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5"/>
  </bookViews>
  <sheets>
    <sheet name="Приложение1 " sheetId="1" r:id="rId1"/>
    <sheet name="Приложение 2" sheetId="4" r:id="rId2"/>
    <sheet name="Приложение 3" sheetId="5" r:id="rId3"/>
    <sheet name="Приложение 4" sheetId="6" r:id="rId4"/>
    <sheet name="Приложение 5" sheetId="7" r:id="rId5"/>
    <sheet name="Приложение 6" sheetId="8" r:id="rId6"/>
  </sheets>
  <definedNames>
    <definedName name="____rn1" localSheetId="1">#REF!</definedName>
    <definedName name="____rn1" localSheetId="2">#REF!</definedName>
    <definedName name="____rn1" localSheetId="3">#REF!</definedName>
    <definedName name="____rn1" localSheetId="5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 localSheetId="5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 localSheetId="5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 localSheetId="5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 localSheetId="5">#REF!</definedName>
    <definedName name="rn">#REF!</definedName>
    <definedName name="Z_2C2C6DE0_FA18_4187_9CCE_34B965FF8673_.wvu.PrintArea" localSheetId="5" hidden="1">'Приложение 6'!$B$1:$D$13</definedName>
    <definedName name="ВСЕГО_ДОХОДОВ" localSheetId="4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4">#REF!</definedName>
    <definedName name="Ид_процент" localSheetId="5">'Приложение 6'!#REF!</definedName>
    <definedName name="Ид_процент">#REF!</definedName>
    <definedName name="Итог_недоимки" localSheetId="4">#REF!</definedName>
    <definedName name="Итог_недоимки" localSheetId="5">#REF!</definedName>
    <definedName name="Итог_недоимки">#REF!</definedName>
    <definedName name="Итого_доходов" localSheetId="4">#REF!</definedName>
    <definedName name="Итого_доходов" localSheetId="5">'Приложение 6'!#REF!</definedName>
    <definedName name="Итого_доходов">#REF!</definedName>
    <definedName name="Итого_расходов" localSheetId="4">#REF!</definedName>
    <definedName name="Итого_расходов" localSheetId="5">'Приложение 6'!#REF!</definedName>
    <definedName name="Итого_расходов">#REF!</definedName>
    <definedName name="Итого_расходов1" localSheetId="4">#REF!</definedName>
    <definedName name="Итого_расходов1" localSheetId="5">#REF!</definedName>
    <definedName name="Итого_расходов1">#REF!</definedName>
    <definedName name="Итого_расходов2" localSheetId="4">#REF!</definedName>
    <definedName name="Итого_расходов2" localSheetId="5">'Приложение 6'!#REF!</definedName>
    <definedName name="Итого_расходов2">#REF!</definedName>
    <definedName name="итого01_06_2002" localSheetId="4">#REF!</definedName>
    <definedName name="итого01_06_2002" localSheetId="5">#REF!</definedName>
    <definedName name="итого01_06_2002">#REF!</definedName>
    <definedName name="итого01_07_2002" localSheetId="4">#REF!</definedName>
    <definedName name="итого01_07_2002" localSheetId="5">#REF!</definedName>
    <definedName name="итого01_07_2002">#REF!</definedName>
    <definedName name="итого01_09_2002" localSheetId="4">#REF!</definedName>
    <definedName name="итого01_09_2002" localSheetId="5">#REF!</definedName>
    <definedName name="итого01_09_2002">#REF!</definedName>
    <definedName name="итого01_2001" localSheetId="4">#REF!</definedName>
    <definedName name="итого01_2001" localSheetId="5">#REF!</definedName>
    <definedName name="итого01_2001">#REF!</definedName>
    <definedName name="итого01_2002" localSheetId="4">#REF!</definedName>
    <definedName name="итого01_2002" localSheetId="5">#REF!</definedName>
    <definedName name="итого01_2002">#REF!</definedName>
    <definedName name="Колво_мес" localSheetId="4">#REF!</definedName>
    <definedName name="Колво_мес" localSheetId="5">'Приложение 6'!$B$1</definedName>
    <definedName name="Колво_мес">#REF!</definedName>
    <definedName name="_xlnm.Print_Area" localSheetId="1">'Приложение 2'!$A$1:$H$724</definedName>
    <definedName name="_xlnm.Print_Area" localSheetId="2">'Приложение 3'!$A$1:$I$724</definedName>
    <definedName name="_xlnm.Print_Area" localSheetId="3">'Приложение 4'!$A$1:$F$528</definedName>
    <definedName name="_xlnm.Print_Area" localSheetId="4">'Приложение 5'!$A$2:$M$35</definedName>
    <definedName name="_xlnm.Print_Area" localSheetId="5">'Приложение 6'!$A$1:$D$19</definedName>
    <definedName name="_xlnm.Print_Area" localSheetId="0">'Приложение1 '!$A$1:$F$63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 localSheetId="5">#REF!</definedName>
    <definedName name="прил.">#REF!</definedName>
    <definedName name="прил10" localSheetId="4">#REF!</definedName>
    <definedName name="прил10" localSheetId="5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 localSheetId="5">#REF!</definedName>
    <definedName name="ъъъ">#REF!</definedName>
  </definedNames>
  <calcPr calcId="145621" refMode="R1C1"/>
</workbook>
</file>

<file path=xl/calcChain.xml><?xml version="1.0" encoding="utf-8"?>
<calcChain xmlns="http://schemas.openxmlformats.org/spreadsheetml/2006/main"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D317" i="6"/>
  <c r="F324" i="6"/>
  <c r="E324" i="6"/>
  <c r="F325" i="6"/>
  <c r="E325" i="6"/>
  <c r="D324" i="6"/>
  <c r="D325" i="6"/>
  <c r="D320" i="6"/>
  <c r="D328" i="6"/>
  <c r="F332" i="6"/>
  <c r="E332" i="6"/>
  <c r="D332" i="6"/>
  <c r="F333" i="6"/>
  <c r="E333" i="6"/>
  <c r="D333" i="6"/>
  <c r="D340" i="6"/>
  <c r="F102" i="6"/>
  <c r="F101" i="6" s="1"/>
  <c r="E102" i="6"/>
  <c r="E101" i="6" s="1"/>
  <c r="D102" i="6"/>
  <c r="D101" i="6" s="1"/>
  <c r="D97" i="6"/>
  <c r="F374" i="6"/>
  <c r="E374" i="6"/>
  <c r="D374" i="6"/>
  <c r="D356" i="6"/>
  <c r="D291" i="6"/>
  <c r="D65" i="6"/>
  <c r="F281" i="6"/>
  <c r="F280" i="6" s="1"/>
  <c r="F279" i="6" s="1"/>
  <c r="E281" i="6"/>
  <c r="E280" i="6" s="1"/>
  <c r="E279" i="6" s="1"/>
  <c r="D281" i="6"/>
  <c r="D280" i="6" s="1"/>
  <c r="D279" i="6" s="1"/>
  <c r="F277" i="6"/>
  <c r="F276" i="6" s="1"/>
  <c r="F275" i="6" s="1"/>
  <c r="E277" i="6"/>
  <c r="E276" i="6" s="1"/>
  <c r="E275" i="6" s="1"/>
  <c r="D277" i="6"/>
  <c r="D276" i="6" s="1"/>
  <c r="D275" i="6" s="1"/>
  <c r="F240" i="6"/>
  <c r="F239" i="6" s="1"/>
  <c r="E240" i="6"/>
  <c r="E239" i="6" s="1"/>
  <c r="D241" i="6"/>
  <c r="D240" i="6" s="1"/>
  <c r="D239" i="6" s="1"/>
  <c r="D243" i="6"/>
  <c r="D235" i="6"/>
  <c r="F487" i="6"/>
  <c r="F486" i="6" s="1"/>
  <c r="E487" i="6"/>
  <c r="E486" i="6" s="1"/>
  <c r="D488" i="6"/>
  <c r="D487" i="6" s="1"/>
  <c r="D486" i="6" s="1"/>
  <c r="D482" i="6"/>
  <c r="D480" i="6"/>
  <c r="G558" i="5"/>
  <c r="I601" i="5"/>
  <c r="H601" i="5"/>
  <c r="I602" i="5"/>
  <c r="H602" i="5"/>
  <c r="G601" i="5"/>
  <c r="G602" i="5"/>
  <c r="G561" i="5"/>
  <c r="I494" i="5"/>
  <c r="H494" i="5"/>
  <c r="I495" i="5"/>
  <c r="H495" i="5"/>
  <c r="G494" i="5"/>
  <c r="G495" i="5"/>
  <c r="G502" i="5"/>
  <c r="G469" i="5"/>
  <c r="I476" i="5"/>
  <c r="H476" i="5"/>
  <c r="I477" i="5"/>
  <c r="H477" i="5"/>
  <c r="G476" i="5"/>
  <c r="G477" i="5"/>
  <c r="G472" i="5"/>
  <c r="I413" i="5"/>
  <c r="H413" i="5"/>
  <c r="G413" i="5"/>
  <c r="I416" i="5"/>
  <c r="H416" i="5"/>
  <c r="G416" i="5"/>
  <c r="I414" i="5"/>
  <c r="H414" i="5"/>
  <c r="G414" i="5"/>
  <c r="G410" i="5"/>
  <c r="G371" i="5"/>
  <c r="G309" i="5"/>
  <c r="I280" i="5"/>
  <c r="I279" i="5" s="1"/>
  <c r="I278" i="5" s="1"/>
  <c r="H280" i="5"/>
  <c r="H279" i="5" s="1"/>
  <c r="H278" i="5" s="1"/>
  <c r="G280" i="5"/>
  <c r="G279" i="5" s="1"/>
  <c r="G278" i="5" s="1"/>
  <c r="I275" i="5"/>
  <c r="I274" i="5" s="1"/>
  <c r="I273" i="5" s="1"/>
  <c r="I272" i="5" s="1"/>
  <c r="H275" i="5"/>
  <c r="H274" i="5" s="1"/>
  <c r="H273" i="5" s="1"/>
  <c r="H272" i="5" s="1"/>
  <c r="G275" i="5"/>
  <c r="G274" i="5" s="1"/>
  <c r="G273" i="5" s="1"/>
  <c r="G272" i="5" s="1"/>
  <c r="I245" i="5"/>
  <c r="I244" i="5" s="1"/>
  <c r="H245" i="5"/>
  <c r="H244" i="5" s="1"/>
  <c r="G246" i="5"/>
  <c r="G245" i="5" s="1"/>
  <c r="G244" i="5" s="1"/>
  <c r="G248" i="5"/>
  <c r="G240" i="5"/>
  <c r="H213" i="5"/>
  <c r="I214" i="5"/>
  <c r="I213" i="5" s="1"/>
  <c r="H214" i="5"/>
  <c r="G215" i="5"/>
  <c r="G214" i="5" s="1"/>
  <c r="G213" i="5" s="1"/>
  <c r="G217" i="5"/>
  <c r="G209" i="5"/>
  <c r="C31" i="7" l="1"/>
  <c r="C18" i="7" s="1"/>
  <c r="H412" i="5"/>
  <c r="H411" i="5" s="1"/>
  <c r="I412" i="5"/>
  <c r="I411" i="5" s="1"/>
  <c r="G412" i="5"/>
  <c r="G411" i="5" s="1"/>
  <c r="H718" i="4"/>
  <c r="G718" i="4"/>
  <c r="H719" i="4"/>
  <c r="G719" i="4"/>
  <c r="F719" i="4"/>
  <c r="F718" i="4" s="1"/>
  <c r="F699" i="4"/>
  <c r="G539" i="4"/>
  <c r="H540" i="4"/>
  <c r="H539" i="4" s="1"/>
  <c r="G540" i="4"/>
  <c r="F540" i="4"/>
  <c r="F539" i="4" s="1"/>
  <c r="F547" i="4"/>
  <c r="H494" i="4"/>
  <c r="H493" i="4" s="1"/>
  <c r="G494" i="4"/>
  <c r="G493" i="4" s="1"/>
  <c r="F494" i="4"/>
  <c r="F493" i="4" s="1"/>
  <c r="F489" i="4"/>
  <c r="H424" i="4"/>
  <c r="G424" i="4"/>
  <c r="F424" i="4"/>
  <c r="H422" i="4" l="1"/>
  <c r="H421" i="4" s="1"/>
  <c r="H420" i="4" s="1"/>
  <c r="H419" i="4" s="1"/>
  <c r="G422" i="4"/>
  <c r="G421" i="4" s="1"/>
  <c r="G420" i="4" s="1"/>
  <c r="G419" i="4" s="1"/>
  <c r="F422" i="4"/>
  <c r="F421" i="4" s="1"/>
  <c r="F420" i="4" s="1"/>
  <c r="F419" i="4" s="1"/>
  <c r="F406" i="4"/>
  <c r="F358" i="4"/>
  <c r="F287" i="4"/>
  <c r="H257" i="4"/>
  <c r="H256" i="4" s="1"/>
  <c r="G257" i="4"/>
  <c r="G256" i="4" s="1"/>
  <c r="H258" i="4"/>
  <c r="G258" i="4"/>
  <c r="F257" i="4"/>
  <c r="F256" i="4" s="1"/>
  <c r="F258" i="4"/>
  <c r="H253" i="4"/>
  <c r="H252" i="4" s="1"/>
  <c r="H251" i="4" s="1"/>
  <c r="H254" i="4"/>
  <c r="G254" i="4"/>
  <c r="G253" i="4" s="1"/>
  <c r="G252" i="4" s="1"/>
  <c r="F254" i="4"/>
  <c r="F253" i="4" s="1"/>
  <c r="F252" i="4" s="1"/>
  <c r="F251" i="4" s="1"/>
  <c r="H219" i="4"/>
  <c r="G219" i="4"/>
  <c r="H220" i="4"/>
  <c r="G220" i="4"/>
  <c r="F220" i="4"/>
  <c r="F219" i="4" s="1"/>
  <c r="F221" i="4"/>
  <c r="F223" i="4"/>
  <c r="F215" i="4"/>
  <c r="H193" i="4"/>
  <c r="H194" i="4"/>
  <c r="G194" i="4"/>
  <c r="G193" i="4" s="1"/>
  <c r="F195" i="4"/>
  <c r="F194" i="4" s="1"/>
  <c r="F193" i="4" s="1"/>
  <c r="F197" i="4"/>
  <c r="F189" i="4"/>
  <c r="G251" i="4" l="1"/>
  <c r="G198" i="5"/>
  <c r="F174" i="4"/>
  <c r="F351" i="6" l="1"/>
  <c r="F350" i="6" s="1"/>
  <c r="F349" i="6" s="1"/>
  <c r="E351" i="6"/>
  <c r="E350" i="6" s="1"/>
  <c r="E349" i="6" s="1"/>
  <c r="D351" i="6"/>
  <c r="D350" i="6" s="1"/>
  <c r="D349" i="6" s="1"/>
  <c r="I192" i="5"/>
  <c r="I191" i="5" s="1"/>
  <c r="I193" i="5"/>
  <c r="H193" i="5"/>
  <c r="H192" i="5" s="1"/>
  <c r="H191" i="5" s="1"/>
  <c r="G193" i="5"/>
  <c r="G192" i="5" s="1"/>
  <c r="G191" i="5" s="1"/>
  <c r="H169" i="4"/>
  <c r="H168" i="4" s="1"/>
  <c r="H167" i="4" s="1"/>
  <c r="G169" i="4"/>
  <c r="G168" i="4" s="1"/>
  <c r="G167" i="4" s="1"/>
  <c r="F169" i="4"/>
  <c r="F168" i="4" s="1"/>
  <c r="F167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8" i="4"/>
  <c r="H117" i="4" s="1"/>
  <c r="H116" i="4" s="1"/>
  <c r="H119" i="4"/>
  <c r="G119" i="4"/>
  <c r="G118" i="4" s="1"/>
  <c r="G117" i="4" s="1"/>
  <c r="G116" i="4" s="1"/>
  <c r="F119" i="4"/>
  <c r="F118" i="4" s="1"/>
  <c r="F117" i="4" s="1"/>
  <c r="F116" i="4" s="1"/>
  <c r="F322" i="6"/>
  <c r="F321" i="6" s="1"/>
  <c r="E322" i="6"/>
  <c r="E321" i="6" s="1"/>
  <c r="D322" i="6"/>
  <c r="D321" i="6" s="1"/>
  <c r="I604" i="5"/>
  <c r="H604" i="5"/>
  <c r="I605" i="5"/>
  <c r="H605" i="5"/>
  <c r="G605" i="5"/>
  <c r="G604" i="5" s="1"/>
  <c r="H721" i="4"/>
  <c r="H722" i="4"/>
  <c r="G722" i="4"/>
  <c r="G721" i="4" s="1"/>
  <c r="F722" i="4"/>
  <c r="F721" i="4" s="1"/>
  <c r="F330" i="6"/>
  <c r="F329" i="6" s="1"/>
  <c r="E330" i="6"/>
  <c r="E329" i="6" s="1"/>
  <c r="D330" i="6"/>
  <c r="D329" i="6" s="1"/>
  <c r="I491" i="5"/>
  <c r="H491" i="5"/>
  <c r="I492" i="5"/>
  <c r="H492" i="5"/>
  <c r="G492" i="5"/>
  <c r="G491" i="5" s="1"/>
  <c r="H537" i="4"/>
  <c r="H536" i="4" s="1"/>
  <c r="G537" i="4"/>
  <c r="G536" i="4" s="1"/>
  <c r="F537" i="4"/>
  <c r="F536" i="4" s="1"/>
  <c r="E98" i="6"/>
  <c r="F99" i="6"/>
  <c r="F98" i="6" s="1"/>
  <c r="E99" i="6"/>
  <c r="D99" i="6"/>
  <c r="D98" i="6" s="1"/>
  <c r="I474" i="5"/>
  <c r="I473" i="5" s="1"/>
  <c r="H474" i="5"/>
  <c r="H473" i="5" s="1"/>
  <c r="G474" i="5"/>
  <c r="G473" i="5" s="1"/>
  <c r="G490" i="4"/>
  <c r="H491" i="4"/>
  <c r="H490" i="4" s="1"/>
  <c r="G491" i="4"/>
  <c r="F491" i="4"/>
  <c r="F490" i="4" s="1"/>
  <c r="F237" i="6"/>
  <c r="F236" i="6" s="1"/>
  <c r="E237" i="6"/>
  <c r="E236" i="6" s="1"/>
  <c r="D238" i="6"/>
  <c r="D237" i="6" s="1"/>
  <c r="D236" i="6" s="1"/>
  <c r="I242" i="5"/>
  <c r="I241" i="5" s="1"/>
  <c r="H242" i="5"/>
  <c r="H241" i="5" s="1"/>
  <c r="G243" i="5"/>
  <c r="G242" i="5" s="1"/>
  <c r="G241" i="5" s="1"/>
  <c r="G216" i="4"/>
  <c r="H217" i="4"/>
  <c r="H216" i="4" s="1"/>
  <c r="G217" i="4"/>
  <c r="F218" i="4"/>
  <c r="F217" i="4" s="1"/>
  <c r="F216" i="4" s="1"/>
  <c r="F484" i="6"/>
  <c r="F483" i="6" s="1"/>
  <c r="E484" i="6"/>
  <c r="E483" i="6" s="1"/>
  <c r="D485" i="6"/>
  <c r="D484" i="6" s="1"/>
  <c r="D483" i="6" s="1"/>
  <c r="I211" i="5"/>
  <c r="I210" i="5" s="1"/>
  <c r="H211" i="5"/>
  <c r="H210" i="5" s="1"/>
  <c r="G212" i="5"/>
  <c r="G211" i="5" s="1"/>
  <c r="G210" i="5" s="1"/>
  <c r="H190" i="4"/>
  <c r="G190" i="4"/>
  <c r="H191" i="4"/>
  <c r="G191" i="4"/>
  <c r="F191" i="4"/>
  <c r="F190" i="4" s="1"/>
  <c r="F192" i="4"/>
  <c r="F303" i="6"/>
  <c r="F302" i="6" s="1"/>
  <c r="E303" i="6"/>
  <c r="E302" i="6" s="1"/>
  <c r="D303" i="6"/>
  <c r="D302" i="6" s="1"/>
  <c r="I665" i="5"/>
  <c r="I664" i="5" s="1"/>
  <c r="H665" i="5"/>
  <c r="H664" i="5" s="1"/>
  <c r="G665" i="5"/>
  <c r="G664" i="5" s="1"/>
  <c r="H570" i="4"/>
  <c r="H571" i="4"/>
  <c r="G571" i="4"/>
  <c r="G570" i="4" s="1"/>
  <c r="F570" i="4"/>
  <c r="F571" i="4"/>
  <c r="E299" i="6"/>
  <c r="F300" i="6"/>
  <c r="F299" i="6" s="1"/>
  <c r="E300" i="6"/>
  <c r="D301" i="6"/>
  <c r="D300" i="6" s="1"/>
  <c r="D299" i="6" s="1"/>
  <c r="D296" i="6"/>
  <c r="I661" i="5"/>
  <c r="I662" i="5"/>
  <c r="H662" i="5"/>
  <c r="H661" i="5" s="1"/>
  <c r="G663" i="5"/>
  <c r="G662" i="5" s="1"/>
  <c r="G661" i="5" s="1"/>
  <c r="G658" i="5"/>
  <c r="H568" i="4"/>
  <c r="H567" i="4" s="1"/>
  <c r="G568" i="4"/>
  <c r="G567" i="4" s="1"/>
  <c r="F569" i="4"/>
  <c r="F568" i="4" s="1"/>
  <c r="F567" i="4" s="1"/>
  <c r="F564" i="4"/>
  <c r="D132" i="6" l="1"/>
  <c r="F119" i="6"/>
  <c r="F118" i="6" s="1"/>
  <c r="E119" i="6"/>
  <c r="E118" i="6" s="1"/>
  <c r="D120" i="6"/>
  <c r="D119" i="6" s="1"/>
  <c r="D118" i="6" s="1"/>
  <c r="D117" i="6"/>
  <c r="G629" i="5"/>
  <c r="I616" i="5"/>
  <c r="I615" i="5" s="1"/>
  <c r="H616" i="5"/>
  <c r="H615" i="5" s="1"/>
  <c r="G617" i="5"/>
  <c r="G616" i="5" s="1"/>
  <c r="G615" i="5" s="1"/>
  <c r="G614" i="5"/>
  <c r="F633" i="4"/>
  <c r="H621" i="4"/>
  <c r="H622" i="4"/>
  <c r="G622" i="4"/>
  <c r="G621" i="4" s="1"/>
  <c r="F623" i="4"/>
  <c r="F622" i="4" s="1"/>
  <c r="F621" i="4" s="1"/>
  <c r="F618" i="4"/>
  <c r="D39" i="1"/>
  <c r="D38" i="1"/>
  <c r="F117" i="6" l="1"/>
  <c r="F116" i="6" s="1"/>
  <c r="E117" i="6"/>
  <c r="E116" i="6" s="1"/>
  <c r="I614" i="5"/>
  <c r="I613" i="5" s="1"/>
  <c r="H614" i="5"/>
  <c r="H613" i="5" s="1"/>
  <c r="H618" i="4"/>
  <c r="G618" i="4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09" i="5"/>
  <c r="I308" i="5" s="1"/>
  <c r="I307" i="5" s="1"/>
  <c r="I306" i="5" s="1"/>
  <c r="H309" i="5"/>
  <c r="H308" i="5" s="1"/>
  <c r="H307" i="5" s="1"/>
  <c r="H306" i="5" s="1"/>
  <c r="G308" i="5"/>
  <c r="G307" i="5" s="1"/>
  <c r="G306" i="5" s="1"/>
  <c r="G305" i="5" s="1"/>
  <c r="H287" i="4"/>
  <c r="G287" i="4"/>
  <c r="G286" i="4" s="1"/>
  <c r="G285" i="4" s="1"/>
  <c r="G284" i="4" s="1"/>
  <c r="D319" i="6"/>
  <c r="D318" i="6" s="1"/>
  <c r="G560" i="5"/>
  <c r="G559" i="5" s="1"/>
  <c r="F698" i="4"/>
  <c r="F697" i="4" s="1"/>
  <c r="F696" i="4" s="1"/>
  <c r="F23" i="1"/>
  <c r="E23" i="1"/>
  <c r="D23" i="1"/>
  <c r="D22" i="1"/>
  <c r="D21" i="1" s="1"/>
  <c r="D25" i="1"/>
  <c r="F526" i="6"/>
  <c r="F525" i="6" s="1"/>
  <c r="E526" i="6"/>
  <c r="E525" i="6" s="1"/>
  <c r="D526" i="6"/>
  <c r="D525" i="6" s="1"/>
  <c r="F524" i="6"/>
  <c r="F523" i="6" s="1"/>
  <c r="F522" i="6" s="1"/>
  <c r="F521" i="6" s="1"/>
  <c r="E524" i="6"/>
  <c r="E523" i="6" s="1"/>
  <c r="E522" i="6" s="1"/>
  <c r="E521" i="6" s="1"/>
  <c r="D524" i="6"/>
  <c r="D523" i="6" s="1"/>
  <c r="D522" i="6" s="1"/>
  <c r="D521" i="6" s="1"/>
  <c r="F519" i="6"/>
  <c r="F518" i="6" s="1"/>
  <c r="E519" i="6"/>
  <c r="E518" i="6" s="1"/>
  <c r="D519" i="6"/>
  <c r="D518" i="6" s="1"/>
  <c r="F516" i="6"/>
  <c r="F515" i="6" s="1"/>
  <c r="E516" i="6"/>
  <c r="E515" i="6" s="1"/>
  <c r="D516" i="6"/>
  <c r="D515" i="6" s="1"/>
  <c r="F513" i="6"/>
  <c r="F512" i="6" s="1"/>
  <c r="F511" i="6" s="1"/>
  <c r="F510" i="6" s="1"/>
  <c r="E513" i="6"/>
  <c r="E512" i="6" s="1"/>
  <c r="E511" i="6" s="1"/>
  <c r="E510" i="6" s="1"/>
  <c r="D513" i="6"/>
  <c r="D512" i="6" s="1"/>
  <c r="D511" i="6" s="1"/>
  <c r="D510" i="6" s="1"/>
  <c r="F509" i="6"/>
  <c r="E509" i="6"/>
  <c r="D509" i="6"/>
  <c r="F507" i="6"/>
  <c r="E507" i="6"/>
  <c r="E506" i="6" s="1"/>
  <c r="E505" i="6" s="1"/>
  <c r="E504" i="6" s="1"/>
  <c r="D507" i="6"/>
  <c r="D506" i="6" s="1"/>
  <c r="D505" i="6" s="1"/>
  <c r="D504" i="6" s="1"/>
  <c r="F506" i="6"/>
  <c r="F505" i="6" s="1"/>
  <c r="F504" i="6" s="1"/>
  <c r="F502" i="6"/>
  <c r="F501" i="6" s="1"/>
  <c r="F500" i="6" s="1"/>
  <c r="F499" i="6" s="1"/>
  <c r="E502" i="6"/>
  <c r="E501" i="6" s="1"/>
  <c r="E500" i="6" s="1"/>
  <c r="E499" i="6" s="1"/>
  <c r="D502" i="6"/>
  <c r="D501" i="6" s="1"/>
  <c r="D500" i="6" s="1"/>
  <c r="D499" i="6" s="1"/>
  <c r="F497" i="6"/>
  <c r="F496" i="6" s="1"/>
  <c r="F495" i="6" s="1"/>
  <c r="E497" i="6"/>
  <c r="E496" i="6" s="1"/>
  <c r="E495" i="6" s="1"/>
  <c r="D497" i="6"/>
  <c r="D496" i="6" s="1"/>
  <c r="D495" i="6" s="1"/>
  <c r="F493" i="6"/>
  <c r="F492" i="6" s="1"/>
  <c r="E493" i="6"/>
  <c r="E492" i="6" s="1"/>
  <c r="D493" i="6"/>
  <c r="D492" i="6" s="1"/>
  <c r="F490" i="6"/>
  <c r="F489" i="6" s="1"/>
  <c r="E490" i="6"/>
  <c r="E489" i="6" s="1"/>
  <c r="D490" i="6"/>
  <c r="D489" i="6" s="1"/>
  <c r="F481" i="6"/>
  <c r="E481" i="6"/>
  <c r="D481" i="6"/>
  <c r="F479" i="6"/>
  <c r="E479" i="6"/>
  <c r="D479" i="6"/>
  <c r="F475" i="6"/>
  <c r="F474" i="6" s="1"/>
  <c r="E475" i="6"/>
  <c r="E474" i="6" s="1"/>
  <c r="D475" i="6"/>
  <c r="D474" i="6" s="1"/>
  <c r="F472" i="6"/>
  <c r="F471" i="6" s="1"/>
  <c r="E472" i="6"/>
  <c r="E471" i="6" s="1"/>
  <c r="D472" i="6"/>
  <c r="D471" i="6" s="1"/>
  <c r="F469" i="6"/>
  <c r="E469" i="6"/>
  <c r="D469" i="6"/>
  <c r="F467" i="6"/>
  <c r="E467" i="6"/>
  <c r="D467" i="6"/>
  <c r="F464" i="6"/>
  <c r="F463" i="6" s="1"/>
  <c r="F462" i="6" s="1"/>
  <c r="E464" i="6"/>
  <c r="E463" i="6" s="1"/>
  <c r="E462" i="6" s="1"/>
  <c r="D464" i="6"/>
  <c r="D463" i="6" s="1"/>
  <c r="D462" i="6" s="1"/>
  <c r="F460" i="6"/>
  <c r="E460" i="6"/>
  <c r="D460" i="6"/>
  <c r="F458" i="6"/>
  <c r="E458" i="6"/>
  <c r="D458" i="6"/>
  <c r="F456" i="6"/>
  <c r="F455" i="6" s="1"/>
  <c r="F454" i="6" s="1"/>
  <c r="E456" i="6"/>
  <c r="E455" i="6" s="1"/>
  <c r="E454" i="6" s="1"/>
  <c r="D456" i="6"/>
  <c r="D455" i="6" s="1"/>
  <c r="D454" i="6" s="1"/>
  <c r="F452" i="6"/>
  <c r="E452" i="6"/>
  <c r="D452" i="6"/>
  <c r="F450" i="6"/>
  <c r="F449" i="6" s="1"/>
  <c r="E450" i="6"/>
  <c r="E449" i="6" s="1"/>
  <c r="D450" i="6"/>
  <c r="D449" i="6" s="1"/>
  <c r="F448" i="6"/>
  <c r="F447" i="6" s="1"/>
  <c r="E448" i="6"/>
  <c r="E447" i="6" s="1"/>
  <c r="D448" i="6"/>
  <c r="D447" i="6" s="1"/>
  <c r="D444" i="6" s="1"/>
  <c r="F445" i="6"/>
  <c r="F444" i="6" s="1"/>
  <c r="E445" i="6"/>
  <c r="D445" i="6"/>
  <c r="F443" i="6"/>
  <c r="F442" i="6" s="1"/>
  <c r="E443" i="6"/>
  <c r="E442" i="6" s="1"/>
  <c r="D443" i="6"/>
  <c r="D442" i="6"/>
  <c r="D439" i="6" s="1"/>
  <c r="F440" i="6"/>
  <c r="F439" i="6" s="1"/>
  <c r="E440" i="6"/>
  <c r="D440" i="6"/>
  <c r="F438" i="6"/>
  <c r="F437" i="6" s="1"/>
  <c r="E438" i="6"/>
  <c r="E437" i="6" s="1"/>
  <c r="D438" i="6"/>
  <c r="D437" i="6" s="1"/>
  <c r="F436" i="6"/>
  <c r="F435" i="6" s="1"/>
  <c r="E436" i="6"/>
  <c r="E435" i="6" s="1"/>
  <c r="D436" i="6"/>
  <c r="D435" i="6" s="1"/>
  <c r="F433" i="6"/>
  <c r="E433" i="6"/>
  <c r="D433" i="6"/>
  <c r="F431" i="6"/>
  <c r="F430" i="6" s="1"/>
  <c r="E431" i="6"/>
  <c r="E430" i="6" s="1"/>
  <c r="D431" i="6"/>
  <c r="D430" i="6" s="1"/>
  <c r="F428" i="6"/>
  <c r="E428" i="6"/>
  <c r="D428" i="6"/>
  <c r="F426" i="6"/>
  <c r="F425" i="6" s="1"/>
  <c r="E426" i="6"/>
  <c r="E425" i="6" s="1"/>
  <c r="D426" i="6"/>
  <c r="D425" i="6" s="1"/>
  <c r="F423" i="6"/>
  <c r="E423" i="6"/>
  <c r="D423" i="6"/>
  <c r="F420" i="6"/>
  <c r="F419" i="6" s="1"/>
  <c r="E420" i="6"/>
  <c r="E419" i="6" s="1"/>
  <c r="D420" i="6"/>
  <c r="D419" i="6" s="1"/>
  <c r="F417" i="6"/>
  <c r="F416" i="6" s="1"/>
  <c r="E417" i="6"/>
  <c r="E416" i="6" s="1"/>
  <c r="D417" i="6"/>
  <c r="D416" i="6" s="1"/>
  <c r="F414" i="6"/>
  <c r="F413" i="6" s="1"/>
  <c r="E414" i="6"/>
  <c r="E413" i="6" s="1"/>
  <c r="D414" i="6"/>
  <c r="D413" i="6" s="1"/>
  <c r="F411" i="6"/>
  <c r="F410" i="6" s="1"/>
  <c r="E411" i="6"/>
  <c r="E410" i="6" s="1"/>
  <c r="D411" i="6"/>
  <c r="D410" i="6" s="1"/>
  <c r="F409" i="6"/>
  <c r="F408" i="6" s="1"/>
  <c r="E409" i="6"/>
  <c r="E408" i="6" s="1"/>
  <c r="D409" i="6"/>
  <c r="D408" i="6" s="1"/>
  <c r="F406" i="6"/>
  <c r="E406" i="6"/>
  <c r="D406" i="6"/>
  <c r="F405" i="6"/>
  <c r="F404" i="6" s="1"/>
  <c r="E405" i="6"/>
  <c r="E404" i="6" s="1"/>
  <c r="D405" i="6"/>
  <c r="D404" i="6" s="1"/>
  <c r="F401" i="6"/>
  <c r="F400" i="6" s="1"/>
  <c r="E401" i="6"/>
  <c r="E400" i="6" s="1"/>
  <c r="D401" i="6"/>
  <c r="D400" i="6" s="1"/>
  <c r="F398" i="6"/>
  <c r="F397" i="6" s="1"/>
  <c r="E398" i="6"/>
  <c r="E397" i="6" s="1"/>
  <c r="D398" i="6"/>
  <c r="D397" i="6" s="1"/>
  <c r="F393" i="6"/>
  <c r="F392" i="6" s="1"/>
  <c r="E393" i="6"/>
  <c r="E392" i="6" s="1"/>
  <c r="D393" i="6"/>
  <c r="D392" i="6" s="1"/>
  <c r="F390" i="6"/>
  <c r="F389" i="6" s="1"/>
  <c r="E390" i="6"/>
  <c r="E389" i="6" s="1"/>
  <c r="D390" i="6"/>
  <c r="D389" i="6" s="1"/>
  <c r="F387" i="6"/>
  <c r="F386" i="6" s="1"/>
  <c r="E387" i="6"/>
  <c r="E386" i="6" s="1"/>
  <c r="D387" i="6"/>
  <c r="D386" i="6" s="1"/>
  <c r="F384" i="6"/>
  <c r="F383" i="6" s="1"/>
  <c r="E384" i="6"/>
  <c r="E383" i="6" s="1"/>
  <c r="D384" i="6"/>
  <c r="D383" i="6" s="1"/>
  <c r="F380" i="6"/>
  <c r="E380" i="6"/>
  <c r="D380" i="6"/>
  <c r="F378" i="6"/>
  <c r="E378" i="6"/>
  <c r="D378" i="6"/>
  <c r="F372" i="6"/>
  <c r="E372" i="6"/>
  <c r="D372" i="6"/>
  <c r="F370" i="6"/>
  <c r="E370" i="6"/>
  <c r="D370" i="6"/>
  <c r="F368" i="6"/>
  <c r="F367" i="6" s="1"/>
  <c r="F366" i="6" s="1"/>
  <c r="F365" i="6" s="1"/>
  <c r="E368" i="6"/>
  <c r="E367" i="6" s="1"/>
  <c r="E366" i="6" s="1"/>
  <c r="E365" i="6" s="1"/>
  <c r="D368" i="6"/>
  <c r="D367" i="6" s="1"/>
  <c r="D366" i="6" s="1"/>
  <c r="D365" i="6" s="1"/>
  <c r="F363" i="6"/>
  <c r="F362" i="6" s="1"/>
  <c r="F361" i="6" s="1"/>
  <c r="E363" i="6"/>
  <c r="E362" i="6" s="1"/>
  <c r="E361" i="6" s="1"/>
  <c r="D363" i="6"/>
  <c r="D362" i="6" s="1"/>
  <c r="D361" i="6" s="1"/>
  <c r="F359" i="6"/>
  <c r="F358" i="6" s="1"/>
  <c r="F357" i="6" s="1"/>
  <c r="E359" i="6"/>
  <c r="E358" i="6" s="1"/>
  <c r="E357" i="6" s="1"/>
  <c r="D359" i="6"/>
  <c r="D358" i="6" s="1"/>
  <c r="D357" i="6" s="1"/>
  <c r="F356" i="6"/>
  <c r="F355" i="6" s="1"/>
  <c r="F354" i="6" s="1"/>
  <c r="F353" i="6" s="1"/>
  <c r="E356" i="6"/>
  <c r="E355" i="6" s="1"/>
  <c r="E354" i="6" s="1"/>
  <c r="E353" i="6" s="1"/>
  <c r="D355" i="6"/>
  <c r="F347" i="6"/>
  <c r="F346" i="6" s="1"/>
  <c r="F345" i="6" s="1"/>
  <c r="E347" i="6"/>
  <c r="E346" i="6" s="1"/>
  <c r="E345" i="6" s="1"/>
  <c r="D347" i="6"/>
  <c r="D346" i="6" s="1"/>
  <c r="D345" i="6" s="1"/>
  <c r="F342" i="6"/>
  <c r="F341" i="6" s="1"/>
  <c r="E342" i="6"/>
  <c r="E341" i="6" s="1"/>
  <c r="D342" i="6"/>
  <c r="D341" i="6" s="1"/>
  <c r="F339" i="6"/>
  <c r="F338" i="6" s="1"/>
  <c r="E339" i="6"/>
  <c r="E338" i="6" s="1"/>
  <c r="D339" i="6"/>
  <c r="D338" i="6" s="1"/>
  <c r="F336" i="6"/>
  <c r="F335" i="6" s="1"/>
  <c r="E336" i="6"/>
  <c r="E335" i="6" s="1"/>
  <c r="D336" i="6"/>
  <c r="D335" i="6" s="1"/>
  <c r="F320" i="6"/>
  <c r="F319" i="6" s="1"/>
  <c r="F318" i="6" s="1"/>
  <c r="E320" i="6"/>
  <c r="E319" i="6"/>
  <c r="E318" i="6" s="1"/>
  <c r="F314" i="6"/>
  <c r="F313" i="6" s="1"/>
  <c r="E314" i="6"/>
  <c r="E313" i="6" s="1"/>
  <c r="D314" i="6"/>
  <c r="D313" i="6" s="1"/>
  <c r="F311" i="6"/>
  <c r="F310" i="6" s="1"/>
  <c r="E311" i="6"/>
  <c r="E310" i="6" s="1"/>
  <c r="D311" i="6"/>
  <c r="D310" i="6" s="1"/>
  <c r="F307" i="6"/>
  <c r="F306" i="6" s="1"/>
  <c r="F305" i="6" s="1"/>
  <c r="E307" i="6"/>
  <c r="E306" i="6" s="1"/>
  <c r="E305" i="6" s="1"/>
  <c r="D307" i="6"/>
  <c r="D306" i="6" s="1"/>
  <c r="D305" i="6" s="1"/>
  <c r="F297" i="6"/>
  <c r="E297" i="6"/>
  <c r="D297" i="6"/>
  <c r="F295" i="6"/>
  <c r="E295" i="6"/>
  <c r="D295" i="6"/>
  <c r="F290" i="6"/>
  <c r="F289" i="6" s="1"/>
  <c r="F288" i="6" s="1"/>
  <c r="F283" i="6" s="1"/>
  <c r="E290" i="6"/>
  <c r="E289" i="6" s="1"/>
  <c r="E288" i="6" s="1"/>
  <c r="E283" i="6" s="1"/>
  <c r="D290" i="6"/>
  <c r="D289" i="6" s="1"/>
  <c r="D288" i="6" s="1"/>
  <c r="D283" i="6" s="1"/>
  <c r="F286" i="6"/>
  <c r="F285" i="6" s="1"/>
  <c r="F284" i="6" s="1"/>
  <c r="E286" i="6"/>
  <c r="E285" i="6" s="1"/>
  <c r="E284" i="6" s="1"/>
  <c r="D286" i="6"/>
  <c r="D285" i="6" s="1"/>
  <c r="D284" i="6" s="1"/>
  <c r="F273" i="6"/>
  <c r="F272" i="6" s="1"/>
  <c r="F271" i="6" s="1"/>
  <c r="E273" i="6"/>
  <c r="E272" i="6" s="1"/>
  <c r="E271" i="6" s="1"/>
  <c r="D273" i="6"/>
  <c r="D272" i="6" s="1"/>
  <c r="D271" i="6" s="1"/>
  <c r="F269" i="6"/>
  <c r="F268" i="6" s="1"/>
  <c r="E269" i="6"/>
  <c r="E268" i="6" s="1"/>
  <c r="D269" i="6"/>
  <c r="D268" i="6" s="1"/>
  <c r="F267" i="6"/>
  <c r="F266" i="6" s="1"/>
  <c r="F265" i="6" s="1"/>
  <c r="F264" i="6" s="1"/>
  <c r="E267" i="6"/>
  <c r="E266" i="6" s="1"/>
  <c r="E265" i="6" s="1"/>
  <c r="E264" i="6" s="1"/>
  <c r="D267" i="6"/>
  <c r="D266" i="6" s="1"/>
  <c r="D265" i="6" s="1"/>
  <c r="D264" i="6" s="1"/>
  <c r="F261" i="6"/>
  <c r="F260" i="6" s="1"/>
  <c r="E261" i="6"/>
  <c r="E260" i="6" s="1"/>
  <c r="D261" i="6"/>
  <c r="D260" i="6" s="1"/>
  <c r="F258" i="6"/>
  <c r="F257" i="6" s="1"/>
  <c r="E258" i="6"/>
  <c r="E257" i="6" s="1"/>
  <c r="D258" i="6"/>
  <c r="D257" i="6" s="1"/>
  <c r="F254" i="6"/>
  <c r="F253" i="6" s="1"/>
  <c r="F252" i="6" s="1"/>
  <c r="E254" i="6"/>
  <c r="E253" i="6" s="1"/>
  <c r="E252" i="6" s="1"/>
  <c r="D254" i="6"/>
  <c r="D253" i="6" s="1"/>
  <c r="D252" i="6" s="1"/>
  <c r="F250" i="6"/>
  <c r="F249" i="6" s="1"/>
  <c r="F248" i="6" s="1"/>
  <c r="E250" i="6"/>
  <c r="E249" i="6" s="1"/>
  <c r="E248" i="6" s="1"/>
  <c r="D250" i="6"/>
  <c r="D249" i="6" s="1"/>
  <c r="D248" i="6" s="1"/>
  <c r="F246" i="6"/>
  <c r="F245" i="6" s="1"/>
  <c r="F244" i="6" s="1"/>
  <c r="E246" i="6"/>
  <c r="E245" i="6" s="1"/>
  <c r="E244" i="6" s="1"/>
  <c r="D246" i="6"/>
  <c r="D245" i="6" s="1"/>
  <c r="D244" i="6" s="1"/>
  <c r="F242" i="6"/>
  <c r="E242" i="6"/>
  <c r="D242" i="6"/>
  <c r="F234" i="6"/>
  <c r="E234" i="6"/>
  <c r="D234" i="6"/>
  <c r="E233" i="6"/>
  <c r="F231" i="6"/>
  <c r="F230" i="6" s="1"/>
  <c r="E231" i="6"/>
  <c r="E230" i="6" s="1"/>
  <c r="D231" i="6"/>
  <c r="D230" i="6" s="1"/>
  <c r="F226" i="6"/>
  <c r="F225" i="6" s="1"/>
  <c r="F224" i="6" s="1"/>
  <c r="F223" i="6" s="1"/>
  <c r="E226" i="6"/>
  <c r="E225" i="6" s="1"/>
  <c r="E224" i="6" s="1"/>
  <c r="E223" i="6" s="1"/>
  <c r="D226" i="6"/>
  <c r="D225" i="6" s="1"/>
  <c r="D224" i="6" s="1"/>
  <c r="D223" i="6" s="1"/>
  <c r="F222" i="6"/>
  <c r="F221" i="6" s="1"/>
  <c r="E222" i="6"/>
  <c r="E221" i="6" s="1"/>
  <c r="D222" i="6"/>
  <c r="D221" i="6" s="1"/>
  <c r="F217" i="6"/>
  <c r="F216" i="6" s="1"/>
  <c r="F215" i="6" s="1"/>
  <c r="E217" i="6"/>
  <c r="E216" i="6" s="1"/>
  <c r="E215" i="6" s="1"/>
  <c r="D217" i="6"/>
  <c r="D216" i="6" s="1"/>
  <c r="D215" i="6" s="1"/>
  <c r="F213" i="6"/>
  <c r="F212" i="6" s="1"/>
  <c r="F211" i="6" s="1"/>
  <c r="E213" i="6"/>
  <c r="E212" i="6" s="1"/>
  <c r="E211" i="6" s="1"/>
  <c r="D213" i="6"/>
  <c r="D212" i="6" s="1"/>
  <c r="D211" i="6" s="1"/>
  <c r="F209" i="6"/>
  <c r="F208" i="6" s="1"/>
  <c r="F207" i="6" s="1"/>
  <c r="E209" i="6"/>
  <c r="E208" i="6" s="1"/>
  <c r="E207" i="6" s="1"/>
  <c r="D209" i="6"/>
  <c r="D208" i="6" s="1"/>
  <c r="D207" i="6" s="1"/>
  <c r="F205" i="6"/>
  <c r="F204" i="6" s="1"/>
  <c r="F203" i="6" s="1"/>
  <c r="E205" i="6"/>
  <c r="E204" i="6" s="1"/>
  <c r="E203" i="6" s="1"/>
  <c r="D205" i="6"/>
  <c r="D204" i="6" s="1"/>
  <c r="D203" i="6" s="1"/>
  <c r="F201" i="6"/>
  <c r="F200" i="6" s="1"/>
  <c r="F199" i="6" s="1"/>
  <c r="E201" i="6"/>
  <c r="E200" i="6" s="1"/>
  <c r="E199" i="6" s="1"/>
  <c r="D201" i="6"/>
  <c r="D200" i="6" s="1"/>
  <c r="D199" i="6" s="1"/>
  <c r="F196" i="6"/>
  <c r="F195" i="6" s="1"/>
  <c r="F194" i="6" s="1"/>
  <c r="E196" i="6"/>
  <c r="E195" i="6" s="1"/>
  <c r="E194" i="6" s="1"/>
  <c r="D196" i="6"/>
  <c r="D195" i="6" s="1"/>
  <c r="D194" i="6" s="1"/>
  <c r="F192" i="6"/>
  <c r="F191" i="6" s="1"/>
  <c r="F190" i="6" s="1"/>
  <c r="E192" i="6"/>
  <c r="E191" i="6" s="1"/>
  <c r="E190" i="6" s="1"/>
  <c r="D192" i="6"/>
  <c r="D191" i="6" s="1"/>
  <c r="D190" i="6" s="1"/>
  <c r="F187" i="6"/>
  <c r="F186" i="6" s="1"/>
  <c r="F185" i="6" s="1"/>
  <c r="E187" i="6"/>
  <c r="E186" i="6" s="1"/>
  <c r="E185" i="6" s="1"/>
  <c r="D187" i="6"/>
  <c r="D186" i="6" s="1"/>
  <c r="D185" i="6" s="1"/>
  <c r="F183" i="6"/>
  <c r="F182" i="6" s="1"/>
  <c r="F181" i="6" s="1"/>
  <c r="E183" i="6"/>
  <c r="E182" i="6" s="1"/>
  <c r="E181" i="6" s="1"/>
  <c r="D183" i="6"/>
  <c r="D182" i="6" s="1"/>
  <c r="D181" i="6" s="1"/>
  <c r="F179" i="6"/>
  <c r="F178" i="6" s="1"/>
  <c r="F177" i="6" s="1"/>
  <c r="E179" i="6"/>
  <c r="E178" i="6" s="1"/>
  <c r="E177" i="6" s="1"/>
  <c r="D179" i="6"/>
  <c r="D178" i="6" s="1"/>
  <c r="D177" i="6" s="1"/>
  <c r="F176" i="6"/>
  <c r="F175" i="6" s="1"/>
  <c r="F174" i="6" s="1"/>
  <c r="F173" i="6" s="1"/>
  <c r="E176" i="6"/>
  <c r="E175" i="6" s="1"/>
  <c r="E174" i="6" s="1"/>
  <c r="E173" i="6" s="1"/>
  <c r="D176" i="6"/>
  <c r="D175" i="6" s="1"/>
  <c r="D174" i="6" s="1"/>
  <c r="D173" i="6" s="1"/>
  <c r="F171" i="6"/>
  <c r="E171" i="6"/>
  <c r="D171" i="6"/>
  <c r="F170" i="6"/>
  <c r="F169" i="6" s="1"/>
  <c r="E170" i="6"/>
  <c r="E169" i="6" s="1"/>
  <c r="D170" i="6"/>
  <c r="D169" i="6" s="1"/>
  <c r="D168" i="6" s="1"/>
  <c r="D167" i="6" s="1"/>
  <c r="F165" i="6"/>
  <c r="F164" i="6" s="1"/>
  <c r="F163" i="6" s="1"/>
  <c r="E165" i="6"/>
  <c r="E164" i="6" s="1"/>
  <c r="E163" i="6" s="1"/>
  <c r="D165" i="6"/>
  <c r="D164" i="6" s="1"/>
  <c r="D163" i="6" s="1"/>
  <c r="F161" i="6"/>
  <c r="E161" i="6"/>
  <c r="D161" i="6"/>
  <c r="F160" i="6"/>
  <c r="F159" i="6" s="1"/>
  <c r="E160" i="6"/>
  <c r="E159" i="6" s="1"/>
  <c r="D160" i="6"/>
  <c r="D159" i="6"/>
  <c r="F155" i="6"/>
  <c r="F154" i="6" s="1"/>
  <c r="F153" i="6" s="1"/>
  <c r="E155" i="6"/>
  <c r="E154" i="6" s="1"/>
  <c r="E153" i="6" s="1"/>
  <c r="D155" i="6"/>
  <c r="D154" i="6" s="1"/>
  <c r="D153" i="6" s="1"/>
  <c r="F150" i="6"/>
  <c r="F149" i="6" s="1"/>
  <c r="F148" i="6" s="1"/>
  <c r="E150" i="6"/>
  <c r="E149" i="6" s="1"/>
  <c r="E148" i="6" s="1"/>
  <c r="D150" i="6"/>
  <c r="D149" i="6" s="1"/>
  <c r="D148" i="6" s="1"/>
  <c r="F146" i="6"/>
  <c r="F145" i="6" s="1"/>
  <c r="F144" i="6" s="1"/>
  <c r="E146" i="6"/>
  <c r="E145" i="6" s="1"/>
  <c r="E144" i="6" s="1"/>
  <c r="D146" i="6"/>
  <c r="D145" i="6" s="1"/>
  <c r="D144" i="6" s="1"/>
  <c r="F142" i="6"/>
  <c r="E142" i="6"/>
  <c r="D142" i="6"/>
  <c r="F141" i="6"/>
  <c r="F140" i="6" s="1"/>
  <c r="E141" i="6"/>
  <c r="E140" i="6" s="1"/>
  <c r="E139" i="6" s="1"/>
  <c r="E138" i="6" s="1"/>
  <c r="D141" i="6"/>
  <c r="D140" i="6" s="1"/>
  <c r="F136" i="6"/>
  <c r="F135" i="6" s="1"/>
  <c r="F134" i="6" s="1"/>
  <c r="E136" i="6"/>
  <c r="E135" i="6" s="1"/>
  <c r="E134" i="6" s="1"/>
  <c r="D136" i="6"/>
  <c r="D135" i="6" s="1"/>
  <c r="D134" i="6" s="1"/>
  <c r="F131" i="6"/>
  <c r="F130" i="6" s="1"/>
  <c r="F129" i="6" s="1"/>
  <c r="E131" i="6"/>
  <c r="E130" i="6" s="1"/>
  <c r="E129" i="6" s="1"/>
  <c r="D131" i="6"/>
  <c r="D130" i="6" s="1"/>
  <c r="D129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F121" i="6"/>
  <c r="E121" i="6"/>
  <c r="D121" i="6"/>
  <c r="D116" i="6"/>
  <c r="D115" i="6" s="1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22" i="5"/>
  <c r="G720" i="5"/>
  <c r="G717" i="5"/>
  <c r="G716" i="5" s="1"/>
  <c r="I708" i="5"/>
  <c r="I707" i="5" s="1"/>
  <c r="I706" i="5" s="1"/>
  <c r="H708" i="5"/>
  <c r="H707" i="5" s="1"/>
  <c r="H706" i="5" s="1"/>
  <c r="G708" i="5"/>
  <c r="G707" i="5" s="1"/>
  <c r="G706" i="5" s="1"/>
  <c r="G704" i="5"/>
  <c r="G703" i="5" s="1"/>
  <c r="G702" i="5" s="1"/>
  <c r="I700" i="5"/>
  <c r="H700" i="5"/>
  <c r="G700" i="5"/>
  <c r="I698" i="5"/>
  <c r="H698" i="5"/>
  <c r="G698" i="5"/>
  <c r="I694" i="5"/>
  <c r="I693" i="5" s="1"/>
  <c r="I692" i="5" s="1"/>
  <c r="H694" i="5"/>
  <c r="H693" i="5" s="1"/>
  <c r="H692" i="5" s="1"/>
  <c r="G694" i="5"/>
  <c r="G693" i="5" s="1"/>
  <c r="G692" i="5" s="1"/>
  <c r="G686" i="5"/>
  <c r="G685" i="5" s="1"/>
  <c r="G684" i="5"/>
  <c r="G683" i="5" s="1"/>
  <c r="G682" i="5" s="1"/>
  <c r="G681" i="5" s="1"/>
  <c r="G679" i="5"/>
  <c r="G678" i="5" s="1"/>
  <c r="I676" i="5"/>
  <c r="I675" i="5" s="1"/>
  <c r="H676" i="5"/>
  <c r="H675" i="5" s="1"/>
  <c r="G676" i="5"/>
  <c r="G675" i="5" s="1"/>
  <c r="I673" i="5"/>
  <c r="I672" i="5" s="1"/>
  <c r="I671" i="5" s="1"/>
  <c r="H673" i="5"/>
  <c r="H672" i="5" s="1"/>
  <c r="G673" i="5"/>
  <c r="G672" i="5" s="1"/>
  <c r="G671" i="5" s="1"/>
  <c r="I669" i="5"/>
  <c r="I668" i="5" s="1"/>
  <c r="I667" i="5" s="1"/>
  <c r="H669" i="5"/>
  <c r="H668" i="5" s="1"/>
  <c r="H667" i="5" s="1"/>
  <c r="G669" i="5"/>
  <c r="G668" i="5" s="1"/>
  <c r="G667" i="5" s="1"/>
  <c r="G659" i="5"/>
  <c r="I657" i="5"/>
  <c r="I656" i="5" s="1"/>
  <c r="I655" i="5" s="1"/>
  <c r="H657" i="5"/>
  <c r="H656" i="5" s="1"/>
  <c r="H655" i="5" s="1"/>
  <c r="G657" i="5"/>
  <c r="I652" i="5"/>
  <c r="I651" i="5" s="1"/>
  <c r="I650" i="5" s="1"/>
  <c r="I649" i="5" s="1"/>
  <c r="H652" i="5"/>
  <c r="H651" i="5" s="1"/>
  <c r="H650" i="5" s="1"/>
  <c r="H649" i="5" s="1"/>
  <c r="G652" i="5"/>
  <c r="G651" i="5" s="1"/>
  <c r="G650" i="5" s="1"/>
  <c r="G649" i="5" s="1"/>
  <c r="G645" i="5"/>
  <c r="G644" i="5" s="1"/>
  <c r="G643" i="5" s="1"/>
  <c r="G642" i="5" s="1"/>
  <c r="G641" i="5" s="1"/>
  <c r="I640" i="5"/>
  <c r="I639" i="5" s="1"/>
  <c r="I638" i="5" s="1"/>
  <c r="I637" i="5" s="1"/>
  <c r="I636" i="5" s="1"/>
  <c r="H640" i="5"/>
  <c r="H639" i="5" s="1"/>
  <c r="H638" i="5" s="1"/>
  <c r="H637" i="5" s="1"/>
  <c r="H636" i="5" s="1"/>
  <c r="G640" i="5"/>
  <c r="G639" i="5" s="1"/>
  <c r="G638" i="5" s="1"/>
  <c r="G637" i="5" s="1"/>
  <c r="G636" i="5" s="1"/>
  <c r="I634" i="5"/>
  <c r="I633" i="5" s="1"/>
  <c r="I632" i="5" s="1"/>
  <c r="I631" i="5" s="1"/>
  <c r="I630" i="5" s="1"/>
  <c r="H634" i="5"/>
  <c r="H633" i="5" s="1"/>
  <c r="H632" i="5" s="1"/>
  <c r="H631" i="5" s="1"/>
  <c r="H630" i="5" s="1"/>
  <c r="G634" i="5"/>
  <c r="G633" i="5" s="1"/>
  <c r="G632" i="5" s="1"/>
  <c r="G631" i="5" s="1"/>
  <c r="G630" i="5" s="1"/>
  <c r="I628" i="5"/>
  <c r="I627" i="5" s="1"/>
  <c r="I626" i="5" s="1"/>
  <c r="H628" i="5"/>
  <c r="H627" i="5" s="1"/>
  <c r="H626" i="5" s="1"/>
  <c r="G628" i="5"/>
  <c r="G627" i="5" s="1"/>
  <c r="G626" i="5" s="1"/>
  <c r="I624" i="5"/>
  <c r="I623" i="5" s="1"/>
  <c r="H624" i="5"/>
  <c r="H623" i="5" s="1"/>
  <c r="G624" i="5"/>
  <c r="G623" i="5" s="1"/>
  <c r="I621" i="5"/>
  <c r="I620" i="5" s="1"/>
  <c r="H621" i="5"/>
  <c r="H620" i="5" s="1"/>
  <c r="G621" i="5"/>
  <c r="G620" i="5" s="1"/>
  <c r="I618" i="5"/>
  <c r="H618" i="5"/>
  <c r="G618" i="5"/>
  <c r="G613" i="5"/>
  <c r="G599" i="5"/>
  <c r="G598" i="5" s="1"/>
  <c r="G597" i="5" s="1"/>
  <c r="G596" i="5" s="1"/>
  <c r="G595" i="5" s="1"/>
  <c r="G593" i="5"/>
  <c r="G592" i="5" s="1"/>
  <c r="G591" i="5" s="1"/>
  <c r="G589" i="5"/>
  <c r="G588" i="5" s="1"/>
  <c r="G587" i="5" s="1"/>
  <c r="G586" i="5"/>
  <c r="G585" i="5" s="1"/>
  <c r="G584" i="5" s="1"/>
  <c r="G583" i="5" s="1"/>
  <c r="G580" i="5"/>
  <c r="G578" i="5"/>
  <c r="G575" i="5"/>
  <c r="G574" i="5" s="1"/>
  <c r="G568" i="5"/>
  <c r="G567" i="5" s="1"/>
  <c r="G566" i="5"/>
  <c r="I561" i="5"/>
  <c r="I560" i="5" s="1"/>
  <c r="I559" i="5" s="1"/>
  <c r="H561" i="5"/>
  <c r="H560" i="5" s="1"/>
  <c r="H559" i="5" s="1"/>
  <c r="G553" i="5"/>
  <c r="G552" i="5" s="1"/>
  <c r="G551" i="5" s="1"/>
  <c r="G550" i="5" s="1"/>
  <c r="I548" i="5"/>
  <c r="I547" i="5" s="1"/>
  <c r="H548" i="5"/>
  <c r="H547" i="5" s="1"/>
  <c r="G548" i="5"/>
  <c r="G547" i="5" s="1"/>
  <c r="I546" i="5"/>
  <c r="I545" i="5" s="1"/>
  <c r="I544" i="5" s="1"/>
  <c r="H546" i="5"/>
  <c r="H545" i="5" s="1"/>
  <c r="H544" i="5" s="1"/>
  <c r="G546" i="5"/>
  <c r="G545" i="5" s="1"/>
  <c r="G544" i="5" s="1"/>
  <c r="G541" i="5"/>
  <c r="I539" i="5"/>
  <c r="H539" i="5"/>
  <c r="G539" i="5"/>
  <c r="I537" i="5"/>
  <c r="H537" i="5"/>
  <c r="G537" i="5"/>
  <c r="I532" i="5"/>
  <c r="I531" i="5" s="1"/>
  <c r="I530" i="5" s="1"/>
  <c r="I529" i="5" s="1"/>
  <c r="H532" i="5"/>
  <c r="H531" i="5" s="1"/>
  <c r="H530" i="5" s="1"/>
  <c r="H529" i="5" s="1"/>
  <c r="G532" i="5"/>
  <c r="G531" i="5" s="1"/>
  <c r="G530" i="5" s="1"/>
  <c r="G529" i="5" s="1"/>
  <c r="I526" i="5"/>
  <c r="I525" i="5" s="1"/>
  <c r="I524" i="5" s="1"/>
  <c r="H526" i="5"/>
  <c r="H525" i="5" s="1"/>
  <c r="H524" i="5" s="1"/>
  <c r="G526" i="5"/>
  <c r="G525" i="5" s="1"/>
  <c r="G524" i="5" s="1"/>
  <c r="G523" i="5"/>
  <c r="G522" i="5"/>
  <c r="I520" i="5"/>
  <c r="I519" i="5" s="1"/>
  <c r="I518" i="5" s="1"/>
  <c r="H520" i="5"/>
  <c r="H519" i="5" s="1"/>
  <c r="H518" i="5" s="1"/>
  <c r="G520" i="5"/>
  <c r="G519" i="5" s="1"/>
  <c r="G518" i="5" s="1"/>
  <c r="I515" i="5"/>
  <c r="I514" i="5" s="1"/>
  <c r="I513" i="5" s="1"/>
  <c r="I512" i="5" s="1"/>
  <c r="I511" i="5" s="1"/>
  <c r="H515" i="5"/>
  <c r="H514" i="5" s="1"/>
  <c r="H513" i="5" s="1"/>
  <c r="H512" i="5" s="1"/>
  <c r="H511" i="5" s="1"/>
  <c r="G515" i="5"/>
  <c r="G514" i="5" s="1"/>
  <c r="G513" i="5" s="1"/>
  <c r="G512" i="5" s="1"/>
  <c r="G511" i="5" s="1"/>
  <c r="G510" i="5"/>
  <c r="G509" i="5" s="1"/>
  <c r="G508" i="5" s="1"/>
  <c r="G507" i="5" s="1"/>
  <c r="G506" i="5" s="1"/>
  <c r="I504" i="5"/>
  <c r="I503" i="5" s="1"/>
  <c r="H504" i="5"/>
  <c r="H503" i="5" s="1"/>
  <c r="G504" i="5"/>
  <c r="G503" i="5" s="1"/>
  <c r="I501" i="5"/>
  <c r="I500" i="5" s="1"/>
  <c r="H501" i="5"/>
  <c r="H500" i="5" s="1"/>
  <c r="G501" i="5"/>
  <c r="G500" i="5" s="1"/>
  <c r="I498" i="5"/>
  <c r="I497" i="5" s="1"/>
  <c r="H498" i="5"/>
  <c r="H497" i="5" s="1"/>
  <c r="G498" i="5"/>
  <c r="G497" i="5" s="1"/>
  <c r="I486" i="5"/>
  <c r="I485" i="5" s="1"/>
  <c r="H486" i="5"/>
  <c r="H485" i="5" s="1"/>
  <c r="G486" i="5"/>
  <c r="G485" i="5" s="1"/>
  <c r="I483" i="5"/>
  <c r="I482" i="5" s="1"/>
  <c r="H483" i="5"/>
  <c r="H482" i="5" s="1"/>
  <c r="G483" i="5"/>
  <c r="G482" i="5" s="1"/>
  <c r="I480" i="5"/>
  <c r="I479" i="5" s="1"/>
  <c r="H480" i="5"/>
  <c r="H479" i="5" s="1"/>
  <c r="G480" i="5"/>
  <c r="G479" i="5" s="1"/>
  <c r="I471" i="5"/>
  <c r="I470" i="5" s="1"/>
  <c r="I469" i="5" s="1"/>
  <c r="H471" i="5"/>
  <c r="H470" i="5" s="1"/>
  <c r="H469" i="5" s="1"/>
  <c r="G471" i="5"/>
  <c r="G470" i="5" s="1"/>
  <c r="I467" i="5"/>
  <c r="I466" i="5" s="1"/>
  <c r="I465" i="5" s="1"/>
  <c r="I464" i="5" s="1"/>
  <c r="I463" i="5" s="1"/>
  <c r="H467" i="5"/>
  <c r="H466" i="5" s="1"/>
  <c r="H465" i="5" s="1"/>
  <c r="H464" i="5" s="1"/>
  <c r="H463" i="5" s="1"/>
  <c r="G467" i="5"/>
  <c r="G466" i="5" s="1"/>
  <c r="G465" i="5" s="1"/>
  <c r="G464" i="5" s="1"/>
  <c r="G463" i="5" s="1"/>
  <c r="G459" i="5"/>
  <c r="G458" i="5" s="1"/>
  <c r="G457" i="5" s="1"/>
  <c r="G456" i="5" s="1"/>
  <c r="G455" i="5" s="1"/>
  <c r="G453" i="5"/>
  <c r="G452" i="5" s="1"/>
  <c r="G451" i="5" s="1"/>
  <c r="G450" i="5" s="1"/>
  <c r="G449" i="5"/>
  <c r="G448" i="5" s="1"/>
  <c r="G447" i="5" s="1"/>
  <c r="G446" i="5" s="1"/>
  <c r="I444" i="5"/>
  <c r="I443" i="5" s="1"/>
  <c r="I442" i="5" s="1"/>
  <c r="H444" i="5"/>
  <c r="H443" i="5" s="1"/>
  <c r="H442" i="5" s="1"/>
  <c r="G444" i="5"/>
  <c r="G443" i="5" s="1"/>
  <c r="G442" i="5" s="1"/>
  <c r="I441" i="5"/>
  <c r="I440" i="5" s="1"/>
  <c r="I439" i="5" s="1"/>
  <c r="I438" i="5" s="1"/>
  <c r="H441" i="5"/>
  <c r="H440" i="5" s="1"/>
  <c r="H439" i="5" s="1"/>
  <c r="H438" i="5" s="1"/>
  <c r="G441" i="5"/>
  <c r="G440" i="5" s="1"/>
  <c r="G439" i="5" s="1"/>
  <c r="G438" i="5" s="1"/>
  <c r="I436" i="5"/>
  <c r="I435" i="5" s="1"/>
  <c r="I434" i="5" s="1"/>
  <c r="H436" i="5"/>
  <c r="H435" i="5" s="1"/>
  <c r="H434" i="5" s="1"/>
  <c r="G436" i="5"/>
  <c r="G435" i="5" s="1"/>
  <c r="G434" i="5" s="1"/>
  <c r="I432" i="5"/>
  <c r="I431" i="5" s="1"/>
  <c r="I430" i="5" s="1"/>
  <c r="H432" i="5"/>
  <c r="H431" i="5" s="1"/>
  <c r="H430" i="5" s="1"/>
  <c r="G432" i="5"/>
  <c r="G431" i="5" s="1"/>
  <c r="G430" i="5" s="1"/>
  <c r="I428" i="5"/>
  <c r="I427" i="5" s="1"/>
  <c r="I426" i="5" s="1"/>
  <c r="H428" i="5"/>
  <c r="H427" i="5" s="1"/>
  <c r="H426" i="5" s="1"/>
  <c r="G428" i="5"/>
  <c r="G427" i="5" s="1"/>
  <c r="G426" i="5" s="1"/>
  <c r="I422" i="5"/>
  <c r="H422" i="5"/>
  <c r="G422" i="5"/>
  <c r="I421" i="5"/>
  <c r="I420" i="5" s="1"/>
  <c r="H421" i="5"/>
  <c r="H420" i="5" s="1"/>
  <c r="G421" i="5"/>
  <c r="G420" i="5" s="1"/>
  <c r="I410" i="5"/>
  <c r="I409" i="5" s="1"/>
  <c r="I408" i="5" s="1"/>
  <c r="I407" i="5" s="1"/>
  <c r="I406" i="5" s="1"/>
  <c r="H410" i="5"/>
  <c r="H409" i="5" s="1"/>
  <c r="H408" i="5" s="1"/>
  <c r="H407" i="5" s="1"/>
  <c r="H406" i="5" s="1"/>
  <c r="G409" i="5"/>
  <c r="G408" i="5" s="1"/>
  <c r="G407" i="5" s="1"/>
  <c r="G406" i="5" s="1"/>
  <c r="I404" i="5"/>
  <c r="I403" i="5" s="1"/>
  <c r="H404" i="5"/>
  <c r="H403" i="5" s="1"/>
  <c r="G404" i="5"/>
  <c r="G403" i="5" s="1"/>
  <c r="I401" i="5"/>
  <c r="I400" i="5" s="1"/>
  <c r="I399" i="5" s="1"/>
  <c r="H401" i="5"/>
  <c r="H400" i="5" s="1"/>
  <c r="H399" i="5" s="1"/>
  <c r="G401" i="5"/>
  <c r="G400" i="5" s="1"/>
  <c r="G399" i="5" s="1"/>
  <c r="I397" i="5"/>
  <c r="I396" i="5" s="1"/>
  <c r="I395" i="5" s="1"/>
  <c r="I394" i="5" s="1"/>
  <c r="H397" i="5"/>
  <c r="H396" i="5" s="1"/>
  <c r="H395" i="5" s="1"/>
  <c r="H394" i="5" s="1"/>
  <c r="G397" i="5"/>
  <c r="G396" i="5" s="1"/>
  <c r="G395" i="5" s="1"/>
  <c r="G394" i="5" s="1"/>
  <c r="I392" i="5"/>
  <c r="I391" i="5" s="1"/>
  <c r="I390" i="5" s="1"/>
  <c r="H392" i="5"/>
  <c r="H391" i="5" s="1"/>
  <c r="H390" i="5" s="1"/>
  <c r="G392" i="5"/>
  <c r="G391" i="5" s="1"/>
  <c r="G390" i="5" s="1"/>
  <c r="I389" i="5"/>
  <c r="I388" i="5" s="1"/>
  <c r="I387" i="5" s="1"/>
  <c r="I386" i="5" s="1"/>
  <c r="H389" i="5"/>
  <c r="H388" i="5" s="1"/>
  <c r="H387" i="5" s="1"/>
  <c r="H386" i="5" s="1"/>
  <c r="G389" i="5"/>
  <c r="G388" i="5" s="1"/>
  <c r="G387" i="5" s="1"/>
  <c r="G386" i="5" s="1"/>
  <c r="I384" i="5"/>
  <c r="H384" i="5"/>
  <c r="G384" i="5"/>
  <c r="I383" i="5"/>
  <c r="I382" i="5" s="1"/>
  <c r="H383" i="5"/>
  <c r="H382" i="5" s="1"/>
  <c r="G383" i="5"/>
  <c r="G382" i="5" s="1"/>
  <c r="I375" i="5"/>
  <c r="I374" i="5" s="1"/>
  <c r="I373" i="5" s="1"/>
  <c r="H375" i="5"/>
  <c r="H374" i="5" s="1"/>
  <c r="H373" i="5" s="1"/>
  <c r="G375" i="5"/>
  <c r="G374" i="5" s="1"/>
  <c r="G373" i="5" s="1"/>
  <c r="I371" i="5"/>
  <c r="I370" i="5" s="1"/>
  <c r="I369" i="5" s="1"/>
  <c r="I368" i="5" s="1"/>
  <c r="I367" i="5" s="1"/>
  <c r="H371" i="5"/>
  <c r="H370" i="5" s="1"/>
  <c r="H369" i="5" s="1"/>
  <c r="H368" i="5" s="1"/>
  <c r="H367" i="5" s="1"/>
  <c r="G370" i="5"/>
  <c r="G369" i="5" s="1"/>
  <c r="G368" i="5" s="1"/>
  <c r="G367" i="5" s="1"/>
  <c r="I365" i="5"/>
  <c r="I364" i="5" s="1"/>
  <c r="I363" i="5" s="1"/>
  <c r="H365" i="5"/>
  <c r="H364" i="5" s="1"/>
  <c r="H363" i="5" s="1"/>
  <c r="G365" i="5"/>
  <c r="G364" i="5" s="1"/>
  <c r="G363" i="5" s="1"/>
  <c r="I361" i="5"/>
  <c r="H361" i="5"/>
  <c r="G361" i="5"/>
  <c r="I359" i="5"/>
  <c r="H359" i="5"/>
  <c r="G359" i="5"/>
  <c r="I358" i="5"/>
  <c r="I357" i="5" s="1"/>
  <c r="H358" i="5"/>
  <c r="H357" i="5" s="1"/>
  <c r="G358" i="5"/>
  <c r="G357" i="5" s="1"/>
  <c r="I353" i="5"/>
  <c r="I352" i="5" s="1"/>
  <c r="I351" i="5" s="1"/>
  <c r="H353" i="5"/>
  <c r="H352" i="5" s="1"/>
  <c r="H351" i="5" s="1"/>
  <c r="G353" i="5"/>
  <c r="G352" i="5" s="1"/>
  <c r="G351" i="5" s="1"/>
  <c r="I346" i="5"/>
  <c r="I345" i="5" s="1"/>
  <c r="I344" i="5" s="1"/>
  <c r="I343" i="5" s="1"/>
  <c r="H346" i="5"/>
  <c r="H345" i="5" s="1"/>
  <c r="H344" i="5" s="1"/>
  <c r="H343" i="5" s="1"/>
  <c r="G346" i="5"/>
  <c r="G345" i="5" s="1"/>
  <c r="G344" i="5" s="1"/>
  <c r="G343" i="5" s="1"/>
  <c r="I341" i="5"/>
  <c r="I340" i="5" s="1"/>
  <c r="I339" i="5" s="1"/>
  <c r="H341" i="5"/>
  <c r="H340" i="5" s="1"/>
  <c r="H339" i="5" s="1"/>
  <c r="G341" i="5"/>
  <c r="G340" i="5" s="1"/>
  <c r="G339" i="5" s="1"/>
  <c r="I337" i="5"/>
  <c r="I336" i="5" s="1"/>
  <c r="I335" i="5" s="1"/>
  <c r="H337" i="5"/>
  <c r="H336" i="5" s="1"/>
  <c r="H335" i="5" s="1"/>
  <c r="G337" i="5"/>
  <c r="G336" i="5" s="1"/>
  <c r="G335" i="5" s="1"/>
  <c r="I334" i="5"/>
  <c r="I333" i="5" s="1"/>
  <c r="I332" i="5" s="1"/>
  <c r="I331" i="5" s="1"/>
  <c r="H334" i="5"/>
  <c r="H333" i="5" s="1"/>
  <c r="H332" i="5" s="1"/>
  <c r="H331" i="5" s="1"/>
  <c r="G334" i="5"/>
  <c r="G333" i="5" s="1"/>
  <c r="G332" i="5" s="1"/>
  <c r="G331" i="5" s="1"/>
  <c r="I328" i="5"/>
  <c r="I327" i="5" s="1"/>
  <c r="I326" i="5" s="1"/>
  <c r="I325" i="5" s="1"/>
  <c r="H328" i="5"/>
  <c r="H327" i="5" s="1"/>
  <c r="H326" i="5" s="1"/>
  <c r="H325" i="5" s="1"/>
  <c r="G328" i="5"/>
  <c r="G327" i="5" s="1"/>
  <c r="G326" i="5" s="1"/>
  <c r="G325" i="5" s="1"/>
  <c r="I322" i="5"/>
  <c r="I321" i="5" s="1"/>
  <c r="I320" i="5" s="1"/>
  <c r="I319" i="5" s="1"/>
  <c r="H322" i="5"/>
  <c r="H321" i="5" s="1"/>
  <c r="H320" i="5" s="1"/>
  <c r="H319" i="5" s="1"/>
  <c r="G322" i="5"/>
  <c r="G321" i="5" s="1"/>
  <c r="G320" i="5" s="1"/>
  <c r="G319" i="5" s="1"/>
  <c r="G317" i="5"/>
  <c r="G316" i="5" s="1"/>
  <c r="G315" i="5" s="1"/>
  <c r="G314" i="5" s="1"/>
  <c r="I313" i="5"/>
  <c r="I312" i="5" s="1"/>
  <c r="I311" i="5" s="1"/>
  <c r="I310" i="5" s="1"/>
  <c r="H313" i="5"/>
  <c r="H312" i="5" s="1"/>
  <c r="H311" i="5" s="1"/>
  <c r="H310" i="5" s="1"/>
  <c r="G313" i="5"/>
  <c r="G312" i="5" s="1"/>
  <c r="G311" i="5" s="1"/>
  <c r="G310" i="5" s="1"/>
  <c r="G303" i="5"/>
  <c r="G302" i="5" s="1"/>
  <c r="G301" i="5" s="1"/>
  <c r="I299" i="5"/>
  <c r="I298" i="5" s="1"/>
  <c r="I297" i="5" s="1"/>
  <c r="I296" i="5" s="1"/>
  <c r="H299" i="5"/>
  <c r="H298" i="5" s="1"/>
  <c r="H297" i="5" s="1"/>
  <c r="H296" i="5" s="1"/>
  <c r="G299" i="5"/>
  <c r="G298" i="5" s="1"/>
  <c r="G297" i="5" s="1"/>
  <c r="G294" i="5"/>
  <c r="G293" i="5" s="1"/>
  <c r="I290" i="5"/>
  <c r="I289" i="5" s="1"/>
  <c r="I285" i="5" s="1"/>
  <c r="I284" i="5" s="1"/>
  <c r="I283" i="5" s="1"/>
  <c r="H290" i="5"/>
  <c r="H289" i="5" s="1"/>
  <c r="H285" i="5" s="1"/>
  <c r="H284" i="5" s="1"/>
  <c r="H283" i="5" s="1"/>
  <c r="G290" i="5"/>
  <c r="G289" i="5" s="1"/>
  <c r="G285" i="5" s="1"/>
  <c r="G284" i="5" s="1"/>
  <c r="G283" i="5" s="1"/>
  <c r="I287" i="5"/>
  <c r="I286" i="5" s="1"/>
  <c r="H287" i="5"/>
  <c r="H286" i="5" s="1"/>
  <c r="G287" i="5"/>
  <c r="G286" i="5" s="1"/>
  <c r="G271" i="5"/>
  <c r="G270" i="5" s="1"/>
  <c r="G269" i="5" s="1"/>
  <c r="I267" i="5"/>
  <c r="I266" i="5" s="1"/>
  <c r="I265" i="5" s="1"/>
  <c r="H267" i="5"/>
  <c r="H266" i="5" s="1"/>
  <c r="H265" i="5" s="1"/>
  <c r="G267" i="5"/>
  <c r="G266" i="5" s="1"/>
  <c r="G265" i="5" s="1"/>
  <c r="G262" i="5"/>
  <c r="G261" i="5" s="1"/>
  <c r="G259" i="5"/>
  <c r="G258" i="5" s="1"/>
  <c r="G255" i="5"/>
  <c r="G254" i="5" s="1"/>
  <c r="G253" i="5" s="1"/>
  <c r="I251" i="5"/>
  <c r="I250" i="5" s="1"/>
  <c r="I249" i="5" s="1"/>
  <c r="H251" i="5"/>
  <c r="H250" i="5" s="1"/>
  <c r="H249" i="5" s="1"/>
  <c r="G251" i="5"/>
  <c r="G250" i="5" s="1"/>
  <c r="G249" i="5" s="1"/>
  <c r="I247" i="5"/>
  <c r="H247" i="5"/>
  <c r="G247" i="5"/>
  <c r="I239" i="5"/>
  <c r="H239" i="5"/>
  <c r="G239" i="5"/>
  <c r="I236" i="5"/>
  <c r="I235" i="5" s="1"/>
  <c r="H236" i="5"/>
  <c r="H235" i="5" s="1"/>
  <c r="G236" i="5"/>
  <c r="G235" i="5" s="1"/>
  <c r="G231" i="5"/>
  <c r="G230" i="5" s="1"/>
  <c r="G229" i="5" s="1"/>
  <c r="I223" i="5"/>
  <c r="I222" i="5" s="1"/>
  <c r="I221" i="5" s="1"/>
  <c r="I220" i="5" s="1"/>
  <c r="I219" i="5" s="1"/>
  <c r="I218" i="5" s="1"/>
  <c r="H223" i="5"/>
  <c r="H222" i="5" s="1"/>
  <c r="H221" i="5" s="1"/>
  <c r="H220" i="5" s="1"/>
  <c r="H219" i="5" s="1"/>
  <c r="H218" i="5" s="1"/>
  <c r="G223" i="5"/>
  <c r="G222" i="5" s="1"/>
  <c r="G221" i="5" s="1"/>
  <c r="G220" i="5" s="1"/>
  <c r="G219" i="5" s="1"/>
  <c r="G218" i="5" s="1"/>
  <c r="I216" i="5"/>
  <c r="H216" i="5"/>
  <c r="G216" i="5"/>
  <c r="I208" i="5"/>
  <c r="H208" i="5"/>
  <c r="G208" i="5"/>
  <c r="I205" i="5"/>
  <c r="I204" i="5" s="1"/>
  <c r="H205" i="5"/>
  <c r="H204" i="5" s="1"/>
  <c r="G205" i="5"/>
  <c r="G204" i="5" s="1"/>
  <c r="I201" i="5"/>
  <c r="I200" i="5" s="1"/>
  <c r="I199" i="5" s="1"/>
  <c r="H201" i="5"/>
  <c r="H200" i="5" s="1"/>
  <c r="H199" i="5" s="1"/>
  <c r="G201" i="5"/>
  <c r="G200" i="5" s="1"/>
  <c r="G199" i="5" s="1"/>
  <c r="I198" i="5"/>
  <c r="I197" i="5" s="1"/>
  <c r="I196" i="5" s="1"/>
  <c r="I195" i="5" s="1"/>
  <c r="H198" i="5"/>
  <c r="H197" i="5" s="1"/>
  <c r="H196" i="5" s="1"/>
  <c r="H195" i="5" s="1"/>
  <c r="G197" i="5"/>
  <c r="G196" i="5" s="1"/>
  <c r="G195" i="5" s="1"/>
  <c r="I189" i="5"/>
  <c r="I188" i="5" s="1"/>
  <c r="H189" i="5"/>
  <c r="H188" i="5" s="1"/>
  <c r="G189" i="5"/>
  <c r="G188" i="5" s="1"/>
  <c r="I186" i="5"/>
  <c r="I185" i="5" s="1"/>
  <c r="I184" i="5" s="1"/>
  <c r="H186" i="5"/>
  <c r="H185" i="5" s="1"/>
  <c r="H184" i="5" s="1"/>
  <c r="G186" i="5"/>
  <c r="G185" i="5" s="1"/>
  <c r="G184" i="5" s="1"/>
  <c r="I181" i="5"/>
  <c r="I180" i="5" s="1"/>
  <c r="I179" i="5" s="1"/>
  <c r="I178" i="5" s="1"/>
  <c r="I177" i="5" s="1"/>
  <c r="H181" i="5"/>
  <c r="H180" i="5" s="1"/>
  <c r="H179" i="5" s="1"/>
  <c r="H178" i="5" s="1"/>
  <c r="H177" i="5" s="1"/>
  <c r="G181" i="5"/>
  <c r="G180" i="5" s="1"/>
  <c r="G179" i="5" s="1"/>
  <c r="G178" i="5" s="1"/>
  <c r="G17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7" i="5"/>
  <c r="G96" i="5" s="1"/>
  <c r="I94" i="5"/>
  <c r="I93" i="5" s="1"/>
  <c r="H94" i="5"/>
  <c r="H93" i="5" s="1"/>
  <c r="G94" i="5"/>
  <c r="G93" i="5" s="1"/>
  <c r="I92" i="5"/>
  <c r="I91" i="5" s="1"/>
  <c r="H92" i="5"/>
  <c r="H91" i="5" s="1"/>
  <c r="G92" i="5"/>
  <c r="G91" i="5" s="1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2" i="5"/>
  <c r="G81" i="5" s="1"/>
  <c r="I79" i="5"/>
  <c r="I78" i="5" s="1"/>
  <c r="H79" i="5"/>
  <c r="G79" i="5"/>
  <c r="G78" i="5" s="1"/>
  <c r="H78" i="5"/>
  <c r="I77" i="5"/>
  <c r="I76" i="5" s="1"/>
  <c r="H77" i="5"/>
  <c r="G77" i="5"/>
  <c r="G76" i="5" s="1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H706" i="4" s="1"/>
  <c r="G709" i="4"/>
  <c r="F709" i="4"/>
  <c r="F708" i="4" s="1"/>
  <c r="F707" i="4" s="1"/>
  <c r="F706" i="4" s="1"/>
  <c r="G708" i="4"/>
  <c r="G707" i="4" s="1"/>
  <c r="G706" i="4" s="1"/>
  <c r="H704" i="4"/>
  <c r="H703" i="4" s="1"/>
  <c r="G704" i="4"/>
  <c r="G703" i="4" s="1"/>
  <c r="F704" i="4"/>
  <c r="F703" i="4" s="1"/>
  <c r="H701" i="4"/>
  <c r="H700" i="4" s="1"/>
  <c r="G701" i="4"/>
  <c r="G700" i="4" s="1"/>
  <c r="F701" i="4"/>
  <c r="F700" i="4" s="1"/>
  <c r="H699" i="4"/>
  <c r="H698" i="4" s="1"/>
  <c r="H697" i="4" s="1"/>
  <c r="G699" i="4"/>
  <c r="G698" i="4" s="1"/>
  <c r="G697" i="4" s="1"/>
  <c r="H694" i="4"/>
  <c r="H693" i="4" s="1"/>
  <c r="H692" i="4" s="1"/>
  <c r="H691" i="4" s="1"/>
  <c r="H690" i="4" s="1"/>
  <c r="G694" i="4"/>
  <c r="G693" i="4" s="1"/>
  <c r="G692" i="4" s="1"/>
  <c r="G691" i="4" s="1"/>
  <c r="G690" i="4" s="1"/>
  <c r="F694" i="4"/>
  <c r="F693" i="4" s="1"/>
  <c r="F692" i="4" s="1"/>
  <c r="F691" i="4" s="1"/>
  <c r="F690" i="4" s="1"/>
  <c r="H686" i="4"/>
  <c r="G686" i="4"/>
  <c r="G685" i="4" s="1"/>
  <c r="G684" i="4" s="1"/>
  <c r="F686" i="4"/>
  <c r="F685" i="4" s="1"/>
  <c r="F684" i="4" s="1"/>
  <c r="H685" i="4"/>
  <c r="H684" i="4" s="1"/>
  <c r="H682" i="4"/>
  <c r="H681" i="4" s="1"/>
  <c r="H680" i="4" s="1"/>
  <c r="G682" i="4"/>
  <c r="G681" i="4" s="1"/>
  <c r="G680" i="4" s="1"/>
  <c r="F682" i="4"/>
  <c r="F681" i="4" s="1"/>
  <c r="F680" i="4" s="1"/>
  <c r="H678" i="4"/>
  <c r="G678" i="4"/>
  <c r="F678" i="4"/>
  <c r="H676" i="4"/>
  <c r="G676" i="4"/>
  <c r="G675" i="4" s="1"/>
  <c r="G674" i="4" s="1"/>
  <c r="F676" i="4"/>
  <c r="H672" i="4"/>
  <c r="H671" i="4" s="1"/>
  <c r="H670" i="4" s="1"/>
  <c r="G672" i="4"/>
  <c r="G671" i="4" s="1"/>
  <c r="G670" i="4" s="1"/>
  <c r="F672" i="4"/>
  <c r="F671" i="4" s="1"/>
  <c r="F670" i="4" s="1"/>
  <c r="H665" i="4"/>
  <c r="H664" i="4" s="1"/>
  <c r="H663" i="4" s="1"/>
  <c r="H662" i="4" s="1"/>
  <c r="G665" i="4"/>
  <c r="G664" i="4" s="1"/>
  <c r="G663" i="4" s="1"/>
  <c r="G662" i="4" s="1"/>
  <c r="F665" i="4"/>
  <c r="F664" i="4" s="1"/>
  <c r="F663" i="4" s="1"/>
  <c r="F662" i="4" s="1"/>
  <c r="H660" i="4"/>
  <c r="H659" i="4" s="1"/>
  <c r="G660" i="4"/>
  <c r="G659" i="4" s="1"/>
  <c r="F660" i="4"/>
  <c r="F659" i="4" s="1"/>
  <c r="H658" i="4"/>
  <c r="H657" i="4" s="1"/>
  <c r="H656" i="4" s="1"/>
  <c r="G658" i="4"/>
  <c r="G657" i="4" s="1"/>
  <c r="G656" i="4" s="1"/>
  <c r="G655" i="4" s="1"/>
  <c r="G654" i="4" s="1"/>
  <c r="F658" i="4"/>
  <c r="F657" i="4" s="1"/>
  <c r="F656" i="4" s="1"/>
  <c r="H653" i="4"/>
  <c r="G653" i="4" s="1"/>
  <c r="F653" i="4" s="1"/>
  <c r="H651" i="4"/>
  <c r="G651" i="4"/>
  <c r="F651" i="4"/>
  <c r="H649" i="4"/>
  <c r="G649" i="4"/>
  <c r="F649" i="4"/>
  <c r="G648" i="4"/>
  <c r="F648" i="4"/>
  <c r="F647" i="4" s="1"/>
  <c r="F646" i="4" s="1"/>
  <c r="H647" i="4"/>
  <c r="H646" i="4" s="1"/>
  <c r="G647" i="4"/>
  <c r="G646" i="4" s="1"/>
  <c r="H644" i="4"/>
  <c r="H643" i="4" s="1"/>
  <c r="H642" i="4" s="1"/>
  <c r="H641" i="4" s="1"/>
  <c r="G644" i="4"/>
  <c r="G643" i="4" s="1"/>
  <c r="G642" i="4" s="1"/>
  <c r="G641" i="4" s="1"/>
  <c r="F644" i="4"/>
  <c r="F643" i="4" s="1"/>
  <c r="F642" i="4" s="1"/>
  <c r="F641" i="4" s="1"/>
  <c r="H638" i="4"/>
  <c r="G638" i="4"/>
  <c r="G637" i="4" s="1"/>
  <c r="G636" i="4" s="1"/>
  <c r="G635" i="4" s="1"/>
  <c r="G634" i="4" s="1"/>
  <c r="F638" i="4"/>
  <c r="F637" i="4" s="1"/>
  <c r="F636" i="4" s="1"/>
  <c r="F635" i="4" s="1"/>
  <c r="F634" i="4" s="1"/>
  <c r="H637" i="4"/>
  <c r="H636" i="4" s="1"/>
  <c r="H635" i="4" s="1"/>
  <c r="H634" i="4" s="1"/>
  <c r="H632" i="4"/>
  <c r="H631" i="4" s="1"/>
  <c r="H630" i="4" s="1"/>
  <c r="G632" i="4"/>
  <c r="G631" i="4" s="1"/>
  <c r="G630" i="4" s="1"/>
  <c r="F632" i="4"/>
  <c r="F631" i="4" s="1"/>
  <c r="F630" i="4" s="1"/>
  <c r="H628" i="4"/>
  <c r="H627" i="4" s="1"/>
  <c r="G628" i="4"/>
  <c r="G627" i="4" s="1"/>
  <c r="F628" i="4"/>
  <c r="F627" i="4" s="1"/>
  <c r="H625" i="4"/>
  <c r="H624" i="4" s="1"/>
  <c r="G625" i="4"/>
  <c r="G624" i="4" s="1"/>
  <c r="F625" i="4"/>
  <c r="F624" i="4"/>
  <c r="H619" i="4"/>
  <c r="G619" i="4"/>
  <c r="F619" i="4"/>
  <c r="H617" i="4"/>
  <c r="G617" i="4"/>
  <c r="G616" i="4" s="1"/>
  <c r="F617" i="4"/>
  <c r="F616" i="4" s="1"/>
  <c r="H613" i="4"/>
  <c r="G613" i="4"/>
  <c r="G612" i="4" s="1"/>
  <c r="G611" i="4" s="1"/>
  <c r="G610" i="4" s="1"/>
  <c r="G609" i="4" s="1"/>
  <c r="F613" i="4"/>
  <c r="F612" i="4" s="1"/>
  <c r="F611" i="4" s="1"/>
  <c r="F610" i="4" s="1"/>
  <c r="F609" i="4" s="1"/>
  <c r="H612" i="4"/>
  <c r="H611" i="4" s="1"/>
  <c r="H610" i="4" s="1"/>
  <c r="H609" i="4" s="1"/>
  <c r="H608" i="4"/>
  <c r="H607" i="4" s="1"/>
  <c r="H606" i="4" s="1"/>
  <c r="H605" i="4" s="1"/>
  <c r="H604" i="4" s="1"/>
  <c r="G608" i="4"/>
  <c r="G607" i="4" s="1"/>
  <c r="G606" i="4" s="1"/>
  <c r="G605" i="4" s="1"/>
  <c r="G604" i="4" s="1"/>
  <c r="F608" i="4"/>
  <c r="F607" i="4" s="1"/>
  <c r="F606" i="4" s="1"/>
  <c r="F605" i="4" s="1"/>
  <c r="F604" i="4" s="1"/>
  <c r="H600" i="4"/>
  <c r="H599" i="4" s="1"/>
  <c r="H598" i="4" s="1"/>
  <c r="G600" i="4"/>
  <c r="G599" i="4" s="1"/>
  <c r="G598" i="4" s="1"/>
  <c r="F600" i="4"/>
  <c r="F599" i="4" s="1"/>
  <c r="F598" i="4" s="1"/>
  <c r="H597" i="4"/>
  <c r="G597" i="4" s="1"/>
  <c r="F597" i="4" s="1"/>
  <c r="H596" i="4"/>
  <c r="G596" i="4" s="1"/>
  <c r="F596" i="4" s="1"/>
  <c r="H594" i="4"/>
  <c r="H593" i="4" s="1"/>
  <c r="H592" i="4" s="1"/>
  <c r="G594" i="4"/>
  <c r="G593" i="4" s="1"/>
  <c r="G592" i="4" s="1"/>
  <c r="F594" i="4"/>
  <c r="F593" i="4" s="1"/>
  <c r="F592" i="4" s="1"/>
  <c r="H588" i="4"/>
  <c r="H587" i="4" s="1"/>
  <c r="H586" i="4" s="1"/>
  <c r="H585" i="4" s="1"/>
  <c r="H584" i="4" s="1"/>
  <c r="G588" i="4"/>
  <c r="G587" i="4" s="1"/>
  <c r="G586" i="4" s="1"/>
  <c r="G585" i="4" s="1"/>
  <c r="G584" i="4" s="1"/>
  <c r="F588" i="4"/>
  <c r="F587" i="4" s="1"/>
  <c r="F586" i="4" s="1"/>
  <c r="F585" i="4" s="1"/>
  <c r="F584" i="4" s="1"/>
  <c r="H582" i="4"/>
  <c r="H581" i="4" s="1"/>
  <c r="G582" i="4"/>
  <c r="G581" i="4" s="1"/>
  <c r="F582" i="4"/>
  <c r="F581" i="4" s="1"/>
  <c r="H579" i="4"/>
  <c r="H578" i="4" s="1"/>
  <c r="G579" i="4"/>
  <c r="G578" i="4" s="1"/>
  <c r="F579" i="4"/>
  <c r="F578" i="4" s="1"/>
  <c r="H575" i="4"/>
  <c r="H574" i="4" s="1"/>
  <c r="H573" i="4" s="1"/>
  <c r="G575" i="4"/>
  <c r="G574" i="4" s="1"/>
  <c r="G573" i="4" s="1"/>
  <c r="F575" i="4"/>
  <c r="F574" i="4" s="1"/>
  <c r="F573" i="4" s="1"/>
  <c r="H565" i="4"/>
  <c r="G565" i="4"/>
  <c r="F565" i="4"/>
  <c r="H563" i="4"/>
  <c r="G563" i="4"/>
  <c r="F563" i="4"/>
  <c r="H558" i="4"/>
  <c r="H557" i="4" s="1"/>
  <c r="H556" i="4" s="1"/>
  <c r="H555" i="4" s="1"/>
  <c r="G558" i="4"/>
  <c r="G557" i="4" s="1"/>
  <c r="G556" i="4" s="1"/>
  <c r="G555" i="4" s="1"/>
  <c r="F558" i="4"/>
  <c r="F557" i="4" s="1"/>
  <c r="F556" i="4" s="1"/>
  <c r="F555" i="4" s="1"/>
  <c r="H552" i="4"/>
  <c r="H551" i="4" s="1"/>
  <c r="G552" i="4"/>
  <c r="G551" i="4" s="1"/>
  <c r="F552" i="4"/>
  <c r="F551" i="4" s="1"/>
  <c r="H549" i="4"/>
  <c r="H548" i="4" s="1"/>
  <c r="G549" i="4"/>
  <c r="G548" i="4" s="1"/>
  <c r="F549" i="4"/>
  <c r="F548" i="4" s="1"/>
  <c r="H546" i="4"/>
  <c r="H545" i="4" s="1"/>
  <c r="G546" i="4"/>
  <c r="G545" i="4" s="1"/>
  <c r="F546" i="4"/>
  <c r="F545" i="4" s="1"/>
  <c r="H543" i="4"/>
  <c r="H542" i="4" s="1"/>
  <c r="G543" i="4"/>
  <c r="G542" i="4" s="1"/>
  <c r="F543" i="4"/>
  <c r="F542" i="4" s="1"/>
  <c r="H532" i="4"/>
  <c r="H531" i="4" s="1"/>
  <c r="G532" i="4"/>
  <c r="G531" i="4" s="1"/>
  <c r="F532" i="4"/>
  <c r="F531" i="4" s="1"/>
  <c r="H529" i="4"/>
  <c r="H528" i="4" s="1"/>
  <c r="G529" i="4"/>
  <c r="G528" i="4" s="1"/>
  <c r="F529" i="4"/>
  <c r="F528" i="4" s="1"/>
  <c r="H525" i="4"/>
  <c r="H524" i="4" s="1"/>
  <c r="H523" i="4" s="1"/>
  <c r="G525" i="4"/>
  <c r="G524" i="4" s="1"/>
  <c r="G523" i="4" s="1"/>
  <c r="F525" i="4"/>
  <c r="F524" i="4" s="1"/>
  <c r="F523" i="4" s="1"/>
  <c r="H521" i="4"/>
  <c r="G521" i="4"/>
  <c r="F521" i="4"/>
  <c r="H519" i="4"/>
  <c r="G519" i="4"/>
  <c r="F519" i="4"/>
  <c r="F518" i="4" s="1"/>
  <c r="F517" i="4" s="1"/>
  <c r="H514" i="4"/>
  <c r="H513" i="4" s="1"/>
  <c r="H512" i="4" s="1"/>
  <c r="H511" i="4" s="1"/>
  <c r="G514" i="4"/>
  <c r="G513" i="4" s="1"/>
  <c r="G512" i="4" s="1"/>
  <c r="G511" i="4" s="1"/>
  <c r="F514" i="4"/>
  <c r="F513" i="4" s="1"/>
  <c r="F512" i="4" s="1"/>
  <c r="F511" i="4" s="1"/>
  <c r="H510" i="4"/>
  <c r="H509" i="4" s="1"/>
  <c r="H508" i="4" s="1"/>
  <c r="H507" i="4" s="1"/>
  <c r="H506" i="4" s="1"/>
  <c r="G510" i="4"/>
  <c r="F510" i="4"/>
  <c r="F509" i="4" s="1"/>
  <c r="F508" i="4" s="1"/>
  <c r="F507" i="4" s="1"/>
  <c r="F506" i="4" s="1"/>
  <c r="G509" i="4"/>
  <c r="G508" i="4" s="1"/>
  <c r="G507" i="4" s="1"/>
  <c r="G506" i="4" s="1"/>
  <c r="H503" i="4"/>
  <c r="H502" i="4" s="1"/>
  <c r="G503" i="4"/>
  <c r="G502" i="4" s="1"/>
  <c r="F503" i="4"/>
  <c r="F502" i="4" s="1"/>
  <c r="H500" i="4"/>
  <c r="H499" i="4" s="1"/>
  <c r="G500" i="4"/>
  <c r="G499" i="4" s="1"/>
  <c r="F500" i="4"/>
  <c r="F499" i="4" s="1"/>
  <c r="H497" i="4"/>
  <c r="H496" i="4" s="1"/>
  <c r="G497" i="4"/>
  <c r="G496" i="4" s="1"/>
  <c r="F497" i="4"/>
  <c r="F496" i="4" s="1"/>
  <c r="H488" i="4"/>
  <c r="H487" i="4" s="1"/>
  <c r="G488" i="4"/>
  <c r="G487" i="4" s="1"/>
  <c r="F488" i="4"/>
  <c r="F487" i="4" s="1"/>
  <c r="H484" i="4"/>
  <c r="H483" i="4" s="1"/>
  <c r="H482" i="4" s="1"/>
  <c r="H481" i="4" s="1"/>
  <c r="H480" i="4" s="1"/>
  <c r="G484" i="4"/>
  <c r="G483" i="4" s="1"/>
  <c r="G482" i="4" s="1"/>
  <c r="G481" i="4" s="1"/>
  <c r="G480" i="4" s="1"/>
  <c r="F484" i="4"/>
  <c r="F483" i="4" s="1"/>
  <c r="F482" i="4" s="1"/>
  <c r="F481" i="4" s="1"/>
  <c r="F480" i="4" s="1"/>
  <c r="H476" i="4"/>
  <c r="H475" i="4" s="1"/>
  <c r="H474" i="4" s="1"/>
  <c r="H473" i="4" s="1"/>
  <c r="H472" i="4" s="1"/>
  <c r="G476" i="4"/>
  <c r="G475" i="4" s="1"/>
  <c r="G474" i="4" s="1"/>
  <c r="G473" i="4" s="1"/>
  <c r="G472" i="4" s="1"/>
  <c r="F476" i="4"/>
  <c r="F475" i="4" s="1"/>
  <c r="F474" i="4" s="1"/>
  <c r="F473" i="4" s="1"/>
  <c r="F472" i="4" s="1"/>
  <c r="H470" i="4"/>
  <c r="H469" i="4" s="1"/>
  <c r="H468" i="4" s="1"/>
  <c r="G470" i="4"/>
  <c r="G469" i="4" s="1"/>
  <c r="G468" i="4" s="1"/>
  <c r="F470" i="4"/>
  <c r="F469" i="4" s="1"/>
  <c r="F468" i="4" s="1"/>
  <c r="H466" i="4"/>
  <c r="H465" i="4" s="1"/>
  <c r="H464" i="4" s="1"/>
  <c r="H463" i="4" s="1"/>
  <c r="G466" i="4"/>
  <c r="G465" i="4" s="1"/>
  <c r="G464" i="4" s="1"/>
  <c r="G463" i="4" s="1"/>
  <c r="F466" i="4"/>
  <c r="F465" i="4" s="1"/>
  <c r="F464" i="4" s="1"/>
  <c r="F463" i="4" s="1"/>
  <c r="H462" i="4"/>
  <c r="H461" i="4" s="1"/>
  <c r="H460" i="4" s="1"/>
  <c r="H459" i="4" s="1"/>
  <c r="G462" i="4"/>
  <c r="G461" i="4" s="1"/>
  <c r="G460" i="4" s="1"/>
  <c r="G459" i="4" s="1"/>
  <c r="F462" i="4"/>
  <c r="F461" i="4"/>
  <c r="F460" i="4" s="1"/>
  <c r="F459" i="4" s="1"/>
  <c r="H458" i="4"/>
  <c r="H457" i="4" s="1"/>
  <c r="G458" i="4"/>
  <c r="G457" i="4" s="1"/>
  <c r="F458" i="4"/>
  <c r="F457" i="4"/>
  <c r="F456" i="4" s="1"/>
  <c r="H453" i="4"/>
  <c r="H452" i="4" s="1"/>
  <c r="H451" i="4" s="1"/>
  <c r="G453" i="4"/>
  <c r="G452" i="4" s="1"/>
  <c r="G451" i="4" s="1"/>
  <c r="F453" i="4"/>
  <c r="F452" i="4" s="1"/>
  <c r="F451" i="4" s="1"/>
  <c r="H449" i="4"/>
  <c r="H448" i="4" s="1"/>
  <c r="H447" i="4" s="1"/>
  <c r="G449" i="4"/>
  <c r="G448" i="4" s="1"/>
  <c r="G447" i="4" s="1"/>
  <c r="F449" i="4"/>
  <c r="F448" i="4" s="1"/>
  <c r="F447" i="4" s="1"/>
  <c r="H445" i="4"/>
  <c r="H444" i="4" s="1"/>
  <c r="H443" i="4" s="1"/>
  <c r="G445" i="4"/>
  <c r="G444" i="4" s="1"/>
  <c r="G443" i="4" s="1"/>
  <c r="F445" i="4"/>
  <c r="F444" i="4" s="1"/>
  <c r="F443" i="4" s="1"/>
  <c r="H441" i="4"/>
  <c r="H440" i="4" s="1"/>
  <c r="H439" i="4" s="1"/>
  <c r="G441" i="4"/>
  <c r="G440" i="4" s="1"/>
  <c r="G439" i="4" s="1"/>
  <c r="F441" i="4"/>
  <c r="F440" i="4" s="1"/>
  <c r="F439" i="4" s="1"/>
  <c r="H437" i="4"/>
  <c r="H436" i="4" s="1"/>
  <c r="H435" i="4" s="1"/>
  <c r="G437" i="4"/>
  <c r="G436" i="4" s="1"/>
  <c r="G435" i="4" s="1"/>
  <c r="F437" i="4"/>
  <c r="F436" i="4" s="1"/>
  <c r="F435" i="4" s="1"/>
  <c r="H431" i="4"/>
  <c r="G431" i="4"/>
  <c r="F431" i="4"/>
  <c r="H429" i="4"/>
  <c r="G429" i="4"/>
  <c r="G428" i="4" s="1"/>
  <c r="G427" i="4" s="1"/>
  <c r="F429" i="4"/>
  <c r="H417" i="4"/>
  <c r="H416" i="4" s="1"/>
  <c r="G417" i="4"/>
  <c r="G416" i="4" s="1"/>
  <c r="F417" i="4"/>
  <c r="F416" i="4" s="1"/>
  <c r="H414" i="4"/>
  <c r="H413" i="4" s="1"/>
  <c r="H412" i="4" s="1"/>
  <c r="G414" i="4"/>
  <c r="G413" i="4" s="1"/>
  <c r="G412" i="4" s="1"/>
  <c r="F414" i="4"/>
  <c r="F413" i="4" s="1"/>
  <c r="F412" i="4" s="1"/>
  <c r="H410" i="4"/>
  <c r="H409" i="4" s="1"/>
  <c r="H408" i="4" s="1"/>
  <c r="H407" i="4" s="1"/>
  <c r="G410" i="4"/>
  <c r="G409" i="4" s="1"/>
  <c r="G408" i="4" s="1"/>
  <c r="G407" i="4" s="1"/>
  <c r="F410" i="4"/>
  <c r="F409" i="4" s="1"/>
  <c r="F408" i="4" s="1"/>
  <c r="F407" i="4" s="1"/>
  <c r="H405" i="4"/>
  <c r="H404" i="4" s="1"/>
  <c r="H403" i="4" s="1"/>
  <c r="H398" i="4" s="1"/>
  <c r="G405" i="4"/>
  <c r="G404" i="4" s="1"/>
  <c r="G403" i="4" s="1"/>
  <c r="G398" i="4" s="1"/>
  <c r="F405" i="4"/>
  <c r="F404" i="4" s="1"/>
  <c r="F403" i="4" s="1"/>
  <c r="F398" i="4" s="1"/>
  <c r="H401" i="4"/>
  <c r="H400" i="4" s="1"/>
  <c r="H399" i="4" s="1"/>
  <c r="G401" i="4"/>
  <c r="G400" i="4" s="1"/>
  <c r="G399" i="4" s="1"/>
  <c r="F401" i="4"/>
  <c r="F400" i="4" s="1"/>
  <c r="F399" i="4" s="1"/>
  <c r="H396" i="4"/>
  <c r="H395" i="4" s="1"/>
  <c r="G396" i="4"/>
  <c r="G395" i="4" s="1"/>
  <c r="F396" i="4"/>
  <c r="F395" i="4" s="1"/>
  <c r="H393" i="4"/>
  <c r="H392" i="4" s="1"/>
  <c r="G393" i="4"/>
  <c r="G392" i="4" s="1"/>
  <c r="F393" i="4"/>
  <c r="F392" i="4" s="1"/>
  <c r="H387" i="4"/>
  <c r="H386" i="4" s="1"/>
  <c r="H385" i="4" s="1"/>
  <c r="G387" i="4"/>
  <c r="G386" i="4" s="1"/>
  <c r="G385" i="4" s="1"/>
  <c r="F387" i="4"/>
  <c r="F386" i="4" s="1"/>
  <c r="F385" i="4" s="1"/>
  <c r="H383" i="4"/>
  <c r="H382" i="4" s="1"/>
  <c r="H381" i="4" s="1"/>
  <c r="G383" i="4"/>
  <c r="G382" i="4" s="1"/>
  <c r="G381" i="4" s="1"/>
  <c r="F383" i="4"/>
  <c r="F382" i="4" s="1"/>
  <c r="F381" i="4" s="1"/>
  <c r="H379" i="4"/>
  <c r="H378" i="4" s="1"/>
  <c r="H377" i="4" s="1"/>
  <c r="G379" i="4"/>
  <c r="G378" i="4" s="1"/>
  <c r="G377" i="4" s="1"/>
  <c r="F379" i="4"/>
  <c r="F378" i="4" s="1"/>
  <c r="F377" i="4" s="1"/>
  <c r="H376" i="4"/>
  <c r="H375" i="4" s="1"/>
  <c r="H374" i="4" s="1"/>
  <c r="H373" i="4" s="1"/>
  <c r="H372" i="4" s="1"/>
  <c r="G376" i="4"/>
  <c r="G375" i="4" s="1"/>
  <c r="G374" i="4" s="1"/>
  <c r="G373" i="4" s="1"/>
  <c r="G372" i="4" s="1"/>
  <c r="F376" i="4"/>
  <c r="F375" i="4" s="1"/>
  <c r="F374" i="4" s="1"/>
  <c r="F373" i="4" s="1"/>
  <c r="F372" i="4" s="1"/>
  <c r="H369" i="4"/>
  <c r="G369" i="4"/>
  <c r="F369" i="4"/>
  <c r="H368" i="4"/>
  <c r="H367" i="4" s="1"/>
  <c r="G368" i="4"/>
  <c r="G367" i="4" s="1"/>
  <c r="F368" i="4"/>
  <c r="F367" i="4" s="1"/>
  <c r="H362" i="4"/>
  <c r="H361" i="4" s="1"/>
  <c r="H360" i="4" s="1"/>
  <c r="G362" i="4"/>
  <c r="G361" i="4" s="1"/>
  <c r="G360" i="4" s="1"/>
  <c r="F362" i="4"/>
  <c r="F361" i="4" s="1"/>
  <c r="F360" i="4" s="1"/>
  <c r="H357" i="4"/>
  <c r="H356" i="4" s="1"/>
  <c r="H355" i="4" s="1"/>
  <c r="H354" i="4" s="1"/>
  <c r="G357" i="4"/>
  <c r="G356" i="4" s="1"/>
  <c r="G355" i="4" s="1"/>
  <c r="G354" i="4" s="1"/>
  <c r="F357" i="4"/>
  <c r="F356" i="4" s="1"/>
  <c r="F355" i="4" s="1"/>
  <c r="F354" i="4" s="1"/>
  <c r="H352" i="4"/>
  <c r="H351" i="4" s="1"/>
  <c r="H350" i="4" s="1"/>
  <c r="G352" i="4"/>
  <c r="G351" i="4" s="1"/>
  <c r="G350" i="4" s="1"/>
  <c r="F352" i="4"/>
  <c r="F351" i="4" s="1"/>
  <c r="F350" i="4" s="1"/>
  <c r="H348" i="4"/>
  <c r="H347" i="4" s="1"/>
  <c r="H346" i="4" s="1"/>
  <c r="G348" i="4"/>
  <c r="G347" i="4" s="1"/>
  <c r="G346" i="4" s="1"/>
  <c r="F348" i="4"/>
  <c r="F347" i="4" s="1"/>
  <c r="F346" i="4" s="1"/>
  <c r="H344" i="4"/>
  <c r="G344" i="4"/>
  <c r="F344" i="4"/>
  <c r="H342" i="4"/>
  <c r="G342" i="4"/>
  <c r="F342" i="4"/>
  <c r="H341" i="4"/>
  <c r="H340" i="4" s="1"/>
  <c r="G341" i="4"/>
  <c r="G340" i="4" s="1"/>
  <c r="G339" i="4" s="1"/>
  <c r="G338" i="4" s="1"/>
  <c r="F341" i="4"/>
  <c r="F340" i="4" s="1"/>
  <c r="H336" i="4"/>
  <c r="H335" i="4" s="1"/>
  <c r="H334" i="4" s="1"/>
  <c r="G336" i="4"/>
  <c r="G335" i="4" s="1"/>
  <c r="G334" i="4" s="1"/>
  <c r="F336" i="4"/>
  <c r="F335" i="4" s="1"/>
  <c r="F334" i="4" s="1"/>
  <c r="H329" i="4"/>
  <c r="G329" i="4"/>
  <c r="F329" i="4"/>
  <c r="H327" i="4"/>
  <c r="G327" i="4"/>
  <c r="F327" i="4"/>
  <c r="H325" i="4"/>
  <c r="H324" i="4" s="1"/>
  <c r="H323" i="4" s="1"/>
  <c r="H322" i="4" s="1"/>
  <c r="G325" i="4"/>
  <c r="G324" i="4" s="1"/>
  <c r="G323" i="4" s="1"/>
  <c r="G322" i="4" s="1"/>
  <c r="F325" i="4"/>
  <c r="F324" i="4" s="1"/>
  <c r="F323" i="4" s="1"/>
  <c r="F322" i="4" s="1"/>
  <c r="H320" i="4"/>
  <c r="H319" i="4" s="1"/>
  <c r="H318" i="4" s="1"/>
  <c r="G320" i="4"/>
  <c r="G319" i="4" s="1"/>
  <c r="G318" i="4" s="1"/>
  <c r="F320" i="4"/>
  <c r="F319" i="4" s="1"/>
  <c r="F318" i="4" s="1"/>
  <c r="H316" i="4"/>
  <c r="H315" i="4" s="1"/>
  <c r="H314" i="4" s="1"/>
  <c r="G316" i="4"/>
  <c r="G315" i="4" s="1"/>
  <c r="G314" i="4" s="1"/>
  <c r="F316" i="4"/>
  <c r="F315" i="4" s="1"/>
  <c r="F314" i="4" s="1"/>
  <c r="H313" i="4"/>
  <c r="H312" i="4" s="1"/>
  <c r="H311" i="4" s="1"/>
  <c r="H310" i="4" s="1"/>
  <c r="G313" i="4"/>
  <c r="G312" i="4" s="1"/>
  <c r="G311" i="4" s="1"/>
  <c r="G310" i="4" s="1"/>
  <c r="F313" i="4"/>
  <c r="F312" i="4" s="1"/>
  <c r="F311" i="4" s="1"/>
  <c r="F310" i="4" s="1"/>
  <c r="H306" i="4"/>
  <c r="H305" i="4" s="1"/>
  <c r="H304" i="4" s="1"/>
  <c r="H303" i="4" s="1"/>
  <c r="G306" i="4"/>
  <c r="G305" i="4" s="1"/>
  <c r="G304" i="4" s="1"/>
  <c r="G303" i="4" s="1"/>
  <c r="F306" i="4"/>
  <c r="F305" i="4" s="1"/>
  <c r="F304" i="4" s="1"/>
  <c r="F303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H292" i="4" s="1"/>
  <c r="G295" i="4"/>
  <c r="G294" i="4" s="1"/>
  <c r="G293" i="4" s="1"/>
  <c r="G292" i="4" s="1"/>
  <c r="F295" i="4"/>
  <c r="F294" i="4" s="1"/>
  <c r="F293" i="4" s="1"/>
  <c r="F292" i="4" s="1"/>
  <c r="H290" i="4"/>
  <c r="H289" i="4" s="1"/>
  <c r="H288" i="4" s="1"/>
  <c r="G290" i="4"/>
  <c r="G289" i="4" s="1"/>
  <c r="G288" i="4" s="1"/>
  <c r="F290" i="4"/>
  <c r="F289" i="4" s="1"/>
  <c r="F288" i="4" s="1"/>
  <c r="H286" i="4"/>
  <c r="H285" i="4" s="1"/>
  <c r="H284" i="4" s="1"/>
  <c r="F286" i="4"/>
  <c r="F285" i="4" s="1"/>
  <c r="F284" i="4" s="1"/>
  <c r="H281" i="4"/>
  <c r="H280" i="4" s="1"/>
  <c r="H279" i="4" s="1"/>
  <c r="G281" i="4"/>
  <c r="G280" i="4" s="1"/>
  <c r="G279" i="4" s="1"/>
  <c r="F281" i="4"/>
  <c r="F280" i="4" s="1"/>
  <c r="F279" i="4" s="1"/>
  <c r="H278" i="4"/>
  <c r="H277" i="4" s="1"/>
  <c r="H276" i="4" s="1"/>
  <c r="H275" i="4" s="1"/>
  <c r="G278" i="4"/>
  <c r="G277" i="4" s="1"/>
  <c r="G276" i="4" s="1"/>
  <c r="G275" i="4" s="1"/>
  <c r="F278" i="4"/>
  <c r="F277" i="4" s="1"/>
  <c r="F276" i="4" s="1"/>
  <c r="F275" i="4" s="1"/>
  <c r="H272" i="4"/>
  <c r="H271" i="4" s="1"/>
  <c r="G272" i="4"/>
  <c r="G271" i="4" s="1"/>
  <c r="F272" i="4"/>
  <c r="F271" i="4" s="1"/>
  <c r="H268" i="4"/>
  <c r="H267" i="4" s="1"/>
  <c r="H263" i="4" s="1"/>
  <c r="H262" i="4" s="1"/>
  <c r="H261" i="4" s="1"/>
  <c r="G268" i="4"/>
  <c r="G267" i="4" s="1"/>
  <c r="G263" i="4" s="1"/>
  <c r="G262" i="4" s="1"/>
  <c r="G261" i="4" s="1"/>
  <c r="F268" i="4"/>
  <c r="F267" i="4" s="1"/>
  <c r="F263" i="4" s="1"/>
  <c r="F262" i="4" s="1"/>
  <c r="F261" i="4" s="1"/>
  <c r="H265" i="4"/>
  <c r="H264" i="4" s="1"/>
  <c r="G265" i="4"/>
  <c r="G264" i="4" s="1"/>
  <c r="F265" i="4"/>
  <c r="F264" i="4" s="1"/>
  <c r="H249" i="4"/>
  <c r="H248" i="4" s="1"/>
  <c r="H247" i="4" s="1"/>
  <c r="G249" i="4"/>
  <c r="G248" i="4" s="1"/>
  <c r="G247" i="4" s="1"/>
  <c r="F249" i="4"/>
  <c r="F248" i="4" s="1"/>
  <c r="F247" i="4" s="1"/>
  <c r="H245" i="4"/>
  <c r="H244" i="4" s="1"/>
  <c r="H243" i="4" s="1"/>
  <c r="G245" i="4"/>
  <c r="G244" i="4" s="1"/>
  <c r="G243" i="4" s="1"/>
  <c r="F245" i="4"/>
  <c r="F244" i="4" s="1"/>
  <c r="F243" i="4" s="1"/>
  <c r="H241" i="4"/>
  <c r="H240" i="4" s="1"/>
  <c r="H239" i="4" s="1"/>
  <c r="G241" i="4"/>
  <c r="G240" i="4" s="1"/>
  <c r="G239" i="4" s="1"/>
  <c r="F241" i="4"/>
  <c r="F240" i="4" s="1"/>
  <c r="F239" i="4" s="1"/>
  <c r="H237" i="4"/>
  <c r="H236" i="4" s="1"/>
  <c r="G237" i="4"/>
  <c r="G236" i="4" s="1"/>
  <c r="F237" i="4"/>
  <c r="F236" i="4" s="1"/>
  <c r="H233" i="4"/>
  <c r="H232" i="4" s="1"/>
  <c r="G233" i="4"/>
  <c r="G232" i="4" s="1"/>
  <c r="F233" i="4"/>
  <c r="F232" i="4" s="1"/>
  <c r="H230" i="4"/>
  <c r="H229" i="4" s="1"/>
  <c r="H228" i="4" s="1"/>
  <c r="G230" i="4"/>
  <c r="G229" i="4" s="1"/>
  <c r="G228" i="4" s="1"/>
  <c r="F230" i="4"/>
  <c r="F229" i="4" s="1"/>
  <c r="F228" i="4" s="1"/>
  <c r="H226" i="4"/>
  <c r="H225" i="4" s="1"/>
  <c r="H224" i="4" s="1"/>
  <c r="G226" i="4"/>
  <c r="G225" i="4" s="1"/>
  <c r="G224" i="4" s="1"/>
  <c r="F226" i="4"/>
  <c r="F225" i="4" s="1"/>
  <c r="F224" i="4" s="1"/>
  <c r="H222" i="4"/>
  <c r="G222" i="4"/>
  <c r="F222" i="4"/>
  <c r="F213" i="4" s="1"/>
  <c r="H214" i="4"/>
  <c r="G214" i="4"/>
  <c r="F214" i="4"/>
  <c r="H211" i="4"/>
  <c r="H210" i="4" s="1"/>
  <c r="G211" i="4"/>
  <c r="G210" i="4" s="1"/>
  <c r="F211" i="4"/>
  <c r="F210" i="4" s="1"/>
  <c r="H203" i="4"/>
  <c r="H202" i="4" s="1"/>
  <c r="H201" i="4" s="1"/>
  <c r="H200" i="4" s="1"/>
  <c r="H199" i="4" s="1"/>
  <c r="H198" i="4" s="1"/>
  <c r="G203" i="4"/>
  <c r="G202" i="4" s="1"/>
  <c r="G201" i="4" s="1"/>
  <c r="G200" i="4" s="1"/>
  <c r="G199" i="4" s="1"/>
  <c r="G198" i="4" s="1"/>
  <c r="F203" i="4"/>
  <c r="F202" i="4" s="1"/>
  <c r="F201" i="4" s="1"/>
  <c r="F200" i="4" s="1"/>
  <c r="F199" i="4" s="1"/>
  <c r="F198" i="4" s="1"/>
  <c r="H196" i="4"/>
  <c r="G196" i="4"/>
  <c r="G187" i="4" s="1"/>
  <c r="F196" i="4"/>
  <c r="H188" i="4"/>
  <c r="G188" i="4"/>
  <c r="F188" i="4"/>
  <c r="H185" i="4"/>
  <c r="H184" i="4" s="1"/>
  <c r="G185" i="4"/>
  <c r="G184" i="4" s="1"/>
  <c r="F185" i="4"/>
  <c r="F184" i="4" s="1"/>
  <c r="H181" i="4"/>
  <c r="H180" i="4" s="1"/>
  <c r="H179" i="4" s="1"/>
  <c r="G181" i="4"/>
  <c r="G180" i="4" s="1"/>
  <c r="G179" i="4" s="1"/>
  <c r="F181" i="4"/>
  <c r="F180" i="4" s="1"/>
  <c r="F179" i="4" s="1"/>
  <c r="H177" i="4"/>
  <c r="H176" i="4" s="1"/>
  <c r="H175" i="4" s="1"/>
  <c r="G177" i="4"/>
  <c r="G176" i="4" s="1"/>
  <c r="G175" i="4" s="1"/>
  <c r="F177" i="4"/>
  <c r="F176" i="4" s="1"/>
  <c r="F175" i="4" s="1"/>
  <c r="H173" i="4"/>
  <c r="H172" i="4" s="1"/>
  <c r="H171" i="4" s="1"/>
  <c r="G173" i="4"/>
  <c r="G172" i="4" s="1"/>
  <c r="G171" i="4" s="1"/>
  <c r="F173" i="4"/>
  <c r="F172" i="4" s="1"/>
  <c r="F171" i="4" s="1"/>
  <c r="H165" i="4"/>
  <c r="H164" i="4" s="1"/>
  <c r="G165" i="4"/>
  <c r="G164" i="4" s="1"/>
  <c r="F165" i="4"/>
  <c r="F164" i="4" s="1"/>
  <c r="H162" i="4"/>
  <c r="H161" i="4" s="1"/>
  <c r="H160" i="4" s="1"/>
  <c r="G162" i="4"/>
  <c r="G161" i="4" s="1"/>
  <c r="G160" i="4" s="1"/>
  <c r="F162" i="4"/>
  <c r="F161" i="4" s="1"/>
  <c r="F160" i="4" s="1"/>
  <c r="H157" i="4"/>
  <c r="H156" i="4" s="1"/>
  <c r="H155" i="4" s="1"/>
  <c r="H154" i="4" s="1"/>
  <c r="H153" i="4" s="1"/>
  <c r="G157" i="4"/>
  <c r="G156" i="4" s="1"/>
  <c r="G155" i="4" s="1"/>
  <c r="G154" i="4" s="1"/>
  <c r="G153" i="4" s="1"/>
  <c r="F157" i="4"/>
  <c r="F156" i="4" s="1"/>
  <c r="F155" i="4" s="1"/>
  <c r="F154" i="4" s="1"/>
  <c r="F15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H55" i="4" s="1"/>
  <c r="G56" i="4"/>
  <c r="F56" i="4"/>
  <c r="H54" i="4"/>
  <c r="H53" i="4" s="1"/>
  <c r="G54" i="4"/>
  <c r="G53" i="4" s="1"/>
  <c r="F54" i="4"/>
  <c r="F53" i="4" s="1"/>
  <c r="H51" i="4"/>
  <c r="G51" i="4"/>
  <c r="F51" i="4"/>
  <c r="F50" i="4" s="1"/>
  <c r="H49" i="4"/>
  <c r="H48" i="4" s="1"/>
  <c r="G49" i="4"/>
  <c r="G48" i="4" s="1"/>
  <c r="F49" i="4"/>
  <c r="F48" i="4" s="1"/>
  <c r="F43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G38" i="4" s="1"/>
  <c r="F42" i="4"/>
  <c r="F41" i="4" s="1"/>
  <c r="H39" i="4"/>
  <c r="G39" i="4"/>
  <c r="F39" i="4"/>
  <c r="H37" i="4"/>
  <c r="H36" i="4" s="1"/>
  <c r="G37" i="4"/>
  <c r="G36" i="4" s="1"/>
  <c r="F37" i="4"/>
  <c r="F36" i="4" s="1"/>
  <c r="F33" i="4" s="1"/>
  <c r="H34" i="4"/>
  <c r="G34" i="4"/>
  <c r="F34" i="4"/>
  <c r="H31" i="4"/>
  <c r="G31" i="4"/>
  <c r="F31" i="4"/>
  <c r="H29" i="4"/>
  <c r="G29" i="4"/>
  <c r="F29" i="4"/>
  <c r="H27" i="4"/>
  <c r="G27" i="4"/>
  <c r="F27" i="4"/>
  <c r="G26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43" i="1"/>
  <c r="D42" i="1" s="1"/>
  <c r="F36" i="1"/>
  <c r="E36" i="1"/>
  <c r="D36" i="1"/>
  <c r="F33" i="1"/>
  <c r="E33" i="1"/>
  <c r="D33" i="1"/>
  <c r="H50" i="4" l="1"/>
  <c r="G366" i="4"/>
  <c r="G365" i="4" s="1"/>
  <c r="G364" i="4" s="1"/>
  <c r="G359" i="4" s="1"/>
  <c r="G55" i="4"/>
  <c r="F209" i="4"/>
  <c r="F428" i="4"/>
  <c r="F427" i="4" s="1"/>
  <c r="G562" i="4"/>
  <c r="G561" i="4" s="1"/>
  <c r="F55" i="4"/>
  <c r="F562" i="4"/>
  <c r="F561" i="4" s="1"/>
  <c r="G43" i="4"/>
  <c r="G183" i="4"/>
  <c r="G518" i="4"/>
  <c r="G517" i="4" s="1"/>
  <c r="H675" i="4"/>
  <c r="H674" i="4" s="1"/>
  <c r="E158" i="6"/>
  <c r="E157" i="6" s="1"/>
  <c r="F168" i="6"/>
  <c r="F167" i="6" s="1"/>
  <c r="E294" i="6"/>
  <c r="E293" i="6" s="1"/>
  <c r="F427" i="6"/>
  <c r="F158" i="6"/>
  <c r="F157" i="6" s="1"/>
  <c r="F478" i="6"/>
  <c r="F477" i="6" s="1"/>
  <c r="D354" i="6"/>
  <c r="D353" i="6" s="1"/>
  <c r="D344" i="6" s="1"/>
  <c r="F432" i="6"/>
  <c r="F344" i="6"/>
  <c r="D316" i="6"/>
  <c r="E229" i="6"/>
  <c r="D263" i="6"/>
  <c r="D94" i="6"/>
  <c r="D93" i="6" s="1"/>
  <c r="D327" i="6"/>
  <c r="E344" i="6"/>
  <c r="G490" i="5"/>
  <c r="G489" i="5" s="1"/>
  <c r="G488" i="5" s="1"/>
  <c r="H671" i="5"/>
  <c r="G85" i="5"/>
  <c r="I90" i="5"/>
  <c r="G95" i="5"/>
  <c r="G656" i="5"/>
  <c r="G655" i="5" s="1"/>
  <c r="G654" i="5" s="1"/>
  <c r="I106" i="5"/>
  <c r="G183" i="5"/>
  <c r="H234" i="5"/>
  <c r="G557" i="5"/>
  <c r="G106" i="5"/>
  <c r="I234" i="5"/>
  <c r="I233" i="5" s="1"/>
  <c r="I227" i="5" s="1"/>
  <c r="I226" i="5" s="1"/>
  <c r="I225" i="5" s="1"/>
  <c r="I612" i="5"/>
  <c r="I611" i="5" s="1"/>
  <c r="I610" i="5" s="1"/>
  <c r="I609" i="5" s="1"/>
  <c r="I608" i="5" s="1"/>
  <c r="I607" i="5" s="1"/>
  <c r="G234" i="5"/>
  <c r="H183" i="5"/>
  <c r="I183" i="5"/>
  <c r="H535" i="4"/>
  <c r="H534" i="4" s="1"/>
  <c r="H505" i="4" s="1"/>
  <c r="F615" i="4"/>
  <c r="F535" i="4"/>
  <c r="F534" i="4" s="1"/>
  <c r="F505" i="4" s="1"/>
  <c r="F577" i="4"/>
  <c r="F560" i="4" s="1"/>
  <c r="F554" i="4" s="1"/>
  <c r="G615" i="4"/>
  <c r="G614" i="4" s="1"/>
  <c r="G603" i="4" s="1"/>
  <c r="G602" i="4" s="1"/>
  <c r="G535" i="4"/>
  <c r="G486" i="4"/>
  <c r="G485" i="4" s="1"/>
  <c r="G479" i="4" s="1"/>
  <c r="F486" i="4"/>
  <c r="F485" i="4" s="1"/>
  <c r="F479" i="4" s="1"/>
  <c r="H486" i="4"/>
  <c r="H485" i="4" s="1"/>
  <c r="H479" i="4" s="1"/>
  <c r="G159" i="4"/>
  <c r="H159" i="4"/>
  <c r="F159" i="4"/>
  <c r="E328" i="6"/>
  <c r="E327" i="6" s="1"/>
  <c r="F328" i="6"/>
  <c r="F327" i="6" s="1"/>
  <c r="E317" i="6"/>
  <c r="E316" i="6" s="1"/>
  <c r="F317" i="6"/>
  <c r="F316" i="6" s="1"/>
  <c r="H558" i="5"/>
  <c r="H557" i="5" s="1"/>
  <c r="H556" i="5" s="1"/>
  <c r="H555" i="5" s="1"/>
  <c r="I558" i="5"/>
  <c r="I557" i="5" s="1"/>
  <c r="I556" i="5" s="1"/>
  <c r="I555" i="5" s="1"/>
  <c r="F695" i="4"/>
  <c r="F689" i="4" s="1"/>
  <c r="F688" i="4" s="1"/>
  <c r="H696" i="4"/>
  <c r="H695" i="4" s="1"/>
  <c r="H689" i="4" s="1"/>
  <c r="H688" i="4" s="1"/>
  <c r="G696" i="4"/>
  <c r="G695" i="4" s="1"/>
  <c r="G689" i="4" s="1"/>
  <c r="G688" i="4" s="1"/>
  <c r="G719" i="5"/>
  <c r="G715" i="5" s="1"/>
  <c r="G714" i="5" s="1"/>
  <c r="G713" i="5" s="1"/>
  <c r="G712" i="5" s="1"/>
  <c r="G711" i="5" s="1"/>
  <c r="G710" i="5" s="1"/>
  <c r="G90" i="5"/>
  <c r="I238" i="5"/>
  <c r="I419" i="5"/>
  <c r="I418" i="5" s="1"/>
  <c r="G612" i="5"/>
  <c r="G611" i="5" s="1"/>
  <c r="G610" i="5" s="1"/>
  <c r="G609" i="5" s="1"/>
  <c r="G608" i="5" s="1"/>
  <c r="G607" i="5" s="1"/>
  <c r="H381" i="5"/>
  <c r="H378" i="5" s="1"/>
  <c r="H90" i="5"/>
  <c r="I381" i="5"/>
  <c r="I378" i="5" s="1"/>
  <c r="I377" i="5" s="1"/>
  <c r="H207" i="5"/>
  <c r="H203" i="5" s="1"/>
  <c r="G238" i="5"/>
  <c r="I697" i="5"/>
  <c r="I696" i="5" s="1"/>
  <c r="I691" i="5" s="1"/>
  <c r="I689" i="5" s="1"/>
  <c r="I688" i="5" s="1"/>
  <c r="G68" i="5"/>
  <c r="G517" i="5"/>
  <c r="G516" i="5" s="1"/>
  <c r="G536" i="5"/>
  <c r="G535" i="5" s="1"/>
  <c r="G534" i="5" s="1"/>
  <c r="H490" i="5"/>
  <c r="H489" i="5" s="1"/>
  <c r="H488" i="5" s="1"/>
  <c r="I490" i="5"/>
  <c r="I489" i="5" s="1"/>
  <c r="I488" i="5" s="1"/>
  <c r="F94" i="6"/>
  <c r="F93" i="6" s="1"/>
  <c r="E94" i="6"/>
  <c r="E93" i="6" s="1"/>
  <c r="D427" i="6"/>
  <c r="D377" i="6"/>
  <c r="D376" i="6" s="1"/>
  <c r="D38" i="6"/>
  <c r="D466" i="6"/>
  <c r="F466" i="6"/>
  <c r="D432" i="6"/>
  <c r="D478" i="6"/>
  <c r="D477" i="6" s="1"/>
  <c r="F115" i="6"/>
  <c r="F187" i="4"/>
  <c r="F183" i="4" s="1"/>
  <c r="D114" i="6"/>
  <c r="D113" i="6" s="1"/>
  <c r="F114" i="6"/>
  <c r="F113" i="6" s="1"/>
  <c r="E133" i="6"/>
  <c r="E228" i="6"/>
  <c r="H543" i="5"/>
  <c r="H542" i="5" s="1"/>
  <c r="G468" i="5"/>
  <c r="G462" i="5" s="1"/>
  <c r="H468" i="5"/>
  <c r="H462" i="5" s="1"/>
  <c r="I468" i="5"/>
  <c r="I462" i="5" s="1"/>
  <c r="H283" i="4"/>
  <c r="H391" i="4"/>
  <c r="H390" i="4" s="1"/>
  <c r="H389" i="4" s="1"/>
  <c r="E38" i="6"/>
  <c r="F52" i="6"/>
  <c r="F70" i="6"/>
  <c r="H517" i="5"/>
  <c r="H516" i="5" s="1"/>
  <c r="I305" i="5"/>
  <c r="I292" i="5" s="1"/>
  <c r="G577" i="4"/>
  <c r="G560" i="4" s="1"/>
  <c r="G554" i="4" s="1"/>
  <c r="F371" i="4"/>
  <c r="G591" i="4"/>
  <c r="G590" i="4" s="1"/>
  <c r="H274" i="4"/>
  <c r="F283" i="4"/>
  <c r="H235" i="4"/>
  <c r="F274" i="4"/>
  <c r="G371" i="4"/>
  <c r="G33" i="4"/>
  <c r="H455" i="4"/>
  <c r="H456" i="4"/>
  <c r="G50" i="4"/>
  <c r="G121" i="4"/>
  <c r="F26" i="4"/>
  <c r="F309" i="4"/>
  <c r="F302" i="4" s="1"/>
  <c r="H366" i="4"/>
  <c r="H365" i="4" s="1"/>
  <c r="H364" i="4" s="1"/>
  <c r="H359" i="4" s="1"/>
  <c r="H356" i="5"/>
  <c r="H355" i="5" s="1"/>
  <c r="H350" i="5" s="1"/>
  <c r="H349" i="5" s="1"/>
  <c r="H187" i="4"/>
  <c r="H183" i="4" s="1"/>
  <c r="H242" i="4"/>
  <c r="F455" i="4"/>
  <c r="H562" i="4"/>
  <c r="H561" i="4" s="1"/>
  <c r="G640" i="4"/>
  <c r="G21" i="5"/>
  <c r="G20" i="5" s="1"/>
  <c r="G19" i="5" s="1"/>
  <c r="G15" i="5" s="1"/>
  <c r="G14" i="5" s="1"/>
  <c r="G13" i="5" s="1"/>
  <c r="I536" i="5"/>
  <c r="I535" i="5" s="1"/>
  <c r="I534" i="5" s="1"/>
  <c r="I654" i="5"/>
  <c r="I648" i="5" s="1"/>
  <c r="I647" i="5" s="1"/>
  <c r="D422" i="6"/>
  <c r="F457" i="6"/>
  <c r="H38" i="4"/>
  <c r="H213" i="4"/>
  <c r="F339" i="4"/>
  <c r="F338" i="4" s="1"/>
  <c r="F333" i="4" s="1"/>
  <c r="F332" i="4" s="1"/>
  <c r="H616" i="4"/>
  <c r="H615" i="4" s="1"/>
  <c r="H614" i="4" s="1"/>
  <c r="H603" i="4" s="1"/>
  <c r="H602" i="4" s="1"/>
  <c r="H654" i="5"/>
  <c r="H648" i="5" s="1"/>
  <c r="H647" i="5" s="1"/>
  <c r="F38" i="6"/>
  <c r="D256" i="6"/>
  <c r="D32" i="1"/>
  <c r="H87" i="4"/>
  <c r="H86" i="4" s="1"/>
  <c r="H85" i="4" s="1"/>
  <c r="H84" i="4" s="1"/>
  <c r="G213" i="4"/>
  <c r="H339" i="4"/>
  <c r="H338" i="4" s="1"/>
  <c r="H333" i="4" s="1"/>
  <c r="H332" i="4" s="1"/>
  <c r="F366" i="4"/>
  <c r="F365" i="4" s="1"/>
  <c r="F364" i="4" s="1"/>
  <c r="F359" i="4" s="1"/>
  <c r="G527" i="4"/>
  <c r="G516" i="4" s="1"/>
  <c r="I68" i="5"/>
  <c r="H697" i="5"/>
  <c r="H696" i="5" s="1"/>
  <c r="H691" i="5" s="1"/>
  <c r="H689" i="5" s="1"/>
  <c r="H688" i="5" s="1"/>
  <c r="E403" i="6"/>
  <c r="H518" i="4"/>
  <c r="H517" i="4" s="1"/>
  <c r="H669" i="4"/>
  <c r="H668" i="4" s="1"/>
  <c r="H667" i="4" s="1"/>
  <c r="H21" i="5"/>
  <c r="H20" i="5" s="1"/>
  <c r="H19" i="5" s="1"/>
  <c r="H15" i="5" s="1"/>
  <c r="H14" i="5" s="1"/>
  <c r="H13" i="5" s="1"/>
  <c r="I95" i="5"/>
  <c r="H305" i="5"/>
  <c r="H292" i="5" s="1"/>
  <c r="G648" i="5"/>
  <c r="G647" i="5" s="1"/>
  <c r="F377" i="6"/>
  <c r="F376" i="6" s="1"/>
  <c r="E478" i="6"/>
  <c r="E477" i="6" s="1"/>
  <c r="H577" i="4"/>
  <c r="F614" i="4"/>
  <c r="F603" i="4" s="1"/>
  <c r="F602" i="4" s="1"/>
  <c r="F675" i="4"/>
  <c r="F674" i="4" s="1"/>
  <c r="F669" i="4" s="1"/>
  <c r="F668" i="4" s="1"/>
  <c r="F667" i="4" s="1"/>
  <c r="H238" i="5"/>
  <c r="H419" i="5"/>
  <c r="H418" i="5" s="1"/>
  <c r="H612" i="5"/>
  <c r="H611" i="5" s="1"/>
  <c r="H610" i="5" s="1"/>
  <c r="H609" i="5" s="1"/>
  <c r="H608" i="5" s="1"/>
  <c r="H607" i="5" s="1"/>
  <c r="G697" i="5"/>
  <c r="G696" i="5" s="1"/>
  <c r="G691" i="5" s="1"/>
  <c r="G689" i="5" s="1"/>
  <c r="G688" i="5" s="1"/>
  <c r="F152" i="6"/>
  <c r="F256" i="6"/>
  <c r="F422" i="6"/>
  <c r="E432" i="6"/>
  <c r="D457" i="6"/>
  <c r="E466" i="6"/>
  <c r="E115" i="6"/>
  <c r="E114" i="6" s="1"/>
  <c r="E32" i="1"/>
  <c r="E31" i="1" s="1"/>
  <c r="E30" i="1" s="1"/>
  <c r="E61" i="1" s="1"/>
  <c r="F32" i="1"/>
  <c r="F31" i="1" s="1"/>
  <c r="F30" i="1" s="1"/>
  <c r="F61" i="1" s="1"/>
  <c r="H26" i="4"/>
  <c r="H33" i="4"/>
  <c r="F38" i="4"/>
  <c r="H43" i="4"/>
  <c r="H22" i="4" s="1"/>
  <c r="H21" i="4" s="1"/>
  <c r="H20" i="4" s="1"/>
  <c r="G66" i="4"/>
  <c r="G87" i="4"/>
  <c r="G86" i="4" s="1"/>
  <c r="G85" i="4" s="1"/>
  <c r="G84" i="4" s="1"/>
  <c r="F121" i="4"/>
  <c r="H121" i="4"/>
  <c r="F235" i="4"/>
  <c r="G283" i="4"/>
  <c r="F655" i="4"/>
  <c r="F654" i="4" s="1"/>
  <c r="F640" i="4" s="1"/>
  <c r="H655" i="4"/>
  <c r="H654" i="4" s="1"/>
  <c r="H640" i="4" s="1"/>
  <c r="F208" i="4"/>
  <c r="G274" i="4"/>
  <c r="G309" i="4"/>
  <c r="G302" i="4" s="1"/>
  <c r="G391" i="4"/>
  <c r="G390" i="4" s="1"/>
  <c r="G389" i="4" s="1"/>
  <c r="H428" i="4"/>
  <c r="H427" i="4" s="1"/>
  <c r="F591" i="4"/>
  <c r="F590" i="4" s="1"/>
  <c r="D220" i="6"/>
  <c r="D219" i="6"/>
  <c r="F391" i="4"/>
  <c r="F390" i="4" s="1"/>
  <c r="F389" i="4" s="1"/>
  <c r="H434" i="4"/>
  <c r="H433" i="4" s="1"/>
  <c r="G434" i="4"/>
  <c r="G433" i="4" s="1"/>
  <c r="H527" i="4"/>
  <c r="H516" i="4" s="1"/>
  <c r="F527" i="4"/>
  <c r="F516" i="4" s="1"/>
  <c r="H591" i="4"/>
  <c r="H590" i="4" s="1"/>
  <c r="G75" i="5"/>
  <c r="I75" i="5"/>
  <c r="I140" i="5"/>
  <c r="G669" i="4"/>
  <c r="G668" i="4" s="1"/>
  <c r="G667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07" i="5"/>
  <c r="G203" i="5" s="1"/>
  <c r="I207" i="5"/>
  <c r="I203" i="5" s="1"/>
  <c r="G264" i="5"/>
  <c r="H330" i="5"/>
  <c r="H324" i="5" s="1"/>
  <c r="G356" i="5"/>
  <c r="G355" i="5" s="1"/>
  <c r="G350" i="5" s="1"/>
  <c r="G349" i="5" s="1"/>
  <c r="I356" i="5"/>
  <c r="I355" i="5" s="1"/>
  <c r="I350" i="5" s="1"/>
  <c r="I349" i="5" s="1"/>
  <c r="G381" i="5"/>
  <c r="G378" i="5" s="1"/>
  <c r="G377" i="5" s="1"/>
  <c r="H425" i="5"/>
  <c r="H424" i="5" s="1"/>
  <c r="G565" i="5"/>
  <c r="G564" i="5"/>
  <c r="G563" i="5" s="1"/>
  <c r="G562" i="5" s="1"/>
  <c r="G556" i="5" s="1"/>
  <c r="G555" i="5" s="1"/>
  <c r="F382" i="6"/>
  <c r="F220" i="6"/>
  <c r="F219" i="6"/>
  <c r="F309" i="6"/>
  <c r="D382" i="6"/>
  <c r="G419" i="5"/>
  <c r="G418" i="5" s="1"/>
  <c r="H536" i="5"/>
  <c r="H535" i="5" s="1"/>
  <c r="H534" i="5" s="1"/>
  <c r="G577" i="5"/>
  <c r="G573" i="5" s="1"/>
  <c r="D13" i="6"/>
  <c r="E61" i="6"/>
  <c r="E70" i="6"/>
  <c r="D139" i="6"/>
  <c r="D138" i="6" s="1"/>
  <c r="D133" i="6" s="1"/>
  <c r="F139" i="6"/>
  <c r="F138" i="6" s="1"/>
  <c r="F133" i="6" s="1"/>
  <c r="D158" i="6"/>
  <c r="D157" i="6" s="1"/>
  <c r="D152" i="6" s="1"/>
  <c r="E168" i="6"/>
  <c r="E167" i="6" s="1"/>
  <c r="E152" i="6" s="1"/>
  <c r="D198" i="6"/>
  <c r="D233" i="6"/>
  <c r="D229" i="6" s="1"/>
  <c r="F233" i="6"/>
  <c r="E256" i="6"/>
  <c r="F263" i="6"/>
  <c r="D294" i="6"/>
  <c r="D293" i="6" s="1"/>
  <c r="F294" i="6"/>
  <c r="F293" i="6" s="1"/>
  <c r="D309" i="6"/>
  <c r="E377" i="6"/>
  <c r="E376" i="6" s="1"/>
  <c r="E382" i="6"/>
  <c r="D403" i="6"/>
  <c r="F403" i="6"/>
  <c r="E422" i="6"/>
  <c r="E427" i="6"/>
  <c r="E457" i="6"/>
  <c r="E13" i="6"/>
  <c r="D61" i="6"/>
  <c r="D70" i="6"/>
  <c r="E198" i="6"/>
  <c r="E439" i="6"/>
  <c r="F13" i="6"/>
  <c r="D52" i="6"/>
  <c r="F61" i="6"/>
  <c r="F198" i="6"/>
  <c r="E263" i="6"/>
  <c r="E309" i="6"/>
  <c r="E444" i="6"/>
  <c r="E220" i="6"/>
  <c r="E219" i="6"/>
  <c r="E52" i="6"/>
  <c r="H106" i="5"/>
  <c r="G228" i="5"/>
  <c r="I330" i="5"/>
  <c r="I324" i="5" s="1"/>
  <c r="H377" i="5"/>
  <c r="H372" i="5" s="1"/>
  <c r="G425" i="5"/>
  <c r="G424" i="5" s="1"/>
  <c r="I517" i="5"/>
  <c r="I516" i="5" s="1"/>
  <c r="G582" i="5"/>
  <c r="I543" i="5"/>
  <c r="I542" i="5" s="1"/>
  <c r="H80" i="5"/>
  <c r="G140" i="5"/>
  <c r="G257" i="5"/>
  <c r="G296" i="5"/>
  <c r="G292" i="5" s="1"/>
  <c r="G330" i="5"/>
  <c r="G324" i="5" s="1"/>
  <c r="I425" i="5"/>
  <c r="I424" i="5" s="1"/>
  <c r="G543" i="5"/>
  <c r="G542" i="5" s="1"/>
  <c r="G242" i="4"/>
  <c r="H371" i="4"/>
  <c r="G534" i="4"/>
  <c r="G505" i="4" s="1"/>
  <c r="H309" i="4"/>
  <c r="H302" i="4" s="1"/>
  <c r="G235" i="4"/>
  <c r="F242" i="4"/>
  <c r="G333" i="4"/>
  <c r="G332" i="4" s="1"/>
  <c r="F434" i="4"/>
  <c r="F433" i="4" s="1"/>
  <c r="G456" i="4"/>
  <c r="G455" i="4"/>
  <c r="F86" i="4"/>
  <c r="F85" i="4" s="1"/>
  <c r="F84" i="4" s="1"/>
  <c r="D31" i="1"/>
  <c r="D30" i="1" s="1"/>
  <c r="D61" i="1" s="1"/>
  <c r="F22" i="4" l="1"/>
  <c r="F21" i="4" s="1"/>
  <c r="F20" i="4" s="1"/>
  <c r="G208" i="4"/>
  <c r="G207" i="4" s="1"/>
  <c r="G206" i="4" s="1"/>
  <c r="G205" i="4" s="1"/>
  <c r="G209" i="4"/>
  <c r="H209" i="4"/>
  <c r="H208" i="4" s="1"/>
  <c r="H207" i="4" s="1"/>
  <c r="H206" i="4" s="1"/>
  <c r="H205" i="4" s="1"/>
  <c r="D396" i="6"/>
  <c r="D395" i="6" s="1"/>
  <c r="E292" i="6"/>
  <c r="F229" i="6"/>
  <c r="F228" i="6" s="1"/>
  <c r="F227" i="6" s="1"/>
  <c r="D228" i="6"/>
  <c r="D227" i="6" s="1"/>
  <c r="H129" i="5"/>
  <c r="G372" i="5"/>
  <c r="G348" i="5" s="1"/>
  <c r="G233" i="5"/>
  <c r="G227" i="5" s="1"/>
  <c r="G226" i="5" s="1"/>
  <c r="G225" i="5" s="1"/>
  <c r="H233" i="5"/>
  <c r="H227" i="5" s="1"/>
  <c r="H226" i="5" s="1"/>
  <c r="H225" i="5" s="1"/>
  <c r="I372" i="5"/>
  <c r="I348" i="5" s="1"/>
  <c r="G129" i="5"/>
  <c r="F207" i="4"/>
  <c r="F206" i="4" s="1"/>
  <c r="F205" i="4" s="1"/>
  <c r="G106" i="4"/>
  <c r="F106" i="4"/>
  <c r="F13" i="4" s="1"/>
  <c r="I129" i="5"/>
  <c r="H106" i="4"/>
  <c r="H13" i="4" s="1"/>
  <c r="G572" i="5"/>
  <c r="G571" i="5" s="1"/>
  <c r="G570" i="5" s="1"/>
  <c r="H67" i="5"/>
  <c r="H66" i="5" s="1"/>
  <c r="H65" i="5" s="1"/>
  <c r="G67" i="5"/>
  <c r="G66" i="5" s="1"/>
  <c r="G65" i="5" s="1"/>
  <c r="I646" i="5"/>
  <c r="F396" i="6"/>
  <c r="F395" i="6" s="1"/>
  <c r="E227" i="6"/>
  <c r="E113" i="6"/>
  <c r="H528" i="5"/>
  <c r="H348" i="5"/>
  <c r="G461" i="5"/>
  <c r="I461" i="5"/>
  <c r="H270" i="4"/>
  <c r="H260" i="4" s="1"/>
  <c r="H461" i="5"/>
  <c r="H282" i="5"/>
  <c r="I528" i="5"/>
  <c r="F270" i="4"/>
  <c r="F260" i="4" s="1"/>
  <c r="H331" i="4"/>
  <c r="I67" i="5"/>
  <c r="I66" i="5" s="1"/>
  <c r="I65" i="5" s="1"/>
  <c r="G331" i="4"/>
  <c r="G646" i="5"/>
  <c r="F331" i="4"/>
  <c r="E396" i="6"/>
  <c r="E395" i="6" s="1"/>
  <c r="F292" i="6"/>
  <c r="G22" i="4"/>
  <c r="G21" i="4" s="1"/>
  <c r="G20" i="4" s="1"/>
  <c r="H560" i="4"/>
  <c r="H554" i="4" s="1"/>
  <c r="H478" i="4" s="1"/>
  <c r="G282" i="5"/>
  <c r="G270" i="4"/>
  <c r="G260" i="4" s="1"/>
  <c r="F478" i="4"/>
  <c r="D292" i="6"/>
  <c r="H646" i="5"/>
  <c r="I282" i="5"/>
  <c r="G528" i="5"/>
  <c r="G478" i="4"/>
  <c r="H58" i="5" l="1"/>
  <c r="H57" i="5" s="1"/>
  <c r="H724" i="5" s="1"/>
  <c r="F528" i="6"/>
  <c r="G58" i="5"/>
  <c r="G57" i="5" s="1"/>
  <c r="G724" i="5" s="1"/>
  <c r="E528" i="6"/>
  <c r="D528" i="6"/>
  <c r="G13" i="4"/>
  <c r="G724" i="4" s="1"/>
  <c r="H724" i="4"/>
  <c r="F724" i="4"/>
  <c r="I58" i="5"/>
  <c r="I57" i="5" s="1"/>
  <c r="I724" i="5" s="1"/>
</calcChain>
</file>

<file path=xl/sharedStrings.xml><?xml version="1.0" encoding="utf-8"?>
<sst xmlns="http://schemas.openxmlformats.org/spreadsheetml/2006/main" count="9474" uniqueCount="654">
  <si>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</si>
  <si>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</si>
  <si>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</si>
  <si>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</si>
  <si>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</si>
  <si>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</si>
  <si>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</si>
  <si>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</si>
  <si>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</si>
  <si>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</si>
  <si>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</si>
  <si>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</si>
  <si>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</si>
  <si>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</si>
  <si>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</si>
  <si>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</si>
  <si>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</si>
  <si>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</si>
  <si>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</si>
  <si>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</si>
  <si>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</si>
  <si>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</si>
  <si>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</si>
  <si>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</si>
  <si>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</si>
  <si>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</si>
  <si>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</si>
  <si>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</si>
  <si>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</si>
  <si>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</si>
  <si>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</si>
  <si>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</si>
  <si>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</si>
  <si>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</si>
  <si>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</si>
  <si>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</si>
  <si>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</si>
  <si>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</si>
  <si>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</si>
  <si>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</si>
  <si>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</si>
  <si>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</si>
  <si>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</si>
  <si>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</si>
  <si>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</si>
  <si>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</si>
  <si>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</si>
  <si>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</si>
  <si>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</si>
  <si>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</si>
  <si>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</si>
  <si>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</si>
  <si>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</si>
  <si>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</si>
  <si>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</si>
  <si>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</si>
  <si>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</si>
  <si>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</si>
  <si>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</si>
  <si>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</si>
  <si>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</si>
  <si>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</si>
  <si>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</si>
  <si>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</si>
  <si>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</si>
  <si>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</si>
  <si>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</si>
  <si>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</si>
  <si>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</si>
  <si>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</si>
  <si>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</si>
  <si>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</si>
  <si>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</si>
  <si>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</si>
  <si>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</si>
  <si>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</si>
  <si>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</si>
  <si>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</si>
  <si>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</si>
  <si>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</si>
  <si>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</si>
  <si>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</si>
  <si>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</si>
  <si>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</si>
  <si>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</si>
  <si>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</si>
  <si>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</si>
  <si>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</si>
  <si>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</si>
  <si>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</si>
  <si>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</si>
  <si>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</si>
  <si>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</si>
  <si>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</si>
  <si>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</si>
  <si>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</si>
  <si>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</si>
  <si>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</si>
  <si>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</si>
  <si>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</si>
  <si>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</si>
  <si>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</si>
  <si>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</si>
  <si>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</si>
  <si>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</si>
  <si>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</si>
  <si>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</si>
  <si>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</si>
  <si>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</si>
  <si>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</si>
  <si>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</si>
  <si>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</si>
  <si>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</si>
  <si>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</si>
  <si>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</si>
  <si>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</si>
  <si>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</si>
  <si>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</si>
  <si>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</si>
  <si>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</si>
  <si>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</si>
  <si>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</si>
  <si>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</si>
  <si>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</si>
  <si>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</si>
  <si>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</si>
  <si>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</si>
  <si>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</si>
  <si>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</si>
  <si>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</si>
  <si>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</si>
  <si>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</si>
  <si>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</si>
  <si>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</si>
  <si>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</si>
  <si>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</si>
  <si>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</si>
  <si>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</si>
  <si>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</si>
  <si>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</si>
  <si>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</si>
  <si>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</si>
  <si>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</si>
  <si>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</si>
  <si>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</si>
  <si>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</si>
  <si>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</si>
  <si>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</si>
  <si>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</si>
  <si>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</si>
  <si>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</si>
  <si>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</si>
  <si>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</si>
  <si>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</si>
  <si>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</si>
  <si>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</si>
  <si>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</si>
  <si>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</si>
  <si>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</si>
  <si>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</si>
  <si>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</si>
  <si>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</si>
  <si>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</si>
  <si>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</si>
  <si>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</si>
  <si>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</si>
  <si>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</si>
  <si>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</si>
  <si>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</si>
  <si>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</si>
  <si>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</si>
  <si>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</si>
  <si>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</si>
  <si>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</si>
  <si>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</si>
  <si>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</si>
  <si>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</si>
  <si>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</si>
  <si>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</si>
  <si>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</si>
  <si>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</si>
  <si>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</si>
  <si>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</si>
  <si>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</si>
  <si>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</si>
  <si>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</si>
  <si>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</si>
  <si>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</si>
  <si>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</si>
  <si>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</si>
  <si>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</si>
  <si>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</si>
  <si>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</si>
  <si>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</si>
  <si>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</si>
  <si>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</si>
  <si>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</si>
  <si>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</si>
  <si>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</si>
  <si>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</si>
  <si>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</si>
  <si>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</si>
  <si>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</si>
  <si>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</si>
  <si>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</si>
  <si>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</si>
  <si>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</si>
  <si>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</si>
  <si>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</si>
  <si>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</si>
  <si>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</si>
  <si>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</si>
  <si>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</si>
  <si>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</si>
  <si>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</si>
  <si>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</si>
  <si>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</si>
  <si>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</si>
  <si>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</si>
  <si>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</si>
  <si>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</si>
  <si>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</si>
  <si>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</si>
  <si>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</si>
  <si>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</si>
  <si>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</si>
  <si>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</si>
  <si>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</si>
  <si>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</si>
  <si>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</si>
  <si>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</si>
  <si>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</si>
  <si>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</si>
  <si>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</si>
  <si>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</si>
  <si>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</si>
  <si>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</si>
  <si>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</si>
  <si>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</si>
  <si>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</si>
  <si>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</si>
  <si>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</si>
  <si>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</si>
  <si>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</si>
  <si>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</si>
  <si>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</si>
  <si>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</si>
  <si>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</si>
  <si>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</si>
  <si>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</si>
  <si>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</si>
  <si>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</si>
  <si>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</si>
  <si>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</si>
  <si>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</si>
  <si>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</si>
  <si>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</si>
  <si>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</si>
  <si>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</si>
  <si>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</si>
  <si>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</si>
  <si>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</si>
  <si>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</si>
  <si>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</si>
  <si>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</si>
  <si>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</si>
  <si>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</si>
  <si>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</si>
  <si>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</si>
  <si>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</si>
  <si>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</si>
  <si>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</si>
  <si>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</si>
  <si>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</si>
  <si>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</si>
  <si>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</si>
  <si>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</si>
  <si>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</si>
  <si>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</si>
  <si>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</si>
  <si>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</si>
  <si>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</si>
  <si>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</si>
  <si>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</si>
  <si>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</si>
  <si>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</si>
  <si>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</si>
  <si>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</si>
  <si>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</si>
  <si>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</si>
  <si>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</si>
  <si>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</si>
  <si>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</si>
  <si>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</si>
  <si>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</si>
  <si>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</si>
  <si>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</si>
  <si>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</si>
  <si>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</si>
  <si>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</si>
  <si>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</si>
  <si>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</si>
  <si>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</si>
  <si>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</si>
  <si>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</si>
  <si>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</si>
  <si>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</si>
  <si>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</si>
  <si>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</si>
  <si>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</si>
  <si>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</si>
  <si>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</si>
  <si>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</si>
  <si>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</si>
  <si>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</si>
  <si>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</si>
  <si>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</si>
  <si>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</si>
  <si>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</si>
  <si>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</si>
  <si>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</si>
  <si>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</si>
  <si>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</si>
  <si>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</si>
  <si>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</si>
  <si>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</si>
  <si>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</si>
  <si>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</si>
  <si>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</si>
  <si>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</si>
  <si>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</si>
  <si>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</si>
  <si>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</si>
  <si>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</si>
  <si>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</si>
  <si>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</si>
  <si>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</si>
  <si>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</si>
  <si>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</si>
  <si>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</si>
  <si>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</si>
  <si>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</si>
  <si>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</si>
  <si>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</si>
  <si>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</si>
  <si>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</si>
  <si>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</si>
  <si>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</si>
  <si>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</si>
  <si>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</si>
  <si>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</si>
  <si>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</si>
  <si>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</si>
  <si>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</si>
  <si>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</si>
  <si>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</si>
  <si>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</si>
  <si>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</si>
  <si>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</si>
  <si>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</si>
  <si>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</si>
  <si>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</si>
  <si>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</si>
  <si>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</si>
  <si>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</si>
  <si>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</si>
  <si>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</si>
  <si>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</si>
  <si>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</si>
  <si>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</si>
  <si>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</si>
  <si>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</si>
  <si>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</si>
  <si>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</si>
  <si>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</si>
  <si>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</si>
  <si>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</si>
  <si>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</si>
  <si>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</si>
  <si>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</si>
  <si>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</si>
  <si>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</si>
  <si>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</si>
  <si>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</si>
  <si>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</si>
  <si>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</si>
  <si>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</si>
  <si>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</si>
  <si>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</si>
  <si>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</si>
  <si>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</si>
  <si>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</si>
  <si>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</si>
  <si>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</si>
  <si>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</si>
  <si>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</si>
  <si>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</si>
  <si>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</si>
  <si>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</si>
  <si>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</si>
  <si>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</si>
  <si>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</si>
  <si>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</si>
  <si>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</si>
  <si>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</si>
  <si>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</si>
  <si>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</si>
  <si>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</si>
  <si>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</si>
  <si>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</si>
  <si>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</si>
  <si>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</si>
  <si>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</si>
  <si>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</si>
  <si>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</si>
  <si>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</si>
  <si>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</si>
  <si>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</si>
  <si>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</si>
  <si>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</si>
  <si>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</si>
  <si>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</si>
  <si>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</si>
  <si>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</si>
  <si>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</si>
  <si>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</si>
  <si>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</si>
  <si>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</si>
  <si>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</si>
  <si>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</si>
  <si>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</si>
  <si>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</si>
  <si>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</si>
  <si>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</si>
  <si>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</si>
  <si>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</si>
  <si>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</si>
  <si>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</si>
  <si>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</si>
  <si>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</si>
  <si>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</si>
  <si>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</si>
  <si>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</si>
  <si>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</si>
  <si>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</si>
  <si>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</si>
  <si>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</si>
  <si>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</si>
  <si>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</si>
  <si>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</si>
  <si>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</si>
  <si>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</si>
  <si>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</si>
  <si>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</si>
  <si>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</si>
  <si>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</si>
  <si>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</si>
  <si>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</si>
  <si>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</si>
  <si>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</si>
  <si>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</si>
  <si>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</si>
  <si>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</si>
  <si>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</si>
  <si>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</si>
  <si>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</si>
  <si>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</si>
  <si>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</si>
  <si>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</si>
  <si>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</si>
  <si>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</si>
  <si>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</si>
  <si>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</si>
  <si>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</si>
  <si>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</si>
  <si>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</si>
  <si>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</si>
  <si>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</si>
  <si>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</si>
  <si>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</si>
  <si>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</si>
  <si>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</si>
  <si>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</si>
  <si>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</si>
  <si>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</si>
  <si>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</si>
  <si>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</si>
  <si>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</si>
  <si>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</si>
  <si>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</si>
  <si>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</si>
  <si>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</si>
  <si>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</si>
  <si>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</si>
  <si>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</si>
  <si>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</si>
  <si>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</si>
  <si>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</si>
  <si>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</si>
  <si>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</si>
  <si>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</si>
  <si>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</si>
  <si>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</si>
  <si>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</si>
  <si>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</si>
  <si>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</si>
  <si>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</si>
  <si>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</si>
  <si>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</si>
  <si>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</si>
  <si>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</si>
  <si>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</si>
  <si>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</si>
  <si>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</si>
  <si>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</si>
  <si>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</si>
  <si>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</si>
  <si>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</si>
  <si>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</si>
  <si>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</si>
  <si>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</si>
  <si>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</si>
  <si>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</si>
  <si>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</si>
  <si>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</si>
  <si>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</si>
  <si>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</si>
  <si>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</si>
  <si>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</si>
  <si>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</si>
  <si>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</si>
  <si>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</si>
  <si>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</si>
  <si>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</si>
  <si>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</si>
  <si>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</si>
  <si>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</si>
  <si>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</si>
  <si>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</si>
  <si>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</si>
  <si>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</si>
  <si>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</si>
  <si>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</si>
  <si>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</si>
  <si>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</si>
  <si>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</si>
  <si>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</si>
  <si>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</si>
  <si>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</si>
  <si>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</si>
  <si>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</si>
  <si>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</si>
  <si>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</si>
  <si>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</si>
  <si>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</si>
  <si>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</si>
  <si>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</si>
  <si>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</si>
  <si>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</si>
  <si>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</si>
  <si>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</si>
  <si>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</si>
  <si>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</si>
  <si>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</si>
  <si>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</si>
  <si>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</si>
  <si>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</si>
  <si>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</si>
  <si>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</si>
  <si>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</si>
  <si>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</si>
  <si>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</si>
  <si>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</si>
  <si>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</si>
  <si>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</si>
  <si>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</si>
  <si>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</si>
  <si>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</si>
  <si>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</si>
  <si>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</si>
  <si>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</si>
  <si>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</si>
  <si>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</si>
  <si>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</si>
  <si>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</si>
  <si>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</si>
  <si>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</si>
  <si>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</si>
  <si>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</si>
  <si>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</si>
  <si>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</si>
  <si>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</si>
  <si>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</si>
  <si>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</si>
  <si>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</si>
  <si>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</si>
  <si>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</si>
  <si>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</si>
  <si>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</si>
  <si>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</si>
  <si>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</si>
  <si>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</si>
  <si>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</si>
  <si>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</si>
  <si>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</si>
  <si>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</si>
  <si>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</si>
  <si>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</si>
  <si>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</si>
  <si>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</si>
  <si>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</si>
  <si>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</si>
  <si>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</si>
  <si>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</si>
  <si>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</si>
  <si>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</si>
  <si>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</si>
  <si>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</si>
  <si>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</si>
  <si>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</si>
  <si>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</si>
  <si>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</si>
  <si>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</si>
  <si>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</si>
  <si>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</si>
  <si>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</si>
  <si>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</si>
  <si>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</si>
  <si>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</si>
  <si>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</si>
  <si>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</si>
  <si>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</si>
  <si>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</si>
  <si>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</si>
  <si>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</si>
  <si>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</si>
  <si>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</si>
  <si>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</si>
  <si>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</si>
  <si>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</si>
  <si>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</si>
  <si>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</si>
  <si>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</si>
  <si>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Сумма,тыс.руб.</t>
  </si>
  <si>
    <t>Наименование</t>
  </si>
  <si>
    <t>Приложение 9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</si>
  <si>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</si>
  <si>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</si>
  <si>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1.    Субсидии юридическим лицам на возмещение недополученных доходов в связи с оказанием услуг муниципальных бань.</t>
  </si>
  <si>
    <t>от 25 января 2018 года №120</t>
  </si>
  <si>
    <t>Приложение 2</t>
  </si>
  <si>
    <t>Приложение 3</t>
  </si>
  <si>
    <t>Приложение 4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</si>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</sst>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</cellStyleXfs>
  <cellXfs count="14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0" fontId="44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44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  <xf numFmtId="0" fontId="30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zoomScaleSheetLayoutView="100" workbookViewId="0">
      <selection sqref="A1:H61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1" t="s">
        <v>581</v>
      </c>
      <c r="B1" s="121"/>
      <c r="C1" s="121"/>
      <c r="D1" s="121"/>
      <c r="E1" s="121"/>
      <c r="F1" s="121"/>
      <c r="G1" s="121"/>
      <c r="H1" s="121"/>
    </row>
    <row r="2" spans="1:10" ht="15.75" x14ac:dyDescent="0.25">
      <c r="A2" s="122" t="s">
        <v>86</v>
      </c>
      <c r="B2" s="122"/>
      <c r="C2" s="122"/>
      <c r="D2" s="122"/>
      <c r="E2" s="122"/>
      <c r="F2" s="122"/>
      <c r="G2" s="122"/>
      <c r="H2" s="122"/>
    </row>
    <row r="3" spans="1:10" ht="15.75" x14ac:dyDescent="0.25">
      <c r="A3" s="123" t="s">
        <v>649</v>
      </c>
      <c r="B3" s="123"/>
      <c r="C3" s="123"/>
      <c r="D3" s="123"/>
      <c r="E3" s="123"/>
      <c r="F3" s="123"/>
      <c r="G3" s="123"/>
      <c r="H3" s="123"/>
    </row>
    <row r="4" spans="1:10" ht="15.75" x14ac:dyDescent="0.25">
      <c r="A4" s="121" t="s">
        <v>581</v>
      </c>
      <c r="B4" s="121"/>
      <c r="C4" s="121"/>
      <c r="D4" s="121"/>
      <c r="E4" s="121"/>
      <c r="F4" s="121"/>
      <c r="G4" s="121"/>
      <c r="H4" s="121"/>
      <c r="I4" s="6"/>
      <c r="J4" s="6"/>
    </row>
    <row r="5" spans="1:10" ht="15.75" x14ac:dyDescent="0.25">
      <c r="A5" s="122" t="s">
        <v>86</v>
      </c>
      <c r="B5" s="122"/>
      <c r="C5" s="122"/>
      <c r="D5" s="122"/>
      <c r="E5" s="122"/>
      <c r="F5" s="122"/>
      <c r="G5" s="122"/>
      <c r="H5" s="122"/>
      <c r="I5" s="6"/>
      <c r="J5" s="6"/>
    </row>
    <row r="6" spans="1:10" ht="15.75" x14ac:dyDescent="0.25">
      <c r="A6" s="123" t="s">
        <v>584</v>
      </c>
      <c r="B6" s="123"/>
      <c r="C6" s="123"/>
      <c r="D6" s="123"/>
      <c r="E6" s="123"/>
      <c r="F6" s="123"/>
      <c r="G6" s="123"/>
      <c r="H6" s="123"/>
      <c r="I6" s="6"/>
      <c r="J6" s="6"/>
    </row>
    <row r="7" spans="1:10" ht="15.75" x14ac:dyDescent="0.25">
      <c r="A7" s="124"/>
      <c r="B7" s="124"/>
      <c r="C7" s="124"/>
      <c r="D7" s="124"/>
      <c r="E7" s="124"/>
      <c r="F7" s="124"/>
      <c r="G7" s="124"/>
      <c r="H7" s="124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0" t="s">
        <v>578</v>
      </c>
      <c r="B13" s="120"/>
      <c r="C13" s="120"/>
      <c r="D13" s="120"/>
      <c r="E13" s="120"/>
      <c r="F13" s="120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15" t="s">
        <v>0</v>
      </c>
      <c r="B16" s="115"/>
      <c r="C16" s="115"/>
      <c r="D16" s="115"/>
      <c r="E16" s="115"/>
      <c r="F16" s="115"/>
      <c r="G16" s="6"/>
      <c r="H16" s="6"/>
      <c r="I16" s="6"/>
      <c r="J16" s="6"/>
    </row>
    <row r="17" spans="1:8" ht="11.25" customHeight="1" x14ac:dyDescent="0.25">
      <c r="A17" s="117" t="s">
        <v>7</v>
      </c>
      <c r="B17" s="118"/>
      <c r="C17" s="117" t="s">
        <v>8</v>
      </c>
      <c r="D17" s="116" t="s">
        <v>1</v>
      </c>
      <c r="E17" s="116"/>
      <c r="F17" s="116"/>
    </row>
    <row r="18" spans="1:8" x14ac:dyDescent="0.25">
      <c r="A18" s="118"/>
      <c r="B18" s="118"/>
      <c r="C18" s="118"/>
      <c r="D18" s="116"/>
      <c r="E18" s="116"/>
      <c r="F18" s="116"/>
    </row>
    <row r="19" spans="1:8" ht="15.75" x14ac:dyDescent="0.25">
      <c r="A19" s="118"/>
      <c r="B19" s="118"/>
      <c r="C19" s="118"/>
      <c r="D19" s="15" t="s">
        <v>3</v>
      </c>
      <c r="E19" s="16" t="s">
        <v>4</v>
      </c>
      <c r="F19" s="16" t="s">
        <v>5</v>
      </c>
    </row>
    <row r="20" spans="1:8" ht="15.75" x14ac:dyDescent="0.25">
      <c r="A20" s="117">
        <v>1</v>
      </c>
      <c r="B20" s="117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19" t="s">
        <v>6</v>
      </c>
      <c r="B21" s="119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14" t="s">
        <v>10</v>
      </c>
      <c r="B22" s="114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14" t="s">
        <v>12</v>
      </c>
      <c r="B23" s="114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14" t="s">
        <v>14</v>
      </c>
      <c r="B24" s="114"/>
      <c r="C24" s="10" t="s">
        <v>15</v>
      </c>
      <c r="D24" s="11">
        <v>457</v>
      </c>
      <c r="E24" s="11">
        <v>457</v>
      </c>
      <c r="F24" s="11">
        <v>457</v>
      </c>
    </row>
    <row r="25" spans="1:8" ht="22.5" customHeight="1" x14ac:dyDescent="0.25">
      <c r="A25" s="114" t="s">
        <v>16</v>
      </c>
      <c r="B25" s="114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14" t="s">
        <v>18</v>
      </c>
      <c r="B26" s="114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14" t="s">
        <v>20</v>
      </c>
      <c r="B27" s="114"/>
      <c r="C27" s="21" t="s">
        <v>21</v>
      </c>
      <c r="D27" s="11">
        <v>52.3</v>
      </c>
      <c r="E27" s="11">
        <v>52.3</v>
      </c>
      <c r="F27" s="11">
        <v>52.3</v>
      </c>
    </row>
    <row r="28" spans="1:8" ht="29.25" customHeight="1" x14ac:dyDescent="0.25">
      <c r="A28" s="114" t="s">
        <v>85</v>
      </c>
      <c r="B28" s="114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14" t="s">
        <v>22</v>
      </c>
      <c r="B29" s="114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19" t="s">
        <v>24</v>
      </c>
      <c r="B30" s="119"/>
      <c r="C30" s="22" t="s">
        <v>25</v>
      </c>
      <c r="D30" s="13">
        <f>D31</f>
        <v>76699.3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14" t="s">
        <v>26</v>
      </c>
      <c r="B31" s="114"/>
      <c r="C31" s="21" t="s">
        <v>27</v>
      </c>
      <c r="D31" s="12">
        <f>D32+D38+D42</f>
        <v>76699.3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13" t="s">
        <v>29</v>
      </c>
      <c r="B32" s="11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14" t="s">
        <v>30</v>
      </c>
      <c r="B33" s="114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14" t="s">
        <v>32</v>
      </c>
      <c r="B34" s="114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14" t="s">
        <v>35</v>
      </c>
      <c r="B35" s="114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14" t="s">
        <v>36</v>
      </c>
      <c r="B36" s="114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14" t="s">
        <v>37</v>
      </c>
      <c r="B37" s="114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13" t="s">
        <v>41</v>
      </c>
      <c r="B38" s="113"/>
      <c r="C38" s="23" t="s">
        <v>40</v>
      </c>
      <c r="D38" s="13">
        <f>D39</f>
        <v>3095.3</v>
      </c>
      <c r="E38" s="13"/>
      <c r="F38" s="13"/>
    </row>
    <row r="39" spans="1:6" x14ac:dyDescent="0.25">
      <c r="A39" s="125" t="s">
        <v>42</v>
      </c>
      <c r="B39" s="125"/>
      <c r="C39" s="24" t="s">
        <v>43</v>
      </c>
      <c r="D39" s="12">
        <f>D40+D41</f>
        <v>3095.3</v>
      </c>
      <c r="E39" s="12"/>
      <c r="F39" s="12"/>
    </row>
    <row r="40" spans="1:6" ht="64.5" x14ac:dyDescent="0.25">
      <c r="A40" s="125" t="s">
        <v>45</v>
      </c>
      <c r="B40" s="125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5" t="s">
        <v>587</v>
      </c>
      <c r="B41" s="125"/>
      <c r="C41" s="24" t="s">
        <v>588</v>
      </c>
      <c r="D41" s="12">
        <v>2788.3</v>
      </c>
      <c r="E41" s="12"/>
      <c r="F41" s="12"/>
    </row>
    <row r="42" spans="1:6" ht="26.25" x14ac:dyDescent="0.25">
      <c r="A42" s="113" t="s">
        <v>46</v>
      </c>
      <c r="B42" s="113"/>
      <c r="C42" s="23" t="s">
        <v>47</v>
      </c>
      <c r="D42" s="13">
        <f>D43+D60</f>
        <v>21895.699999999997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14" t="s">
        <v>48</v>
      </c>
      <c r="B43" s="114"/>
      <c r="C43" s="24" t="s">
        <v>49</v>
      </c>
      <c r="D43" s="12">
        <f>D44+D45+D46+D47+D48+D49+D50+D51+D52+D53+D54+D55+D56+D57+D58+D59</f>
        <v>21828.6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14" t="s">
        <v>51</v>
      </c>
      <c r="B44" s="114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14" t="s">
        <v>53</v>
      </c>
      <c r="B45" s="114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14" t="s">
        <v>55</v>
      </c>
      <c r="B46" s="114"/>
      <c r="C46" s="24" t="s">
        <v>54</v>
      </c>
      <c r="D46" s="12">
        <v>46.4</v>
      </c>
      <c r="E46" s="12">
        <v>48</v>
      </c>
      <c r="F46" s="12">
        <v>49.6</v>
      </c>
    </row>
    <row r="47" spans="1:6" ht="77.25" x14ac:dyDescent="0.25">
      <c r="A47" s="114" t="s">
        <v>57</v>
      </c>
      <c r="B47" s="114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14" t="s">
        <v>58</v>
      </c>
      <c r="B48" s="114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14" t="s">
        <v>62</v>
      </c>
      <c r="B49" s="114"/>
      <c r="C49" s="24" t="s">
        <v>63</v>
      </c>
      <c r="D49" s="12">
        <v>7617.1</v>
      </c>
      <c r="E49" s="12">
        <v>7700.9</v>
      </c>
      <c r="F49" s="12">
        <v>8104.8</v>
      </c>
    </row>
    <row r="50" spans="1:6" ht="56.25" customHeight="1" x14ac:dyDescent="0.25">
      <c r="A50" s="114" t="s">
        <v>61</v>
      </c>
      <c r="B50" s="114"/>
      <c r="C50" s="24" t="s">
        <v>60</v>
      </c>
      <c r="D50" s="12">
        <v>11524.7</v>
      </c>
      <c r="E50" s="12">
        <v>11918.9</v>
      </c>
      <c r="F50" s="12">
        <v>12324.3</v>
      </c>
    </row>
    <row r="51" spans="1:6" ht="144" customHeight="1" x14ac:dyDescent="0.25">
      <c r="A51" s="114" t="s">
        <v>65</v>
      </c>
      <c r="B51" s="114"/>
      <c r="C51" s="24" t="s">
        <v>64</v>
      </c>
      <c r="D51" s="12">
        <v>185.5</v>
      </c>
      <c r="E51" s="12">
        <v>191.8</v>
      </c>
      <c r="F51" s="12">
        <v>198.4</v>
      </c>
    </row>
    <row r="52" spans="1:6" ht="79.5" customHeight="1" x14ac:dyDescent="0.25">
      <c r="A52" s="114" t="s">
        <v>67</v>
      </c>
      <c r="B52" s="114"/>
      <c r="C52" s="24" t="s">
        <v>66</v>
      </c>
      <c r="D52" s="12">
        <v>197.6</v>
      </c>
      <c r="E52" s="12">
        <v>203.8</v>
      </c>
      <c r="F52" s="12">
        <v>210.4</v>
      </c>
    </row>
    <row r="53" spans="1:6" ht="77.25" x14ac:dyDescent="0.25">
      <c r="A53" s="114" t="s">
        <v>69</v>
      </c>
      <c r="B53" s="114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14" t="s">
        <v>71</v>
      </c>
      <c r="B54" s="114"/>
      <c r="C54" s="24" t="s">
        <v>70</v>
      </c>
      <c r="D54" s="12">
        <v>204.4</v>
      </c>
      <c r="E54" s="12">
        <v>210.6</v>
      </c>
      <c r="F54" s="12">
        <v>217.2</v>
      </c>
    </row>
    <row r="55" spans="1:6" ht="102.75" x14ac:dyDescent="0.25">
      <c r="A55" s="114" t="s">
        <v>73</v>
      </c>
      <c r="B55" s="114"/>
      <c r="C55" s="24" t="s">
        <v>72</v>
      </c>
      <c r="D55" s="12">
        <v>195.8</v>
      </c>
      <c r="E55" s="12">
        <v>202</v>
      </c>
      <c r="F55" s="12">
        <v>208.6</v>
      </c>
    </row>
    <row r="56" spans="1:6" ht="77.25" x14ac:dyDescent="0.25">
      <c r="A56" s="114" t="s">
        <v>79</v>
      </c>
      <c r="B56" s="114"/>
      <c r="C56" s="24" t="s">
        <v>78</v>
      </c>
      <c r="D56" s="12">
        <v>622.9</v>
      </c>
      <c r="E56" s="12">
        <v>641.70000000000005</v>
      </c>
      <c r="F56" s="12">
        <v>661.3</v>
      </c>
    </row>
    <row r="57" spans="1:6" ht="77.25" x14ac:dyDescent="0.25">
      <c r="A57" s="114" t="s">
        <v>81</v>
      </c>
      <c r="B57" s="114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14" t="s">
        <v>82</v>
      </c>
      <c r="B58" s="114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14" t="s">
        <v>77</v>
      </c>
      <c r="B59" s="114"/>
      <c r="C59" s="24" t="s">
        <v>76</v>
      </c>
      <c r="D59" s="12">
        <v>195.5</v>
      </c>
      <c r="E59" s="12">
        <v>201.8</v>
      </c>
      <c r="F59" s="12">
        <v>208.4</v>
      </c>
    </row>
    <row r="60" spans="1:6" ht="51.75" x14ac:dyDescent="0.25">
      <c r="A60" s="114" t="s">
        <v>75</v>
      </c>
      <c r="B60" s="114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x14ac:dyDescent="0.25">
      <c r="A61" s="127" t="s">
        <v>84</v>
      </c>
      <c r="B61" s="127"/>
      <c r="C61" s="9"/>
      <c r="D61" s="13">
        <f>D21+D30</f>
        <v>89717.400000000009</v>
      </c>
      <c r="E61" s="13">
        <f>E21+E30</f>
        <v>88887.5</v>
      </c>
      <c r="F61" s="13">
        <f>F21+F30</f>
        <v>91397.4</v>
      </c>
    </row>
    <row r="62" spans="1:6" x14ac:dyDescent="0.25">
      <c r="A62" s="128"/>
      <c r="B62" s="128"/>
      <c r="C62" s="14"/>
      <c r="D62" s="14"/>
      <c r="E62" s="14"/>
      <c r="F62" s="14"/>
    </row>
    <row r="63" spans="1:6" x14ac:dyDescent="0.25">
      <c r="A63" s="128"/>
      <c r="B63" s="128"/>
      <c r="C63" s="14"/>
      <c r="D63" s="14"/>
      <c r="E63" s="14"/>
      <c r="F63" s="14"/>
    </row>
    <row r="64" spans="1:6" x14ac:dyDescent="0.25">
      <c r="A64" s="126"/>
      <c r="B64" s="126"/>
    </row>
  </sheetData>
  <mergeCells count="57">
    <mergeCell ref="A1:H1"/>
    <mergeCell ref="A2:H2"/>
    <mergeCell ref="A3:H3"/>
    <mergeCell ref="A62:B62"/>
    <mergeCell ref="A63:B63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4:B64"/>
    <mergeCell ref="A59:B59"/>
    <mergeCell ref="A56:B56"/>
    <mergeCell ref="A58:B58"/>
    <mergeCell ref="A57:B57"/>
    <mergeCell ref="A60:B60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15"/>
  <sheetViews>
    <sheetView view="pageBreakPreview" zoomScaleSheetLayoutView="100" workbookViewId="0">
      <selection sqref="A1:H724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8" ht="15.75" x14ac:dyDescent="0.25">
      <c r="A1" s="121" t="s">
        <v>650</v>
      </c>
      <c r="B1" s="121"/>
      <c r="C1" s="121"/>
      <c r="D1" s="121"/>
      <c r="E1" s="121"/>
      <c r="F1" s="121"/>
      <c r="G1" s="121"/>
      <c r="H1" s="121"/>
    </row>
    <row r="2" spans="1:8" ht="15.75" x14ac:dyDescent="0.2">
      <c r="A2" s="122" t="s">
        <v>86</v>
      </c>
      <c r="B2" s="122"/>
      <c r="C2" s="122"/>
      <c r="D2" s="122"/>
      <c r="E2" s="122"/>
      <c r="F2" s="122"/>
      <c r="G2" s="122"/>
      <c r="H2" s="122"/>
    </row>
    <row r="3" spans="1:8" ht="15.75" x14ac:dyDescent="0.2">
      <c r="A3" s="123" t="s">
        <v>649</v>
      </c>
      <c r="B3" s="123"/>
      <c r="C3" s="123"/>
      <c r="D3" s="123"/>
      <c r="E3" s="123"/>
      <c r="F3" s="123"/>
      <c r="G3" s="123"/>
      <c r="H3" s="123"/>
    </row>
    <row r="4" spans="1:8" ht="16.5" customHeight="1" x14ac:dyDescent="0.25">
      <c r="A4" s="121" t="s">
        <v>580</v>
      </c>
      <c r="B4" s="121"/>
      <c r="C4" s="121"/>
      <c r="D4" s="121"/>
      <c r="E4" s="121"/>
      <c r="F4" s="121"/>
      <c r="G4" s="121"/>
      <c r="H4" s="121"/>
    </row>
    <row r="5" spans="1:8" ht="15" customHeight="1" x14ac:dyDescent="0.2">
      <c r="A5" s="123" t="s">
        <v>86</v>
      </c>
      <c r="B5" s="123"/>
      <c r="C5" s="123"/>
      <c r="D5" s="123"/>
      <c r="E5" s="123"/>
      <c r="F5" s="123"/>
      <c r="G5" s="123"/>
      <c r="H5" s="123"/>
    </row>
    <row r="6" spans="1:8" ht="20.25" customHeight="1" x14ac:dyDescent="0.2">
      <c r="A6" s="123" t="s">
        <v>586</v>
      </c>
      <c r="B6" s="123"/>
      <c r="C6" s="123"/>
      <c r="D6" s="123"/>
      <c r="E6" s="123"/>
      <c r="F6" s="123"/>
      <c r="G6" s="123"/>
      <c r="H6" s="123"/>
    </row>
    <row r="7" spans="1:8" ht="19.5" customHeight="1" x14ac:dyDescent="0.25">
      <c r="A7" s="124"/>
      <c r="B7" s="124"/>
      <c r="C7" s="124"/>
      <c r="D7" s="124"/>
      <c r="E7" s="124"/>
      <c r="F7" s="124"/>
      <c r="G7" s="124"/>
      <c r="H7" s="124"/>
    </row>
    <row r="8" spans="1:8" ht="88.5" customHeight="1" x14ac:dyDescent="0.3">
      <c r="A8" s="131" t="s">
        <v>583</v>
      </c>
      <c r="B8" s="131"/>
      <c r="C8" s="131"/>
      <c r="D8" s="131"/>
      <c r="E8" s="131"/>
      <c r="F8" s="131"/>
      <c r="G8" s="131"/>
      <c r="H8" s="131"/>
    </row>
    <row r="9" spans="1:8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8" s="28" customFormat="1" ht="16.5" customHeight="1" x14ac:dyDescent="0.2">
      <c r="A10" s="132" t="s">
        <v>88</v>
      </c>
      <c r="B10" s="133" t="s">
        <v>89</v>
      </c>
      <c r="C10" s="133" t="s">
        <v>90</v>
      </c>
      <c r="D10" s="133" t="s">
        <v>91</v>
      </c>
      <c r="E10" s="133" t="s">
        <v>92</v>
      </c>
      <c r="F10" s="129" t="s">
        <v>93</v>
      </c>
      <c r="G10" s="129" t="s">
        <v>94</v>
      </c>
      <c r="H10" s="129" t="s">
        <v>95</v>
      </c>
    </row>
    <row r="11" spans="1:8" s="28" customFormat="1" ht="39.75" customHeight="1" x14ac:dyDescent="0.2">
      <c r="A11" s="132"/>
      <c r="B11" s="130"/>
      <c r="C11" s="130"/>
      <c r="D11" s="130"/>
      <c r="E11" s="130"/>
      <c r="F11" s="130"/>
      <c r="G11" s="130"/>
      <c r="H11" s="130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8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24718.9</v>
      </c>
      <c r="G13" s="34">
        <f>G14+G20+G84+G100+G106+G78</f>
        <v>21749.1</v>
      </c>
      <c r="H13" s="34">
        <f>H14+H20+H84+H100+H106+H78</f>
        <v>22250.300000000003</v>
      </c>
    </row>
    <row r="14" spans="1:8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8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8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9695.6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9695.6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9695.6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195.5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194.9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v>194.9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197.6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184.4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v>184.4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204.4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204.4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v>204.4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195.8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185.5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v>185.5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622.9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606.5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v>606.5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185.5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185.5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v>185.5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hidden="1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</v>
      </c>
      <c r="G78" s="37">
        <f t="shared" si="7"/>
        <v>0</v>
      </c>
      <c r="H78" s="37">
        <f t="shared" si="7"/>
        <v>0</v>
      </c>
    </row>
    <row r="79" spans="1:8" ht="27" hidden="1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</v>
      </c>
      <c r="G79" s="37">
        <f t="shared" si="7"/>
        <v>0</v>
      </c>
      <c r="H79" s="37">
        <f t="shared" si="7"/>
        <v>0</v>
      </c>
    </row>
    <row r="80" spans="1:8" ht="27" hidden="1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</v>
      </c>
      <c r="G80" s="37">
        <f t="shared" si="7"/>
        <v>0</v>
      </c>
      <c r="H80" s="37">
        <f t="shared" si="7"/>
        <v>0</v>
      </c>
    </row>
    <row r="81" spans="1:8" ht="41.25" hidden="1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</v>
      </c>
      <c r="G81" s="37">
        <f t="shared" si="7"/>
        <v>0</v>
      </c>
      <c r="H81" s="37">
        <f t="shared" si="7"/>
        <v>0</v>
      </c>
    </row>
    <row r="82" spans="1:8" ht="27" hidden="1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</v>
      </c>
      <c r="G82" s="37">
        <f t="shared" si="7"/>
        <v>0</v>
      </c>
      <c r="H82" s="37">
        <f t="shared" si="7"/>
        <v>0</v>
      </c>
    </row>
    <row r="83" spans="1:8" ht="27.75" hidden="1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F121+F148+F153+F159+F183+F107+F175+F116</f>
        <v>10458.5</v>
      </c>
      <c r="G106" s="37">
        <f t="shared" ref="G106:H106" si="12">G121+G148+G153+G159+G183+G107+G175+G116</f>
        <v>7014.1</v>
      </c>
      <c r="H106" s="37">
        <f t="shared" si="12"/>
        <v>7014.1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7.75" customHeight="1" x14ac:dyDescent="0.25">
      <c r="A153" s="38" t="s">
        <v>203</v>
      </c>
      <c r="B153" s="35" t="s">
        <v>98</v>
      </c>
      <c r="C153" s="35" t="s">
        <v>174</v>
      </c>
      <c r="D153" s="35" t="s">
        <v>204</v>
      </c>
      <c r="E153" s="35" t="s">
        <v>101</v>
      </c>
      <c r="F153" s="37">
        <f t="shared" ref="F153:H157" si="23">F154</f>
        <v>87.6</v>
      </c>
      <c r="G153" s="37">
        <f t="shared" si="23"/>
        <v>87.6</v>
      </c>
      <c r="H153" s="37">
        <f t="shared" si="23"/>
        <v>87.6</v>
      </c>
    </row>
    <row r="154" spans="1:8" ht="44.25" customHeight="1" x14ac:dyDescent="0.25">
      <c r="A154" s="38" t="s">
        <v>205</v>
      </c>
      <c r="B154" s="35" t="s">
        <v>98</v>
      </c>
      <c r="C154" s="35" t="s">
        <v>174</v>
      </c>
      <c r="D154" s="35" t="s">
        <v>206</v>
      </c>
      <c r="E154" s="35" t="s">
        <v>101</v>
      </c>
      <c r="F154" s="37">
        <f t="shared" si="23"/>
        <v>87.6</v>
      </c>
      <c r="G154" s="37">
        <f t="shared" si="23"/>
        <v>87.6</v>
      </c>
      <c r="H154" s="37">
        <f t="shared" si="23"/>
        <v>87.6</v>
      </c>
    </row>
    <row r="155" spans="1:8" ht="43.5" customHeight="1" x14ac:dyDescent="0.25">
      <c r="A155" s="38" t="s">
        <v>207</v>
      </c>
      <c r="B155" s="35" t="s">
        <v>98</v>
      </c>
      <c r="C155" s="35" t="s">
        <v>174</v>
      </c>
      <c r="D155" s="35" t="s">
        <v>208</v>
      </c>
      <c r="E155" s="35" t="s">
        <v>101</v>
      </c>
      <c r="F155" s="37">
        <f t="shared" si="23"/>
        <v>87.6</v>
      </c>
      <c r="G155" s="37">
        <f t="shared" si="23"/>
        <v>87.6</v>
      </c>
      <c r="H155" s="37">
        <f t="shared" si="23"/>
        <v>87.6</v>
      </c>
    </row>
    <row r="156" spans="1:8" ht="18.75" customHeight="1" x14ac:dyDescent="0.25">
      <c r="A156" s="38" t="s">
        <v>179</v>
      </c>
      <c r="B156" s="35" t="s">
        <v>98</v>
      </c>
      <c r="C156" s="35" t="s">
        <v>174</v>
      </c>
      <c r="D156" s="35" t="s">
        <v>209</v>
      </c>
      <c r="E156" s="35" t="s">
        <v>101</v>
      </c>
      <c r="F156" s="37">
        <f t="shared" si="23"/>
        <v>87.6</v>
      </c>
      <c r="G156" s="37">
        <f t="shared" si="23"/>
        <v>87.6</v>
      </c>
      <c r="H156" s="37">
        <f t="shared" si="23"/>
        <v>87.6</v>
      </c>
    </row>
    <row r="157" spans="1:8" ht="26.25" customHeight="1" x14ac:dyDescent="0.25">
      <c r="A157" s="38" t="s">
        <v>120</v>
      </c>
      <c r="B157" s="35" t="s">
        <v>98</v>
      </c>
      <c r="C157" s="35" t="s">
        <v>174</v>
      </c>
      <c r="D157" s="35" t="s">
        <v>209</v>
      </c>
      <c r="E157" s="35" t="s">
        <v>121</v>
      </c>
      <c r="F157" s="37">
        <f t="shared" si="23"/>
        <v>87.6</v>
      </c>
      <c r="G157" s="37">
        <f t="shared" si="23"/>
        <v>87.6</v>
      </c>
      <c r="H157" s="37">
        <f t="shared" si="23"/>
        <v>87.6</v>
      </c>
    </row>
    <row r="158" spans="1:8" ht="31.5" customHeight="1" x14ac:dyDescent="0.25">
      <c r="A158" s="38" t="s">
        <v>122</v>
      </c>
      <c r="B158" s="35" t="s">
        <v>98</v>
      </c>
      <c r="C158" s="35" t="s">
        <v>174</v>
      </c>
      <c r="D158" s="35" t="s">
        <v>209</v>
      </c>
      <c r="E158" s="35" t="s">
        <v>123</v>
      </c>
      <c r="F158" s="37">
        <v>87.6</v>
      </c>
      <c r="G158" s="37">
        <v>87.6</v>
      </c>
      <c r="H158" s="37">
        <v>87.6</v>
      </c>
    </row>
    <row r="159" spans="1:8" ht="30" customHeight="1" x14ac:dyDescent="0.25">
      <c r="A159" s="38" t="s">
        <v>210</v>
      </c>
      <c r="B159" s="35" t="s">
        <v>98</v>
      </c>
      <c r="C159" s="35" t="s">
        <v>174</v>
      </c>
      <c r="D159" s="35" t="s">
        <v>211</v>
      </c>
      <c r="E159" s="35" t="s">
        <v>101</v>
      </c>
      <c r="F159" s="37">
        <f>F160+F171+F167</f>
        <v>880</v>
      </c>
      <c r="G159" s="37">
        <f t="shared" ref="G159:H159" si="24">G160+G171+G167</f>
        <v>430</v>
      </c>
      <c r="H159" s="37">
        <f t="shared" si="24"/>
        <v>430</v>
      </c>
    </row>
    <row r="160" spans="1:8" ht="39" hidden="1" x14ac:dyDescent="0.25">
      <c r="A160" s="38" t="s">
        <v>212</v>
      </c>
      <c r="B160" s="35" t="s">
        <v>98</v>
      </c>
      <c r="C160" s="35" t="s">
        <v>174</v>
      </c>
      <c r="D160" s="35" t="s">
        <v>213</v>
      </c>
      <c r="E160" s="35" t="s">
        <v>101</v>
      </c>
      <c r="F160" s="37">
        <f t="shared" ref="F160:H162" si="25">F161</f>
        <v>0</v>
      </c>
      <c r="G160" s="37">
        <f t="shared" si="25"/>
        <v>0</v>
      </c>
      <c r="H160" s="37">
        <f t="shared" si="25"/>
        <v>0</v>
      </c>
    </row>
    <row r="161" spans="1:8" ht="15" hidden="1" x14ac:dyDescent="0.25">
      <c r="A161" s="38" t="s">
        <v>179</v>
      </c>
      <c r="B161" s="35" t="s">
        <v>98</v>
      </c>
      <c r="C161" s="35" t="s">
        <v>174</v>
      </c>
      <c r="D161" s="35" t="s">
        <v>214</v>
      </c>
      <c r="E161" s="35" t="s">
        <v>101</v>
      </c>
      <c r="F161" s="37">
        <f t="shared" si="25"/>
        <v>0</v>
      </c>
      <c r="G161" s="37">
        <f t="shared" si="25"/>
        <v>0</v>
      </c>
      <c r="H161" s="37">
        <f t="shared" si="25"/>
        <v>0</v>
      </c>
    </row>
    <row r="162" spans="1:8" ht="26.25" hidden="1" x14ac:dyDescent="0.25">
      <c r="A162" s="38" t="s">
        <v>120</v>
      </c>
      <c r="B162" s="35" t="s">
        <v>98</v>
      </c>
      <c r="C162" s="35" t="s">
        <v>174</v>
      </c>
      <c r="D162" s="35" t="s">
        <v>214</v>
      </c>
      <c r="E162" s="35" t="s">
        <v>121</v>
      </c>
      <c r="F162" s="37">
        <f t="shared" si="25"/>
        <v>0</v>
      </c>
      <c r="G162" s="37">
        <f t="shared" si="25"/>
        <v>0</v>
      </c>
      <c r="H162" s="37">
        <f t="shared" si="25"/>
        <v>0</v>
      </c>
    </row>
    <row r="163" spans="1:8" ht="39" hidden="1" x14ac:dyDescent="0.25">
      <c r="A163" s="38" t="s">
        <v>122</v>
      </c>
      <c r="B163" s="35" t="s">
        <v>98</v>
      </c>
      <c r="C163" s="35" t="s">
        <v>174</v>
      </c>
      <c r="D163" s="35" t="s">
        <v>214</v>
      </c>
      <c r="E163" s="35" t="s">
        <v>123</v>
      </c>
      <c r="F163" s="37">
        <v>0</v>
      </c>
      <c r="G163" s="37">
        <v>0</v>
      </c>
      <c r="H163" s="37">
        <v>0</v>
      </c>
    </row>
    <row r="164" spans="1:8" ht="15" hidden="1" x14ac:dyDescent="0.25">
      <c r="A164" s="38" t="s">
        <v>165</v>
      </c>
      <c r="B164" s="35" t="s">
        <v>98</v>
      </c>
      <c r="C164" s="35" t="s">
        <v>174</v>
      </c>
      <c r="D164" s="35" t="s">
        <v>215</v>
      </c>
      <c r="E164" s="35" t="s">
        <v>101</v>
      </c>
      <c r="F164" s="37">
        <f t="shared" ref="F164:H165" si="26">F165</f>
        <v>0</v>
      </c>
      <c r="G164" s="37">
        <f t="shared" si="26"/>
        <v>0</v>
      </c>
      <c r="H164" s="37">
        <f t="shared" si="26"/>
        <v>0</v>
      </c>
    </row>
    <row r="165" spans="1:8" ht="15" hidden="1" x14ac:dyDescent="0.25">
      <c r="A165" s="38" t="s">
        <v>216</v>
      </c>
      <c r="B165" s="35" t="s">
        <v>98</v>
      </c>
      <c r="C165" s="35" t="s">
        <v>174</v>
      </c>
      <c r="D165" s="35" t="s">
        <v>217</v>
      </c>
      <c r="E165" s="35" t="s">
        <v>101</v>
      </c>
      <c r="F165" s="37">
        <f t="shared" si="26"/>
        <v>0</v>
      </c>
      <c r="G165" s="37">
        <f t="shared" si="26"/>
        <v>0</v>
      </c>
      <c r="H165" s="37">
        <f t="shared" si="26"/>
        <v>0</v>
      </c>
    </row>
    <row r="166" spans="1:8" ht="15" hidden="1" x14ac:dyDescent="0.25">
      <c r="A166" s="38" t="s">
        <v>218</v>
      </c>
      <c r="B166" s="35" t="s">
        <v>98</v>
      </c>
      <c r="C166" s="35" t="s">
        <v>174</v>
      </c>
      <c r="D166" s="35" t="s">
        <v>217</v>
      </c>
      <c r="E166" s="35" t="s">
        <v>219</v>
      </c>
      <c r="F166" s="37">
        <v>0</v>
      </c>
      <c r="G166" s="37">
        <v>0</v>
      </c>
      <c r="H166" s="37">
        <v>0</v>
      </c>
    </row>
    <row r="167" spans="1:8" ht="39" x14ac:dyDescent="0.25">
      <c r="A167" s="38" t="s">
        <v>212</v>
      </c>
      <c r="B167" s="35" t="s">
        <v>98</v>
      </c>
      <c r="C167" s="35" t="s">
        <v>174</v>
      </c>
      <c r="D167" s="35" t="s">
        <v>213</v>
      </c>
      <c r="E167" s="35" t="s">
        <v>101</v>
      </c>
      <c r="F167" s="37">
        <f>F168</f>
        <v>360</v>
      </c>
      <c r="G167" s="37">
        <f t="shared" ref="G167:H167" si="27">G168</f>
        <v>0</v>
      </c>
      <c r="H167" s="37">
        <f t="shared" si="27"/>
        <v>0</v>
      </c>
    </row>
    <row r="168" spans="1:8" ht="15" x14ac:dyDescent="0.25">
      <c r="A168" s="38" t="s">
        <v>179</v>
      </c>
      <c r="B168" s="35" t="s">
        <v>98</v>
      </c>
      <c r="C168" s="35" t="s">
        <v>174</v>
      </c>
      <c r="D168" s="35" t="s">
        <v>214</v>
      </c>
      <c r="E168" s="35" t="s">
        <v>101</v>
      </c>
      <c r="F168" s="37">
        <f>F169</f>
        <v>360</v>
      </c>
      <c r="G168" s="37">
        <f t="shared" ref="G168:H168" si="28">G169</f>
        <v>0</v>
      </c>
      <c r="H168" s="37">
        <f t="shared" si="28"/>
        <v>0</v>
      </c>
    </row>
    <row r="169" spans="1:8" ht="26.25" x14ac:dyDescent="0.25">
      <c r="A169" s="38" t="s">
        <v>120</v>
      </c>
      <c r="B169" s="35" t="s">
        <v>98</v>
      </c>
      <c r="C169" s="35" t="s">
        <v>174</v>
      </c>
      <c r="D169" s="35" t="s">
        <v>214</v>
      </c>
      <c r="E169" s="35" t="s">
        <v>121</v>
      </c>
      <c r="F169" s="37">
        <f>F170</f>
        <v>360</v>
      </c>
      <c r="G169" s="37">
        <f t="shared" ref="G169:H169" si="29">G170</f>
        <v>0</v>
      </c>
      <c r="H169" s="37">
        <f t="shared" si="29"/>
        <v>0</v>
      </c>
    </row>
    <row r="170" spans="1:8" ht="39" x14ac:dyDescent="0.25">
      <c r="A170" s="38" t="s">
        <v>122</v>
      </c>
      <c r="B170" s="35" t="s">
        <v>98</v>
      </c>
      <c r="C170" s="35" t="s">
        <v>174</v>
      </c>
      <c r="D170" s="35" t="s">
        <v>214</v>
      </c>
      <c r="E170" s="35" t="s">
        <v>123</v>
      </c>
      <c r="F170" s="37">
        <v>360</v>
      </c>
      <c r="G170" s="37">
        <v>0</v>
      </c>
      <c r="H170" s="37">
        <v>0</v>
      </c>
    </row>
    <row r="171" spans="1:8" ht="31.5" customHeight="1" x14ac:dyDescent="0.25">
      <c r="A171" s="38" t="s">
        <v>220</v>
      </c>
      <c r="B171" s="35" t="s">
        <v>98</v>
      </c>
      <c r="C171" s="35" t="s">
        <v>174</v>
      </c>
      <c r="D171" s="35" t="s">
        <v>221</v>
      </c>
      <c r="E171" s="35" t="s">
        <v>101</v>
      </c>
      <c r="F171" s="37">
        <f t="shared" ref="F171:H173" si="30">F172</f>
        <v>520</v>
      </c>
      <c r="G171" s="37">
        <f t="shared" si="30"/>
        <v>430</v>
      </c>
      <c r="H171" s="37">
        <f t="shared" si="30"/>
        <v>430</v>
      </c>
    </row>
    <row r="172" spans="1:8" ht="18.75" customHeight="1" x14ac:dyDescent="0.25">
      <c r="A172" s="38" t="s">
        <v>179</v>
      </c>
      <c r="B172" s="35" t="s">
        <v>98</v>
      </c>
      <c r="C172" s="35" t="s">
        <v>174</v>
      </c>
      <c r="D172" s="35" t="s">
        <v>222</v>
      </c>
      <c r="E172" s="35" t="s">
        <v>101</v>
      </c>
      <c r="F172" s="37">
        <f t="shared" si="30"/>
        <v>520</v>
      </c>
      <c r="G172" s="37">
        <f t="shared" si="30"/>
        <v>430</v>
      </c>
      <c r="H172" s="37">
        <f t="shared" si="30"/>
        <v>430</v>
      </c>
    </row>
    <row r="173" spans="1:8" ht="26.25" x14ac:dyDescent="0.25">
      <c r="A173" s="38" t="s">
        <v>120</v>
      </c>
      <c r="B173" s="35" t="s">
        <v>98</v>
      </c>
      <c r="C173" s="35" t="s">
        <v>174</v>
      </c>
      <c r="D173" s="35" t="s">
        <v>222</v>
      </c>
      <c r="E173" s="35" t="s">
        <v>121</v>
      </c>
      <c r="F173" s="37">
        <f t="shared" si="30"/>
        <v>520</v>
      </c>
      <c r="G173" s="37">
        <f t="shared" si="30"/>
        <v>430</v>
      </c>
      <c r="H173" s="37">
        <f t="shared" si="30"/>
        <v>430</v>
      </c>
    </row>
    <row r="174" spans="1:8" ht="39" x14ac:dyDescent="0.25">
      <c r="A174" s="38" t="s">
        <v>122</v>
      </c>
      <c r="B174" s="35" t="s">
        <v>98</v>
      </c>
      <c r="C174" s="35" t="s">
        <v>174</v>
      </c>
      <c r="D174" s="35" t="s">
        <v>222</v>
      </c>
      <c r="E174" s="35" t="s">
        <v>123</v>
      </c>
      <c r="F174" s="37">
        <f>430+90</f>
        <v>520</v>
      </c>
      <c r="G174" s="37">
        <v>430</v>
      </c>
      <c r="H174" s="37">
        <v>430</v>
      </c>
    </row>
    <row r="175" spans="1:8" ht="51.75" hidden="1" x14ac:dyDescent="0.25">
      <c r="A175" s="38" t="s">
        <v>223</v>
      </c>
      <c r="B175" s="35" t="s">
        <v>98</v>
      </c>
      <c r="C175" s="35" t="s">
        <v>174</v>
      </c>
      <c r="D175" s="35" t="s">
        <v>224</v>
      </c>
      <c r="E175" s="35" t="s">
        <v>101</v>
      </c>
      <c r="F175" s="37">
        <f t="shared" ref="F175:H177" si="31">F176</f>
        <v>0</v>
      </c>
      <c r="G175" s="37">
        <f t="shared" si="31"/>
        <v>0</v>
      </c>
      <c r="H175" s="37">
        <f t="shared" si="31"/>
        <v>0</v>
      </c>
    </row>
    <row r="176" spans="1:8" ht="15" hidden="1" x14ac:dyDescent="0.25">
      <c r="A176" s="38" t="s">
        <v>179</v>
      </c>
      <c r="B176" s="35" t="s">
        <v>98</v>
      </c>
      <c r="C176" s="35" t="s">
        <v>174</v>
      </c>
      <c r="D176" s="35" t="s">
        <v>225</v>
      </c>
      <c r="E176" s="35" t="s">
        <v>101</v>
      </c>
      <c r="F176" s="37">
        <f t="shared" si="31"/>
        <v>0</v>
      </c>
      <c r="G176" s="37">
        <f t="shared" si="31"/>
        <v>0</v>
      </c>
      <c r="H176" s="37">
        <f t="shared" si="31"/>
        <v>0</v>
      </c>
    </row>
    <row r="177" spans="1:8" ht="39" hidden="1" x14ac:dyDescent="0.25">
      <c r="A177" s="38" t="s">
        <v>226</v>
      </c>
      <c r="B177" s="35" t="s">
        <v>98</v>
      </c>
      <c r="C177" s="35" t="s">
        <v>174</v>
      </c>
      <c r="D177" s="35" t="s">
        <v>225</v>
      </c>
      <c r="E177" s="35" t="s">
        <v>227</v>
      </c>
      <c r="F177" s="37">
        <f t="shared" si="31"/>
        <v>0</v>
      </c>
      <c r="G177" s="37">
        <f t="shared" si="31"/>
        <v>0</v>
      </c>
      <c r="H177" s="37">
        <f t="shared" si="31"/>
        <v>0</v>
      </c>
    </row>
    <row r="178" spans="1:8" ht="15" hidden="1" x14ac:dyDescent="0.25">
      <c r="A178" s="38" t="s">
        <v>228</v>
      </c>
      <c r="B178" s="35" t="s">
        <v>98</v>
      </c>
      <c r="C178" s="35" t="s">
        <v>174</v>
      </c>
      <c r="D178" s="35" t="s">
        <v>225</v>
      </c>
      <c r="E178" s="35" t="s">
        <v>229</v>
      </c>
      <c r="F178" s="37">
        <v>0</v>
      </c>
      <c r="G178" s="37">
        <v>0</v>
      </c>
      <c r="H178" s="37">
        <v>0</v>
      </c>
    </row>
    <row r="179" spans="1:8" ht="26.25" hidden="1" x14ac:dyDescent="0.25">
      <c r="A179" s="38" t="s">
        <v>230</v>
      </c>
      <c r="B179" s="35" t="s">
        <v>98</v>
      </c>
      <c r="C179" s="35" t="s">
        <v>174</v>
      </c>
      <c r="D179" s="35" t="s">
        <v>231</v>
      </c>
      <c r="E179" s="35" t="s">
        <v>101</v>
      </c>
      <c r="F179" s="37">
        <f t="shared" ref="F179:H181" si="32">F180</f>
        <v>0</v>
      </c>
      <c r="G179" s="37">
        <f t="shared" si="32"/>
        <v>0</v>
      </c>
      <c r="H179" s="37">
        <f t="shared" si="32"/>
        <v>0</v>
      </c>
    </row>
    <row r="180" spans="1:8" ht="15" hidden="1" x14ac:dyDescent="0.25">
      <c r="A180" s="38" t="s">
        <v>179</v>
      </c>
      <c r="B180" s="35" t="s">
        <v>98</v>
      </c>
      <c r="C180" s="35" t="s">
        <v>174</v>
      </c>
      <c r="D180" s="35" t="s">
        <v>232</v>
      </c>
      <c r="E180" s="35" t="s">
        <v>101</v>
      </c>
      <c r="F180" s="37">
        <f t="shared" si="32"/>
        <v>0</v>
      </c>
      <c r="G180" s="37">
        <f t="shared" si="32"/>
        <v>0</v>
      </c>
      <c r="H180" s="37">
        <f t="shared" si="32"/>
        <v>0</v>
      </c>
    </row>
    <row r="181" spans="1:8" ht="26.25" hidden="1" x14ac:dyDescent="0.25">
      <c r="A181" s="38" t="s">
        <v>120</v>
      </c>
      <c r="B181" s="35" t="s">
        <v>98</v>
      </c>
      <c r="C181" s="35" t="s">
        <v>174</v>
      </c>
      <c r="D181" s="35" t="s">
        <v>232</v>
      </c>
      <c r="E181" s="35" t="s">
        <v>121</v>
      </c>
      <c r="F181" s="37">
        <f t="shared" si="32"/>
        <v>0</v>
      </c>
      <c r="G181" s="37">
        <f t="shared" si="32"/>
        <v>0</v>
      </c>
      <c r="H181" s="37">
        <f t="shared" si="32"/>
        <v>0</v>
      </c>
    </row>
    <row r="182" spans="1:8" ht="39" hidden="1" x14ac:dyDescent="0.25">
      <c r="A182" s="38" t="s">
        <v>122</v>
      </c>
      <c r="B182" s="35" t="s">
        <v>98</v>
      </c>
      <c r="C182" s="35" t="s">
        <v>174</v>
      </c>
      <c r="D182" s="35" t="s">
        <v>232</v>
      </c>
      <c r="E182" s="35" t="s">
        <v>123</v>
      </c>
      <c r="F182" s="37"/>
      <c r="G182" s="37"/>
      <c r="H182" s="37"/>
    </row>
    <row r="183" spans="1:8" ht="39" x14ac:dyDescent="0.25">
      <c r="A183" s="38" t="s">
        <v>233</v>
      </c>
      <c r="B183" s="35" t="s">
        <v>98</v>
      </c>
      <c r="C183" s="35" t="s">
        <v>174</v>
      </c>
      <c r="D183" s="35" t="s">
        <v>234</v>
      </c>
      <c r="E183" s="35" t="s">
        <v>101</v>
      </c>
      <c r="F183" s="37">
        <f>F184+F187+F190+F193</f>
        <v>8114.0999999999995</v>
      </c>
      <c r="G183" s="37">
        <f t="shared" ref="G183:H183" si="33">G184+G187+G190+G193</f>
        <v>5617.5</v>
      </c>
      <c r="H183" s="37">
        <f t="shared" si="33"/>
        <v>5617.5</v>
      </c>
    </row>
    <row r="184" spans="1:8" ht="54" customHeight="1" x14ac:dyDescent="0.25">
      <c r="A184" s="38" t="s">
        <v>235</v>
      </c>
      <c r="B184" s="35" t="s">
        <v>98</v>
      </c>
      <c r="C184" s="35" t="s">
        <v>174</v>
      </c>
      <c r="D184" s="35" t="s">
        <v>236</v>
      </c>
      <c r="E184" s="35" t="s">
        <v>101</v>
      </c>
      <c r="F184" s="37">
        <f t="shared" ref="F184:H185" si="34">F185</f>
        <v>496</v>
      </c>
      <c r="G184" s="37">
        <f t="shared" si="34"/>
        <v>496</v>
      </c>
      <c r="H184" s="37">
        <f t="shared" si="34"/>
        <v>496</v>
      </c>
    </row>
    <row r="185" spans="1:8" ht="15" x14ac:dyDescent="0.25">
      <c r="A185" s="38" t="s">
        <v>124</v>
      </c>
      <c r="B185" s="35" t="s">
        <v>98</v>
      </c>
      <c r="C185" s="35" t="s">
        <v>174</v>
      </c>
      <c r="D185" s="35" t="s">
        <v>236</v>
      </c>
      <c r="E185" s="35" t="s">
        <v>125</v>
      </c>
      <c r="F185" s="37">
        <f t="shared" si="34"/>
        <v>496</v>
      </c>
      <c r="G185" s="37">
        <f t="shared" si="34"/>
        <v>496</v>
      </c>
      <c r="H185" s="37">
        <f t="shared" si="34"/>
        <v>496</v>
      </c>
    </row>
    <row r="186" spans="1:8" ht="15" x14ac:dyDescent="0.25">
      <c r="A186" s="38" t="s">
        <v>126</v>
      </c>
      <c r="B186" s="35" t="s">
        <v>98</v>
      </c>
      <c r="C186" s="35" t="s">
        <v>174</v>
      </c>
      <c r="D186" s="35" t="s">
        <v>236</v>
      </c>
      <c r="E186" s="35" t="s">
        <v>127</v>
      </c>
      <c r="F186" s="37">
        <v>496</v>
      </c>
      <c r="G186" s="37">
        <v>496</v>
      </c>
      <c r="H186" s="37">
        <v>496</v>
      </c>
    </row>
    <row r="187" spans="1:8" ht="33" customHeight="1" x14ac:dyDescent="0.25">
      <c r="A187" s="38" t="s">
        <v>237</v>
      </c>
      <c r="B187" s="35" t="s">
        <v>98</v>
      </c>
      <c r="C187" s="35" t="s">
        <v>174</v>
      </c>
      <c r="D187" s="35" t="s">
        <v>238</v>
      </c>
      <c r="E187" s="35" t="s">
        <v>101</v>
      </c>
      <c r="F187" s="37">
        <f>F188+F196</f>
        <v>6459.9</v>
      </c>
      <c r="G187" s="37">
        <f>G188+G196</f>
        <v>5121.5</v>
      </c>
      <c r="H187" s="37">
        <f>H188+H196</f>
        <v>5121.5</v>
      </c>
    </row>
    <row r="188" spans="1:8" ht="70.5" customHeight="1" x14ac:dyDescent="0.25">
      <c r="A188" s="38" t="s">
        <v>110</v>
      </c>
      <c r="B188" s="35" t="s">
        <v>98</v>
      </c>
      <c r="C188" s="35" t="s">
        <v>174</v>
      </c>
      <c r="D188" s="35" t="s">
        <v>238</v>
      </c>
      <c r="E188" s="35" t="s">
        <v>111</v>
      </c>
      <c r="F188" s="37">
        <f>F189</f>
        <v>2942.4</v>
      </c>
      <c r="G188" s="37">
        <f>G189</f>
        <v>3000.3</v>
      </c>
      <c r="H188" s="37">
        <f>H189</f>
        <v>3000.3</v>
      </c>
    </row>
    <row r="189" spans="1:8" ht="18" customHeight="1" x14ac:dyDescent="0.25">
      <c r="A189" s="38" t="s">
        <v>239</v>
      </c>
      <c r="B189" s="35" t="s">
        <v>98</v>
      </c>
      <c r="C189" s="35" t="s">
        <v>174</v>
      </c>
      <c r="D189" s="35" t="s">
        <v>238</v>
      </c>
      <c r="E189" s="35" t="s">
        <v>240</v>
      </c>
      <c r="F189" s="37">
        <f>3000.3-44.5-13.4</f>
        <v>2942.4</v>
      </c>
      <c r="G189" s="37">
        <v>3000.3</v>
      </c>
      <c r="H189" s="37">
        <v>3000.3</v>
      </c>
    </row>
    <row r="190" spans="1:8" ht="36" customHeight="1" x14ac:dyDescent="0.25">
      <c r="A190" s="38" t="s">
        <v>594</v>
      </c>
      <c r="B190" s="35" t="s">
        <v>98</v>
      </c>
      <c r="C190" s="35" t="s">
        <v>174</v>
      </c>
      <c r="D190" s="35" t="s">
        <v>595</v>
      </c>
      <c r="E190" s="35" t="s">
        <v>101</v>
      </c>
      <c r="F190" s="37">
        <f>F191</f>
        <v>1100.3</v>
      </c>
      <c r="G190" s="37">
        <f t="shared" ref="G190:H190" si="35">G191</f>
        <v>0</v>
      </c>
      <c r="H190" s="37">
        <f t="shared" si="35"/>
        <v>0</v>
      </c>
    </row>
    <row r="191" spans="1:8" ht="75" customHeight="1" x14ac:dyDescent="0.25">
      <c r="A191" s="38" t="s">
        <v>110</v>
      </c>
      <c r="B191" s="35" t="s">
        <v>98</v>
      </c>
      <c r="C191" s="35" t="s">
        <v>174</v>
      </c>
      <c r="D191" s="35" t="s">
        <v>595</v>
      </c>
      <c r="E191" s="35" t="s">
        <v>111</v>
      </c>
      <c r="F191" s="37">
        <f>F192</f>
        <v>1100.3</v>
      </c>
      <c r="G191" s="37">
        <f t="shared" ref="G191:H191" si="36">G192</f>
        <v>0</v>
      </c>
      <c r="H191" s="37">
        <f t="shared" si="36"/>
        <v>0</v>
      </c>
    </row>
    <row r="192" spans="1:8" ht="18" customHeight="1" x14ac:dyDescent="0.25">
      <c r="A192" s="38" t="s">
        <v>239</v>
      </c>
      <c r="B192" s="35" t="s">
        <v>98</v>
      </c>
      <c r="C192" s="35" t="s">
        <v>174</v>
      </c>
      <c r="D192" s="35" t="s">
        <v>595</v>
      </c>
      <c r="E192" s="35" t="s">
        <v>240</v>
      </c>
      <c r="F192" s="37">
        <f>845.1+255.2</f>
        <v>1100.3</v>
      </c>
      <c r="G192" s="37">
        <v>0</v>
      </c>
      <c r="H192" s="37">
        <v>0</v>
      </c>
    </row>
    <row r="193" spans="1:8" ht="42.75" customHeight="1" x14ac:dyDescent="0.25">
      <c r="A193" s="38" t="s">
        <v>592</v>
      </c>
      <c r="B193" s="35" t="s">
        <v>98</v>
      </c>
      <c r="C193" s="35" t="s">
        <v>174</v>
      </c>
      <c r="D193" s="35" t="s">
        <v>600</v>
      </c>
      <c r="E193" s="35" t="s">
        <v>101</v>
      </c>
      <c r="F193" s="37">
        <f>F194</f>
        <v>57.9</v>
      </c>
      <c r="G193" s="37">
        <f t="shared" ref="G193:H193" si="37">G194</f>
        <v>0</v>
      </c>
      <c r="H193" s="37">
        <f t="shared" si="37"/>
        <v>0</v>
      </c>
    </row>
    <row r="194" spans="1:8" ht="72" customHeight="1" x14ac:dyDescent="0.25">
      <c r="A194" s="38" t="s">
        <v>110</v>
      </c>
      <c r="B194" s="35" t="s">
        <v>98</v>
      </c>
      <c r="C194" s="35" t="s">
        <v>174</v>
      </c>
      <c r="D194" s="35" t="s">
        <v>600</v>
      </c>
      <c r="E194" s="35" t="s">
        <v>111</v>
      </c>
      <c r="F194" s="37">
        <f>F195</f>
        <v>57.9</v>
      </c>
      <c r="G194" s="37">
        <f t="shared" ref="G194:H194" si="38">G195</f>
        <v>0</v>
      </c>
      <c r="H194" s="37">
        <f t="shared" si="38"/>
        <v>0</v>
      </c>
    </row>
    <row r="195" spans="1:8" ht="18" customHeight="1" x14ac:dyDescent="0.25">
      <c r="A195" s="38" t="s">
        <v>239</v>
      </c>
      <c r="B195" s="35" t="s">
        <v>98</v>
      </c>
      <c r="C195" s="35" t="s">
        <v>174</v>
      </c>
      <c r="D195" s="35" t="s">
        <v>600</v>
      </c>
      <c r="E195" s="35" t="s">
        <v>240</v>
      </c>
      <c r="F195" s="37">
        <f>44.5+13.4</f>
        <v>57.9</v>
      </c>
      <c r="G195" s="37">
        <v>0</v>
      </c>
      <c r="H195" s="37">
        <v>0</v>
      </c>
    </row>
    <row r="196" spans="1:8" ht="26.25" x14ac:dyDescent="0.25">
      <c r="A196" s="38" t="s">
        <v>120</v>
      </c>
      <c r="B196" s="35" t="s">
        <v>98</v>
      </c>
      <c r="C196" s="35" t="s">
        <v>174</v>
      </c>
      <c r="D196" s="35" t="s">
        <v>238</v>
      </c>
      <c r="E196" s="35" t="s">
        <v>121</v>
      </c>
      <c r="F196" s="37">
        <f>F197</f>
        <v>3517.5</v>
      </c>
      <c r="G196" s="37">
        <f>G197</f>
        <v>2121.1999999999998</v>
      </c>
      <c r="H196" s="37">
        <f>H197</f>
        <v>2121.1999999999998</v>
      </c>
    </row>
    <row r="197" spans="1:8" ht="39" x14ac:dyDescent="0.25">
      <c r="A197" s="38" t="s">
        <v>122</v>
      </c>
      <c r="B197" s="35" t="s">
        <v>98</v>
      </c>
      <c r="C197" s="35" t="s">
        <v>174</v>
      </c>
      <c r="D197" s="35" t="s">
        <v>238</v>
      </c>
      <c r="E197" s="35" t="s">
        <v>123</v>
      </c>
      <c r="F197" s="37">
        <f>2121.2-256.3+1652.6</f>
        <v>3517.5</v>
      </c>
      <c r="G197" s="37">
        <v>2121.1999999999998</v>
      </c>
      <c r="H197" s="37">
        <v>2121.1999999999998</v>
      </c>
    </row>
    <row r="198" spans="1:8" ht="14.25" x14ac:dyDescent="0.2">
      <c r="A198" s="54" t="s">
        <v>241</v>
      </c>
      <c r="B198" s="33" t="s">
        <v>103</v>
      </c>
      <c r="C198" s="33" t="s">
        <v>99</v>
      </c>
      <c r="D198" s="33" t="s">
        <v>100</v>
      </c>
      <c r="E198" s="33" t="s">
        <v>101</v>
      </c>
      <c r="F198" s="34">
        <f t="shared" ref="F198:H203" si="39">F199</f>
        <v>67.099999999999994</v>
      </c>
      <c r="G198" s="34">
        <f t="shared" si="39"/>
        <v>67.8</v>
      </c>
      <c r="H198" s="34">
        <f t="shared" si="39"/>
        <v>70.3</v>
      </c>
    </row>
    <row r="199" spans="1:8" ht="20.25" customHeight="1" x14ac:dyDescent="0.25">
      <c r="A199" s="38" t="s">
        <v>242</v>
      </c>
      <c r="B199" s="35" t="s">
        <v>103</v>
      </c>
      <c r="C199" s="35" t="s">
        <v>243</v>
      </c>
      <c r="D199" s="35" t="s">
        <v>100</v>
      </c>
      <c r="E199" s="35" t="s">
        <v>101</v>
      </c>
      <c r="F199" s="37">
        <f t="shared" si="39"/>
        <v>67.099999999999994</v>
      </c>
      <c r="G199" s="37">
        <f t="shared" si="39"/>
        <v>67.8</v>
      </c>
      <c r="H199" s="37">
        <f t="shared" si="39"/>
        <v>70.3</v>
      </c>
    </row>
    <row r="200" spans="1:8" ht="30.75" customHeight="1" x14ac:dyDescent="0.25">
      <c r="A200" s="38" t="s">
        <v>104</v>
      </c>
      <c r="B200" s="35" t="s">
        <v>103</v>
      </c>
      <c r="C200" s="35" t="s">
        <v>243</v>
      </c>
      <c r="D200" s="35" t="s">
        <v>105</v>
      </c>
      <c r="E200" s="35" t="s">
        <v>101</v>
      </c>
      <c r="F200" s="37">
        <f t="shared" si="39"/>
        <v>67.099999999999994</v>
      </c>
      <c r="G200" s="37">
        <f t="shared" si="39"/>
        <v>67.8</v>
      </c>
      <c r="H200" s="37">
        <f t="shared" si="39"/>
        <v>70.3</v>
      </c>
    </row>
    <row r="201" spans="1:8" ht="30" customHeight="1" x14ac:dyDescent="0.25">
      <c r="A201" s="38" t="s">
        <v>106</v>
      </c>
      <c r="B201" s="35" t="s">
        <v>103</v>
      </c>
      <c r="C201" s="35" t="s">
        <v>243</v>
      </c>
      <c r="D201" s="35" t="s">
        <v>107</v>
      </c>
      <c r="E201" s="35" t="s">
        <v>101</v>
      </c>
      <c r="F201" s="37">
        <f t="shared" si="39"/>
        <v>67.099999999999994</v>
      </c>
      <c r="G201" s="37">
        <f t="shared" si="39"/>
        <v>67.8</v>
      </c>
      <c r="H201" s="37">
        <f t="shared" si="39"/>
        <v>70.3</v>
      </c>
    </row>
    <row r="202" spans="1:8" ht="30.75" customHeight="1" x14ac:dyDescent="0.25">
      <c r="A202" s="38" t="s">
        <v>244</v>
      </c>
      <c r="B202" s="35" t="s">
        <v>103</v>
      </c>
      <c r="C202" s="35" t="s">
        <v>243</v>
      </c>
      <c r="D202" s="35" t="s">
        <v>245</v>
      </c>
      <c r="E202" s="35" t="s">
        <v>101</v>
      </c>
      <c r="F202" s="37">
        <f t="shared" si="39"/>
        <v>67.099999999999994</v>
      </c>
      <c r="G202" s="37">
        <f t="shared" si="39"/>
        <v>67.8</v>
      </c>
      <c r="H202" s="37">
        <f t="shared" si="39"/>
        <v>70.3</v>
      </c>
    </row>
    <row r="203" spans="1:8" ht="68.25" customHeight="1" x14ac:dyDescent="0.25">
      <c r="A203" s="38" t="s">
        <v>110</v>
      </c>
      <c r="B203" s="35" t="s">
        <v>103</v>
      </c>
      <c r="C203" s="35" t="s">
        <v>243</v>
      </c>
      <c r="D203" s="35" t="s">
        <v>245</v>
      </c>
      <c r="E203" s="35" t="s">
        <v>111</v>
      </c>
      <c r="F203" s="37">
        <f t="shared" si="39"/>
        <v>67.099999999999994</v>
      </c>
      <c r="G203" s="37">
        <f t="shared" si="39"/>
        <v>67.8</v>
      </c>
      <c r="H203" s="37">
        <f t="shared" si="39"/>
        <v>70.3</v>
      </c>
    </row>
    <row r="204" spans="1:8" ht="30.75" customHeight="1" x14ac:dyDescent="0.25">
      <c r="A204" s="38" t="s">
        <v>112</v>
      </c>
      <c r="B204" s="35" t="s">
        <v>103</v>
      </c>
      <c r="C204" s="35" t="s">
        <v>243</v>
      </c>
      <c r="D204" s="35" t="s">
        <v>245</v>
      </c>
      <c r="E204" s="35" t="s">
        <v>113</v>
      </c>
      <c r="F204" s="37">
        <v>67.099999999999994</v>
      </c>
      <c r="G204" s="37">
        <v>67.8</v>
      </c>
      <c r="H204" s="37">
        <v>70.3</v>
      </c>
    </row>
    <row r="205" spans="1:8" ht="25.5" x14ac:dyDescent="0.2">
      <c r="A205" s="54" t="s">
        <v>246</v>
      </c>
      <c r="B205" s="33" t="s">
        <v>243</v>
      </c>
      <c r="C205" s="33" t="s">
        <v>99</v>
      </c>
      <c r="D205" s="33" t="s">
        <v>100</v>
      </c>
      <c r="E205" s="33" t="s">
        <v>101</v>
      </c>
      <c r="F205" s="34">
        <f t="shared" ref="F205:H206" si="40">F206</f>
        <v>4328.2</v>
      </c>
      <c r="G205" s="34">
        <f t="shared" si="40"/>
        <v>2563.5</v>
      </c>
      <c r="H205" s="34">
        <f t="shared" si="40"/>
        <v>2647.6</v>
      </c>
    </row>
    <row r="206" spans="1:8" ht="39" x14ac:dyDescent="0.25">
      <c r="A206" s="38" t="s">
        <v>247</v>
      </c>
      <c r="B206" s="35" t="s">
        <v>243</v>
      </c>
      <c r="C206" s="35" t="s">
        <v>248</v>
      </c>
      <c r="D206" s="35" t="s">
        <v>100</v>
      </c>
      <c r="E206" s="35" t="s">
        <v>101</v>
      </c>
      <c r="F206" s="37">
        <f t="shared" si="40"/>
        <v>4328.2</v>
      </c>
      <c r="G206" s="37">
        <f t="shared" si="40"/>
        <v>2563.5</v>
      </c>
      <c r="H206" s="37">
        <f t="shared" si="40"/>
        <v>2647.6</v>
      </c>
    </row>
    <row r="207" spans="1:8" ht="51.75" x14ac:dyDescent="0.25">
      <c r="A207" s="38" t="s">
        <v>203</v>
      </c>
      <c r="B207" s="35" t="s">
        <v>243</v>
      </c>
      <c r="C207" s="35" t="s">
        <v>248</v>
      </c>
      <c r="D207" s="35" t="s">
        <v>204</v>
      </c>
      <c r="E207" s="35" t="s">
        <v>101</v>
      </c>
      <c r="F207" s="37">
        <f>F208+F242+F251</f>
        <v>4328.2</v>
      </c>
      <c r="G207" s="37">
        <f t="shared" ref="G207:H207" si="41">G208+G242+G251</f>
        <v>2563.5</v>
      </c>
      <c r="H207" s="37">
        <f t="shared" si="41"/>
        <v>2647.6</v>
      </c>
    </row>
    <row r="208" spans="1:8" ht="39" x14ac:dyDescent="0.25">
      <c r="A208" s="38" t="s">
        <v>249</v>
      </c>
      <c r="B208" s="35" t="s">
        <v>243</v>
      </c>
      <c r="C208" s="35" t="s">
        <v>248</v>
      </c>
      <c r="D208" s="35" t="s">
        <v>250</v>
      </c>
      <c r="E208" s="35" t="s">
        <v>101</v>
      </c>
      <c r="F208" s="37">
        <f>F209+F232+F228</f>
        <v>4191.2</v>
      </c>
      <c r="G208" s="37">
        <f>G209+G232+G228</f>
        <v>2563.5</v>
      </c>
      <c r="H208" s="37">
        <f>H209+H232+H228</f>
        <v>2647.6</v>
      </c>
    </row>
    <row r="209" spans="1:8" ht="83.25" customHeight="1" x14ac:dyDescent="0.25">
      <c r="A209" s="38" t="s">
        <v>251</v>
      </c>
      <c r="B209" s="35" t="s">
        <v>243</v>
      </c>
      <c r="C209" s="35" t="s">
        <v>248</v>
      </c>
      <c r="D209" s="35" t="s">
        <v>252</v>
      </c>
      <c r="E209" s="35" t="s">
        <v>101</v>
      </c>
      <c r="F209" s="37">
        <f>F210+F213+F216+F219</f>
        <v>4142.2</v>
      </c>
      <c r="G209" s="37">
        <f t="shared" ref="G209:H209" si="42">G210+G213+G216+G219</f>
        <v>2514.5</v>
      </c>
      <c r="H209" s="37">
        <f t="shared" si="42"/>
        <v>2598.6</v>
      </c>
    </row>
    <row r="210" spans="1:8" ht="51.75" x14ac:dyDescent="0.25">
      <c r="A210" s="38" t="s">
        <v>235</v>
      </c>
      <c r="B210" s="35" t="s">
        <v>243</v>
      </c>
      <c r="C210" s="35" t="s">
        <v>248</v>
      </c>
      <c r="D210" s="35" t="s">
        <v>253</v>
      </c>
      <c r="E210" s="35" t="s">
        <v>101</v>
      </c>
      <c r="F210" s="37">
        <f t="shared" ref="F210:H211" si="43">F211</f>
        <v>4</v>
      </c>
      <c r="G210" s="37">
        <f t="shared" si="43"/>
        <v>4</v>
      </c>
      <c r="H210" s="37">
        <f t="shared" si="43"/>
        <v>4</v>
      </c>
    </row>
    <row r="211" spans="1:8" ht="15" x14ac:dyDescent="0.25">
      <c r="A211" s="38" t="s">
        <v>124</v>
      </c>
      <c r="B211" s="35" t="s">
        <v>243</v>
      </c>
      <c r="C211" s="35" t="s">
        <v>248</v>
      </c>
      <c r="D211" s="35" t="s">
        <v>253</v>
      </c>
      <c r="E211" s="35" t="s">
        <v>125</v>
      </c>
      <c r="F211" s="37">
        <f t="shared" si="43"/>
        <v>4</v>
      </c>
      <c r="G211" s="37">
        <f t="shared" si="43"/>
        <v>4</v>
      </c>
      <c r="H211" s="37">
        <f t="shared" si="43"/>
        <v>4</v>
      </c>
    </row>
    <row r="212" spans="1:8" ht="15" x14ac:dyDescent="0.25">
      <c r="A212" s="38" t="s">
        <v>126</v>
      </c>
      <c r="B212" s="35" t="s">
        <v>243</v>
      </c>
      <c r="C212" s="35" t="s">
        <v>248</v>
      </c>
      <c r="D212" s="35" t="s">
        <v>253</v>
      </c>
      <c r="E212" s="35" t="s">
        <v>127</v>
      </c>
      <c r="F212" s="37">
        <v>4</v>
      </c>
      <c r="G212" s="37">
        <v>4</v>
      </c>
      <c r="H212" s="37">
        <v>4</v>
      </c>
    </row>
    <row r="213" spans="1:8" ht="29.25" customHeight="1" x14ac:dyDescent="0.25">
      <c r="A213" s="38" t="s">
        <v>237</v>
      </c>
      <c r="B213" s="35" t="s">
        <v>243</v>
      </c>
      <c r="C213" s="35" t="s">
        <v>248</v>
      </c>
      <c r="D213" s="35" t="s">
        <v>254</v>
      </c>
      <c r="E213" s="35" t="s">
        <v>101</v>
      </c>
      <c r="F213" s="37">
        <f>F214+F222</f>
        <v>3113.5999999999995</v>
      </c>
      <c r="G213" s="37">
        <f>G214+G222</f>
        <v>2510.5</v>
      </c>
      <c r="H213" s="37">
        <f>H214+H222</f>
        <v>2594.6</v>
      </c>
    </row>
    <row r="214" spans="1:8" ht="64.5" x14ac:dyDescent="0.25">
      <c r="A214" s="38" t="s">
        <v>110</v>
      </c>
      <c r="B214" s="35" t="s">
        <v>243</v>
      </c>
      <c r="C214" s="35" t="s">
        <v>248</v>
      </c>
      <c r="D214" s="35" t="s">
        <v>254</v>
      </c>
      <c r="E214" s="35" t="s">
        <v>111</v>
      </c>
      <c r="F214" s="37">
        <f>F215</f>
        <v>2404.4999999999995</v>
      </c>
      <c r="G214" s="37">
        <f>G215</f>
        <v>2499.5</v>
      </c>
      <c r="H214" s="37">
        <f>H215</f>
        <v>2583.6</v>
      </c>
    </row>
    <row r="215" spans="1:8" ht="18.75" customHeight="1" x14ac:dyDescent="0.25">
      <c r="A215" s="38" t="s">
        <v>239</v>
      </c>
      <c r="B215" s="35" t="s">
        <v>243</v>
      </c>
      <c r="C215" s="35" t="s">
        <v>248</v>
      </c>
      <c r="D215" s="35" t="s">
        <v>254</v>
      </c>
      <c r="E215" s="35" t="s">
        <v>240</v>
      </c>
      <c r="F215" s="37">
        <f>2455.7-39.3-11.9</f>
        <v>2404.4999999999995</v>
      </c>
      <c r="G215" s="37">
        <v>2499.5</v>
      </c>
      <c r="H215" s="37">
        <v>2583.6</v>
      </c>
    </row>
    <row r="216" spans="1:8" ht="29.25" customHeight="1" x14ac:dyDescent="0.25">
      <c r="A216" s="38" t="s">
        <v>594</v>
      </c>
      <c r="B216" s="35" t="s">
        <v>243</v>
      </c>
      <c r="C216" s="35" t="s">
        <v>248</v>
      </c>
      <c r="D216" s="35" t="s">
        <v>596</v>
      </c>
      <c r="E216" s="35" t="s">
        <v>101</v>
      </c>
      <c r="F216" s="37">
        <f>F217</f>
        <v>973.40000000000009</v>
      </c>
      <c r="G216" s="37">
        <f t="shared" ref="G216:H216" si="44">G217</f>
        <v>0</v>
      </c>
      <c r="H216" s="37">
        <f t="shared" si="44"/>
        <v>0</v>
      </c>
    </row>
    <row r="217" spans="1:8" ht="68.25" customHeight="1" x14ac:dyDescent="0.25">
      <c r="A217" s="38" t="s">
        <v>110</v>
      </c>
      <c r="B217" s="35" t="s">
        <v>243</v>
      </c>
      <c r="C217" s="35" t="s">
        <v>248</v>
      </c>
      <c r="D217" s="35" t="s">
        <v>596</v>
      </c>
      <c r="E217" s="35" t="s">
        <v>111</v>
      </c>
      <c r="F217" s="37">
        <f>F218</f>
        <v>973.40000000000009</v>
      </c>
      <c r="G217" s="37">
        <f t="shared" ref="G217:H217" si="45">G218</f>
        <v>0</v>
      </c>
      <c r="H217" s="37">
        <f t="shared" si="45"/>
        <v>0</v>
      </c>
    </row>
    <row r="218" spans="1:8" ht="18.75" customHeight="1" x14ac:dyDescent="0.25">
      <c r="A218" s="38" t="s">
        <v>239</v>
      </c>
      <c r="B218" s="35" t="s">
        <v>243</v>
      </c>
      <c r="C218" s="35" t="s">
        <v>248</v>
      </c>
      <c r="D218" s="35" t="s">
        <v>596</v>
      </c>
      <c r="E218" s="35" t="s">
        <v>240</v>
      </c>
      <c r="F218" s="37">
        <f>747.6+225.8</f>
        <v>973.40000000000009</v>
      </c>
      <c r="G218" s="37">
        <v>0</v>
      </c>
      <c r="H218" s="37">
        <v>0</v>
      </c>
    </row>
    <row r="219" spans="1:8" ht="40.5" customHeight="1" x14ac:dyDescent="0.25">
      <c r="A219" s="38" t="s">
        <v>592</v>
      </c>
      <c r="B219" s="35" t="s">
        <v>243</v>
      </c>
      <c r="C219" s="35" t="s">
        <v>248</v>
      </c>
      <c r="D219" s="35" t="s">
        <v>601</v>
      </c>
      <c r="E219" s="35" t="s">
        <v>101</v>
      </c>
      <c r="F219" s="37">
        <f>F220</f>
        <v>51.199999999999996</v>
      </c>
      <c r="G219" s="37">
        <f t="shared" ref="G219:H219" si="46">G220</f>
        <v>0</v>
      </c>
      <c r="H219" s="37">
        <f t="shared" si="46"/>
        <v>0</v>
      </c>
    </row>
    <row r="220" spans="1:8" ht="68.25" customHeight="1" x14ac:dyDescent="0.25">
      <c r="A220" s="38" t="s">
        <v>110</v>
      </c>
      <c r="B220" s="35" t="s">
        <v>243</v>
      </c>
      <c r="C220" s="35" t="s">
        <v>248</v>
      </c>
      <c r="D220" s="35" t="s">
        <v>601</v>
      </c>
      <c r="E220" s="35" t="s">
        <v>111</v>
      </c>
      <c r="F220" s="37">
        <f>F221</f>
        <v>51.199999999999996</v>
      </c>
      <c r="G220" s="37">
        <f>G221</f>
        <v>0</v>
      </c>
      <c r="H220" s="37">
        <f>H221</f>
        <v>0</v>
      </c>
    </row>
    <row r="221" spans="1:8" ht="18.75" customHeight="1" x14ac:dyDescent="0.25">
      <c r="A221" s="38" t="s">
        <v>239</v>
      </c>
      <c r="B221" s="35" t="s">
        <v>243</v>
      </c>
      <c r="C221" s="35" t="s">
        <v>248</v>
      </c>
      <c r="D221" s="35" t="s">
        <v>601</v>
      </c>
      <c r="E221" s="35" t="s">
        <v>240</v>
      </c>
      <c r="F221" s="37">
        <f>39.3+11.9</f>
        <v>51.199999999999996</v>
      </c>
      <c r="G221" s="37">
        <v>0</v>
      </c>
      <c r="H221" s="37">
        <v>0</v>
      </c>
    </row>
    <row r="222" spans="1:8" ht="26.25" x14ac:dyDescent="0.25">
      <c r="A222" s="38" t="s">
        <v>120</v>
      </c>
      <c r="B222" s="35" t="s">
        <v>243</v>
      </c>
      <c r="C222" s="35" t="s">
        <v>248</v>
      </c>
      <c r="D222" s="35" t="s">
        <v>254</v>
      </c>
      <c r="E222" s="35" t="s">
        <v>121</v>
      </c>
      <c r="F222" s="37">
        <f>F223</f>
        <v>709.1</v>
      </c>
      <c r="G222" s="37">
        <f>G223</f>
        <v>11</v>
      </c>
      <c r="H222" s="37">
        <f>H223</f>
        <v>11</v>
      </c>
    </row>
    <row r="223" spans="1:8" ht="29.25" customHeight="1" x14ac:dyDescent="0.25">
      <c r="A223" s="38" t="s">
        <v>255</v>
      </c>
      <c r="B223" s="35" t="s">
        <v>243</v>
      </c>
      <c r="C223" s="35" t="s">
        <v>248</v>
      </c>
      <c r="D223" s="35" t="s">
        <v>254</v>
      </c>
      <c r="E223" s="35" t="s">
        <v>123</v>
      </c>
      <c r="F223" s="37">
        <f>128.9+580.2</f>
        <v>709.1</v>
      </c>
      <c r="G223" s="37">
        <v>11</v>
      </c>
      <c r="H223" s="37">
        <v>11</v>
      </c>
    </row>
    <row r="224" spans="1:8" ht="26.25" hidden="1" x14ac:dyDescent="0.25">
      <c r="A224" s="38" t="s">
        <v>256</v>
      </c>
      <c r="B224" s="35" t="s">
        <v>243</v>
      </c>
      <c r="C224" s="35" t="s">
        <v>248</v>
      </c>
      <c r="D224" s="35" t="s">
        <v>257</v>
      </c>
      <c r="E224" s="35" t="s">
        <v>101</v>
      </c>
      <c r="F224" s="37">
        <f t="shared" ref="F224:H226" si="47">F225</f>
        <v>0</v>
      </c>
      <c r="G224" s="37">
        <f t="shared" si="47"/>
        <v>0</v>
      </c>
      <c r="H224" s="37">
        <f t="shared" si="47"/>
        <v>0</v>
      </c>
    </row>
    <row r="225" spans="1:8" ht="15" hidden="1" x14ac:dyDescent="0.25">
      <c r="A225" s="38" t="s">
        <v>179</v>
      </c>
      <c r="B225" s="35" t="s">
        <v>243</v>
      </c>
      <c r="C225" s="35" t="s">
        <v>248</v>
      </c>
      <c r="D225" s="35" t="s">
        <v>258</v>
      </c>
      <c r="E225" s="35" t="s">
        <v>101</v>
      </c>
      <c r="F225" s="37">
        <f t="shared" si="47"/>
        <v>0</v>
      </c>
      <c r="G225" s="37">
        <f t="shared" si="47"/>
        <v>0</v>
      </c>
      <c r="H225" s="37">
        <f t="shared" si="47"/>
        <v>0</v>
      </c>
    </row>
    <row r="226" spans="1:8" ht="26.25" hidden="1" x14ac:dyDescent="0.25">
      <c r="A226" s="38" t="s">
        <v>120</v>
      </c>
      <c r="B226" s="35" t="s">
        <v>243</v>
      </c>
      <c r="C226" s="35" t="s">
        <v>248</v>
      </c>
      <c r="D226" s="35" t="s">
        <v>258</v>
      </c>
      <c r="E226" s="35" t="s">
        <v>121</v>
      </c>
      <c r="F226" s="37">
        <f t="shared" si="47"/>
        <v>0</v>
      </c>
      <c r="G226" s="37">
        <f t="shared" si="47"/>
        <v>0</v>
      </c>
      <c r="H226" s="37">
        <f t="shared" si="47"/>
        <v>0</v>
      </c>
    </row>
    <row r="227" spans="1:8" ht="39" hidden="1" x14ac:dyDescent="0.25">
      <c r="A227" s="38" t="s">
        <v>122</v>
      </c>
      <c r="B227" s="35" t="s">
        <v>243</v>
      </c>
      <c r="C227" s="35" t="s">
        <v>248</v>
      </c>
      <c r="D227" s="35" t="s">
        <v>258</v>
      </c>
      <c r="E227" s="35" t="s">
        <v>123</v>
      </c>
      <c r="F227" s="37"/>
      <c r="G227" s="37"/>
      <c r="H227" s="37"/>
    </row>
    <row r="228" spans="1:8" ht="26.25" x14ac:dyDescent="0.25">
      <c r="A228" s="38" t="s">
        <v>256</v>
      </c>
      <c r="B228" s="35" t="s">
        <v>243</v>
      </c>
      <c r="C228" s="35" t="s">
        <v>248</v>
      </c>
      <c r="D228" s="35" t="s">
        <v>257</v>
      </c>
      <c r="E228" s="35" t="s">
        <v>101</v>
      </c>
      <c r="F228" s="37">
        <f t="shared" ref="F228:H230" si="48">F229</f>
        <v>49</v>
      </c>
      <c r="G228" s="37">
        <f t="shared" si="48"/>
        <v>49</v>
      </c>
      <c r="H228" s="37">
        <f t="shared" si="48"/>
        <v>49</v>
      </c>
    </row>
    <row r="229" spans="1:8" ht="15" x14ac:dyDescent="0.25">
      <c r="A229" s="38" t="s">
        <v>179</v>
      </c>
      <c r="B229" s="35" t="s">
        <v>243</v>
      </c>
      <c r="C229" s="35" t="s">
        <v>248</v>
      </c>
      <c r="D229" s="35" t="s">
        <v>258</v>
      </c>
      <c r="E229" s="35" t="s">
        <v>101</v>
      </c>
      <c r="F229" s="37">
        <f t="shared" si="48"/>
        <v>49</v>
      </c>
      <c r="G229" s="37">
        <f t="shared" si="48"/>
        <v>49</v>
      </c>
      <c r="H229" s="37">
        <f t="shared" si="48"/>
        <v>49</v>
      </c>
    </row>
    <row r="230" spans="1:8" ht="26.25" x14ac:dyDescent="0.25">
      <c r="A230" s="38" t="s">
        <v>120</v>
      </c>
      <c r="B230" s="35" t="s">
        <v>243</v>
      </c>
      <c r="C230" s="35" t="s">
        <v>248</v>
      </c>
      <c r="D230" s="35" t="s">
        <v>258</v>
      </c>
      <c r="E230" s="35" t="s">
        <v>121</v>
      </c>
      <c r="F230" s="37">
        <f t="shared" si="48"/>
        <v>49</v>
      </c>
      <c r="G230" s="37">
        <f t="shared" si="48"/>
        <v>49</v>
      </c>
      <c r="H230" s="37">
        <f t="shared" si="48"/>
        <v>49</v>
      </c>
    </row>
    <row r="231" spans="1:8" ht="29.25" customHeight="1" x14ac:dyDescent="0.25">
      <c r="A231" s="38" t="s">
        <v>122</v>
      </c>
      <c r="B231" s="35" t="s">
        <v>243</v>
      </c>
      <c r="C231" s="35" t="s">
        <v>248</v>
      </c>
      <c r="D231" s="35" t="s">
        <v>258</v>
      </c>
      <c r="E231" s="35" t="s">
        <v>123</v>
      </c>
      <c r="F231" s="37">
        <v>49</v>
      </c>
      <c r="G231" s="37">
        <v>49</v>
      </c>
      <c r="H231" s="37">
        <v>49</v>
      </c>
    </row>
    <row r="232" spans="1:8" ht="51.75" hidden="1" x14ac:dyDescent="0.25">
      <c r="A232" s="38" t="s">
        <v>259</v>
      </c>
      <c r="B232" s="35" t="s">
        <v>243</v>
      </c>
      <c r="C232" s="35" t="s">
        <v>248</v>
      </c>
      <c r="D232" s="35" t="s">
        <v>260</v>
      </c>
      <c r="E232" s="35" t="s">
        <v>101</v>
      </c>
      <c r="F232" s="37">
        <f t="shared" ref="F232:H233" si="49">F233</f>
        <v>0</v>
      </c>
      <c r="G232" s="37">
        <f t="shared" si="49"/>
        <v>0</v>
      </c>
      <c r="H232" s="37">
        <f t="shared" si="49"/>
        <v>0</v>
      </c>
    </row>
    <row r="233" spans="1:8" ht="26.25" hidden="1" x14ac:dyDescent="0.25">
      <c r="A233" s="38" t="s">
        <v>120</v>
      </c>
      <c r="B233" s="35" t="s">
        <v>243</v>
      </c>
      <c r="C233" s="35" t="s">
        <v>248</v>
      </c>
      <c r="D233" s="35" t="s">
        <v>261</v>
      </c>
      <c r="E233" s="35" t="s">
        <v>121</v>
      </c>
      <c r="F233" s="37">
        <f t="shared" si="49"/>
        <v>0</v>
      </c>
      <c r="G233" s="37">
        <f t="shared" si="49"/>
        <v>0</v>
      </c>
      <c r="H233" s="37">
        <f t="shared" si="49"/>
        <v>0</v>
      </c>
    </row>
    <row r="234" spans="1:8" ht="39" hidden="1" x14ac:dyDescent="0.25">
      <c r="A234" s="38" t="s">
        <v>122</v>
      </c>
      <c r="B234" s="35" t="s">
        <v>243</v>
      </c>
      <c r="C234" s="35" t="s">
        <v>248</v>
      </c>
      <c r="D234" s="35" t="s">
        <v>261</v>
      </c>
      <c r="E234" s="35" t="s">
        <v>123</v>
      </c>
      <c r="F234" s="37">
        <v>0</v>
      </c>
      <c r="G234" s="37">
        <v>0</v>
      </c>
      <c r="H234" s="37">
        <v>0</v>
      </c>
    </row>
    <row r="235" spans="1:8" ht="77.25" hidden="1" x14ac:dyDescent="0.25">
      <c r="A235" s="38" t="s">
        <v>262</v>
      </c>
      <c r="B235" s="35" t="s">
        <v>243</v>
      </c>
      <c r="C235" s="35" t="s">
        <v>248</v>
      </c>
      <c r="D235" s="35" t="s">
        <v>263</v>
      </c>
      <c r="E235" s="35" t="s">
        <v>101</v>
      </c>
      <c r="F235" s="37">
        <f>F236+F239</f>
        <v>0</v>
      </c>
      <c r="G235" s="37">
        <f>G236+G239</f>
        <v>0</v>
      </c>
      <c r="H235" s="37">
        <f>H236+H239</f>
        <v>0</v>
      </c>
    </row>
    <row r="236" spans="1:8" ht="15" hidden="1" x14ac:dyDescent="0.25">
      <c r="A236" s="38" t="s">
        <v>179</v>
      </c>
      <c r="B236" s="35" t="s">
        <v>243</v>
      </c>
      <c r="C236" s="35" t="s">
        <v>248</v>
      </c>
      <c r="D236" s="35" t="s">
        <v>264</v>
      </c>
      <c r="E236" s="35" t="s">
        <v>101</v>
      </c>
      <c r="F236" s="37">
        <f t="shared" ref="F236:H237" si="50">F237</f>
        <v>0</v>
      </c>
      <c r="G236" s="37">
        <f t="shared" si="50"/>
        <v>0</v>
      </c>
      <c r="H236" s="37">
        <f t="shared" si="50"/>
        <v>0</v>
      </c>
    </row>
    <row r="237" spans="1:8" ht="26.25" hidden="1" x14ac:dyDescent="0.25">
      <c r="A237" s="38" t="s">
        <v>120</v>
      </c>
      <c r="B237" s="35" t="s">
        <v>243</v>
      </c>
      <c r="C237" s="35" t="s">
        <v>248</v>
      </c>
      <c r="D237" s="35" t="s">
        <v>264</v>
      </c>
      <c r="E237" s="35" t="s">
        <v>121</v>
      </c>
      <c r="F237" s="37">
        <f t="shared" si="50"/>
        <v>0</v>
      </c>
      <c r="G237" s="37">
        <f t="shared" si="50"/>
        <v>0</v>
      </c>
      <c r="H237" s="37">
        <f t="shared" si="50"/>
        <v>0</v>
      </c>
    </row>
    <row r="238" spans="1:8" ht="39" hidden="1" x14ac:dyDescent="0.25">
      <c r="A238" s="38" t="s">
        <v>122</v>
      </c>
      <c r="B238" s="35" t="s">
        <v>243</v>
      </c>
      <c r="C238" s="35" t="s">
        <v>248</v>
      </c>
      <c r="D238" s="35" t="s">
        <v>264</v>
      </c>
      <c r="E238" s="35" t="s">
        <v>123</v>
      </c>
      <c r="F238" s="37"/>
      <c r="G238" s="37"/>
      <c r="H238" s="37"/>
    </row>
    <row r="239" spans="1:8" ht="29.25" hidden="1" customHeight="1" x14ac:dyDescent="0.25">
      <c r="A239" s="38" t="s">
        <v>265</v>
      </c>
      <c r="B239" s="35" t="s">
        <v>243</v>
      </c>
      <c r="C239" s="35" t="s">
        <v>248</v>
      </c>
      <c r="D239" s="35" t="s">
        <v>266</v>
      </c>
      <c r="E239" s="35" t="s">
        <v>101</v>
      </c>
      <c r="F239" s="37">
        <f t="shared" ref="F239:H240" si="51">F240</f>
        <v>0</v>
      </c>
      <c r="G239" s="37">
        <f t="shared" si="51"/>
        <v>0</v>
      </c>
      <c r="H239" s="37">
        <f t="shared" si="51"/>
        <v>0</v>
      </c>
    </row>
    <row r="240" spans="1:8" s="39" customFormat="1" ht="29.25" hidden="1" customHeight="1" x14ac:dyDescent="0.25">
      <c r="A240" s="38" t="s">
        <v>120</v>
      </c>
      <c r="B240" s="35" t="s">
        <v>243</v>
      </c>
      <c r="C240" s="35" t="s">
        <v>248</v>
      </c>
      <c r="D240" s="35" t="s">
        <v>266</v>
      </c>
      <c r="E240" s="35" t="s">
        <v>121</v>
      </c>
      <c r="F240" s="37">
        <f t="shared" si="51"/>
        <v>0</v>
      </c>
      <c r="G240" s="37">
        <f t="shared" si="51"/>
        <v>0</v>
      </c>
      <c r="H240" s="37">
        <f t="shared" si="51"/>
        <v>0</v>
      </c>
    </row>
    <row r="241" spans="1:8" s="39" customFormat="1" ht="39" hidden="1" x14ac:dyDescent="0.25">
      <c r="A241" s="38" t="s">
        <v>122</v>
      </c>
      <c r="B241" s="35" t="s">
        <v>243</v>
      </c>
      <c r="C241" s="35" t="s">
        <v>248</v>
      </c>
      <c r="D241" s="35" t="s">
        <v>266</v>
      </c>
      <c r="E241" s="35" t="s">
        <v>123</v>
      </c>
      <c r="F241" s="37">
        <f>5000-5000</f>
        <v>0</v>
      </c>
      <c r="G241" s="37">
        <f>5000-5000</f>
        <v>0</v>
      </c>
      <c r="H241" s="37">
        <f>5000-5000</f>
        <v>0</v>
      </c>
    </row>
    <row r="242" spans="1:8" s="39" customFormat="1" ht="39" hidden="1" x14ac:dyDescent="0.25">
      <c r="A242" s="38" t="s">
        <v>205</v>
      </c>
      <c r="B242" s="35" t="s">
        <v>243</v>
      </c>
      <c r="C242" s="35" t="s">
        <v>248</v>
      </c>
      <c r="D242" s="35" t="s">
        <v>206</v>
      </c>
      <c r="E242" s="35" t="s">
        <v>101</v>
      </c>
      <c r="F242" s="37">
        <f>F243+F247</f>
        <v>0</v>
      </c>
      <c r="G242" s="37">
        <f>G243+G247</f>
        <v>0</v>
      </c>
      <c r="H242" s="37">
        <f>H243+H247</f>
        <v>0</v>
      </c>
    </row>
    <row r="243" spans="1:8" s="39" customFormat="1" ht="53.25" hidden="1" customHeight="1" x14ac:dyDescent="0.25">
      <c r="A243" s="38" t="s">
        <v>267</v>
      </c>
      <c r="B243" s="35" t="s">
        <v>243</v>
      </c>
      <c r="C243" s="35" t="s">
        <v>248</v>
      </c>
      <c r="D243" s="35" t="s">
        <v>268</v>
      </c>
      <c r="E243" s="35" t="s">
        <v>101</v>
      </c>
      <c r="F243" s="37">
        <f t="shared" ref="F243:H245" si="52">F244</f>
        <v>0</v>
      </c>
      <c r="G243" s="37">
        <f t="shared" si="52"/>
        <v>0</v>
      </c>
      <c r="H243" s="37">
        <f t="shared" si="52"/>
        <v>0</v>
      </c>
    </row>
    <row r="244" spans="1:8" s="39" customFormat="1" ht="15" hidden="1" x14ac:dyDescent="0.25">
      <c r="A244" s="38" t="s">
        <v>179</v>
      </c>
      <c r="B244" s="35" t="s">
        <v>243</v>
      </c>
      <c r="C244" s="35" t="s">
        <v>248</v>
      </c>
      <c r="D244" s="35" t="s">
        <v>269</v>
      </c>
      <c r="E244" s="35" t="s">
        <v>101</v>
      </c>
      <c r="F244" s="37">
        <f t="shared" si="52"/>
        <v>0</v>
      </c>
      <c r="G244" s="37">
        <f t="shared" si="52"/>
        <v>0</v>
      </c>
      <c r="H244" s="37">
        <f t="shared" si="52"/>
        <v>0</v>
      </c>
    </row>
    <row r="245" spans="1:8" s="39" customFormat="1" ht="26.25" hidden="1" x14ac:dyDescent="0.25">
      <c r="A245" s="38" t="s">
        <v>120</v>
      </c>
      <c r="B245" s="35" t="s">
        <v>243</v>
      </c>
      <c r="C245" s="35" t="s">
        <v>248</v>
      </c>
      <c r="D245" s="35" t="s">
        <v>269</v>
      </c>
      <c r="E245" s="35" t="s">
        <v>121</v>
      </c>
      <c r="F245" s="37">
        <f t="shared" si="52"/>
        <v>0</v>
      </c>
      <c r="G245" s="37">
        <f t="shared" si="52"/>
        <v>0</v>
      </c>
      <c r="H245" s="37">
        <f t="shared" si="52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269</v>
      </c>
      <c r="E246" s="35" t="s">
        <v>123</v>
      </c>
      <c r="F246" s="37">
        <v>0</v>
      </c>
      <c r="G246" s="37">
        <v>0</v>
      </c>
      <c r="H246" s="37">
        <v>0</v>
      </c>
    </row>
    <row r="247" spans="1:8" s="39" customFormat="1" ht="46.5" hidden="1" customHeight="1" x14ac:dyDescent="0.25">
      <c r="A247" s="38" t="s">
        <v>270</v>
      </c>
      <c r="B247" s="35" t="s">
        <v>243</v>
      </c>
      <c r="C247" s="35" t="s">
        <v>248</v>
      </c>
      <c r="D247" s="35" t="s">
        <v>271</v>
      </c>
      <c r="E247" s="35" t="s">
        <v>101</v>
      </c>
      <c r="F247" s="37">
        <f t="shared" ref="F247:H249" si="53">F248</f>
        <v>0</v>
      </c>
      <c r="G247" s="37">
        <f t="shared" si="53"/>
        <v>0</v>
      </c>
      <c r="H247" s="37">
        <f t="shared" si="53"/>
        <v>0</v>
      </c>
    </row>
    <row r="248" spans="1:8" s="39" customFormat="1" ht="15" hidden="1" x14ac:dyDescent="0.25">
      <c r="A248" s="38" t="s">
        <v>179</v>
      </c>
      <c r="B248" s="35" t="s">
        <v>243</v>
      </c>
      <c r="C248" s="35" t="s">
        <v>248</v>
      </c>
      <c r="D248" s="35" t="s">
        <v>272</v>
      </c>
      <c r="E248" s="35" t="s">
        <v>101</v>
      </c>
      <c r="F248" s="37">
        <f t="shared" si="53"/>
        <v>0</v>
      </c>
      <c r="G248" s="37">
        <f t="shared" si="53"/>
        <v>0</v>
      </c>
      <c r="H248" s="37">
        <f t="shared" si="53"/>
        <v>0</v>
      </c>
    </row>
    <row r="249" spans="1:8" s="39" customFormat="1" ht="26.25" hidden="1" x14ac:dyDescent="0.25">
      <c r="A249" s="38" t="s">
        <v>120</v>
      </c>
      <c r="B249" s="35" t="s">
        <v>243</v>
      </c>
      <c r="C249" s="35" t="s">
        <v>248</v>
      </c>
      <c r="D249" s="35" t="s">
        <v>272</v>
      </c>
      <c r="E249" s="35" t="s">
        <v>121</v>
      </c>
      <c r="F249" s="37">
        <f t="shared" si="53"/>
        <v>0</v>
      </c>
      <c r="G249" s="37">
        <f t="shared" si="53"/>
        <v>0</v>
      </c>
      <c r="H249" s="37">
        <f t="shared" si="53"/>
        <v>0</v>
      </c>
    </row>
    <row r="250" spans="1:8" s="39" customFormat="1" ht="39" hidden="1" x14ac:dyDescent="0.25">
      <c r="A250" s="38" t="s">
        <v>122</v>
      </c>
      <c r="B250" s="35" t="s">
        <v>243</v>
      </c>
      <c r="C250" s="35" t="s">
        <v>248</v>
      </c>
      <c r="D250" s="35" t="s">
        <v>272</v>
      </c>
      <c r="E250" s="35" t="s">
        <v>123</v>
      </c>
      <c r="F250" s="37">
        <v>0</v>
      </c>
      <c r="G250" s="37">
        <v>0</v>
      </c>
      <c r="H250" s="37">
        <v>0</v>
      </c>
    </row>
    <row r="251" spans="1:8" s="39" customFormat="1" ht="46.5" customHeight="1" x14ac:dyDescent="0.25">
      <c r="A251" s="38" t="s">
        <v>205</v>
      </c>
      <c r="B251" s="35" t="s">
        <v>243</v>
      </c>
      <c r="C251" s="35" t="s">
        <v>248</v>
      </c>
      <c r="D251" s="35" t="s">
        <v>206</v>
      </c>
      <c r="E251" s="35" t="s">
        <v>101</v>
      </c>
      <c r="F251" s="37">
        <f>F252+F256</f>
        <v>137</v>
      </c>
      <c r="G251" s="37">
        <f t="shared" ref="G251:H251" si="54">G252+G256</f>
        <v>0</v>
      </c>
      <c r="H251" s="37">
        <f t="shared" si="54"/>
        <v>0</v>
      </c>
    </row>
    <row r="252" spans="1:8" s="39" customFormat="1" ht="81.75" customHeight="1" x14ac:dyDescent="0.25">
      <c r="A252" s="38" t="s">
        <v>267</v>
      </c>
      <c r="B252" s="35" t="s">
        <v>243</v>
      </c>
      <c r="C252" s="35" t="s">
        <v>248</v>
      </c>
      <c r="D252" s="35" t="s">
        <v>268</v>
      </c>
      <c r="E252" s="35" t="s">
        <v>101</v>
      </c>
      <c r="F252" s="37">
        <f>F253</f>
        <v>88</v>
      </c>
      <c r="G252" s="37">
        <f t="shared" ref="G252:H252" si="55">G253</f>
        <v>0</v>
      </c>
      <c r="H252" s="37">
        <f t="shared" si="55"/>
        <v>0</v>
      </c>
    </row>
    <row r="253" spans="1:8" s="39" customFormat="1" ht="15" x14ac:dyDescent="0.25">
      <c r="A253" s="38" t="s">
        <v>179</v>
      </c>
      <c r="B253" s="35" t="s">
        <v>243</v>
      </c>
      <c r="C253" s="35" t="s">
        <v>248</v>
      </c>
      <c r="D253" s="35" t="s">
        <v>269</v>
      </c>
      <c r="E253" s="35" t="s">
        <v>101</v>
      </c>
      <c r="F253" s="37">
        <f>F254</f>
        <v>88</v>
      </c>
      <c r="G253" s="37">
        <f t="shared" ref="G253:H253" si="56">G254</f>
        <v>0</v>
      </c>
      <c r="H253" s="37">
        <f t="shared" si="56"/>
        <v>0</v>
      </c>
    </row>
    <row r="254" spans="1:8" s="39" customFormat="1" ht="26.25" x14ac:dyDescent="0.25">
      <c r="A254" s="38" t="s">
        <v>120</v>
      </c>
      <c r="B254" s="35" t="s">
        <v>243</v>
      </c>
      <c r="C254" s="35" t="s">
        <v>248</v>
      </c>
      <c r="D254" s="35" t="s">
        <v>269</v>
      </c>
      <c r="E254" s="35" t="s">
        <v>121</v>
      </c>
      <c r="F254" s="37">
        <f>F255</f>
        <v>88</v>
      </c>
      <c r="G254" s="37">
        <f t="shared" ref="G254:H254" si="57">G255</f>
        <v>0</v>
      </c>
      <c r="H254" s="37">
        <f t="shared" si="57"/>
        <v>0</v>
      </c>
    </row>
    <row r="255" spans="1:8" s="39" customFormat="1" ht="39" x14ac:dyDescent="0.25">
      <c r="A255" s="38" t="s">
        <v>122</v>
      </c>
      <c r="B255" s="35" t="s">
        <v>243</v>
      </c>
      <c r="C255" s="35" t="s">
        <v>248</v>
      </c>
      <c r="D255" s="35" t="s">
        <v>269</v>
      </c>
      <c r="E255" s="35" t="s">
        <v>123</v>
      </c>
      <c r="F255" s="37">
        <v>88</v>
      </c>
      <c r="G255" s="37">
        <v>0</v>
      </c>
      <c r="H255" s="37">
        <v>0</v>
      </c>
    </row>
    <row r="256" spans="1:8" s="39" customFormat="1" ht="42" customHeight="1" x14ac:dyDescent="0.25">
      <c r="A256" s="38" t="s">
        <v>270</v>
      </c>
      <c r="B256" s="35" t="s">
        <v>243</v>
      </c>
      <c r="C256" s="35" t="s">
        <v>248</v>
      </c>
      <c r="D256" s="35" t="s">
        <v>271</v>
      </c>
      <c r="E256" s="35" t="s">
        <v>101</v>
      </c>
      <c r="F256" s="37">
        <f>F257</f>
        <v>49</v>
      </c>
      <c r="G256" s="37">
        <f t="shared" ref="G256:H256" si="58">G257</f>
        <v>0</v>
      </c>
      <c r="H256" s="37">
        <f t="shared" si="58"/>
        <v>0</v>
      </c>
    </row>
    <row r="257" spans="1:8" s="39" customFormat="1" ht="15" x14ac:dyDescent="0.25">
      <c r="A257" s="38" t="s">
        <v>179</v>
      </c>
      <c r="B257" s="35" t="s">
        <v>243</v>
      </c>
      <c r="C257" s="35" t="s">
        <v>248</v>
      </c>
      <c r="D257" s="35" t="s">
        <v>272</v>
      </c>
      <c r="E257" s="35" t="s">
        <v>101</v>
      </c>
      <c r="F257" s="37">
        <f>F258</f>
        <v>49</v>
      </c>
      <c r="G257" s="37">
        <f t="shared" ref="G257:H257" si="59">G258</f>
        <v>0</v>
      </c>
      <c r="H257" s="37">
        <f t="shared" si="59"/>
        <v>0</v>
      </c>
    </row>
    <row r="258" spans="1:8" s="39" customFormat="1" ht="26.25" x14ac:dyDescent="0.25">
      <c r="A258" s="38" t="s">
        <v>120</v>
      </c>
      <c r="B258" s="35" t="s">
        <v>243</v>
      </c>
      <c r="C258" s="35" t="s">
        <v>248</v>
      </c>
      <c r="D258" s="35" t="s">
        <v>272</v>
      </c>
      <c r="E258" s="35" t="s">
        <v>121</v>
      </c>
      <c r="F258" s="37">
        <f>F259</f>
        <v>49</v>
      </c>
      <c r="G258" s="37">
        <f t="shared" ref="G258:H258" si="60">G259</f>
        <v>0</v>
      </c>
      <c r="H258" s="37">
        <f t="shared" si="60"/>
        <v>0</v>
      </c>
    </row>
    <row r="259" spans="1:8" s="39" customFormat="1" ht="39" x14ac:dyDescent="0.25">
      <c r="A259" s="38" t="s">
        <v>122</v>
      </c>
      <c r="B259" s="35" t="s">
        <v>243</v>
      </c>
      <c r="C259" s="35" t="s">
        <v>248</v>
      </c>
      <c r="D259" s="35" t="s">
        <v>272</v>
      </c>
      <c r="E259" s="35" t="s">
        <v>123</v>
      </c>
      <c r="F259" s="37">
        <v>49</v>
      </c>
      <c r="G259" s="37">
        <v>0</v>
      </c>
      <c r="H259" s="37">
        <v>0</v>
      </c>
    </row>
    <row r="260" spans="1:8" s="40" customFormat="1" ht="14.25" x14ac:dyDescent="0.2">
      <c r="A260" s="54" t="s">
        <v>273</v>
      </c>
      <c r="B260" s="33" t="s">
        <v>115</v>
      </c>
      <c r="C260" s="33" t="s">
        <v>99</v>
      </c>
      <c r="D260" s="33" t="s">
        <v>100</v>
      </c>
      <c r="E260" s="33" t="s">
        <v>101</v>
      </c>
      <c r="F260" s="34">
        <f>F261+F270+F302</f>
        <v>2779.8999999999996</v>
      </c>
      <c r="G260" s="34">
        <f>G261+G270+G302</f>
        <v>2227.3000000000002</v>
      </c>
      <c r="H260" s="34">
        <f>H261+H270+H302</f>
        <v>2265.5</v>
      </c>
    </row>
    <row r="261" spans="1:8" s="41" customFormat="1" ht="15" x14ac:dyDescent="0.25">
      <c r="A261" s="38" t="s">
        <v>274</v>
      </c>
      <c r="B261" s="35" t="s">
        <v>115</v>
      </c>
      <c r="C261" s="35" t="s">
        <v>145</v>
      </c>
      <c r="D261" s="35" t="s">
        <v>100</v>
      </c>
      <c r="E261" s="35" t="s">
        <v>101</v>
      </c>
      <c r="F261" s="37">
        <f t="shared" ref="F261:H262" si="61">F262</f>
        <v>44.6</v>
      </c>
      <c r="G261" s="37">
        <f t="shared" si="61"/>
        <v>44.6</v>
      </c>
      <c r="H261" s="37">
        <f t="shared" si="61"/>
        <v>44.6</v>
      </c>
    </row>
    <row r="262" spans="1:8" s="41" customFormat="1" ht="31.5" customHeight="1" x14ac:dyDescent="0.25">
      <c r="A262" s="38" t="s">
        <v>104</v>
      </c>
      <c r="B262" s="35" t="s">
        <v>115</v>
      </c>
      <c r="C262" s="35" t="s">
        <v>145</v>
      </c>
      <c r="D262" s="35" t="s">
        <v>105</v>
      </c>
      <c r="E262" s="35" t="s">
        <v>101</v>
      </c>
      <c r="F262" s="37">
        <f t="shared" si="61"/>
        <v>44.6</v>
      </c>
      <c r="G262" s="37">
        <f t="shared" si="61"/>
        <v>44.6</v>
      </c>
      <c r="H262" s="37">
        <f t="shared" si="61"/>
        <v>44.6</v>
      </c>
    </row>
    <row r="263" spans="1:8" s="41" customFormat="1" ht="28.5" customHeight="1" x14ac:dyDescent="0.25">
      <c r="A263" s="38" t="s">
        <v>106</v>
      </c>
      <c r="B263" s="35" t="s">
        <v>115</v>
      </c>
      <c r="C263" s="35" t="s">
        <v>145</v>
      </c>
      <c r="D263" s="35" t="s">
        <v>107</v>
      </c>
      <c r="E263" s="35" t="s">
        <v>101</v>
      </c>
      <c r="F263" s="37">
        <f>F267</f>
        <v>44.6</v>
      </c>
      <c r="G263" s="37">
        <f>G267</f>
        <v>44.6</v>
      </c>
      <c r="H263" s="37">
        <f>H267</f>
        <v>44.6</v>
      </c>
    </row>
    <row r="264" spans="1:8" s="41" customFormat="1" ht="30.75" hidden="1" customHeight="1" x14ac:dyDescent="0.25">
      <c r="A264" s="38" t="s">
        <v>275</v>
      </c>
      <c r="B264" s="35" t="s">
        <v>115</v>
      </c>
      <c r="C264" s="35" t="s">
        <v>145</v>
      </c>
      <c r="D264" s="35" t="s">
        <v>276</v>
      </c>
      <c r="E264" s="35" t="s">
        <v>101</v>
      </c>
      <c r="F264" s="37">
        <f t="shared" ref="F264:H265" si="62">F265</f>
        <v>0</v>
      </c>
      <c r="G264" s="37">
        <f t="shared" si="62"/>
        <v>0</v>
      </c>
      <c r="H264" s="37">
        <f t="shared" si="62"/>
        <v>0</v>
      </c>
    </row>
    <row r="265" spans="1:8" s="41" customFormat="1" ht="26.25" hidden="1" x14ac:dyDescent="0.25">
      <c r="A265" s="38" t="s">
        <v>120</v>
      </c>
      <c r="B265" s="35" t="s">
        <v>115</v>
      </c>
      <c r="C265" s="35" t="s">
        <v>145</v>
      </c>
      <c r="D265" s="35" t="s">
        <v>276</v>
      </c>
      <c r="E265" s="35" t="s">
        <v>121</v>
      </c>
      <c r="F265" s="37">
        <f t="shared" si="62"/>
        <v>0</v>
      </c>
      <c r="G265" s="37">
        <f t="shared" si="62"/>
        <v>0</v>
      </c>
      <c r="H265" s="37">
        <f t="shared" si="62"/>
        <v>0</v>
      </c>
    </row>
    <row r="266" spans="1:8" s="41" customFormat="1" ht="39" hidden="1" x14ac:dyDescent="0.25">
      <c r="A266" s="38" t="s">
        <v>122</v>
      </c>
      <c r="B266" s="35" t="s">
        <v>115</v>
      </c>
      <c r="C266" s="35" t="s">
        <v>145</v>
      </c>
      <c r="D266" s="35" t="s">
        <v>276</v>
      </c>
      <c r="E266" s="35" t="s">
        <v>123</v>
      </c>
      <c r="F266" s="37"/>
      <c r="G266" s="37"/>
      <c r="H266" s="37"/>
    </row>
    <row r="267" spans="1:8" s="41" customFormat="1" ht="26.25" x14ac:dyDescent="0.25">
      <c r="A267" s="38" t="s">
        <v>277</v>
      </c>
      <c r="B267" s="35" t="s">
        <v>115</v>
      </c>
      <c r="C267" s="35" t="s">
        <v>145</v>
      </c>
      <c r="D267" s="35" t="s">
        <v>278</v>
      </c>
      <c r="E267" s="35" t="s">
        <v>101</v>
      </c>
      <c r="F267" s="37">
        <f t="shared" ref="F267:H268" si="63">F268</f>
        <v>44.6</v>
      </c>
      <c r="G267" s="37">
        <f t="shared" si="63"/>
        <v>44.6</v>
      </c>
      <c r="H267" s="37">
        <f t="shared" si="63"/>
        <v>44.6</v>
      </c>
    </row>
    <row r="268" spans="1:8" s="41" customFormat="1" ht="26.25" x14ac:dyDescent="0.25">
      <c r="A268" s="38" t="s">
        <v>120</v>
      </c>
      <c r="B268" s="35" t="s">
        <v>115</v>
      </c>
      <c r="C268" s="35" t="s">
        <v>145</v>
      </c>
      <c r="D268" s="35" t="s">
        <v>278</v>
      </c>
      <c r="E268" s="35" t="s">
        <v>121</v>
      </c>
      <c r="F268" s="37">
        <f t="shared" si="63"/>
        <v>44.6</v>
      </c>
      <c r="G268" s="37">
        <f t="shared" si="63"/>
        <v>44.6</v>
      </c>
      <c r="H268" s="37">
        <f t="shared" si="63"/>
        <v>44.6</v>
      </c>
    </row>
    <row r="269" spans="1:8" s="40" customFormat="1" ht="34.5" customHeight="1" x14ac:dyDescent="0.25">
      <c r="A269" s="38" t="s">
        <v>122</v>
      </c>
      <c r="B269" s="35" t="s">
        <v>115</v>
      </c>
      <c r="C269" s="35" t="s">
        <v>145</v>
      </c>
      <c r="D269" s="35" t="s">
        <v>278</v>
      </c>
      <c r="E269" s="35" t="s">
        <v>123</v>
      </c>
      <c r="F269" s="37">
        <v>44.6</v>
      </c>
      <c r="G269" s="37">
        <v>44.6</v>
      </c>
      <c r="H269" s="37">
        <v>44.6</v>
      </c>
    </row>
    <row r="270" spans="1:8" s="40" customFormat="1" ht="15" x14ac:dyDescent="0.25">
      <c r="A270" s="38" t="s">
        <v>279</v>
      </c>
      <c r="B270" s="35" t="s">
        <v>115</v>
      </c>
      <c r="C270" s="35" t="s">
        <v>248</v>
      </c>
      <c r="D270" s="35" t="s">
        <v>100</v>
      </c>
      <c r="E270" s="35" t="s">
        <v>101</v>
      </c>
      <c r="F270" s="37">
        <f>F274+F283+F297+F292</f>
        <v>2535.2999999999997</v>
      </c>
      <c r="G270" s="37">
        <f>G274+G283+G297+G292</f>
        <v>1982.7</v>
      </c>
      <c r="H270" s="37">
        <f>H274+H283+H297+H292</f>
        <v>2020.9</v>
      </c>
    </row>
    <row r="271" spans="1:8" s="40" customFormat="1" ht="31.5" hidden="1" customHeight="1" x14ac:dyDescent="0.25">
      <c r="A271" s="38" t="s">
        <v>280</v>
      </c>
      <c r="B271" s="35" t="s">
        <v>115</v>
      </c>
      <c r="C271" s="35" t="s">
        <v>248</v>
      </c>
      <c r="D271" s="35" t="s">
        <v>281</v>
      </c>
      <c r="E271" s="35" t="s">
        <v>101</v>
      </c>
      <c r="F271" s="37">
        <f t="shared" ref="F271:H272" si="64">F272</f>
        <v>0</v>
      </c>
      <c r="G271" s="37">
        <f t="shared" si="64"/>
        <v>0</v>
      </c>
      <c r="H271" s="37">
        <f t="shared" si="64"/>
        <v>0</v>
      </c>
    </row>
    <row r="272" spans="1:8" s="40" customFormat="1" ht="27" hidden="1" customHeight="1" x14ac:dyDescent="0.25">
      <c r="A272" s="38" t="s">
        <v>149</v>
      </c>
      <c r="B272" s="35" t="s">
        <v>115</v>
      </c>
      <c r="C272" s="35" t="s">
        <v>248</v>
      </c>
      <c r="D272" s="35" t="s">
        <v>281</v>
      </c>
      <c r="E272" s="35" t="s">
        <v>121</v>
      </c>
      <c r="F272" s="37">
        <f t="shared" si="64"/>
        <v>0</v>
      </c>
      <c r="G272" s="37">
        <f t="shared" si="64"/>
        <v>0</v>
      </c>
      <c r="H272" s="37">
        <f t="shared" si="64"/>
        <v>0</v>
      </c>
    </row>
    <row r="273" spans="1:8" s="40" customFormat="1" ht="30.75" hidden="1" customHeight="1" x14ac:dyDescent="0.25">
      <c r="A273" s="38" t="s">
        <v>122</v>
      </c>
      <c r="B273" s="35" t="s">
        <v>115</v>
      </c>
      <c r="C273" s="35" t="s">
        <v>248</v>
      </c>
      <c r="D273" s="35" t="s">
        <v>281</v>
      </c>
      <c r="E273" s="35" t="s">
        <v>123</v>
      </c>
      <c r="F273" s="37">
        <v>0</v>
      </c>
      <c r="G273" s="37">
        <v>0</v>
      </c>
      <c r="H273" s="37">
        <v>0</v>
      </c>
    </row>
    <row r="274" spans="1:8" s="40" customFormat="1" ht="46.5" customHeight="1" x14ac:dyDescent="0.25">
      <c r="A274" s="38" t="s">
        <v>282</v>
      </c>
      <c r="B274" s="35" t="s">
        <v>115</v>
      </c>
      <c r="C274" s="35" t="s">
        <v>248</v>
      </c>
      <c r="D274" s="35" t="s">
        <v>283</v>
      </c>
      <c r="E274" s="35" t="s">
        <v>101</v>
      </c>
      <c r="F274" s="37">
        <f>F275+F279</f>
        <v>100</v>
      </c>
      <c r="G274" s="37">
        <f>G275+G279</f>
        <v>100</v>
      </c>
      <c r="H274" s="37">
        <f>H275+H279</f>
        <v>100</v>
      </c>
    </row>
    <row r="275" spans="1:8" s="40" customFormat="1" ht="43.5" customHeight="1" x14ac:dyDescent="0.25">
      <c r="A275" s="38" t="s">
        <v>284</v>
      </c>
      <c r="B275" s="35" t="s">
        <v>115</v>
      </c>
      <c r="C275" s="35" t="s">
        <v>248</v>
      </c>
      <c r="D275" s="35" t="s">
        <v>285</v>
      </c>
      <c r="E275" s="35" t="s">
        <v>101</v>
      </c>
      <c r="F275" s="37">
        <f t="shared" ref="F275:H277" si="65">F276</f>
        <v>100</v>
      </c>
      <c r="G275" s="37">
        <f t="shared" si="65"/>
        <v>100</v>
      </c>
      <c r="H275" s="37">
        <f t="shared" si="65"/>
        <v>100</v>
      </c>
    </row>
    <row r="276" spans="1:8" s="40" customFormat="1" ht="18.75" customHeight="1" x14ac:dyDescent="0.25">
      <c r="A276" s="38" t="s">
        <v>179</v>
      </c>
      <c r="B276" s="35" t="s">
        <v>115</v>
      </c>
      <c r="C276" s="35" t="s">
        <v>248</v>
      </c>
      <c r="D276" s="35" t="s">
        <v>286</v>
      </c>
      <c r="E276" s="35" t="s">
        <v>101</v>
      </c>
      <c r="F276" s="37">
        <f t="shared" si="65"/>
        <v>100</v>
      </c>
      <c r="G276" s="37">
        <f t="shared" si="65"/>
        <v>100</v>
      </c>
      <c r="H276" s="37">
        <f t="shared" si="65"/>
        <v>100</v>
      </c>
    </row>
    <row r="277" spans="1:8" s="40" customFormat="1" ht="30.75" customHeight="1" x14ac:dyDescent="0.25">
      <c r="A277" s="38" t="s">
        <v>120</v>
      </c>
      <c r="B277" s="35" t="s">
        <v>115</v>
      </c>
      <c r="C277" s="35" t="s">
        <v>248</v>
      </c>
      <c r="D277" s="35" t="s">
        <v>286</v>
      </c>
      <c r="E277" s="35" t="s">
        <v>121</v>
      </c>
      <c r="F277" s="37">
        <f t="shared" si="65"/>
        <v>100</v>
      </c>
      <c r="G277" s="37">
        <f t="shared" si="65"/>
        <v>100</v>
      </c>
      <c r="H277" s="37">
        <f t="shared" si="65"/>
        <v>100</v>
      </c>
    </row>
    <row r="278" spans="1:8" s="40" customFormat="1" ht="34.5" customHeight="1" x14ac:dyDescent="0.25">
      <c r="A278" s="38" t="s">
        <v>122</v>
      </c>
      <c r="B278" s="35" t="s">
        <v>115</v>
      </c>
      <c r="C278" s="35" t="s">
        <v>248</v>
      </c>
      <c r="D278" s="35" t="s">
        <v>286</v>
      </c>
      <c r="E278" s="35" t="s">
        <v>123</v>
      </c>
      <c r="F278" s="37">
        <f>100</f>
        <v>100</v>
      </c>
      <c r="G278" s="37">
        <f>100</f>
        <v>100</v>
      </c>
      <c r="H278" s="37">
        <f>100</f>
        <v>100</v>
      </c>
    </row>
    <row r="279" spans="1:8" s="40" customFormat="1" ht="48" hidden="1" customHeight="1" x14ac:dyDescent="0.25">
      <c r="A279" s="38" t="s">
        <v>287</v>
      </c>
      <c r="B279" s="35" t="s">
        <v>115</v>
      </c>
      <c r="C279" s="35" t="s">
        <v>248</v>
      </c>
      <c r="D279" s="35" t="s">
        <v>288</v>
      </c>
      <c r="E279" s="35" t="s">
        <v>101</v>
      </c>
      <c r="F279" s="37">
        <f t="shared" ref="F279:H281" si="66">F280</f>
        <v>0</v>
      </c>
      <c r="G279" s="37">
        <f t="shared" si="66"/>
        <v>0</v>
      </c>
      <c r="H279" s="37">
        <f t="shared" si="66"/>
        <v>0</v>
      </c>
    </row>
    <row r="280" spans="1:8" s="40" customFormat="1" ht="30.75" hidden="1" customHeight="1" x14ac:dyDescent="0.25">
      <c r="A280" s="38" t="s">
        <v>179</v>
      </c>
      <c r="B280" s="35" t="s">
        <v>115</v>
      </c>
      <c r="C280" s="35" t="s">
        <v>248</v>
      </c>
      <c r="D280" s="35" t="s">
        <v>289</v>
      </c>
      <c r="E280" s="35" t="s">
        <v>101</v>
      </c>
      <c r="F280" s="37">
        <f t="shared" si="66"/>
        <v>0</v>
      </c>
      <c r="G280" s="37">
        <f t="shared" si="66"/>
        <v>0</v>
      </c>
      <c r="H280" s="37">
        <f t="shared" si="66"/>
        <v>0</v>
      </c>
    </row>
    <row r="281" spans="1:8" s="40" customFormat="1" ht="30.75" hidden="1" customHeight="1" x14ac:dyDescent="0.25">
      <c r="A281" s="38" t="s">
        <v>120</v>
      </c>
      <c r="B281" s="35" t="s">
        <v>115</v>
      </c>
      <c r="C281" s="35" t="s">
        <v>248</v>
      </c>
      <c r="D281" s="35" t="s">
        <v>289</v>
      </c>
      <c r="E281" s="35" t="s">
        <v>121</v>
      </c>
      <c r="F281" s="37">
        <f t="shared" si="66"/>
        <v>0</v>
      </c>
      <c r="G281" s="37">
        <f t="shared" si="66"/>
        <v>0</v>
      </c>
      <c r="H281" s="37">
        <f t="shared" si="66"/>
        <v>0</v>
      </c>
    </row>
    <row r="282" spans="1:8" s="40" customFormat="1" ht="30.75" hidden="1" customHeight="1" x14ac:dyDescent="0.25">
      <c r="A282" s="38" t="s">
        <v>122</v>
      </c>
      <c r="B282" s="35" t="s">
        <v>115</v>
      </c>
      <c r="C282" s="35" t="s">
        <v>248</v>
      </c>
      <c r="D282" s="35" t="s">
        <v>289</v>
      </c>
      <c r="E282" s="35" t="s">
        <v>123</v>
      </c>
      <c r="F282" s="37"/>
      <c r="G282" s="37"/>
      <c r="H282" s="37"/>
    </row>
    <row r="283" spans="1:8" s="40" customFormat="1" ht="83.25" customHeight="1" x14ac:dyDescent="0.25">
      <c r="A283" s="38" t="s">
        <v>290</v>
      </c>
      <c r="B283" s="35" t="s">
        <v>115</v>
      </c>
      <c r="C283" s="35" t="s">
        <v>248</v>
      </c>
      <c r="D283" s="35" t="s">
        <v>291</v>
      </c>
      <c r="E283" s="35" t="s">
        <v>101</v>
      </c>
      <c r="F283" s="37">
        <f>F284+F288</f>
        <v>2315.3999999999996</v>
      </c>
      <c r="G283" s="37">
        <f>G284+G288</f>
        <v>1762.8</v>
      </c>
      <c r="H283" s="37">
        <f>H284+H288</f>
        <v>1801</v>
      </c>
    </row>
    <row r="284" spans="1:8" s="40" customFormat="1" ht="75.75" customHeight="1" x14ac:dyDescent="0.25">
      <c r="A284" s="38" t="s">
        <v>292</v>
      </c>
      <c r="B284" s="35" t="s">
        <v>115</v>
      </c>
      <c r="C284" s="35" t="s">
        <v>248</v>
      </c>
      <c r="D284" s="35" t="s">
        <v>293</v>
      </c>
      <c r="E284" s="35" t="s">
        <v>101</v>
      </c>
      <c r="F284" s="37">
        <f t="shared" ref="F284:H286" si="67">F285</f>
        <v>2150.1999999999998</v>
      </c>
      <c r="G284" s="37">
        <f t="shared" si="67"/>
        <v>1597.6</v>
      </c>
      <c r="H284" s="37">
        <f t="shared" si="67"/>
        <v>1635.8</v>
      </c>
    </row>
    <row r="285" spans="1:8" s="40" customFormat="1" ht="17.25" customHeight="1" x14ac:dyDescent="0.25">
      <c r="A285" s="38" t="s">
        <v>179</v>
      </c>
      <c r="B285" s="35" t="s">
        <v>115</v>
      </c>
      <c r="C285" s="35" t="s">
        <v>248</v>
      </c>
      <c r="D285" s="35" t="s">
        <v>294</v>
      </c>
      <c r="E285" s="35" t="s">
        <v>101</v>
      </c>
      <c r="F285" s="37">
        <f t="shared" si="67"/>
        <v>2150.1999999999998</v>
      </c>
      <c r="G285" s="37">
        <f t="shared" si="67"/>
        <v>1597.6</v>
      </c>
      <c r="H285" s="37">
        <f t="shared" si="67"/>
        <v>1635.8</v>
      </c>
    </row>
    <row r="286" spans="1:8" s="40" customFormat="1" ht="26.25" x14ac:dyDescent="0.25">
      <c r="A286" s="38" t="s">
        <v>120</v>
      </c>
      <c r="B286" s="35" t="s">
        <v>115</v>
      </c>
      <c r="C286" s="35" t="s">
        <v>248</v>
      </c>
      <c r="D286" s="35" t="s">
        <v>294</v>
      </c>
      <c r="E286" s="35" t="s">
        <v>121</v>
      </c>
      <c r="F286" s="37">
        <f t="shared" si="67"/>
        <v>2150.1999999999998</v>
      </c>
      <c r="G286" s="37">
        <f t="shared" si="67"/>
        <v>1597.6</v>
      </c>
      <c r="H286" s="37">
        <f t="shared" si="67"/>
        <v>1635.8</v>
      </c>
    </row>
    <row r="287" spans="1:8" s="40" customFormat="1" ht="30" customHeight="1" x14ac:dyDescent="0.25">
      <c r="A287" s="38" t="s">
        <v>122</v>
      </c>
      <c r="B287" s="35" t="s">
        <v>115</v>
      </c>
      <c r="C287" s="35" t="s">
        <v>248</v>
      </c>
      <c r="D287" s="35" t="s">
        <v>294</v>
      </c>
      <c r="E287" s="35" t="s">
        <v>123</v>
      </c>
      <c r="F287" s="37">
        <f>1295.5+77+777.7</f>
        <v>2150.1999999999998</v>
      </c>
      <c r="G287" s="37">
        <f>1409.8+187.8</f>
        <v>1597.6</v>
      </c>
      <c r="H287" s="37">
        <f>1409.8+226</f>
        <v>1635.8</v>
      </c>
    </row>
    <row r="288" spans="1:8" s="40" customFormat="1" ht="81.75" customHeight="1" x14ac:dyDescent="0.25">
      <c r="A288" s="38" t="s">
        <v>295</v>
      </c>
      <c r="B288" s="35" t="s">
        <v>115</v>
      </c>
      <c r="C288" s="35" t="s">
        <v>248</v>
      </c>
      <c r="D288" s="35" t="s">
        <v>296</v>
      </c>
      <c r="E288" s="35" t="s">
        <v>101</v>
      </c>
      <c r="F288" s="37">
        <f t="shared" ref="F288:H290" si="68">F289</f>
        <v>165.2</v>
      </c>
      <c r="G288" s="37">
        <f t="shared" si="68"/>
        <v>165.2</v>
      </c>
      <c r="H288" s="37">
        <f t="shared" si="68"/>
        <v>165.2</v>
      </c>
    </row>
    <row r="289" spans="1:8" s="40" customFormat="1" ht="15" x14ac:dyDescent="0.25">
      <c r="A289" s="38" t="s">
        <v>179</v>
      </c>
      <c r="B289" s="35" t="s">
        <v>115</v>
      </c>
      <c r="C289" s="35" t="s">
        <v>248</v>
      </c>
      <c r="D289" s="35" t="s">
        <v>297</v>
      </c>
      <c r="E289" s="35" t="s">
        <v>101</v>
      </c>
      <c r="F289" s="37">
        <f t="shared" si="68"/>
        <v>165.2</v>
      </c>
      <c r="G289" s="37">
        <f t="shared" si="68"/>
        <v>165.2</v>
      </c>
      <c r="H289" s="37">
        <f t="shared" si="68"/>
        <v>165.2</v>
      </c>
    </row>
    <row r="290" spans="1:8" s="40" customFormat="1" ht="26.25" x14ac:dyDescent="0.25">
      <c r="A290" s="38" t="s">
        <v>120</v>
      </c>
      <c r="B290" s="35" t="s">
        <v>115</v>
      </c>
      <c r="C290" s="35" t="s">
        <v>248</v>
      </c>
      <c r="D290" s="35" t="s">
        <v>297</v>
      </c>
      <c r="E290" s="35" t="s">
        <v>121</v>
      </c>
      <c r="F290" s="37">
        <f t="shared" si="68"/>
        <v>165.2</v>
      </c>
      <c r="G290" s="37">
        <f t="shared" si="68"/>
        <v>165.2</v>
      </c>
      <c r="H290" s="37">
        <f t="shared" si="68"/>
        <v>165.2</v>
      </c>
    </row>
    <row r="291" spans="1:8" s="40" customFormat="1" ht="29.25" customHeight="1" x14ac:dyDescent="0.25">
      <c r="A291" s="38" t="s">
        <v>122</v>
      </c>
      <c r="B291" s="35" t="s">
        <v>115</v>
      </c>
      <c r="C291" s="35" t="s">
        <v>248</v>
      </c>
      <c r="D291" s="35" t="s">
        <v>297</v>
      </c>
      <c r="E291" s="35" t="s">
        <v>123</v>
      </c>
      <c r="F291" s="37">
        <v>165.2</v>
      </c>
      <c r="G291" s="37">
        <v>165.2</v>
      </c>
      <c r="H291" s="37">
        <v>165.2</v>
      </c>
    </row>
    <row r="292" spans="1:8" s="40" customFormat="1" ht="64.5" hidden="1" x14ac:dyDescent="0.25">
      <c r="A292" s="38" t="s">
        <v>198</v>
      </c>
      <c r="B292" s="35" t="s">
        <v>115</v>
      </c>
      <c r="C292" s="35" t="s">
        <v>248</v>
      </c>
      <c r="D292" s="35" t="s">
        <v>199</v>
      </c>
      <c r="E292" s="35" t="s">
        <v>101</v>
      </c>
      <c r="F292" s="37">
        <f t="shared" ref="F292:H295" si="69">F293</f>
        <v>0</v>
      </c>
      <c r="G292" s="37">
        <f t="shared" si="69"/>
        <v>0</v>
      </c>
      <c r="H292" s="37">
        <f t="shared" si="69"/>
        <v>0</v>
      </c>
    </row>
    <row r="293" spans="1:8" s="40" customFormat="1" ht="51.75" hidden="1" x14ac:dyDescent="0.25">
      <c r="A293" s="38" t="s">
        <v>298</v>
      </c>
      <c r="B293" s="35" t="s">
        <v>115</v>
      </c>
      <c r="C293" s="35" t="s">
        <v>248</v>
      </c>
      <c r="D293" s="35" t="s">
        <v>299</v>
      </c>
      <c r="E293" s="35" t="s">
        <v>101</v>
      </c>
      <c r="F293" s="37">
        <f t="shared" si="69"/>
        <v>0</v>
      </c>
      <c r="G293" s="37">
        <f t="shared" si="69"/>
        <v>0</v>
      </c>
      <c r="H293" s="37">
        <f t="shared" si="69"/>
        <v>0</v>
      </c>
    </row>
    <row r="294" spans="1:8" s="40" customFormat="1" ht="15" hidden="1" x14ac:dyDescent="0.25">
      <c r="A294" s="38" t="s">
        <v>179</v>
      </c>
      <c r="B294" s="35" t="s">
        <v>115</v>
      </c>
      <c r="C294" s="35" t="s">
        <v>248</v>
      </c>
      <c r="D294" s="35" t="s">
        <v>300</v>
      </c>
      <c r="E294" s="35" t="s">
        <v>101</v>
      </c>
      <c r="F294" s="37">
        <f t="shared" si="69"/>
        <v>0</v>
      </c>
      <c r="G294" s="37">
        <f t="shared" si="69"/>
        <v>0</v>
      </c>
      <c r="H294" s="37">
        <f t="shared" si="69"/>
        <v>0</v>
      </c>
    </row>
    <row r="295" spans="1:8" s="40" customFormat="1" ht="26.25" hidden="1" x14ac:dyDescent="0.25">
      <c r="A295" s="38" t="s">
        <v>120</v>
      </c>
      <c r="B295" s="35" t="s">
        <v>115</v>
      </c>
      <c r="C295" s="35" t="s">
        <v>248</v>
      </c>
      <c r="D295" s="35" t="s">
        <v>300</v>
      </c>
      <c r="E295" s="35" t="s">
        <v>121</v>
      </c>
      <c r="F295" s="37">
        <f t="shared" si="69"/>
        <v>0</v>
      </c>
      <c r="G295" s="37">
        <f t="shared" si="69"/>
        <v>0</v>
      </c>
      <c r="H295" s="37">
        <f t="shared" si="69"/>
        <v>0</v>
      </c>
    </row>
    <row r="296" spans="1:8" s="40" customFormat="1" ht="39" hidden="1" x14ac:dyDescent="0.25">
      <c r="A296" s="38" t="s">
        <v>122</v>
      </c>
      <c r="B296" s="35" t="s">
        <v>115</v>
      </c>
      <c r="C296" s="35" t="s">
        <v>248</v>
      </c>
      <c r="D296" s="35" t="s">
        <v>300</v>
      </c>
      <c r="E296" s="35" t="s">
        <v>123</v>
      </c>
      <c r="F296" s="37"/>
      <c r="G296" s="37"/>
      <c r="H296" s="37"/>
    </row>
    <row r="297" spans="1:8" s="40" customFormat="1" ht="27.75" customHeight="1" x14ac:dyDescent="0.25">
      <c r="A297" s="38" t="s">
        <v>210</v>
      </c>
      <c r="B297" s="35" t="s">
        <v>115</v>
      </c>
      <c r="C297" s="35" t="s">
        <v>248</v>
      </c>
      <c r="D297" s="35" t="s">
        <v>211</v>
      </c>
      <c r="E297" s="35" t="s">
        <v>101</v>
      </c>
      <c r="F297" s="37">
        <f t="shared" ref="F297:H300" si="70">F298</f>
        <v>119.9</v>
      </c>
      <c r="G297" s="37">
        <f t="shared" si="70"/>
        <v>119.9</v>
      </c>
      <c r="H297" s="37">
        <f t="shared" si="70"/>
        <v>119.9</v>
      </c>
    </row>
    <row r="298" spans="1:8" s="40" customFormat="1" ht="26.25" x14ac:dyDescent="0.25">
      <c r="A298" s="38" t="s">
        <v>220</v>
      </c>
      <c r="B298" s="35" t="s">
        <v>115</v>
      </c>
      <c r="C298" s="35" t="s">
        <v>248</v>
      </c>
      <c r="D298" s="35" t="s">
        <v>221</v>
      </c>
      <c r="E298" s="35" t="s">
        <v>101</v>
      </c>
      <c r="F298" s="37">
        <f t="shared" si="70"/>
        <v>119.9</v>
      </c>
      <c r="G298" s="37">
        <f t="shared" si="70"/>
        <v>119.9</v>
      </c>
      <c r="H298" s="37">
        <f t="shared" si="70"/>
        <v>119.9</v>
      </c>
    </row>
    <row r="299" spans="1:8" s="40" customFormat="1" ht="15" x14ac:dyDescent="0.25">
      <c r="A299" s="38" t="s">
        <v>179</v>
      </c>
      <c r="B299" s="35" t="s">
        <v>115</v>
      </c>
      <c r="C299" s="35" t="s">
        <v>248</v>
      </c>
      <c r="D299" s="35" t="s">
        <v>222</v>
      </c>
      <c r="E299" s="35" t="s">
        <v>101</v>
      </c>
      <c r="F299" s="37">
        <f t="shared" si="70"/>
        <v>119.9</v>
      </c>
      <c r="G299" s="37">
        <f t="shared" si="70"/>
        <v>119.9</v>
      </c>
      <c r="H299" s="37">
        <f t="shared" si="70"/>
        <v>119.9</v>
      </c>
    </row>
    <row r="300" spans="1:8" s="40" customFormat="1" ht="26.25" x14ac:dyDescent="0.25">
      <c r="A300" s="38" t="s">
        <v>120</v>
      </c>
      <c r="B300" s="35" t="s">
        <v>115</v>
      </c>
      <c r="C300" s="35" t="s">
        <v>248</v>
      </c>
      <c r="D300" s="35" t="s">
        <v>222</v>
      </c>
      <c r="E300" s="35" t="s">
        <v>121</v>
      </c>
      <c r="F300" s="37">
        <f t="shared" si="70"/>
        <v>119.9</v>
      </c>
      <c r="G300" s="37">
        <f t="shared" si="70"/>
        <v>119.9</v>
      </c>
      <c r="H300" s="37">
        <f t="shared" si="70"/>
        <v>119.9</v>
      </c>
    </row>
    <row r="301" spans="1:8" s="40" customFormat="1" ht="33" customHeight="1" x14ac:dyDescent="0.25">
      <c r="A301" s="38" t="s">
        <v>122</v>
      </c>
      <c r="B301" s="35" t="s">
        <v>115</v>
      </c>
      <c r="C301" s="35" t="s">
        <v>248</v>
      </c>
      <c r="D301" s="35" t="s">
        <v>222</v>
      </c>
      <c r="E301" s="35" t="s">
        <v>123</v>
      </c>
      <c r="F301" s="37">
        <v>119.9</v>
      </c>
      <c r="G301" s="37">
        <v>119.9</v>
      </c>
      <c r="H301" s="37">
        <v>119.9</v>
      </c>
    </row>
    <row r="302" spans="1:8" s="40" customFormat="1" ht="15" x14ac:dyDescent="0.25">
      <c r="A302" s="38" t="s">
        <v>301</v>
      </c>
      <c r="B302" s="35" t="s">
        <v>115</v>
      </c>
      <c r="C302" s="35" t="s">
        <v>302</v>
      </c>
      <c r="D302" s="35" t="s">
        <v>100</v>
      </c>
      <c r="E302" s="35" t="s">
        <v>101</v>
      </c>
      <c r="F302" s="37">
        <f>F309+F322+F303</f>
        <v>200</v>
      </c>
      <c r="G302" s="37">
        <f>G309+G322+G303</f>
        <v>200</v>
      </c>
      <c r="H302" s="37">
        <f>H309+H322+H303</f>
        <v>200</v>
      </c>
    </row>
    <row r="303" spans="1:8" s="40" customFormat="1" ht="39" hidden="1" x14ac:dyDescent="0.25">
      <c r="A303" s="38" t="s">
        <v>282</v>
      </c>
      <c r="B303" s="35" t="s">
        <v>115</v>
      </c>
      <c r="C303" s="35" t="s">
        <v>302</v>
      </c>
      <c r="D303" s="35" t="s">
        <v>283</v>
      </c>
      <c r="E303" s="35" t="s">
        <v>101</v>
      </c>
      <c r="F303" s="37">
        <f t="shared" ref="F303:H306" si="71">F304</f>
        <v>0</v>
      </c>
      <c r="G303" s="37">
        <f t="shared" si="71"/>
        <v>0</v>
      </c>
      <c r="H303" s="37">
        <f t="shared" si="71"/>
        <v>0</v>
      </c>
    </row>
    <row r="304" spans="1:8" s="40" customFormat="1" ht="51.75" hidden="1" x14ac:dyDescent="0.25">
      <c r="A304" s="38" t="s">
        <v>287</v>
      </c>
      <c r="B304" s="35" t="s">
        <v>115</v>
      </c>
      <c r="C304" s="35" t="s">
        <v>302</v>
      </c>
      <c r="D304" s="35" t="s">
        <v>288</v>
      </c>
      <c r="E304" s="35" t="s">
        <v>101</v>
      </c>
      <c r="F304" s="37">
        <f t="shared" si="71"/>
        <v>0</v>
      </c>
      <c r="G304" s="37">
        <f t="shared" si="71"/>
        <v>0</v>
      </c>
      <c r="H304" s="37">
        <f t="shared" si="71"/>
        <v>0</v>
      </c>
    </row>
    <row r="305" spans="1:8" s="40" customFormat="1" ht="15" hidden="1" x14ac:dyDescent="0.25">
      <c r="A305" s="38" t="s">
        <v>179</v>
      </c>
      <c r="B305" s="35" t="s">
        <v>115</v>
      </c>
      <c r="C305" s="35" t="s">
        <v>302</v>
      </c>
      <c r="D305" s="35" t="s">
        <v>289</v>
      </c>
      <c r="E305" s="35" t="s">
        <v>101</v>
      </c>
      <c r="F305" s="37">
        <f t="shared" si="71"/>
        <v>0</v>
      </c>
      <c r="G305" s="37">
        <f t="shared" si="71"/>
        <v>0</v>
      </c>
      <c r="H305" s="37">
        <f t="shared" si="71"/>
        <v>0</v>
      </c>
    </row>
    <row r="306" spans="1:8" s="40" customFormat="1" ht="26.25" hidden="1" x14ac:dyDescent="0.25">
      <c r="A306" s="38" t="s">
        <v>120</v>
      </c>
      <c r="B306" s="35" t="s">
        <v>115</v>
      </c>
      <c r="C306" s="35" t="s">
        <v>302</v>
      </c>
      <c r="D306" s="35" t="s">
        <v>289</v>
      </c>
      <c r="E306" s="35" t="s">
        <v>121</v>
      </c>
      <c r="F306" s="37">
        <f t="shared" si="71"/>
        <v>0</v>
      </c>
      <c r="G306" s="37">
        <f t="shared" si="71"/>
        <v>0</v>
      </c>
      <c r="H306" s="37">
        <f t="shared" si="71"/>
        <v>0</v>
      </c>
    </row>
    <row r="307" spans="1:8" s="40" customFormat="1" ht="39" hidden="1" x14ac:dyDescent="0.25">
      <c r="A307" s="38" t="s">
        <v>122</v>
      </c>
      <c r="B307" s="35" t="s">
        <v>115</v>
      </c>
      <c r="C307" s="35" t="s">
        <v>302</v>
      </c>
      <c r="D307" s="35" t="s">
        <v>289</v>
      </c>
      <c r="E307" s="35" t="s">
        <v>123</v>
      </c>
      <c r="F307" s="37">
        <v>0</v>
      </c>
      <c r="G307" s="37">
        <v>0</v>
      </c>
      <c r="H307" s="37">
        <v>0</v>
      </c>
    </row>
    <row r="308" spans="1:8" s="40" customFormat="1" ht="15" hidden="1" x14ac:dyDescent="0.25">
      <c r="A308" s="38"/>
      <c r="B308" s="35"/>
      <c r="C308" s="35"/>
      <c r="D308" s="35"/>
      <c r="E308" s="35"/>
      <c r="F308" s="37"/>
      <c r="G308" s="37"/>
      <c r="H308" s="37"/>
    </row>
    <row r="309" spans="1:8" s="40" customFormat="1" ht="69" customHeight="1" x14ac:dyDescent="0.25">
      <c r="A309" s="38" t="s">
        <v>198</v>
      </c>
      <c r="B309" s="35" t="s">
        <v>115</v>
      </c>
      <c r="C309" s="35" t="s">
        <v>302</v>
      </c>
      <c r="D309" s="35" t="s">
        <v>199</v>
      </c>
      <c r="E309" s="35" t="s">
        <v>101</v>
      </c>
      <c r="F309" s="37">
        <f>F310+F318</f>
        <v>200</v>
      </c>
      <c r="G309" s="37">
        <f>G310+G318</f>
        <v>200</v>
      </c>
      <c r="H309" s="37">
        <f>H310+H318</f>
        <v>200</v>
      </c>
    </row>
    <row r="310" spans="1:8" s="40" customFormat="1" ht="26.25" hidden="1" x14ac:dyDescent="0.25">
      <c r="A310" s="38" t="s">
        <v>303</v>
      </c>
      <c r="B310" s="35" t="s">
        <v>115</v>
      </c>
      <c r="C310" s="35" t="s">
        <v>302</v>
      </c>
      <c r="D310" s="35" t="s">
        <v>304</v>
      </c>
      <c r="E310" s="35" t="s">
        <v>101</v>
      </c>
      <c r="F310" s="37">
        <f t="shared" ref="F310:H312" si="72">F311</f>
        <v>0</v>
      </c>
      <c r="G310" s="37">
        <f t="shared" si="72"/>
        <v>0</v>
      </c>
      <c r="H310" s="37">
        <f t="shared" si="72"/>
        <v>0</v>
      </c>
    </row>
    <row r="311" spans="1:8" s="40" customFormat="1" ht="24.75" hidden="1" customHeight="1" x14ac:dyDescent="0.25">
      <c r="A311" s="38" t="s">
        <v>179</v>
      </c>
      <c r="B311" s="35" t="s">
        <v>115</v>
      </c>
      <c r="C311" s="35" t="s">
        <v>302</v>
      </c>
      <c r="D311" s="35" t="s">
        <v>305</v>
      </c>
      <c r="E311" s="35" t="s">
        <v>101</v>
      </c>
      <c r="F311" s="37">
        <f t="shared" si="72"/>
        <v>0</v>
      </c>
      <c r="G311" s="37">
        <f t="shared" si="72"/>
        <v>0</v>
      </c>
      <c r="H311" s="37">
        <f t="shared" si="72"/>
        <v>0</v>
      </c>
    </row>
    <row r="312" spans="1:8" s="40" customFormat="1" ht="30.75" hidden="1" customHeight="1" x14ac:dyDescent="0.25">
      <c r="A312" s="38" t="s">
        <v>120</v>
      </c>
      <c r="B312" s="35" t="s">
        <v>115</v>
      </c>
      <c r="C312" s="35" t="s">
        <v>302</v>
      </c>
      <c r="D312" s="35" t="s">
        <v>305</v>
      </c>
      <c r="E312" s="35" t="s">
        <v>121</v>
      </c>
      <c r="F312" s="37">
        <f t="shared" si="72"/>
        <v>0</v>
      </c>
      <c r="G312" s="37">
        <f t="shared" si="72"/>
        <v>0</v>
      </c>
      <c r="H312" s="37">
        <f t="shared" si="72"/>
        <v>0</v>
      </c>
    </row>
    <row r="313" spans="1:8" s="40" customFormat="1" ht="30" hidden="1" customHeight="1" x14ac:dyDescent="0.25">
      <c r="A313" s="38" t="s">
        <v>122</v>
      </c>
      <c r="B313" s="35" t="s">
        <v>115</v>
      </c>
      <c r="C313" s="35" t="s">
        <v>302</v>
      </c>
      <c r="D313" s="35" t="s">
        <v>305</v>
      </c>
      <c r="E313" s="35" t="s">
        <v>123</v>
      </c>
      <c r="F313" s="37">
        <f>200-177.9-22.1</f>
        <v>0</v>
      </c>
      <c r="G313" s="37">
        <f>200-177.9-22.1</f>
        <v>0</v>
      </c>
      <c r="H313" s="37">
        <f>200-177.9-22.1</f>
        <v>0</v>
      </c>
    </row>
    <row r="314" spans="1:8" s="40" customFormat="1" ht="41.25" hidden="1" customHeight="1" x14ac:dyDescent="0.25">
      <c r="A314" s="38" t="s">
        <v>306</v>
      </c>
      <c r="B314" s="35" t="s">
        <v>115</v>
      </c>
      <c r="C314" s="35" t="s">
        <v>302</v>
      </c>
      <c r="D314" s="35" t="s">
        <v>307</v>
      </c>
      <c r="E314" s="35" t="s">
        <v>101</v>
      </c>
      <c r="F314" s="37">
        <f t="shared" ref="F314:H316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30" hidden="1" customHeight="1" x14ac:dyDescent="0.25">
      <c r="A315" s="38" t="s">
        <v>179</v>
      </c>
      <c r="B315" s="35" t="s">
        <v>115</v>
      </c>
      <c r="C315" s="35" t="s">
        <v>302</v>
      </c>
      <c r="D315" s="35" t="s">
        <v>308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30" hidden="1" customHeight="1" x14ac:dyDescent="0.25">
      <c r="A316" s="38" t="s">
        <v>120</v>
      </c>
      <c r="B316" s="35" t="s">
        <v>115</v>
      </c>
      <c r="C316" s="35" t="s">
        <v>302</v>
      </c>
      <c r="D316" s="35" t="s">
        <v>308</v>
      </c>
      <c r="E316" s="35" t="s">
        <v>121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35.25" hidden="1" customHeight="1" x14ac:dyDescent="0.25">
      <c r="A317" s="38" t="s">
        <v>122</v>
      </c>
      <c r="B317" s="35" t="s">
        <v>115</v>
      </c>
      <c r="C317" s="35" t="s">
        <v>302</v>
      </c>
      <c r="D317" s="35" t="s">
        <v>308</v>
      </c>
      <c r="E317" s="35" t="s">
        <v>123</v>
      </c>
      <c r="F317" s="37"/>
      <c r="G317" s="37"/>
      <c r="H317" s="37"/>
    </row>
    <row r="318" spans="1:8" s="40" customFormat="1" ht="58.5" customHeight="1" x14ac:dyDescent="0.25">
      <c r="A318" s="38" t="s">
        <v>309</v>
      </c>
      <c r="B318" s="35" t="s">
        <v>115</v>
      </c>
      <c r="C318" s="35" t="s">
        <v>302</v>
      </c>
      <c r="D318" s="35" t="s">
        <v>310</v>
      </c>
      <c r="E318" s="35" t="s">
        <v>101</v>
      </c>
      <c r="F318" s="37">
        <f t="shared" ref="F318:H320" si="74">F319</f>
        <v>200</v>
      </c>
      <c r="G318" s="37">
        <f t="shared" si="74"/>
        <v>200</v>
      </c>
      <c r="H318" s="37">
        <f t="shared" si="74"/>
        <v>200</v>
      </c>
    </row>
    <row r="319" spans="1:8" s="40" customFormat="1" ht="18.75" customHeight="1" x14ac:dyDescent="0.25">
      <c r="A319" s="38" t="s">
        <v>179</v>
      </c>
      <c r="B319" s="35" t="s">
        <v>115</v>
      </c>
      <c r="C319" s="35" t="s">
        <v>302</v>
      </c>
      <c r="D319" s="35" t="s">
        <v>311</v>
      </c>
      <c r="E319" s="35" t="s">
        <v>101</v>
      </c>
      <c r="F319" s="37">
        <f t="shared" si="74"/>
        <v>200</v>
      </c>
      <c r="G319" s="37">
        <f t="shared" si="74"/>
        <v>200</v>
      </c>
      <c r="H319" s="37">
        <f t="shared" si="74"/>
        <v>200</v>
      </c>
    </row>
    <row r="320" spans="1:8" s="40" customFormat="1" ht="30" customHeight="1" x14ac:dyDescent="0.25">
      <c r="A320" s="38" t="s">
        <v>120</v>
      </c>
      <c r="B320" s="35" t="s">
        <v>115</v>
      </c>
      <c r="C320" s="35" t="s">
        <v>302</v>
      </c>
      <c r="D320" s="35" t="s">
        <v>311</v>
      </c>
      <c r="E320" s="35" t="s">
        <v>121</v>
      </c>
      <c r="F320" s="37">
        <f t="shared" si="74"/>
        <v>200</v>
      </c>
      <c r="G320" s="37">
        <f t="shared" si="74"/>
        <v>200</v>
      </c>
      <c r="H320" s="37">
        <f t="shared" si="74"/>
        <v>200</v>
      </c>
    </row>
    <row r="321" spans="1:8" s="40" customFormat="1" ht="30" customHeight="1" x14ac:dyDescent="0.25">
      <c r="A321" s="38" t="s">
        <v>122</v>
      </c>
      <c r="B321" s="35" t="s">
        <v>115</v>
      </c>
      <c r="C321" s="35" t="s">
        <v>302</v>
      </c>
      <c r="D321" s="35" t="s">
        <v>311</v>
      </c>
      <c r="E321" s="35" t="s">
        <v>123</v>
      </c>
      <c r="F321" s="37">
        <v>200</v>
      </c>
      <c r="G321" s="37">
        <v>200</v>
      </c>
      <c r="H321" s="37">
        <v>200</v>
      </c>
    </row>
    <row r="322" spans="1:8" s="40" customFormat="1" ht="31.5" hidden="1" customHeight="1" x14ac:dyDescent="0.25">
      <c r="A322" s="38" t="s">
        <v>312</v>
      </c>
      <c r="B322" s="35" t="s">
        <v>115</v>
      </c>
      <c r="C322" s="35" t="s">
        <v>302</v>
      </c>
      <c r="D322" s="35" t="s">
        <v>313</v>
      </c>
      <c r="E322" s="35" t="s">
        <v>101</v>
      </c>
      <c r="F322" s="37">
        <f t="shared" ref="F322:H325" si="75">F323</f>
        <v>0</v>
      </c>
      <c r="G322" s="37">
        <f t="shared" si="75"/>
        <v>0</v>
      </c>
      <c r="H322" s="37">
        <f t="shared" si="75"/>
        <v>0</v>
      </c>
    </row>
    <row r="323" spans="1:8" s="40" customFormat="1" ht="40.5" hidden="1" customHeight="1" x14ac:dyDescent="0.25">
      <c r="A323" s="38" t="s">
        <v>314</v>
      </c>
      <c r="B323" s="35" t="s">
        <v>115</v>
      </c>
      <c r="C323" s="35" t="s">
        <v>302</v>
      </c>
      <c r="D323" s="35" t="s">
        <v>315</v>
      </c>
      <c r="E323" s="35" t="s">
        <v>101</v>
      </c>
      <c r="F323" s="37">
        <f t="shared" si="75"/>
        <v>0</v>
      </c>
      <c r="G323" s="37">
        <f t="shared" si="75"/>
        <v>0</v>
      </c>
      <c r="H323" s="37">
        <f t="shared" si="75"/>
        <v>0</v>
      </c>
    </row>
    <row r="324" spans="1:8" s="40" customFormat="1" ht="30.75" hidden="1" customHeight="1" x14ac:dyDescent="0.25">
      <c r="A324" s="38" t="s">
        <v>316</v>
      </c>
      <c r="B324" s="35" t="s">
        <v>115</v>
      </c>
      <c r="C324" s="35" t="s">
        <v>302</v>
      </c>
      <c r="D324" s="35" t="s">
        <v>317</v>
      </c>
      <c r="E324" s="35" t="s">
        <v>101</v>
      </c>
      <c r="F324" s="37">
        <f t="shared" si="75"/>
        <v>0</v>
      </c>
      <c r="G324" s="37">
        <f t="shared" si="75"/>
        <v>0</v>
      </c>
      <c r="H324" s="37">
        <f t="shared" si="75"/>
        <v>0</v>
      </c>
    </row>
    <row r="325" spans="1:8" s="40" customFormat="1" ht="18" hidden="1" customHeight="1" x14ac:dyDescent="0.25">
      <c r="A325" s="38" t="s">
        <v>124</v>
      </c>
      <c r="B325" s="35" t="s">
        <v>115</v>
      </c>
      <c r="C325" s="35" t="s">
        <v>302</v>
      </c>
      <c r="D325" s="35" t="s">
        <v>317</v>
      </c>
      <c r="E325" s="35" t="s">
        <v>125</v>
      </c>
      <c r="F325" s="37">
        <f t="shared" si="75"/>
        <v>0</v>
      </c>
      <c r="G325" s="37">
        <f t="shared" si="75"/>
        <v>0</v>
      </c>
      <c r="H325" s="37">
        <f t="shared" si="75"/>
        <v>0</v>
      </c>
    </row>
    <row r="326" spans="1:8" s="40" customFormat="1" ht="24.75" hidden="1" customHeight="1" x14ac:dyDescent="0.25">
      <c r="A326" s="38" t="s">
        <v>318</v>
      </c>
      <c r="B326" s="35" t="s">
        <v>115</v>
      </c>
      <c r="C326" s="35" t="s">
        <v>302</v>
      </c>
      <c r="D326" s="35" t="s">
        <v>317</v>
      </c>
      <c r="E326" s="35" t="s">
        <v>319</v>
      </c>
      <c r="F326" s="37">
        <v>0</v>
      </c>
      <c r="G326" s="37">
        <v>0</v>
      </c>
      <c r="H326" s="37">
        <v>0</v>
      </c>
    </row>
    <row r="327" spans="1:8" s="40" customFormat="1" ht="28.5" hidden="1" customHeight="1" x14ac:dyDescent="0.25">
      <c r="A327" s="38" t="s">
        <v>320</v>
      </c>
      <c r="B327" s="35" t="s">
        <v>115</v>
      </c>
      <c r="C327" s="35" t="s">
        <v>302</v>
      </c>
      <c r="D327" s="35" t="s">
        <v>321</v>
      </c>
      <c r="E327" s="35" t="s">
        <v>101</v>
      </c>
      <c r="F327" s="37">
        <f>F328</f>
        <v>0</v>
      </c>
      <c r="G327" s="37">
        <f>G328</f>
        <v>0</v>
      </c>
      <c r="H327" s="37">
        <f>H328</f>
        <v>0</v>
      </c>
    </row>
    <row r="328" spans="1:8" s="40" customFormat="1" ht="28.5" hidden="1" customHeight="1" x14ac:dyDescent="0.25">
      <c r="A328" s="38" t="s">
        <v>318</v>
      </c>
      <c r="B328" s="35" t="s">
        <v>115</v>
      </c>
      <c r="C328" s="35" t="s">
        <v>302</v>
      </c>
      <c r="D328" s="35" t="s">
        <v>321</v>
      </c>
      <c r="E328" s="35" t="s">
        <v>319</v>
      </c>
      <c r="F328" s="37"/>
      <c r="G328" s="37"/>
      <c r="H328" s="37"/>
    </row>
    <row r="329" spans="1:8" s="40" customFormat="1" ht="28.5" hidden="1" customHeight="1" x14ac:dyDescent="0.25">
      <c r="A329" s="38" t="s">
        <v>322</v>
      </c>
      <c r="B329" s="35" t="s">
        <v>115</v>
      </c>
      <c r="C329" s="35" t="s">
        <v>302</v>
      </c>
      <c r="D329" s="35" t="s">
        <v>323</v>
      </c>
      <c r="E329" s="35" t="s">
        <v>101</v>
      </c>
      <c r="F329" s="37">
        <f>F330</f>
        <v>0</v>
      </c>
      <c r="G329" s="37">
        <f>G330</f>
        <v>0</v>
      </c>
      <c r="H329" s="37">
        <f>H330</f>
        <v>0</v>
      </c>
    </row>
    <row r="330" spans="1:8" s="40" customFormat="1" ht="28.5" hidden="1" customHeight="1" x14ac:dyDescent="0.25">
      <c r="A330" s="38" t="s">
        <v>318</v>
      </c>
      <c r="B330" s="35" t="s">
        <v>115</v>
      </c>
      <c r="C330" s="35" t="s">
        <v>302</v>
      </c>
      <c r="D330" s="35" t="s">
        <v>323</v>
      </c>
      <c r="E330" s="35" t="s">
        <v>319</v>
      </c>
      <c r="F330" s="37"/>
      <c r="G330" s="37"/>
      <c r="H330" s="37"/>
    </row>
    <row r="331" spans="1:8" s="40" customFormat="1" ht="14.25" x14ac:dyDescent="0.2">
      <c r="A331" s="54" t="s">
        <v>324</v>
      </c>
      <c r="B331" s="33" t="s">
        <v>145</v>
      </c>
      <c r="C331" s="33" t="s">
        <v>99</v>
      </c>
      <c r="D331" s="33" t="s">
        <v>100</v>
      </c>
      <c r="E331" s="33" t="s">
        <v>101</v>
      </c>
      <c r="F331" s="34">
        <f>F332+F359+F433</f>
        <v>13353.4</v>
      </c>
      <c r="G331" s="34">
        <f>G332+G359+G433</f>
        <v>9841.9</v>
      </c>
      <c r="H331" s="34">
        <f>H332+H359+H433</f>
        <v>10368.9</v>
      </c>
    </row>
    <row r="332" spans="1:8" s="40" customFormat="1" ht="15" x14ac:dyDescent="0.25">
      <c r="A332" s="38" t="s">
        <v>325</v>
      </c>
      <c r="B332" s="35" t="s">
        <v>145</v>
      </c>
      <c r="C332" s="35" t="s">
        <v>98</v>
      </c>
      <c r="D332" s="35" t="s">
        <v>100</v>
      </c>
      <c r="E332" s="35" t="s">
        <v>101</v>
      </c>
      <c r="F332" s="37">
        <f>F333+F354</f>
        <v>563.1</v>
      </c>
      <c r="G332" s="37">
        <f>G333+G354</f>
        <v>438.9</v>
      </c>
      <c r="H332" s="37">
        <f>H333+H354</f>
        <v>438.9</v>
      </c>
    </row>
    <row r="333" spans="1:8" s="40" customFormat="1" ht="64.5" x14ac:dyDescent="0.25">
      <c r="A333" s="38" t="s">
        <v>198</v>
      </c>
      <c r="B333" s="35" t="s">
        <v>145</v>
      </c>
      <c r="C333" s="35" t="s">
        <v>98</v>
      </c>
      <c r="D333" s="35" t="s">
        <v>199</v>
      </c>
      <c r="E333" s="35" t="s">
        <v>101</v>
      </c>
      <c r="F333" s="37">
        <f>F334+F338+F350</f>
        <v>272.3</v>
      </c>
      <c r="G333" s="37">
        <f>G334+G338+G350</f>
        <v>272.3</v>
      </c>
      <c r="H333" s="37">
        <f>H334+H338+H350</f>
        <v>272.3</v>
      </c>
    </row>
    <row r="334" spans="1:8" s="40" customFormat="1" ht="64.5" x14ac:dyDescent="0.25">
      <c r="A334" s="38" t="s">
        <v>326</v>
      </c>
      <c r="B334" s="35" t="s">
        <v>145</v>
      </c>
      <c r="C334" s="35" t="s">
        <v>98</v>
      </c>
      <c r="D334" s="35" t="s">
        <v>327</v>
      </c>
      <c r="E334" s="35" t="s">
        <v>101</v>
      </c>
      <c r="F334" s="37">
        <f t="shared" ref="F334:H336" si="76">F335</f>
        <v>272.3</v>
      </c>
      <c r="G334" s="37">
        <f t="shared" si="76"/>
        <v>272.3</v>
      </c>
      <c r="H334" s="37">
        <f t="shared" si="76"/>
        <v>272.3</v>
      </c>
    </row>
    <row r="335" spans="1:8" s="40" customFormat="1" ht="15" x14ac:dyDescent="0.25">
      <c r="A335" s="38" t="s">
        <v>179</v>
      </c>
      <c r="B335" s="35" t="s">
        <v>145</v>
      </c>
      <c r="C335" s="35" t="s">
        <v>98</v>
      </c>
      <c r="D335" s="35" t="s">
        <v>328</v>
      </c>
      <c r="E335" s="35" t="s">
        <v>101</v>
      </c>
      <c r="F335" s="37">
        <f t="shared" si="76"/>
        <v>272.3</v>
      </c>
      <c r="G335" s="37">
        <f t="shared" si="76"/>
        <v>272.3</v>
      </c>
      <c r="H335" s="37">
        <f t="shared" si="76"/>
        <v>272.3</v>
      </c>
    </row>
    <row r="336" spans="1:8" s="40" customFormat="1" ht="26.25" x14ac:dyDescent="0.25">
      <c r="A336" s="38" t="s">
        <v>120</v>
      </c>
      <c r="B336" s="35" t="s">
        <v>145</v>
      </c>
      <c r="C336" s="35" t="s">
        <v>98</v>
      </c>
      <c r="D336" s="35" t="s">
        <v>328</v>
      </c>
      <c r="E336" s="35" t="s">
        <v>121</v>
      </c>
      <c r="F336" s="37">
        <f t="shared" si="76"/>
        <v>272.3</v>
      </c>
      <c r="G336" s="37">
        <f t="shared" si="76"/>
        <v>272.3</v>
      </c>
      <c r="H336" s="37">
        <f t="shared" si="76"/>
        <v>272.3</v>
      </c>
    </row>
    <row r="337" spans="1:8" s="40" customFormat="1" ht="27.75" customHeight="1" x14ac:dyDescent="0.25">
      <c r="A337" s="38" t="s">
        <v>122</v>
      </c>
      <c r="B337" s="35" t="s">
        <v>145</v>
      </c>
      <c r="C337" s="35" t="s">
        <v>98</v>
      </c>
      <c r="D337" s="35" t="s">
        <v>328</v>
      </c>
      <c r="E337" s="35" t="s">
        <v>123</v>
      </c>
      <c r="F337" s="37">
        <v>272.3</v>
      </c>
      <c r="G337" s="37">
        <v>272.3</v>
      </c>
      <c r="H337" s="37">
        <v>272.3</v>
      </c>
    </row>
    <row r="338" spans="1:8" s="40" customFormat="1" ht="51.75" hidden="1" x14ac:dyDescent="0.25">
      <c r="A338" s="38" t="s">
        <v>329</v>
      </c>
      <c r="B338" s="35" t="s">
        <v>145</v>
      </c>
      <c r="C338" s="35" t="s">
        <v>98</v>
      </c>
      <c r="D338" s="35" t="s">
        <v>330</v>
      </c>
      <c r="E338" s="35" t="s">
        <v>101</v>
      </c>
      <c r="F338" s="37">
        <f>F339</f>
        <v>0</v>
      </c>
      <c r="G338" s="37">
        <f>G339</f>
        <v>0</v>
      </c>
      <c r="H338" s="37">
        <f>H339</f>
        <v>0</v>
      </c>
    </row>
    <row r="339" spans="1:8" s="40" customFormat="1" ht="15" hidden="1" x14ac:dyDescent="0.25">
      <c r="A339" s="38" t="s">
        <v>179</v>
      </c>
      <c r="B339" s="35" t="s">
        <v>145</v>
      </c>
      <c r="C339" s="35" t="s">
        <v>98</v>
      </c>
      <c r="D339" s="35" t="s">
        <v>331</v>
      </c>
      <c r="E339" s="35" t="s">
        <v>101</v>
      </c>
      <c r="F339" s="37">
        <f>F340+F342</f>
        <v>0</v>
      </c>
      <c r="G339" s="37">
        <f>G340+G342</f>
        <v>0</v>
      </c>
      <c r="H339" s="37">
        <f>H340+H342</f>
        <v>0</v>
      </c>
    </row>
    <row r="340" spans="1:8" s="40" customFormat="1" ht="26.25" hidden="1" x14ac:dyDescent="0.25">
      <c r="A340" s="38" t="s">
        <v>120</v>
      </c>
      <c r="B340" s="35" t="s">
        <v>145</v>
      </c>
      <c r="C340" s="35" t="s">
        <v>98</v>
      </c>
      <c r="D340" s="35" t="s">
        <v>331</v>
      </c>
      <c r="E340" s="35" t="s">
        <v>121</v>
      </c>
      <c r="F340" s="37">
        <f>F341</f>
        <v>0</v>
      </c>
      <c r="G340" s="37">
        <f>G341</f>
        <v>0</v>
      </c>
      <c r="H340" s="37">
        <f>H341</f>
        <v>0</v>
      </c>
    </row>
    <row r="341" spans="1:8" s="40" customFormat="1" ht="39" hidden="1" x14ac:dyDescent="0.25">
      <c r="A341" s="38" t="s">
        <v>122</v>
      </c>
      <c r="B341" s="35" t="s">
        <v>145</v>
      </c>
      <c r="C341" s="35" t="s">
        <v>98</v>
      </c>
      <c r="D341" s="35" t="s">
        <v>331</v>
      </c>
      <c r="E341" s="35" t="s">
        <v>123</v>
      </c>
      <c r="F341" s="37">
        <f>15.3+29.5-44.8</f>
        <v>0</v>
      </c>
      <c r="G341" s="37">
        <f>15.3+29.5-44.8</f>
        <v>0</v>
      </c>
      <c r="H341" s="37">
        <f>15.3+29.5-44.8</f>
        <v>0</v>
      </c>
    </row>
    <row r="342" spans="1:8" s="40" customFormat="1" ht="39" hidden="1" x14ac:dyDescent="0.25">
      <c r="A342" s="38" t="s">
        <v>226</v>
      </c>
      <c r="B342" s="35" t="s">
        <v>145</v>
      </c>
      <c r="C342" s="35" t="s">
        <v>98</v>
      </c>
      <c r="D342" s="35" t="s">
        <v>331</v>
      </c>
      <c r="E342" s="35" t="s">
        <v>227</v>
      </c>
      <c r="F342" s="37">
        <f>F343</f>
        <v>0</v>
      </c>
      <c r="G342" s="37">
        <f>G343</f>
        <v>0</v>
      </c>
      <c r="H342" s="37">
        <f>H343</f>
        <v>0</v>
      </c>
    </row>
    <row r="343" spans="1:8" s="40" customFormat="1" ht="15" hidden="1" x14ac:dyDescent="0.25">
      <c r="A343" s="38" t="s">
        <v>228</v>
      </c>
      <c r="B343" s="35" t="s">
        <v>145</v>
      </c>
      <c r="C343" s="35" t="s">
        <v>98</v>
      </c>
      <c r="D343" s="35" t="s">
        <v>331</v>
      </c>
      <c r="E343" s="35" t="s">
        <v>229</v>
      </c>
      <c r="F343" s="37">
        <v>0</v>
      </c>
      <c r="G343" s="37">
        <v>0</v>
      </c>
      <c r="H343" s="37">
        <v>0</v>
      </c>
    </row>
    <row r="344" spans="1:8" s="40" customFormat="1" ht="15" hidden="1" x14ac:dyDescent="0.25">
      <c r="A344" s="38" t="s">
        <v>124</v>
      </c>
      <c r="B344" s="35" t="s">
        <v>145</v>
      </c>
      <c r="C344" s="35" t="s">
        <v>98</v>
      </c>
      <c r="D344" s="35" t="s">
        <v>199</v>
      </c>
      <c r="E344" s="35" t="s">
        <v>125</v>
      </c>
      <c r="F344" s="37">
        <f>F345</f>
        <v>0</v>
      </c>
      <c r="G344" s="37">
        <f>G345</f>
        <v>0</v>
      </c>
      <c r="H344" s="37">
        <f>H345</f>
        <v>0</v>
      </c>
    </row>
    <row r="345" spans="1:8" s="40" customFormat="1" ht="16.5" hidden="1" customHeight="1" x14ac:dyDescent="0.25">
      <c r="A345" s="38" t="s">
        <v>126</v>
      </c>
      <c r="B345" s="35" t="s">
        <v>145</v>
      </c>
      <c r="C345" s="35" t="s">
        <v>98</v>
      </c>
      <c r="D345" s="35" t="s">
        <v>199</v>
      </c>
      <c r="E345" s="35" t="s">
        <v>127</v>
      </c>
      <c r="F345" s="37">
        <v>0</v>
      </c>
      <c r="G345" s="37">
        <v>0</v>
      </c>
      <c r="H345" s="37">
        <v>0</v>
      </c>
    </row>
    <row r="346" spans="1:8" s="40" customFormat="1" ht="27" hidden="1" customHeight="1" x14ac:dyDescent="0.25">
      <c r="A346" s="38" t="s">
        <v>332</v>
      </c>
      <c r="B346" s="35" t="s">
        <v>145</v>
      </c>
      <c r="C346" s="35" t="s">
        <v>98</v>
      </c>
      <c r="D346" s="35" t="s">
        <v>333</v>
      </c>
      <c r="E346" s="35" t="s">
        <v>101</v>
      </c>
      <c r="F346" s="37">
        <f t="shared" ref="F346:H348" si="77">F347</f>
        <v>0</v>
      </c>
      <c r="G346" s="37">
        <f t="shared" si="77"/>
        <v>0</v>
      </c>
      <c r="H346" s="37">
        <f t="shared" si="77"/>
        <v>0</v>
      </c>
    </row>
    <row r="347" spans="1:8" s="40" customFormat="1" ht="16.5" hidden="1" customHeight="1" x14ac:dyDescent="0.25">
      <c r="A347" s="38" t="s">
        <v>179</v>
      </c>
      <c r="B347" s="35" t="s">
        <v>145</v>
      </c>
      <c r="C347" s="35" t="s">
        <v>98</v>
      </c>
      <c r="D347" s="35" t="s">
        <v>334</v>
      </c>
      <c r="E347" s="35" t="s">
        <v>101</v>
      </c>
      <c r="F347" s="37">
        <f t="shared" si="77"/>
        <v>0</v>
      </c>
      <c r="G347" s="37">
        <f t="shared" si="77"/>
        <v>0</v>
      </c>
      <c r="H347" s="37">
        <f t="shared" si="77"/>
        <v>0</v>
      </c>
    </row>
    <row r="348" spans="1:8" s="40" customFormat="1" ht="27" hidden="1" customHeight="1" x14ac:dyDescent="0.25">
      <c r="A348" s="38" t="s">
        <v>120</v>
      </c>
      <c r="B348" s="35" t="s">
        <v>145</v>
      </c>
      <c r="C348" s="35" t="s">
        <v>98</v>
      </c>
      <c r="D348" s="35" t="s">
        <v>334</v>
      </c>
      <c r="E348" s="35" t="s">
        <v>121</v>
      </c>
      <c r="F348" s="37">
        <f t="shared" si="77"/>
        <v>0</v>
      </c>
      <c r="G348" s="37">
        <f t="shared" si="77"/>
        <v>0</v>
      </c>
      <c r="H348" s="37">
        <f t="shared" si="77"/>
        <v>0</v>
      </c>
    </row>
    <row r="349" spans="1:8" s="40" customFormat="1" ht="27" hidden="1" customHeight="1" x14ac:dyDescent="0.25">
      <c r="A349" s="38" t="s">
        <v>122</v>
      </c>
      <c r="B349" s="35" t="s">
        <v>145</v>
      </c>
      <c r="C349" s="35" t="s">
        <v>98</v>
      </c>
      <c r="D349" s="35" t="s">
        <v>334</v>
      </c>
      <c r="E349" s="35" t="s">
        <v>123</v>
      </c>
      <c r="F349" s="37"/>
      <c r="G349" s="37"/>
      <c r="H349" s="37"/>
    </row>
    <row r="350" spans="1:8" s="40" customFormat="1" ht="41.25" hidden="1" customHeight="1" x14ac:dyDescent="0.25">
      <c r="A350" s="38" t="s">
        <v>335</v>
      </c>
      <c r="B350" s="35" t="s">
        <v>145</v>
      </c>
      <c r="C350" s="35" t="s">
        <v>98</v>
      </c>
      <c r="D350" s="35" t="s">
        <v>336</v>
      </c>
      <c r="E350" s="35" t="s">
        <v>101</v>
      </c>
      <c r="F350" s="37">
        <f t="shared" ref="F350:H352" si="78">F351</f>
        <v>0</v>
      </c>
      <c r="G350" s="37">
        <f t="shared" si="78"/>
        <v>0</v>
      </c>
      <c r="H350" s="37">
        <f t="shared" si="78"/>
        <v>0</v>
      </c>
    </row>
    <row r="351" spans="1:8" s="40" customFormat="1" ht="18.75" hidden="1" customHeight="1" x14ac:dyDescent="0.25">
      <c r="A351" s="38" t="s">
        <v>179</v>
      </c>
      <c r="B351" s="35" t="s">
        <v>145</v>
      </c>
      <c r="C351" s="35" t="s">
        <v>98</v>
      </c>
      <c r="D351" s="35" t="s">
        <v>337</v>
      </c>
      <c r="E351" s="35" t="s">
        <v>101</v>
      </c>
      <c r="F351" s="37">
        <f t="shared" si="78"/>
        <v>0</v>
      </c>
      <c r="G351" s="37">
        <f t="shared" si="78"/>
        <v>0</v>
      </c>
      <c r="H351" s="37">
        <f t="shared" si="78"/>
        <v>0</v>
      </c>
    </row>
    <row r="352" spans="1:8" s="40" customFormat="1" ht="27" hidden="1" customHeight="1" x14ac:dyDescent="0.25">
      <c r="A352" s="38" t="s">
        <v>120</v>
      </c>
      <c r="B352" s="35" t="s">
        <v>145</v>
      </c>
      <c r="C352" s="35" t="s">
        <v>98</v>
      </c>
      <c r="D352" s="35" t="s">
        <v>337</v>
      </c>
      <c r="E352" s="35" t="s">
        <v>121</v>
      </c>
      <c r="F352" s="37">
        <f t="shared" si="78"/>
        <v>0</v>
      </c>
      <c r="G352" s="37">
        <f t="shared" si="78"/>
        <v>0</v>
      </c>
      <c r="H352" s="37">
        <f t="shared" si="78"/>
        <v>0</v>
      </c>
    </row>
    <row r="353" spans="1:8" s="40" customFormat="1" ht="27" hidden="1" customHeight="1" x14ac:dyDescent="0.25">
      <c r="A353" s="38" t="s">
        <v>122</v>
      </c>
      <c r="B353" s="35" t="s">
        <v>145</v>
      </c>
      <c r="C353" s="35" t="s">
        <v>98</v>
      </c>
      <c r="D353" s="35" t="s">
        <v>337</v>
      </c>
      <c r="E353" s="35" t="s">
        <v>123</v>
      </c>
      <c r="F353" s="37">
        <v>0</v>
      </c>
      <c r="G353" s="37">
        <v>0</v>
      </c>
      <c r="H353" s="37">
        <v>0</v>
      </c>
    </row>
    <row r="354" spans="1:8" s="40" customFormat="1" ht="27.75" customHeight="1" x14ac:dyDescent="0.25">
      <c r="A354" s="38" t="s">
        <v>210</v>
      </c>
      <c r="B354" s="35" t="s">
        <v>145</v>
      </c>
      <c r="C354" s="35" t="s">
        <v>98</v>
      </c>
      <c r="D354" s="35" t="s">
        <v>211</v>
      </c>
      <c r="E354" s="35" t="s">
        <v>101</v>
      </c>
      <c r="F354" s="37">
        <f t="shared" ref="F354:H357" si="79">F355</f>
        <v>290.8</v>
      </c>
      <c r="G354" s="37">
        <f t="shared" si="79"/>
        <v>166.6</v>
      </c>
      <c r="H354" s="37">
        <f t="shared" si="79"/>
        <v>166.6</v>
      </c>
    </row>
    <row r="355" spans="1:8" s="40" customFormat="1" ht="28.5" customHeight="1" x14ac:dyDescent="0.25">
      <c r="A355" s="38" t="s">
        <v>220</v>
      </c>
      <c r="B355" s="35" t="s">
        <v>145</v>
      </c>
      <c r="C355" s="35" t="s">
        <v>98</v>
      </c>
      <c r="D355" s="35" t="s">
        <v>221</v>
      </c>
      <c r="E355" s="35" t="s">
        <v>101</v>
      </c>
      <c r="F355" s="37">
        <f t="shared" si="79"/>
        <v>290.8</v>
      </c>
      <c r="G355" s="37">
        <f t="shared" si="79"/>
        <v>166.6</v>
      </c>
      <c r="H355" s="37">
        <f t="shared" si="79"/>
        <v>166.6</v>
      </c>
    </row>
    <row r="356" spans="1:8" s="40" customFormat="1" ht="16.5" customHeight="1" x14ac:dyDescent="0.25">
      <c r="A356" s="38" t="s">
        <v>179</v>
      </c>
      <c r="B356" s="35" t="s">
        <v>145</v>
      </c>
      <c r="C356" s="35" t="s">
        <v>98</v>
      </c>
      <c r="D356" s="35" t="s">
        <v>222</v>
      </c>
      <c r="E356" s="35" t="s">
        <v>101</v>
      </c>
      <c r="F356" s="37">
        <f t="shared" si="79"/>
        <v>290.8</v>
      </c>
      <c r="G356" s="37">
        <f t="shared" si="79"/>
        <v>166.6</v>
      </c>
      <c r="H356" s="37">
        <f t="shared" si="79"/>
        <v>166.6</v>
      </c>
    </row>
    <row r="357" spans="1:8" s="40" customFormat="1" ht="29.25" customHeight="1" x14ac:dyDescent="0.25">
      <c r="A357" s="38" t="s">
        <v>120</v>
      </c>
      <c r="B357" s="35" t="s">
        <v>145</v>
      </c>
      <c r="C357" s="35" t="s">
        <v>98</v>
      </c>
      <c r="D357" s="35" t="s">
        <v>222</v>
      </c>
      <c r="E357" s="35" t="s">
        <v>121</v>
      </c>
      <c r="F357" s="37">
        <f t="shared" si="79"/>
        <v>290.8</v>
      </c>
      <c r="G357" s="37">
        <f t="shared" si="79"/>
        <v>166.6</v>
      </c>
      <c r="H357" s="37">
        <f t="shared" si="79"/>
        <v>166.6</v>
      </c>
    </row>
    <row r="358" spans="1:8" s="40" customFormat="1" ht="27.75" customHeight="1" x14ac:dyDescent="0.25">
      <c r="A358" s="38" t="s">
        <v>122</v>
      </c>
      <c r="B358" s="35" t="s">
        <v>145</v>
      </c>
      <c r="C358" s="35" t="s">
        <v>98</v>
      </c>
      <c r="D358" s="35" t="s">
        <v>222</v>
      </c>
      <c r="E358" s="35" t="s">
        <v>123</v>
      </c>
      <c r="F358" s="37">
        <f>166.6+124.2</f>
        <v>290.8</v>
      </c>
      <c r="G358" s="37">
        <v>166.6</v>
      </c>
      <c r="H358" s="37">
        <v>166.6</v>
      </c>
    </row>
    <row r="359" spans="1:8" ht="15" x14ac:dyDescent="0.25">
      <c r="A359" s="38" t="s">
        <v>338</v>
      </c>
      <c r="B359" s="35" t="s">
        <v>145</v>
      </c>
      <c r="C359" s="35" t="s">
        <v>103</v>
      </c>
      <c r="D359" s="35" t="s">
        <v>100</v>
      </c>
      <c r="E359" s="35" t="s">
        <v>101</v>
      </c>
      <c r="F359" s="37">
        <f>F364+F398+F419+F427</f>
        <v>10420.299999999999</v>
      </c>
      <c r="G359" s="37">
        <f t="shared" ref="G359:H359" si="80">G364+G398+G419+G427</f>
        <v>7033</v>
      </c>
      <c r="H359" s="37">
        <f t="shared" si="80"/>
        <v>7560</v>
      </c>
    </row>
    <row r="360" spans="1:8" ht="26.25" hidden="1" x14ac:dyDescent="0.25">
      <c r="A360" s="38" t="s">
        <v>339</v>
      </c>
      <c r="B360" s="35" t="s">
        <v>145</v>
      </c>
      <c r="C360" s="35" t="s">
        <v>103</v>
      </c>
      <c r="D360" s="35" t="s">
        <v>340</v>
      </c>
      <c r="E360" s="35" t="s">
        <v>101</v>
      </c>
      <c r="F360" s="37">
        <f t="shared" ref="F360:H362" si="81">F361</f>
        <v>0</v>
      </c>
      <c r="G360" s="37">
        <f t="shared" si="81"/>
        <v>0</v>
      </c>
      <c r="H360" s="37">
        <f t="shared" si="81"/>
        <v>0</v>
      </c>
    </row>
    <row r="361" spans="1:8" ht="26.25" hidden="1" x14ac:dyDescent="0.25">
      <c r="A361" s="38" t="s">
        <v>341</v>
      </c>
      <c r="B361" s="35" t="s">
        <v>145</v>
      </c>
      <c r="C361" s="35" t="s">
        <v>103</v>
      </c>
      <c r="D361" s="35" t="s">
        <v>342</v>
      </c>
      <c r="E361" s="35" t="s">
        <v>101</v>
      </c>
      <c r="F361" s="37">
        <f t="shared" si="81"/>
        <v>0</v>
      </c>
      <c r="G361" s="37">
        <f t="shared" si="81"/>
        <v>0</v>
      </c>
      <c r="H361" s="37">
        <f t="shared" si="81"/>
        <v>0</v>
      </c>
    </row>
    <row r="362" spans="1:8" ht="39" hidden="1" x14ac:dyDescent="0.25">
      <c r="A362" s="38" t="s">
        <v>318</v>
      </c>
      <c r="B362" s="35" t="s">
        <v>145</v>
      </c>
      <c r="C362" s="35" t="s">
        <v>103</v>
      </c>
      <c r="D362" s="35" t="s">
        <v>342</v>
      </c>
      <c r="E362" s="35" t="s">
        <v>125</v>
      </c>
      <c r="F362" s="37">
        <f t="shared" si="81"/>
        <v>0</v>
      </c>
      <c r="G362" s="37">
        <f t="shared" si="81"/>
        <v>0</v>
      </c>
      <c r="H362" s="37">
        <f t="shared" si="81"/>
        <v>0</v>
      </c>
    </row>
    <row r="363" spans="1:8" ht="15" hidden="1" x14ac:dyDescent="0.25">
      <c r="A363" s="38" t="s">
        <v>124</v>
      </c>
      <c r="B363" s="35" t="s">
        <v>145</v>
      </c>
      <c r="C363" s="35" t="s">
        <v>103</v>
      </c>
      <c r="D363" s="35" t="s">
        <v>342</v>
      </c>
      <c r="E363" s="35" t="s">
        <v>319</v>
      </c>
      <c r="F363" s="37">
        <v>0</v>
      </c>
      <c r="G363" s="37">
        <v>0</v>
      </c>
      <c r="H363" s="37">
        <v>0</v>
      </c>
    </row>
    <row r="364" spans="1:8" s="40" customFormat="1" ht="66.75" customHeight="1" x14ac:dyDescent="0.25">
      <c r="A364" s="38" t="s">
        <v>343</v>
      </c>
      <c r="B364" s="35" t="s">
        <v>145</v>
      </c>
      <c r="C364" s="35" t="s">
        <v>103</v>
      </c>
      <c r="D364" s="35" t="s">
        <v>199</v>
      </c>
      <c r="E364" s="35" t="s">
        <v>101</v>
      </c>
      <c r="F364" s="37">
        <f>F365+F381+F386</f>
        <v>6158</v>
      </c>
      <c r="G364" s="37">
        <f>G365+G381+G386</f>
        <v>5073</v>
      </c>
      <c r="H364" s="37">
        <f>H365+H381+H386</f>
        <v>5600</v>
      </c>
    </row>
    <row r="365" spans="1:8" s="40" customFormat="1" ht="94.5" customHeight="1" x14ac:dyDescent="0.25">
      <c r="A365" s="38" t="s">
        <v>344</v>
      </c>
      <c r="B365" s="35" t="s">
        <v>145</v>
      </c>
      <c r="C365" s="35" t="s">
        <v>103</v>
      </c>
      <c r="D365" s="35" t="s">
        <v>345</v>
      </c>
      <c r="E365" s="35" t="s">
        <v>101</v>
      </c>
      <c r="F365" s="37">
        <f>F366</f>
        <v>4458</v>
      </c>
      <c r="G365" s="37">
        <f>G366</f>
        <v>3373</v>
      </c>
      <c r="H365" s="37">
        <f>H366</f>
        <v>3900</v>
      </c>
    </row>
    <row r="366" spans="1:8" s="40" customFormat="1" ht="19.5" customHeight="1" x14ac:dyDescent="0.25">
      <c r="A366" s="38" t="s">
        <v>179</v>
      </c>
      <c r="B366" s="35" t="s">
        <v>145</v>
      </c>
      <c r="C366" s="35" t="s">
        <v>103</v>
      </c>
      <c r="D366" s="35" t="s">
        <v>346</v>
      </c>
      <c r="E366" s="35" t="s">
        <v>101</v>
      </c>
      <c r="F366" s="37">
        <f>F367+F369</f>
        <v>4458</v>
      </c>
      <c r="G366" s="37">
        <f>G367+G369</f>
        <v>3373</v>
      </c>
      <c r="H366" s="37">
        <f>H367+H369</f>
        <v>3900</v>
      </c>
    </row>
    <row r="367" spans="1:8" s="40" customFormat="1" ht="31.5" hidden="1" customHeight="1" x14ac:dyDescent="0.25">
      <c r="A367" s="38" t="s">
        <v>120</v>
      </c>
      <c r="B367" s="35" t="s">
        <v>145</v>
      </c>
      <c r="C367" s="35" t="s">
        <v>103</v>
      </c>
      <c r="D367" s="35" t="s">
        <v>346</v>
      </c>
      <c r="E367" s="35" t="s">
        <v>121</v>
      </c>
      <c r="F367" s="37">
        <f>F368</f>
        <v>0</v>
      </c>
      <c r="G367" s="37">
        <f>G368</f>
        <v>0</v>
      </c>
      <c r="H367" s="37">
        <f>H368</f>
        <v>0</v>
      </c>
    </row>
    <row r="368" spans="1:8" s="40" customFormat="1" ht="30.75" hidden="1" customHeight="1" x14ac:dyDescent="0.25">
      <c r="A368" s="38" t="s">
        <v>122</v>
      </c>
      <c r="B368" s="35" t="s">
        <v>145</v>
      </c>
      <c r="C368" s="35" t="s">
        <v>103</v>
      </c>
      <c r="D368" s="35" t="s">
        <v>346</v>
      </c>
      <c r="E368" s="35" t="s">
        <v>123</v>
      </c>
      <c r="F368" s="37">
        <f>50-50</f>
        <v>0</v>
      </c>
      <c r="G368" s="37">
        <f>50-50</f>
        <v>0</v>
      </c>
      <c r="H368" s="37">
        <f>50-50</f>
        <v>0</v>
      </c>
    </row>
    <row r="369" spans="1:8" s="40" customFormat="1" ht="31.5" customHeight="1" x14ac:dyDescent="0.25">
      <c r="A369" s="38" t="s">
        <v>582</v>
      </c>
      <c r="B369" s="35" t="s">
        <v>145</v>
      </c>
      <c r="C369" s="35" t="s">
        <v>103</v>
      </c>
      <c r="D369" s="35" t="s">
        <v>346</v>
      </c>
      <c r="E369" s="35" t="s">
        <v>227</v>
      </c>
      <c r="F369" s="37">
        <f>F370</f>
        <v>4458</v>
      </c>
      <c r="G369" s="37">
        <f>G370</f>
        <v>3373</v>
      </c>
      <c r="H369" s="37">
        <f>H370</f>
        <v>3900</v>
      </c>
    </row>
    <row r="370" spans="1:8" s="40" customFormat="1" ht="14.25" customHeight="1" x14ac:dyDescent="0.25">
      <c r="A370" s="38" t="s">
        <v>228</v>
      </c>
      <c r="B370" s="35" t="s">
        <v>145</v>
      </c>
      <c r="C370" s="35" t="s">
        <v>103</v>
      </c>
      <c r="D370" s="35" t="s">
        <v>346</v>
      </c>
      <c r="E370" s="35" t="s">
        <v>229</v>
      </c>
      <c r="F370" s="37">
        <v>4458</v>
      </c>
      <c r="G370" s="37">
        <v>3373</v>
      </c>
      <c r="H370" s="37">
        <v>3900</v>
      </c>
    </row>
    <row r="371" spans="1:8" s="40" customFormat="1" ht="41.25" hidden="1" customHeight="1" x14ac:dyDescent="0.25">
      <c r="A371" s="38" t="s">
        <v>347</v>
      </c>
      <c r="B371" s="35" t="s">
        <v>145</v>
      </c>
      <c r="C371" s="35" t="s">
        <v>103</v>
      </c>
      <c r="D371" s="35" t="s">
        <v>204</v>
      </c>
      <c r="E371" s="35" t="s">
        <v>101</v>
      </c>
      <c r="F371" s="37">
        <f>F372+F377</f>
        <v>0</v>
      </c>
      <c r="G371" s="37">
        <f>G372+G377</f>
        <v>0</v>
      </c>
      <c r="H371" s="37">
        <f>H372+H377</f>
        <v>0</v>
      </c>
    </row>
    <row r="372" spans="1:8" s="40" customFormat="1" ht="27" hidden="1" customHeight="1" x14ac:dyDescent="0.25">
      <c r="A372" s="38" t="s">
        <v>249</v>
      </c>
      <c r="B372" s="35" t="s">
        <v>145</v>
      </c>
      <c r="C372" s="35" t="s">
        <v>103</v>
      </c>
      <c r="D372" s="35" t="s">
        <v>250</v>
      </c>
      <c r="E372" s="35" t="s">
        <v>101</v>
      </c>
      <c r="F372" s="37">
        <f t="shared" ref="F372:H375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54.75" hidden="1" customHeight="1" x14ac:dyDescent="0.25">
      <c r="A373" s="38" t="s">
        <v>348</v>
      </c>
      <c r="B373" s="35" t="s">
        <v>145</v>
      </c>
      <c r="C373" s="35" t="s">
        <v>103</v>
      </c>
      <c r="D373" s="35" t="s">
        <v>260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1" hidden="1" customHeight="1" x14ac:dyDescent="0.25">
      <c r="A374" s="38" t="s">
        <v>179</v>
      </c>
      <c r="B374" s="35" t="s">
        <v>145</v>
      </c>
      <c r="C374" s="35" t="s">
        <v>103</v>
      </c>
      <c r="D374" s="35" t="s">
        <v>261</v>
      </c>
      <c r="E374" s="35" t="s">
        <v>101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.75" hidden="1" customHeight="1" x14ac:dyDescent="0.25">
      <c r="A375" s="38" t="s">
        <v>120</v>
      </c>
      <c r="B375" s="35" t="s">
        <v>145</v>
      </c>
      <c r="C375" s="35" t="s">
        <v>103</v>
      </c>
      <c r="D375" s="35" t="s">
        <v>261</v>
      </c>
      <c r="E375" s="35" t="s">
        <v>121</v>
      </c>
      <c r="F375" s="37">
        <f t="shared" si="82"/>
        <v>0</v>
      </c>
      <c r="G375" s="37">
        <f t="shared" si="82"/>
        <v>0</v>
      </c>
      <c r="H375" s="37">
        <f t="shared" si="82"/>
        <v>0</v>
      </c>
    </row>
    <row r="376" spans="1:8" s="40" customFormat="1" ht="27.75" hidden="1" customHeight="1" x14ac:dyDescent="0.25">
      <c r="A376" s="38" t="s">
        <v>122</v>
      </c>
      <c r="B376" s="35" t="s">
        <v>145</v>
      </c>
      <c r="C376" s="35" t="s">
        <v>103</v>
      </c>
      <c r="D376" s="35" t="s">
        <v>261</v>
      </c>
      <c r="E376" s="35" t="s">
        <v>123</v>
      </c>
      <c r="F376" s="37">
        <f>10-10</f>
        <v>0</v>
      </c>
      <c r="G376" s="37">
        <f>10-10</f>
        <v>0</v>
      </c>
      <c r="H376" s="37">
        <f>10-10</f>
        <v>0</v>
      </c>
    </row>
    <row r="377" spans="1:8" s="40" customFormat="1" ht="69.75" hidden="1" customHeight="1" x14ac:dyDescent="0.25">
      <c r="A377" s="38" t="s">
        <v>262</v>
      </c>
      <c r="B377" s="35" t="s">
        <v>145</v>
      </c>
      <c r="C377" s="35" t="s">
        <v>103</v>
      </c>
      <c r="D377" s="35" t="s">
        <v>263</v>
      </c>
      <c r="E377" s="35" t="s">
        <v>101</v>
      </c>
      <c r="F377" s="37">
        <f t="shared" ref="F377:H379" si="83">F378</f>
        <v>0</v>
      </c>
      <c r="G377" s="37">
        <f t="shared" si="83"/>
        <v>0</v>
      </c>
      <c r="H377" s="37">
        <f t="shared" si="83"/>
        <v>0</v>
      </c>
    </row>
    <row r="378" spans="1:8" s="40" customFormat="1" ht="27.75" hidden="1" customHeight="1" x14ac:dyDescent="0.25">
      <c r="A378" s="38" t="s">
        <v>179</v>
      </c>
      <c r="B378" s="35" t="s">
        <v>145</v>
      </c>
      <c r="C378" s="35" t="s">
        <v>103</v>
      </c>
      <c r="D378" s="35" t="s">
        <v>264</v>
      </c>
      <c r="E378" s="35" t="s">
        <v>101</v>
      </c>
      <c r="F378" s="37">
        <f t="shared" si="83"/>
        <v>0</v>
      </c>
      <c r="G378" s="37">
        <f t="shared" si="83"/>
        <v>0</v>
      </c>
      <c r="H378" s="37">
        <f t="shared" si="83"/>
        <v>0</v>
      </c>
    </row>
    <row r="379" spans="1:8" s="40" customFormat="1" ht="27.75" hidden="1" customHeight="1" x14ac:dyDescent="0.25">
      <c r="A379" s="38" t="s">
        <v>120</v>
      </c>
      <c r="B379" s="35" t="s">
        <v>145</v>
      </c>
      <c r="C379" s="35" t="s">
        <v>103</v>
      </c>
      <c r="D379" s="35" t="s">
        <v>264</v>
      </c>
      <c r="E379" s="35" t="s">
        <v>121</v>
      </c>
      <c r="F379" s="37">
        <f t="shared" si="83"/>
        <v>0</v>
      </c>
      <c r="G379" s="37">
        <f t="shared" si="83"/>
        <v>0</v>
      </c>
      <c r="H379" s="37">
        <f t="shared" si="83"/>
        <v>0</v>
      </c>
    </row>
    <row r="380" spans="1:8" s="40" customFormat="1" ht="27.75" hidden="1" customHeight="1" x14ac:dyDescent="0.25">
      <c r="A380" s="38" t="s">
        <v>122</v>
      </c>
      <c r="B380" s="35" t="s">
        <v>145</v>
      </c>
      <c r="C380" s="35" t="s">
        <v>103</v>
      </c>
      <c r="D380" s="35" t="s">
        <v>264</v>
      </c>
      <c r="E380" s="35" t="s">
        <v>123</v>
      </c>
      <c r="F380" s="37">
        <v>0</v>
      </c>
      <c r="G380" s="37">
        <v>0</v>
      </c>
      <c r="H380" s="37">
        <v>0</v>
      </c>
    </row>
    <row r="381" spans="1:8" s="40" customFormat="1" ht="43.5" customHeight="1" x14ac:dyDescent="0.25">
      <c r="A381" s="38" t="s">
        <v>349</v>
      </c>
      <c r="B381" s="35" t="s">
        <v>145</v>
      </c>
      <c r="C381" s="35" t="s">
        <v>103</v>
      </c>
      <c r="D381" s="35" t="s">
        <v>333</v>
      </c>
      <c r="E381" s="35" t="s">
        <v>101</v>
      </c>
      <c r="F381" s="37">
        <f t="shared" ref="F381:H383" si="84">F382</f>
        <v>800</v>
      </c>
      <c r="G381" s="37">
        <f t="shared" si="84"/>
        <v>800</v>
      </c>
      <c r="H381" s="37">
        <f t="shared" si="84"/>
        <v>800</v>
      </c>
    </row>
    <row r="382" spans="1:8" s="40" customFormat="1" ht="18" customHeight="1" x14ac:dyDescent="0.25">
      <c r="A382" s="38" t="s">
        <v>179</v>
      </c>
      <c r="B382" s="35" t="s">
        <v>145</v>
      </c>
      <c r="C382" s="35" t="s">
        <v>103</v>
      </c>
      <c r="D382" s="35" t="s">
        <v>334</v>
      </c>
      <c r="E382" s="35" t="s">
        <v>101</v>
      </c>
      <c r="F382" s="37">
        <f t="shared" si="84"/>
        <v>800</v>
      </c>
      <c r="G382" s="37">
        <f t="shared" si="84"/>
        <v>800</v>
      </c>
      <c r="H382" s="37">
        <f t="shared" si="84"/>
        <v>800</v>
      </c>
    </row>
    <row r="383" spans="1:8" s="40" customFormat="1" ht="27.75" customHeight="1" x14ac:dyDescent="0.25">
      <c r="A383" s="38" t="s">
        <v>120</v>
      </c>
      <c r="B383" s="35" t="s">
        <v>145</v>
      </c>
      <c r="C383" s="35" t="s">
        <v>103</v>
      </c>
      <c r="D383" s="35" t="s">
        <v>334</v>
      </c>
      <c r="E383" s="35" t="s">
        <v>121</v>
      </c>
      <c r="F383" s="37">
        <f t="shared" si="84"/>
        <v>800</v>
      </c>
      <c r="G383" s="37">
        <f t="shared" si="84"/>
        <v>800</v>
      </c>
      <c r="H383" s="37">
        <f t="shared" si="84"/>
        <v>800</v>
      </c>
    </row>
    <row r="384" spans="1:8" s="40" customFormat="1" ht="27.75" customHeight="1" x14ac:dyDescent="0.25">
      <c r="A384" s="38" t="s">
        <v>122</v>
      </c>
      <c r="B384" s="35" t="s">
        <v>145</v>
      </c>
      <c r="C384" s="35" t="s">
        <v>103</v>
      </c>
      <c r="D384" s="35" t="s">
        <v>334</v>
      </c>
      <c r="E384" s="35" t="s">
        <v>123</v>
      </c>
      <c r="F384" s="37">
        <v>800</v>
      </c>
      <c r="G384" s="37">
        <v>800</v>
      </c>
      <c r="H384" s="37">
        <v>800</v>
      </c>
    </row>
    <row r="385" spans="1:8" s="40" customFormat="1" ht="27.75" customHeight="1" x14ac:dyDescent="0.25">
      <c r="A385" s="38" t="s">
        <v>350</v>
      </c>
      <c r="B385" s="35" t="s">
        <v>145</v>
      </c>
      <c r="C385" s="35" t="s">
        <v>103</v>
      </c>
      <c r="D385" s="35" t="s">
        <v>307</v>
      </c>
      <c r="E385" s="35" t="s">
        <v>101</v>
      </c>
      <c r="F385" s="37">
        <f t="shared" ref="F385:H387" si="85">F386</f>
        <v>900</v>
      </c>
      <c r="G385" s="37">
        <f t="shared" si="85"/>
        <v>900</v>
      </c>
      <c r="H385" s="37">
        <f t="shared" si="85"/>
        <v>900</v>
      </c>
    </row>
    <row r="386" spans="1:8" s="40" customFormat="1" ht="17.25" customHeight="1" x14ac:dyDescent="0.25">
      <c r="A386" s="38" t="s">
        <v>179</v>
      </c>
      <c r="B386" s="35" t="s">
        <v>145</v>
      </c>
      <c r="C386" s="35" t="s">
        <v>103</v>
      </c>
      <c r="D386" s="35" t="s">
        <v>308</v>
      </c>
      <c r="E386" s="35" t="s">
        <v>101</v>
      </c>
      <c r="F386" s="37">
        <f t="shared" si="85"/>
        <v>900</v>
      </c>
      <c r="G386" s="37">
        <f t="shared" si="85"/>
        <v>900</v>
      </c>
      <c r="H386" s="37">
        <f t="shared" si="85"/>
        <v>900</v>
      </c>
    </row>
    <row r="387" spans="1:8" s="40" customFormat="1" ht="27.75" customHeight="1" x14ac:dyDescent="0.25">
      <c r="A387" s="38" t="s">
        <v>120</v>
      </c>
      <c r="B387" s="35" t="s">
        <v>145</v>
      </c>
      <c r="C387" s="35" t="s">
        <v>103</v>
      </c>
      <c r="D387" s="35" t="s">
        <v>308</v>
      </c>
      <c r="E387" s="35" t="s">
        <v>121</v>
      </c>
      <c r="F387" s="37">
        <f t="shared" si="85"/>
        <v>900</v>
      </c>
      <c r="G387" s="37">
        <f t="shared" si="85"/>
        <v>900</v>
      </c>
      <c r="H387" s="37">
        <f t="shared" si="85"/>
        <v>900</v>
      </c>
    </row>
    <row r="388" spans="1:8" s="40" customFormat="1" ht="27.75" customHeight="1" x14ac:dyDescent="0.25">
      <c r="A388" s="38" t="s">
        <v>122</v>
      </c>
      <c r="B388" s="35" t="s">
        <v>145</v>
      </c>
      <c r="C388" s="35" t="s">
        <v>103</v>
      </c>
      <c r="D388" s="35" t="s">
        <v>308</v>
      </c>
      <c r="E388" s="35" t="s">
        <v>123</v>
      </c>
      <c r="F388" s="37">
        <v>900</v>
      </c>
      <c r="G388" s="37">
        <v>900</v>
      </c>
      <c r="H388" s="37">
        <v>900</v>
      </c>
    </row>
    <row r="389" spans="1:8" s="40" customFormat="1" ht="39.75" hidden="1" customHeight="1" x14ac:dyDescent="0.25">
      <c r="A389" s="38" t="s">
        <v>347</v>
      </c>
      <c r="B389" s="35" t="s">
        <v>145</v>
      </c>
      <c r="C389" s="35" t="s">
        <v>103</v>
      </c>
      <c r="D389" s="35" t="s">
        <v>204</v>
      </c>
      <c r="E389" s="35" t="s">
        <v>101</v>
      </c>
      <c r="F389" s="37">
        <f t="shared" ref="F389:H390" si="86">F390</f>
        <v>0</v>
      </c>
      <c r="G389" s="37">
        <f t="shared" si="86"/>
        <v>0</v>
      </c>
      <c r="H389" s="37">
        <f t="shared" si="86"/>
        <v>0</v>
      </c>
    </row>
    <row r="390" spans="1:8" s="40" customFormat="1" ht="27.75" hidden="1" customHeight="1" x14ac:dyDescent="0.25">
      <c r="A390" s="38" t="s">
        <v>249</v>
      </c>
      <c r="B390" s="35" t="s">
        <v>145</v>
      </c>
      <c r="C390" s="35" t="s">
        <v>103</v>
      </c>
      <c r="D390" s="35" t="s">
        <v>250</v>
      </c>
      <c r="E390" s="35" t="s">
        <v>101</v>
      </c>
      <c r="F390" s="37">
        <f t="shared" si="86"/>
        <v>0</v>
      </c>
      <c r="G390" s="37">
        <f t="shared" si="86"/>
        <v>0</v>
      </c>
      <c r="H390" s="37">
        <f t="shared" si="86"/>
        <v>0</v>
      </c>
    </row>
    <row r="391" spans="1:8" s="40" customFormat="1" ht="65.25" hidden="1" customHeight="1" x14ac:dyDescent="0.25">
      <c r="A391" s="38" t="s">
        <v>262</v>
      </c>
      <c r="B391" s="35" t="s">
        <v>145</v>
      </c>
      <c r="C391" s="35" t="s">
        <v>103</v>
      </c>
      <c r="D391" s="35" t="s">
        <v>263</v>
      </c>
      <c r="E391" s="35" t="s">
        <v>101</v>
      </c>
      <c r="F391" s="37">
        <f>F392+F395</f>
        <v>0</v>
      </c>
      <c r="G391" s="37">
        <f>G392+G395</f>
        <v>0</v>
      </c>
      <c r="H391" s="37">
        <f>H392+H395</f>
        <v>0</v>
      </c>
    </row>
    <row r="392" spans="1:8" s="40" customFormat="1" ht="27.75" hidden="1" customHeight="1" x14ac:dyDescent="0.25">
      <c r="A392" s="38" t="s">
        <v>265</v>
      </c>
      <c r="B392" s="35" t="s">
        <v>145</v>
      </c>
      <c r="C392" s="35" t="s">
        <v>103</v>
      </c>
      <c r="D392" s="35" t="s">
        <v>266</v>
      </c>
      <c r="E392" s="35" t="s">
        <v>101</v>
      </c>
      <c r="F392" s="37">
        <f t="shared" ref="F392:H393" si="87">F393</f>
        <v>0</v>
      </c>
      <c r="G392" s="37">
        <f t="shared" si="87"/>
        <v>0</v>
      </c>
      <c r="H392" s="37">
        <f t="shared" si="87"/>
        <v>0</v>
      </c>
    </row>
    <row r="393" spans="1:8" s="40" customFormat="1" ht="27.75" hidden="1" customHeight="1" x14ac:dyDescent="0.25">
      <c r="A393" s="38" t="s">
        <v>120</v>
      </c>
      <c r="B393" s="35" t="s">
        <v>145</v>
      </c>
      <c r="C393" s="35" t="s">
        <v>103</v>
      </c>
      <c r="D393" s="35" t="s">
        <v>266</v>
      </c>
      <c r="E393" s="35" t="s">
        <v>121</v>
      </c>
      <c r="F393" s="37">
        <f t="shared" si="87"/>
        <v>0</v>
      </c>
      <c r="G393" s="37">
        <f t="shared" si="87"/>
        <v>0</v>
      </c>
      <c r="H393" s="37">
        <f t="shared" si="87"/>
        <v>0</v>
      </c>
    </row>
    <row r="394" spans="1:8" s="40" customFormat="1" ht="27.75" hidden="1" customHeight="1" x14ac:dyDescent="0.25">
      <c r="A394" s="38" t="s">
        <v>122</v>
      </c>
      <c r="B394" s="35" t="s">
        <v>145</v>
      </c>
      <c r="C394" s="35" t="s">
        <v>103</v>
      </c>
      <c r="D394" s="35" t="s">
        <v>266</v>
      </c>
      <c r="E394" s="35" t="s">
        <v>123</v>
      </c>
      <c r="F394" s="37"/>
      <c r="G394" s="37"/>
      <c r="H394" s="37"/>
    </row>
    <row r="395" spans="1:8" s="40" customFormat="1" ht="17.25" hidden="1" customHeight="1" x14ac:dyDescent="0.25">
      <c r="A395" s="38" t="s">
        <v>179</v>
      </c>
      <c r="B395" s="35" t="s">
        <v>145</v>
      </c>
      <c r="C395" s="35" t="s">
        <v>103</v>
      </c>
      <c r="D395" s="35" t="s">
        <v>264</v>
      </c>
      <c r="E395" s="35" t="s">
        <v>101</v>
      </c>
      <c r="F395" s="37">
        <f t="shared" ref="F395:H396" si="88">F396</f>
        <v>0</v>
      </c>
      <c r="G395" s="37">
        <f t="shared" si="88"/>
        <v>0</v>
      </c>
      <c r="H395" s="37">
        <f t="shared" si="88"/>
        <v>0</v>
      </c>
    </row>
    <row r="396" spans="1:8" s="40" customFormat="1" ht="27.75" hidden="1" customHeight="1" x14ac:dyDescent="0.25">
      <c r="A396" s="38" t="s">
        <v>120</v>
      </c>
      <c r="B396" s="35" t="s">
        <v>145</v>
      </c>
      <c r="C396" s="35" t="s">
        <v>103</v>
      </c>
      <c r="D396" s="35" t="s">
        <v>264</v>
      </c>
      <c r="E396" s="35" t="s">
        <v>121</v>
      </c>
      <c r="F396" s="37">
        <f t="shared" si="88"/>
        <v>0</v>
      </c>
      <c r="G396" s="37">
        <f t="shared" si="88"/>
        <v>0</v>
      </c>
      <c r="H396" s="37">
        <f t="shared" si="88"/>
        <v>0</v>
      </c>
    </row>
    <row r="397" spans="1:8" s="40" customFormat="1" ht="27.75" hidden="1" customHeight="1" x14ac:dyDescent="0.25">
      <c r="A397" s="38" t="s">
        <v>122</v>
      </c>
      <c r="B397" s="35" t="s">
        <v>145</v>
      </c>
      <c r="C397" s="35" t="s">
        <v>103</v>
      </c>
      <c r="D397" s="35" t="s">
        <v>264</v>
      </c>
      <c r="E397" s="35" t="s">
        <v>123</v>
      </c>
      <c r="F397" s="37"/>
      <c r="G397" s="37"/>
      <c r="H397" s="37"/>
    </row>
    <row r="398" spans="1:8" s="40" customFormat="1" ht="43.5" customHeight="1" x14ac:dyDescent="0.25">
      <c r="A398" s="38" t="s">
        <v>351</v>
      </c>
      <c r="B398" s="35" t="s">
        <v>145</v>
      </c>
      <c r="C398" s="35" t="s">
        <v>103</v>
      </c>
      <c r="D398" s="35" t="s">
        <v>352</v>
      </c>
      <c r="E398" s="35" t="s">
        <v>101</v>
      </c>
      <c r="F398" s="37">
        <f>F403</f>
        <v>2768.3</v>
      </c>
      <c r="G398" s="37">
        <f>G403</f>
        <v>1562</v>
      </c>
      <c r="H398" s="37">
        <f>H403</f>
        <v>1562</v>
      </c>
    </row>
    <row r="399" spans="1:8" s="40" customFormat="1" ht="30" hidden="1" customHeight="1" x14ac:dyDescent="0.25">
      <c r="A399" s="38" t="s">
        <v>353</v>
      </c>
      <c r="B399" s="35" t="s">
        <v>145</v>
      </c>
      <c r="C399" s="35" t="s">
        <v>103</v>
      </c>
      <c r="D399" s="35" t="s">
        <v>354</v>
      </c>
      <c r="E399" s="35" t="s">
        <v>101</v>
      </c>
      <c r="F399" s="37">
        <f t="shared" ref="F399:H401" si="89">F400</f>
        <v>0</v>
      </c>
      <c r="G399" s="37">
        <f t="shared" si="89"/>
        <v>0</v>
      </c>
      <c r="H399" s="37">
        <f t="shared" si="89"/>
        <v>0</v>
      </c>
    </row>
    <row r="400" spans="1:8" s="40" customFormat="1" ht="20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355</v>
      </c>
      <c r="E400" s="35" t="s">
        <v>101</v>
      </c>
      <c r="F400" s="37">
        <f t="shared" si="89"/>
        <v>0</v>
      </c>
      <c r="G400" s="37">
        <f t="shared" si="89"/>
        <v>0</v>
      </c>
      <c r="H400" s="37">
        <f t="shared" si="89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355</v>
      </c>
      <c r="E401" s="35" t="s">
        <v>121</v>
      </c>
      <c r="F401" s="37">
        <f t="shared" si="89"/>
        <v>0</v>
      </c>
      <c r="G401" s="37">
        <f t="shared" si="89"/>
        <v>0</v>
      </c>
      <c r="H401" s="37">
        <f t="shared" si="89"/>
        <v>0</v>
      </c>
    </row>
    <row r="402" spans="1:8" s="40" customFormat="1" ht="25.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355</v>
      </c>
      <c r="E402" s="35" t="s">
        <v>123</v>
      </c>
      <c r="F402" s="37"/>
      <c r="G402" s="37"/>
      <c r="H402" s="37"/>
    </row>
    <row r="403" spans="1:8" s="40" customFormat="1" ht="25.5" customHeight="1" x14ac:dyDescent="0.25">
      <c r="A403" s="38" t="s">
        <v>356</v>
      </c>
      <c r="B403" s="35" t="s">
        <v>145</v>
      </c>
      <c r="C403" s="35" t="s">
        <v>103</v>
      </c>
      <c r="D403" s="35" t="s">
        <v>357</v>
      </c>
      <c r="E403" s="35" t="s">
        <v>101</v>
      </c>
      <c r="F403" s="37">
        <f t="shared" ref="F403:H405" si="90">F404</f>
        <v>2768.3</v>
      </c>
      <c r="G403" s="37">
        <f t="shared" si="90"/>
        <v>1562</v>
      </c>
      <c r="H403" s="37">
        <f t="shared" si="90"/>
        <v>1562</v>
      </c>
    </row>
    <row r="404" spans="1:8" s="40" customFormat="1" ht="15.75" customHeight="1" x14ac:dyDescent="0.25">
      <c r="A404" s="38" t="s">
        <v>179</v>
      </c>
      <c r="B404" s="35" t="s">
        <v>145</v>
      </c>
      <c r="C404" s="35" t="s">
        <v>103</v>
      </c>
      <c r="D404" s="35" t="s">
        <v>358</v>
      </c>
      <c r="E404" s="35" t="s">
        <v>101</v>
      </c>
      <c r="F404" s="37">
        <f t="shared" si="90"/>
        <v>2768.3</v>
      </c>
      <c r="G404" s="37">
        <f t="shared" si="90"/>
        <v>1562</v>
      </c>
      <c r="H404" s="37">
        <f t="shared" si="90"/>
        <v>1562</v>
      </c>
    </row>
    <row r="405" spans="1:8" s="40" customFormat="1" ht="25.5" customHeight="1" x14ac:dyDescent="0.25">
      <c r="A405" s="38" t="s">
        <v>120</v>
      </c>
      <c r="B405" s="35" t="s">
        <v>145</v>
      </c>
      <c r="C405" s="35" t="s">
        <v>103</v>
      </c>
      <c r="D405" s="35" t="s">
        <v>358</v>
      </c>
      <c r="E405" s="35" t="s">
        <v>121</v>
      </c>
      <c r="F405" s="37">
        <f t="shared" si="90"/>
        <v>2768.3</v>
      </c>
      <c r="G405" s="37">
        <f t="shared" si="90"/>
        <v>1562</v>
      </c>
      <c r="H405" s="37">
        <f t="shared" si="90"/>
        <v>1562</v>
      </c>
    </row>
    <row r="406" spans="1:8" s="40" customFormat="1" ht="25.5" customHeight="1" x14ac:dyDescent="0.25">
      <c r="A406" s="38" t="s">
        <v>122</v>
      </c>
      <c r="B406" s="35" t="s">
        <v>145</v>
      </c>
      <c r="C406" s="35" t="s">
        <v>103</v>
      </c>
      <c r="D406" s="35" t="s">
        <v>358</v>
      </c>
      <c r="E406" s="35" t="s">
        <v>123</v>
      </c>
      <c r="F406" s="37">
        <f>1562+1206.3</f>
        <v>2768.3</v>
      </c>
      <c r="G406" s="37">
        <v>1562</v>
      </c>
      <c r="H406" s="37">
        <v>1562</v>
      </c>
    </row>
    <row r="407" spans="1:8" s="40" customFormat="1" ht="30" hidden="1" customHeight="1" x14ac:dyDescent="0.25">
      <c r="A407" s="38" t="s">
        <v>359</v>
      </c>
      <c r="B407" s="35" t="s">
        <v>145</v>
      </c>
      <c r="C407" s="35" t="s">
        <v>103</v>
      </c>
      <c r="D407" s="35" t="s">
        <v>211</v>
      </c>
      <c r="E407" s="35" t="s">
        <v>101</v>
      </c>
      <c r="F407" s="37">
        <f t="shared" ref="F407:H410" si="91">F408</f>
        <v>0</v>
      </c>
      <c r="G407" s="37">
        <f t="shared" si="91"/>
        <v>0</v>
      </c>
      <c r="H407" s="37">
        <f t="shared" si="91"/>
        <v>0</v>
      </c>
    </row>
    <row r="408" spans="1:8" s="40" customFormat="1" ht="25.5" hidden="1" customHeight="1" x14ac:dyDescent="0.25">
      <c r="A408" s="38" t="s">
        <v>220</v>
      </c>
      <c r="B408" s="35" t="s">
        <v>145</v>
      </c>
      <c r="C408" s="35" t="s">
        <v>103</v>
      </c>
      <c r="D408" s="35" t="s">
        <v>221</v>
      </c>
      <c r="E408" s="35" t="s">
        <v>101</v>
      </c>
      <c r="F408" s="37">
        <f t="shared" si="91"/>
        <v>0</v>
      </c>
      <c r="G408" s="37">
        <f t="shared" si="91"/>
        <v>0</v>
      </c>
      <c r="H408" s="37">
        <f t="shared" si="91"/>
        <v>0</v>
      </c>
    </row>
    <row r="409" spans="1:8" s="40" customFormat="1" ht="16.5" hidden="1" customHeight="1" x14ac:dyDescent="0.25">
      <c r="A409" s="38" t="s">
        <v>179</v>
      </c>
      <c r="B409" s="35" t="s">
        <v>145</v>
      </c>
      <c r="C409" s="35" t="s">
        <v>103</v>
      </c>
      <c r="D409" s="35" t="s">
        <v>222</v>
      </c>
      <c r="E409" s="35" t="s">
        <v>101</v>
      </c>
      <c r="F409" s="37">
        <f t="shared" si="91"/>
        <v>0</v>
      </c>
      <c r="G409" s="37">
        <f t="shared" si="91"/>
        <v>0</v>
      </c>
      <c r="H409" s="37">
        <f t="shared" si="91"/>
        <v>0</v>
      </c>
    </row>
    <row r="410" spans="1:8" s="40" customFormat="1" ht="27" hidden="1" customHeight="1" x14ac:dyDescent="0.25">
      <c r="A410" s="38" t="s">
        <v>120</v>
      </c>
      <c r="B410" s="35" t="s">
        <v>145</v>
      </c>
      <c r="C410" s="35" t="s">
        <v>103</v>
      </c>
      <c r="D410" s="35" t="s">
        <v>222</v>
      </c>
      <c r="E410" s="35" t="s">
        <v>121</v>
      </c>
      <c r="F410" s="37">
        <f t="shared" si="91"/>
        <v>0</v>
      </c>
      <c r="G410" s="37">
        <f t="shared" si="91"/>
        <v>0</v>
      </c>
      <c r="H410" s="37">
        <f t="shared" si="91"/>
        <v>0</v>
      </c>
    </row>
    <row r="411" spans="1:8" s="40" customFormat="1" ht="27" hidden="1" customHeight="1" x14ac:dyDescent="0.25">
      <c r="A411" s="38" t="s">
        <v>122</v>
      </c>
      <c r="B411" s="35" t="s">
        <v>145</v>
      </c>
      <c r="C411" s="35" t="s">
        <v>103</v>
      </c>
      <c r="D411" s="35" t="s">
        <v>222</v>
      </c>
      <c r="E411" s="35" t="s">
        <v>123</v>
      </c>
      <c r="F411" s="37">
        <v>0</v>
      </c>
      <c r="G411" s="37">
        <v>0</v>
      </c>
      <c r="H411" s="37">
        <v>0</v>
      </c>
    </row>
    <row r="412" spans="1:8" ht="30.75" hidden="1" customHeight="1" x14ac:dyDescent="0.25">
      <c r="A412" s="38" t="s">
        <v>339</v>
      </c>
      <c r="B412" s="35" t="s">
        <v>145</v>
      </c>
      <c r="C412" s="35" t="s">
        <v>103</v>
      </c>
      <c r="D412" s="35" t="s">
        <v>340</v>
      </c>
      <c r="E412" s="35" t="s">
        <v>101</v>
      </c>
      <c r="F412" s="37">
        <f t="shared" ref="F412:H414" si="92">F413</f>
        <v>0</v>
      </c>
      <c r="G412" s="37">
        <f t="shared" si="92"/>
        <v>0</v>
      </c>
      <c r="H412" s="37">
        <f t="shared" si="92"/>
        <v>0</v>
      </c>
    </row>
    <row r="413" spans="1:8" ht="29.25" hidden="1" customHeight="1" x14ac:dyDescent="0.25">
      <c r="A413" s="38" t="s">
        <v>341</v>
      </c>
      <c r="B413" s="35" t="s">
        <v>145</v>
      </c>
      <c r="C413" s="35" t="s">
        <v>103</v>
      </c>
      <c r="D413" s="35" t="s">
        <v>342</v>
      </c>
      <c r="E413" s="35" t="s">
        <v>101</v>
      </c>
      <c r="F413" s="37">
        <f t="shared" si="92"/>
        <v>0</v>
      </c>
      <c r="G413" s="37">
        <f t="shared" si="92"/>
        <v>0</v>
      </c>
      <c r="H413" s="37">
        <f t="shared" si="92"/>
        <v>0</v>
      </c>
    </row>
    <row r="414" spans="1:8" ht="15" hidden="1" x14ac:dyDescent="0.25">
      <c r="A414" s="38" t="s">
        <v>124</v>
      </c>
      <c r="B414" s="35" t="s">
        <v>145</v>
      </c>
      <c r="C414" s="35" t="s">
        <v>103</v>
      </c>
      <c r="D414" s="35" t="s">
        <v>342</v>
      </c>
      <c r="E414" s="35" t="s">
        <v>125</v>
      </c>
      <c r="F414" s="37">
        <f t="shared" si="92"/>
        <v>0</v>
      </c>
      <c r="G414" s="37">
        <f t="shared" si="92"/>
        <v>0</v>
      </c>
      <c r="H414" s="37">
        <f t="shared" si="92"/>
        <v>0</v>
      </c>
    </row>
    <row r="415" spans="1:8" ht="27.75" hidden="1" customHeight="1" x14ac:dyDescent="0.25">
      <c r="A415" s="38" t="s">
        <v>318</v>
      </c>
      <c r="B415" s="35" t="s">
        <v>145</v>
      </c>
      <c r="C415" s="35" t="s">
        <v>103</v>
      </c>
      <c r="D415" s="35" t="s">
        <v>342</v>
      </c>
      <c r="E415" s="35" t="s">
        <v>319</v>
      </c>
      <c r="F415" s="37"/>
      <c r="G415" s="37"/>
      <c r="H415" s="37"/>
    </row>
    <row r="416" spans="1:8" ht="19.5" hidden="1" customHeight="1" x14ac:dyDescent="0.25">
      <c r="A416" s="38" t="s">
        <v>165</v>
      </c>
      <c r="B416" s="35" t="s">
        <v>145</v>
      </c>
      <c r="C416" s="35" t="s">
        <v>103</v>
      </c>
      <c r="D416" s="35" t="s">
        <v>215</v>
      </c>
      <c r="E416" s="35" t="s">
        <v>101</v>
      </c>
      <c r="F416" s="37">
        <f t="shared" ref="F416:H417" si="93">F417</f>
        <v>0</v>
      </c>
      <c r="G416" s="37">
        <f t="shared" si="93"/>
        <v>0</v>
      </c>
      <c r="H416" s="37">
        <f t="shared" si="93"/>
        <v>0</v>
      </c>
    </row>
    <row r="417" spans="1:8" ht="18" hidden="1" customHeight="1" x14ac:dyDescent="0.25">
      <c r="A417" s="38" t="s">
        <v>216</v>
      </c>
      <c r="B417" s="35" t="s">
        <v>145</v>
      </c>
      <c r="C417" s="35" t="s">
        <v>103</v>
      </c>
      <c r="D417" s="35" t="s">
        <v>217</v>
      </c>
      <c r="E417" s="35" t="s">
        <v>101</v>
      </c>
      <c r="F417" s="37">
        <f t="shared" si="93"/>
        <v>0</v>
      </c>
      <c r="G417" s="37">
        <f t="shared" si="93"/>
        <v>0</v>
      </c>
      <c r="H417" s="37">
        <f t="shared" si="93"/>
        <v>0</v>
      </c>
    </row>
    <row r="418" spans="1:8" ht="27.75" hidden="1" customHeight="1" x14ac:dyDescent="0.25">
      <c r="A418" s="38" t="s">
        <v>122</v>
      </c>
      <c r="B418" s="35" t="s">
        <v>145</v>
      </c>
      <c r="C418" s="35" t="s">
        <v>103</v>
      </c>
      <c r="D418" s="35" t="s">
        <v>217</v>
      </c>
      <c r="E418" s="35" t="s">
        <v>123</v>
      </c>
      <c r="F418" s="37">
        <v>0</v>
      </c>
      <c r="G418" s="37">
        <v>0</v>
      </c>
      <c r="H418" s="37">
        <v>0</v>
      </c>
    </row>
    <row r="419" spans="1:8" ht="44.25" customHeight="1" x14ac:dyDescent="0.25">
      <c r="A419" s="38" t="s">
        <v>210</v>
      </c>
      <c r="B419" s="35" t="s">
        <v>145</v>
      </c>
      <c r="C419" s="35" t="s">
        <v>103</v>
      </c>
      <c r="D419" s="35" t="s">
        <v>211</v>
      </c>
      <c r="E419" s="35" t="s">
        <v>101</v>
      </c>
      <c r="F419" s="37">
        <f>F420</f>
        <v>1096</v>
      </c>
      <c r="G419" s="37">
        <f t="shared" ref="G419:H419" si="94">G420</f>
        <v>0</v>
      </c>
      <c r="H419" s="37">
        <f t="shared" si="94"/>
        <v>0</v>
      </c>
    </row>
    <row r="420" spans="1:8" ht="27.75" customHeight="1" x14ac:dyDescent="0.25">
      <c r="A420" s="38" t="s">
        <v>220</v>
      </c>
      <c r="B420" s="35" t="s">
        <v>145</v>
      </c>
      <c r="C420" s="35" t="s">
        <v>103</v>
      </c>
      <c r="D420" s="35" t="s">
        <v>221</v>
      </c>
      <c r="E420" s="35" t="s">
        <v>101</v>
      </c>
      <c r="F420" s="37">
        <f>F421</f>
        <v>1096</v>
      </c>
      <c r="G420" s="37">
        <f t="shared" ref="G420:H420" si="95">G421</f>
        <v>0</v>
      </c>
      <c r="H420" s="37">
        <f t="shared" si="95"/>
        <v>0</v>
      </c>
    </row>
    <row r="421" spans="1:8" ht="21" customHeight="1" x14ac:dyDescent="0.25">
      <c r="A421" s="38" t="s">
        <v>179</v>
      </c>
      <c r="B421" s="35" t="s">
        <v>145</v>
      </c>
      <c r="C421" s="35" t="s">
        <v>103</v>
      </c>
      <c r="D421" s="35" t="s">
        <v>222</v>
      </c>
      <c r="E421" s="35" t="s">
        <v>101</v>
      </c>
      <c r="F421" s="37">
        <f>F422+F424</f>
        <v>1096</v>
      </c>
      <c r="G421" s="37">
        <f t="shared" ref="G421:H421" si="96">G422+G424</f>
        <v>0</v>
      </c>
      <c r="H421" s="37">
        <f t="shared" si="96"/>
        <v>0</v>
      </c>
    </row>
    <row r="422" spans="1:8" ht="27.75" customHeight="1" x14ac:dyDescent="0.25">
      <c r="A422" s="38" t="s">
        <v>120</v>
      </c>
      <c r="B422" s="35" t="s">
        <v>145</v>
      </c>
      <c r="C422" s="35" t="s">
        <v>103</v>
      </c>
      <c r="D422" s="35" t="s">
        <v>222</v>
      </c>
      <c r="E422" s="35" t="s">
        <v>121</v>
      </c>
      <c r="F422" s="37">
        <f>F423</f>
        <v>396</v>
      </c>
      <c r="G422" s="37">
        <f t="shared" ref="G422:H422" si="97">G423</f>
        <v>0</v>
      </c>
      <c r="H422" s="37">
        <f t="shared" si="97"/>
        <v>0</v>
      </c>
    </row>
    <row r="423" spans="1:8" ht="27.75" customHeight="1" x14ac:dyDescent="0.25">
      <c r="A423" s="38" t="s">
        <v>122</v>
      </c>
      <c r="B423" s="35" t="s">
        <v>145</v>
      </c>
      <c r="C423" s="35" t="s">
        <v>103</v>
      </c>
      <c r="D423" s="35" t="s">
        <v>222</v>
      </c>
      <c r="E423" s="35" t="s">
        <v>123</v>
      </c>
      <c r="F423" s="37">
        <v>396</v>
      </c>
      <c r="G423" s="37">
        <v>0</v>
      </c>
      <c r="H423" s="37">
        <v>0</v>
      </c>
    </row>
    <row r="424" spans="1:8" ht="24.75" customHeight="1" x14ac:dyDescent="0.25">
      <c r="A424" s="38" t="s">
        <v>124</v>
      </c>
      <c r="B424" s="35" t="s">
        <v>145</v>
      </c>
      <c r="C424" s="35" t="s">
        <v>103</v>
      </c>
      <c r="D424" s="35" t="s">
        <v>222</v>
      </c>
      <c r="E424" s="35" t="s">
        <v>125</v>
      </c>
      <c r="F424" s="37">
        <f>F426</f>
        <v>700</v>
      </c>
      <c r="G424" s="37">
        <f t="shared" ref="G424:H424" si="98">G426</f>
        <v>0</v>
      </c>
      <c r="H424" s="37">
        <f t="shared" si="98"/>
        <v>0</v>
      </c>
    </row>
    <row r="425" spans="1:8" ht="39.75" hidden="1" customHeight="1" x14ac:dyDescent="0.25">
      <c r="A425" s="84"/>
      <c r="B425" s="35"/>
      <c r="C425" s="35"/>
      <c r="D425" s="35"/>
      <c r="E425" s="35"/>
      <c r="F425" s="37"/>
      <c r="G425" s="37"/>
      <c r="H425" s="37"/>
    </row>
    <row r="426" spans="1:8" ht="57" customHeight="1" x14ac:dyDescent="0.25">
      <c r="A426" s="84" t="s">
        <v>602</v>
      </c>
      <c r="B426" s="35" t="s">
        <v>145</v>
      </c>
      <c r="C426" s="35" t="s">
        <v>103</v>
      </c>
      <c r="D426" s="35" t="s">
        <v>222</v>
      </c>
      <c r="E426" s="35" t="s">
        <v>319</v>
      </c>
      <c r="F426" s="37">
        <v>700</v>
      </c>
      <c r="G426" s="37">
        <v>0</v>
      </c>
      <c r="H426" s="37">
        <v>0</v>
      </c>
    </row>
    <row r="427" spans="1:8" ht="54.75" customHeight="1" x14ac:dyDescent="0.25">
      <c r="A427" s="38" t="s">
        <v>223</v>
      </c>
      <c r="B427" s="35" t="s">
        <v>145</v>
      </c>
      <c r="C427" s="35" t="s">
        <v>103</v>
      </c>
      <c r="D427" s="35" t="s">
        <v>224</v>
      </c>
      <c r="E427" s="35" t="s">
        <v>101</v>
      </c>
      <c r="F427" s="37">
        <f>F428</f>
        <v>398</v>
      </c>
      <c r="G427" s="37">
        <f>G428</f>
        <v>398</v>
      </c>
      <c r="H427" s="37">
        <f>H428</f>
        <v>398</v>
      </c>
    </row>
    <row r="428" spans="1:8" ht="18" customHeight="1" x14ac:dyDescent="0.25">
      <c r="A428" s="38" t="s">
        <v>179</v>
      </c>
      <c r="B428" s="35" t="s">
        <v>145</v>
      </c>
      <c r="C428" s="35" t="s">
        <v>103</v>
      </c>
      <c r="D428" s="35" t="s">
        <v>360</v>
      </c>
      <c r="E428" s="35" t="s">
        <v>101</v>
      </c>
      <c r="F428" s="37">
        <f>F429+F431</f>
        <v>398</v>
      </c>
      <c r="G428" s="37">
        <f>G429+G431</f>
        <v>398</v>
      </c>
      <c r="H428" s="37">
        <f>H429+H431</f>
        <v>398</v>
      </c>
    </row>
    <row r="429" spans="1:8" ht="27.75" customHeight="1" x14ac:dyDescent="0.25">
      <c r="A429" s="38" t="s">
        <v>120</v>
      </c>
      <c r="B429" s="35" t="s">
        <v>145</v>
      </c>
      <c r="C429" s="35" t="s">
        <v>103</v>
      </c>
      <c r="D429" s="35" t="s">
        <v>360</v>
      </c>
      <c r="E429" s="35" t="s">
        <v>121</v>
      </c>
      <c r="F429" s="37">
        <f>F430</f>
        <v>398</v>
      </c>
      <c r="G429" s="37">
        <f>G430</f>
        <v>398</v>
      </c>
      <c r="H429" s="37">
        <f>H430</f>
        <v>398</v>
      </c>
    </row>
    <row r="430" spans="1:8" ht="27.75" customHeight="1" x14ac:dyDescent="0.25">
      <c r="A430" s="38" t="s">
        <v>122</v>
      </c>
      <c r="B430" s="35" t="s">
        <v>145</v>
      </c>
      <c r="C430" s="35" t="s">
        <v>103</v>
      </c>
      <c r="D430" s="35" t="s">
        <v>360</v>
      </c>
      <c r="E430" s="35" t="s">
        <v>123</v>
      </c>
      <c r="F430" s="37">
        <v>398</v>
      </c>
      <c r="G430" s="37">
        <v>398</v>
      </c>
      <c r="H430" s="37">
        <v>398</v>
      </c>
    </row>
    <row r="431" spans="1:8" ht="27.75" hidden="1" customHeight="1" x14ac:dyDescent="0.25">
      <c r="A431" s="38" t="s">
        <v>226</v>
      </c>
      <c r="B431" s="35" t="s">
        <v>145</v>
      </c>
      <c r="C431" s="35" t="s">
        <v>103</v>
      </c>
      <c r="D431" s="35" t="s">
        <v>360</v>
      </c>
      <c r="E431" s="35" t="s">
        <v>227</v>
      </c>
      <c r="F431" s="37">
        <f>F432</f>
        <v>0</v>
      </c>
      <c r="G431" s="37">
        <f>G432</f>
        <v>0</v>
      </c>
      <c r="H431" s="37">
        <f>H432</f>
        <v>0</v>
      </c>
    </row>
    <row r="432" spans="1:8" ht="21.75" hidden="1" customHeight="1" x14ac:dyDescent="0.25">
      <c r="A432" s="38" t="s">
        <v>228</v>
      </c>
      <c r="B432" s="35" t="s">
        <v>145</v>
      </c>
      <c r="C432" s="35" t="s">
        <v>103</v>
      </c>
      <c r="D432" s="35" t="s">
        <v>360</v>
      </c>
      <c r="E432" s="35" t="s">
        <v>229</v>
      </c>
      <c r="F432" s="37">
        <v>0</v>
      </c>
      <c r="G432" s="37">
        <v>0</v>
      </c>
      <c r="H432" s="37">
        <v>0</v>
      </c>
    </row>
    <row r="433" spans="1:8" s="40" customFormat="1" ht="15" x14ac:dyDescent="0.25">
      <c r="A433" s="38" t="s">
        <v>361</v>
      </c>
      <c r="B433" s="35" t="s">
        <v>145</v>
      </c>
      <c r="C433" s="35" t="s">
        <v>243</v>
      </c>
      <c r="D433" s="35" t="s">
        <v>100</v>
      </c>
      <c r="E433" s="35" t="s">
        <v>101</v>
      </c>
      <c r="F433" s="37">
        <f>F434+F463</f>
        <v>2370</v>
      </c>
      <c r="G433" s="37">
        <f>G434+G463</f>
        <v>2370</v>
      </c>
      <c r="H433" s="37">
        <f>H434+H463</f>
        <v>2370</v>
      </c>
    </row>
    <row r="434" spans="1:8" s="40" customFormat="1" ht="39" x14ac:dyDescent="0.25">
      <c r="A434" s="38" t="s">
        <v>362</v>
      </c>
      <c r="B434" s="35" t="s">
        <v>145</v>
      </c>
      <c r="C434" s="35" t="s">
        <v>243</v>
      </c>
      <c r="D434" s="35" t="s">
        <v>363</v>
      </c>
      <c r="E434" s="35" t="s">
        <v>101</v>
      </c>
      <c r="F434" s="37">
        <f>F435+F439+F443+F447+F451+F459</f>
        <v>2370</v>
      </c>
      <c r="G434" s="37">
        <f>G435+G439+G443+G447+G451+G459</f>
        <v>2370</v>
      </c>
      <c r="H434" s="37">
        <f>H435+H439+H443+H447+H451+H459</f>
        <v>2370</v>
      </c>
    </row>
    <row r="435" spans="1:8" s="40" customFormat="1" ht="51.75" x14ac:dyDescent="0.25">
      <c r="A435" s="38" t="s">
        <v>364</v>
      </c>
      <c r="B435" s="35" t="s">
        <v>145</v>
      </c>
      <c r="C435" s="35" t="s">
        <v>243</v>
      </c>
      <c r="D435" s="35" t="s">
        <v>365</v>
      </c>
      <c r="E435" s="35" t="s">
        <v>101</v>
      </c>
      <c r="F435" s="37">
        <f t="shared" ref="F435:H437" si="99">F436</f>
        <v>200</v>
      </c>
      <c r="G435" s="37">
        <f t="shared" si="99"/>
        <v>200</v>
      </c>
      <c r="H435" s="37">
        <f t="shared" si="99"/>
        <v>200</v>
      </c>
    </row>
    <row r="436" spans="1:8" s="40" customFormat="1" ht="15" x14ac:dyDescent="0.25">
      <c r="A436" s="38" t="s">
        <v>179</v>
      </c>
      <c r="B436" s="35" t="s">
        <v>145</v>
      </c>
      <c r="C436" s="35" t="s">
        <v>243</v>
      </c>
      <c r="D436" s="35" t="s">
        <v>366</v>
      </c>
      <c r="E436" s="35" t="s">
        <v>101</v>
      </c>
      <c r="F436" s="37">
        <f t="shared" si="99"/>
        <v>200</v>
      </c>
      <c r="G436" s="37">
        <f t="shared" si="99"/>
        <v>200</v>
      </c>
      <c r="H436" s="37">
        <f t="shared" si="99"/>
        <v>200</v>
      </c>
    </row>
    <row r="437" spans="1:8" s="40" customFormat="1" ht="26.25" x14ac:dyDescent="0.25">
      <c r="A437" s="38" t="s">
        <v>120</v>
      </c>
      <c r="B437" s="35" t="s">
        <v>145</v>
      </c>
      <c r="C437" s="35" t="s">
        <v>243</v>
      </c>
      <c r="D437" s="35" t="s">
        <v>366</v>
      </c>
      <c r="E437" s="35" t="s">
        <v>121</v>
      </c>
      <c r="F437" s="37">
        <f t="shared" si="99"/>
        <v>200</v>
      </c>
      <c r="G437" s="37">
        <f t="shared" si="99"/>
        <v>200</v>
      </c>
      <c r="H437" s="37">
        <f t="shared" si="99"/>
        <v>200</v>
      </c>
    </row>
    <row r="438" spans="1:8" s="41" customFormat="1" ht="30" customHeight="1" x14ac:dyDescent="0.25">
      <c r="A438" s="38" t="s">
        <v>122</v>
      </c>
      <c r="B438" s="35" t="s">
        <v>145</v>
      </c>
      <c r="C438" s="35" t="s">
        <v>243</v>
      </c>
      <c r="D438" s="35" t="s">
        <v>366</v>
      </c>
      <c r="E438" s="35" t="s">
        <v>123</v>
      </c>
      <c r="F438" s="37">
        <v>200</v>
      </c>
      <c r="G438" s="37">
        <v>200</v>
      </c>
      <c r="H438" s="37">
        <v>200</v>
      </c>
    </row>
    <row r="439" spans="1:8" s="41" customFormat="1" ht="69.75" customHeight="1" x14ac:dyDescent="0.25">
      <c r="A439" s="38" t="s">
        <v>367</v>
      </c>
      <c r="B439" s="35" t="s">
        <v>145</v>
      </c>
      <c r="C439" s="35" t="s">
        <v>243</v>
      </c>
      <c r="D439" s="35" t="s">
        <v>368</v>
      </c>
      <c r="E439" s="35" t="s">
        <v>101</v>
      </c>
      <c r="F439" s="37">
        <f t="shared" ref="F439:H441" si="100">F440</f>
        <v>520</v>
      </c>
      <c r="G439" s="37">
        <f t="shared" si="100"/>
        <v>520</v>
      </c>
      <c r="H439" s="37">
        <f t="shared" si="100"/>
        <v>520</v>
      </c>
    </row>
    <row r="440" spans="1:8" s="41" customFormat="1" ht="17.25" customHeight="1" x14ac:dyDescent="0.25">
      <c r="A440" s="38" t="s">
        <v>179</v>
      </c>
      <c r="B440" s="35" t="s">
        <v>145</v>
      </c>
      <c r="C440" s="35" t="s">
        <v>243</v>
      </c>
      <c r="D440" s="35" t="s">
        <v>369</v>
      </c>
      <c r="E440" s="35" t="s">
        <v>101</v>
      </c>
      <c r="F440" s="37">
        <f t="shared" si="100"/>
        <v>520</v>
      </c>
      <c r="G440" s="37">
        <f t="shared" si="100"/>
        <v>520</v>
      </c>
      <c r="H440" s="37">
        <f t="shared" si="100"/>
        <v>520</v>
      </c>
    </row>
    <row r="441" spans="1:8" s="41" customFormat="1" ht="26.25" x14ac:dyDescent="0.25">
      <c r="A441" s="38" t="s">
        <v>120</v>
      </c>
      <c r="B441" s="35" t="s">
        <v>145</v>
      </c>
      <c r="C441" s="35" t="s">
        <v>243</v>
      </c>
      <c r="D441" s="35" t="s">
        <v>369</v>
      </c>
      <c r="E441" s="35" t="s">
        <v>121</v>
      </c>
      <c r="F441" s="37">
        <f t="shared" si="100"/>
        <v>520</v>
      </c>
      <c r="G441" s="37">
        <f t="shared" si="100"/>
        <v>520</v>
      </c>
      <c r="H441" s="37">
        <f t="shared" si="100"/>
        <v>520</v>
      </c>
    </row>
    <row r="442" spans="1:8" s="41" customFormat="1" ht="39" x14ac:dyDescent="0.25">
      <c r="A442" s="38" t="s">
        <v>122</v>
      </c>
      <c r="B442" s="35" t="s">
        <v>145</v>
      </c>
      <c r="C442" s="35" t="s">
        <v>243</v>
      </c>
      <c r="D442" s="35" t="s">
        <v>369</v>
      </c>
      <c r="E442" s="35" t="s">
        <v>123</v>
      </c>
      <c r="F442" s="37">
        <v>520</v>
      </c>
      <c r="G442" s="37">
        <v>520</v>
      </c>
      <c r="H442" s="37">
        <v>520</v>
      </c>
    </row>
    <row r="443" spans="1:8" s="41" customFormat="1" ht="26.25" x14ac:dyDescent="0.25">
      <c r="A443" s="38" t="s">
        <v>370</v>
      </c>
      <c r="B443" s="35" t="s">
        <v>145</v>
      </c>
      <c r="C443" s="35" t="s">
        <v>243</v>
      </c>
      <c r="D443" s="35" t="s">
        <v>371</v>
      </c>
      <c r="E443" s="35" t="s">
        <v>101</v>
      </c>
      <c r="F443" s="37">
        <f t="shared" ref="F443:H445" si="101">F444</f>
        <v>880</v>
      </c>
      <c r="G443" s="37">
        <f t="shared" si="101"/>
        <v>880</v>
      </c>
      <c r="H443" s="37">
        <f t="shared" si="101"/>
        <v>880</v>
      </c>
    </row>
    <row r="444" spans="1:8" s="41" customFormat="1" ht="15" x14ac:dyDescent="0.25">
      <c r="A444" s="38" t="s">
        <v>179</v>
      </c>
      <c r="B444" s="35" t="s">
        <v>145</v>
      </c>
      <c r="C444" s="35" t="s">
        <v>243</v>
      </c>
      <c r="D444" s="35" t="s">
        <v>372</v>
      </c>
      <c r="E444" s="35" t="s">
        <v>101</v>
      </c>
      <c r="F444" s="37">
        <f t="shared" si="101"/>
        <v>880</v>
      </c>
      <c r="G444" s="37">
        <f t="shared" si="101"/>
        <v>880</v>
      </c>
      <c r="H444" s="37">
        <f t="shared" si="101"/>
        <v>880</v>
      </c>
    </row>
    <row r="445" spans="1:8" s="41" customFormat="1" ht="26.25" x14ac:dyDescent="0.25">
      <c r="A445" s="38" t="s">
        <v>120</v>
      </c>
      <c r="B445" s="35" t="s">
        <v>145</v>
      </c>
      <c r="C445" s="35" t="s">
        <v>243</v>
      </c>
      <c r="D445" s="35" t="s">
        <v>372</v>
      </c>
      <c r="E445" s="35" t="s">
        <v>121</v>
      </c>
      <c r="F445" s="37">
        <f t="shared" si="101"/>
        <v>880</v>
      </c>
      <c r="G445" s="37">
        <f t="shared" si="101"/>
        <v>880</v>
      </c>
      <c r="H445" s="37">
        <f t="shared" si="101"/>
        <v>880</v>
      </c>
    </row>
    <row r="446" spans="1:8" s="41" customFormat="1" ht="32.25" customHeight="1" x14ac:dyDescent="0.25">
      <c r="A446" s="38" t="s">
        <v>122</v>
      </c>
      <c r="B446" s="35" t="s">
        <v>145</v>
      </c>
      <c r="C446" s="35" t="s">
        <v>243</v>
      </c>
      <c r="D446" s="35" t="s">
        <v>372</v>
      </c>
      <c r="E446" s="35" t="s">
        <v>123</v>
      </c>
      <c r="F446" s="37">
        <v>880</v>
      </c>
      <c r="G446" s="37">
        <v>880</v>
      </c>
      <c r="H446" s="37">
        <v>880</v>
      </c>
    </row>
    <row r="447" spans="1:8" s="41" customFormat="1" ht="39" x14ac:dyDescent="0.25">
      <c r="A447" s="38" t="s">
        <v>373</v>
      </c>
      <c r="B447" s="35" t="s">
        <v>145</v>
      </c>
      <c r="C447" s="35" t="s">
        <v>243</v>
      </c>
      <c r="D447" s="35" t="s">
        <v>374</v>
      </c>
      <c r="E447" s="35" t="s">
        <v>101</v>
      </c>
      <c r="F447" s="37">
        <f t="shared" ref="F447:H449" si="102">F448</f>
        <v>720</v>
      </c>
      <c r="G447" s="37">
        <f t="shared" si="102"/>
        <v>720</v>
      </c>
      <c r="H447" s="37">
        <f t="shared" si="102"/>
        <v>720</v>
      </c>
    </row>
    <row r="448" spans="1:8" s="41" customFormat="1" ht="15" x14ac:dyDescent="0.25">
      <c r="A448" s="38" t="s">
        <v>179</v>
      </c>
      <c r="B448" s="35" t="s">
        <v>145</v>
      </c>
      <c r="C448" s="35" t="s">
        <v>243</v>
      </c>
      <c r="D448" s="35" t="s">
        <v>375</v>
      </c>
      <c r="E448" s="35" t="s">
        <v>101</v>
      </c>
      <c r="F448" s="37">
        <f t="shared" si="102"/>
        <v>720</v>
      </c>
      <c r="G448" s="37">
        <f t="shared" si="102"/>
        <v>720</v>
      </c>
      <c r="H448" s="37">
        <f t="shared" si="102"/>
        <v>720</v>
      </c>
    </row>
    <row r="449" spans="1:8" s="41" customFormat="1" ht="26.25" x14ac:dyDescent="0.25">
      <c r="A449" s="38" t="s">
        <v>120</v>
      </c>
      <c r="B449" s="35" t="s">
        <v>145</v>
      </c>
      <c r="C449" s="35" t="s">
        <v>243</v>
      </c>
      <c r="D449" s="35" t="s">
        <v>375</v>
      </c>
      <c r="E449" s="35" t="s">
        <v>121</v>
      </c>
      <c r="F449" s="37">
        <f t="shared" si="102"/>
        <v>720</v>
      </c>
      <c r="G449" s="37">
        <f t="shared" si="102"/>
        <v>720</v>
      </c>
      <c r="H449" s="37">
        <f t="shared" si="102"/>
        <v>720</v>
      </c>
    </row>
    <row r="450" spans="1:8" s="41" customFormat="1" ht="32.25" customHeight="1" x14ac:dyDescent="0.25">
      <c r="A450" s="38" t="s">
        <v>122</v>
      </c>
      <c r="B450" s="35" t="s">
        <v>145</v>
      </c>
      <c r="C450" s="35" t="s">
        <v>243</v>
      </c>
      <c r="D450" s="35" t="s">
        <v>375</v>
      </c>
      <c r="E450" s="35" t="s">
        <v>123</v>
      </c>
      <c r="F450" s="37">
        <v>720</v>
      </c>
      <c r="G450" s="37">
        <v>720</v>
      </c>
      <c r="H450" s="37">
        <v>720</v>
      </c>
    </row>
    <row r="451" spans="1:8" s="41" customFormat="1" ht="26.25" x14ac:dyDescent="0.25">
      <c r="A451" s="38" t="s">
        <v>376</v>
      </c>
      <c r="B451" s="35" t="s">
        <v>145</v>
      </c>
      <c r="C451" s="35" t="s">
        <v>243</v>
      </c>
      <c r="D451" s="35" t="s">
        <v>377</v>
      </c>
      <c r="E451" s="35" t="s">
        <v>101</v>
      </c>
      <c r="F451" s="37">
        <f t="shared" ref="F451:H453" si="103">F452</f>
        <v>50</v>
      </c>
      <c r="G451" s="37">
        <f t="shared" si="103"/>
        <v>50</v>
      </c>
      <c r="H451" s="37">
        <f t="shared" si="103"/>
        <v>50</v>
      </c>
    </row>
    <row r="452" spans="1:8" s="41" customFormat="1" ht="15" x14ac:dyDescent="0.25">
      <c r="A452" s="38" t="s">
        <v>179</v>
      </c>
      <c r="B452" s="35" t="s">
        <v>145</v>
      </c>
      <c r="C452" s="35" t="s">
        <v>243</v>
      </c>
      <c r="D452" s="35" t="s">
        <v>378</v>
      </c>
      <c r="E452" s="35" t="s">
        <v>101</v>
      </c>
      <c r="F452" s="37">
        <f t="shared" si="103"/>
        <v>50</v>
      </c>
      <c r="G452" s="37">
        <f t="shared" si="103"/>
        <v>50</v>
      </c>
      <c r="H452" s="37">
        <f t="shared" si="103"/>
        <v>50</v>
      </c>
    </row>
    <row r="453" spans="1:8" s="41" customFormat="1" ht="26.25" x14ac:dyDescent="0.25">
      <c r="A453" s="38" t="s">
        <v>120</v>
      </c>
      <c r="B453" s="35" t="s">
        <v>145</v>
      </c>
      <c r="C453" s="35" t="s">
        <v>243</v>
      </c>
      <c r="D453" s="35" t="s">
        <v>378</v>
      </c>
      <c r="E453" s="35" t="s">
        <v>121</v>
      </c>
      <c r="F453" s="37">
        <f t="shared" si="103"/>
        <v>50</v>
      </c>
      <c r="G453" s="37">
        <f t="shared" si="103"/>
        <v>50</v>
      </c>
      <c r="H453" s="37">
        <f t="shared" si="103"/>
        <v>50</v>
      </c>
    </row>
    <row r="454" spans="1:8" s="41" customFormat="1" ht="30.75" customHeight="1" x14ac:dyDescent="0.25">
      <c r="A454" s="38" t="s">
        <v>122</v>
      </c>
      <c r="B454" s="35" t="s">
        <v>145</v>
      </c>
      <c r="C454" s="35" t="s">
        <v>243</v>
      </c>
      <c r="D454" s="35" t="s">
        <v>378</v>
      </c>
      <c r="E454" s="35" t="s">
        <v>123</v>
      </c>
      <c r="F454" s="37">
        <v>50</v>
      </c>
      <c r="G454" s="37">
        <v>50</v>
      </c>
      <c r="H454" s="37">
        <v>50</v>
      </c>
    </row>
    <row r="455" spans="1:8" s="41" customFormat="1" ht="26.25" hidden="1" x14ac:dyDescent="0.25">
      <c r="A455" s="38" t="s">
        <v>379</v>
      </c>
      <c r="B455" s="35" t="s">
        <v>145</v>
      </c>
      <c r="C455" s="35" t="s">
        <v>243</v>
      </c>
      <c r="D455" s="35" t="s">
        <v>380</v>
      </c>
      <c r="E455" s="35" t="s">
        <v>101</v>
      </c>
      <c r="F455" s="37">
        <f>F457</f>
        <v>0</v>
      </c>
      <c r="G455" s="37">
        <f>G457</f>
        <v>0</v>
      </c>
      <c r="H455" s="37">
        <f>H457</f>
        <v>0</v>
      </c>
    </row>
    <row r="456" spans="1:8" s="41" customFormat="1" ht="15" hidden="1" x14ac:dyDescent="0.25">
      <c r="A456" s="38" t="s">
        <v>179</v>
      </c>
      <c r="B456" s="35" t="s">
        <v>145</v>
      </c>
      <c r="C456" s="35" t="s">
        <v>243</v>
      </c>
      <c r="D456" s="35" t="s">
        <v>381</v>
      </c>
      <c r="E456" s="35" t="s">
        <v>101</v>
      </c>
      <c r="F456" s="37">
        <f t="shared" ref="F456:H457" si="104">F457</f>
        <v>0</v>
      </c>
      <c r="G456" s="37">
        <f t="shared" si="104"/>
        <v>0</v>
      </c>
      <c r="H456" s="37">
        <f t="shared" si="104"/>
        <v>0</v>
      </c>
    </row>
    <row r="457" spans="1:8" s="41" customFormat="1" ht="26.25" hidden="1" x14ac:dyDescent="0.25">
      <c r="A457" s="38" t="s">
        <v>120</v>
      </c>
      <c r="B457" s="35" t="s">
        <v>145</v>
      </c>
      <c r="C457" s="35" t="s">
        <v>243</v>
      </c>
      <c r="D457" s="35" t="s">
        <v>381</v>
      </c>
      <c r="E457" s="35" t="s">
        <v>121</v>
      </c>
      <c r="F457" s="37">
        <f t="shared" si="104"/>
        <v>0</v>
      </c>
      <c r="G457" s="37">
        <f t="shared" si="104"/>
        <v>0</v>
      </c>
      <c r="H457" s="37">
        <f t="shared" si="104"/>
        <v>0</v>
      </c>
    </row>
    <row r="458" spans="1:8" s="41" customFormat="1" ht="39" hidden="1" x14ac:dyDescent="0.25">
      <c r="A458" s="38" t="s">
        <v>122</v>
      </c>
      <c r="B458" s="35" t="s">
        <v>145</v>
      </c>
      <c r="C458" s="35" t="s">
        <v>243</v>
      </c>
      <c r="D458" s="35" t="s">
        <v>381</v>
      </c>
      <c r="E458" s="35" t="s">
        <v>123</v>
      </c>
      <c r="F458" s="37">
        <f>50-50</f>
        <v>0</v>
      </c>
      <c r="G458" s="37">
        <f>50-50</f>
        <v>0</v>
      </c>
      <c r="H458" s="37">
        <f>50-50</f>
        <v>0</v>
      </c>
    </row>
    <row r="459" spans="1:8" s="41" customFormat="1" ht="26.25" hidden="1" x14ac:dyDescent="0.25">
      <c r="A459" s="38" t="s">
        <v>379</v>
      </c>
      <c r="B459" s="35" t="s">
        <v>145</v>
      </c>
      <c r="C459" s="35" t="s">
        <v>243</v>
      </c>
      <c r="D459" s="35" t="s">
        <v>380</v>
      </c>
      <c r="E459" s="35" t="s">
        <v>101</v>
      </c>
      <c r="F459" s="37">
        <f t="shared" ref="F459:H461" si="105">F460</f>
        <v>0</v>
      </c>
      <c r="G459" s="37">
        <f t="shared" si="105"/>
        <v>0</v>
      </c>
      <c r="H459" s="37">
        <f t="shared" si="105"/>
        <v>0</v>
      </c>
    </row>
    <row r="460" spans="1:8" s="41" customFormat="1" ht="15" hidden="1" x14ac:dyDescent="0.25">
      <c r="A460" s="38" t="s">
        <v>179</v>
      </c>
      <c r="B460" s="35" t="s">
        <v>145</v>
      </c>
      <c r="C460" s="35" t="s">
        <v>243</v>
      </c>
      <c r="D460" s="35" t="s">
        <v>381</v>
      </c>
      <c r="E460" s="35" t="s">
        <v>101</v>
      </c>
      <c r="F460" s="37">
        <f t="shared" si="105"/>
        <v>0</v>
      </c>
      <c r="G460" s="37">
        <f t="shared" si="105"/>
        <v>0</v>
      </c>
      <c r="H460" s="37">
        <f t="shared" si="105"/>
        <v>0</v>
      </c>
    </row>
    <row r="461" spans="1:8" s="41" customFormat="1" ht="26.25" hidden="1" x14ac:dyDescent="0.25">
      <c r="A461" s="38" t="s">
        <v>120</v>
      </c>
      <c r="B461" s="35" t="s">
        <v>145</v>
      </c>
      <c r="C461" s="35" t="s">
        <v>243</v>
      </c>
      <c r="D461" s="35" t="s">
        <v>381</v>
      </c>
      <c r="E461" s="35" t="s">
        <v>121</v>
      </c>
      <c r="F461" s="37">
        <f t="shared" si="105"/>
        <v>0</v>
      </c>
      <c r="G461" s="37">
        <f t="shared" si="105"/>
        <v>0</v>
      </c>
      <c r="H461" s="37">
        <f t="shared" si="105"/>
        <v>0</v>
      </c>
    </row>
    <row r="462" spans="1:8" s="41" customFormat="1" ht="39" hidden="1" x14ac:dyDescent="0.25">
      <c r="A462" s="38" t="s">
        <v>122</v>
      </c>
      <c r="B462" s="35" t="s">
        <v>145</v>
      </c>
      <c r="C462" s="35" t="s">
        <v>243</v>
      </c>
      <c r="D462" s="35" t="s">
        <v>381</v>
      </c>
      <c r="E462" s="35" t="s">
        <v>123</v>
      </c>
      <c r="F462" s="37">
        <f>50-8.6-41.4</f>
        <v>0</v>
      </c>
      <c r="G462" s="37">
        <f>50-8.6-41.4</f>
        <v>0</v>
      </c>
      <c r="H462" s="37">
        <f>50-8.6-41.4</f>
        <v>0</v>
      </c>
    </row>
    <row r="463" spans="1:8" s="41" customFormat="1" ht="39" hidden="1" x14ac:dyDescent="0.25">
      <c r="A463" s="38" t="s">
        <v>359</v>
      </c>
      <c r="B463" s="35" t="s">
        <v>145</v>
      </c>
      <c r="C463" s="35" t="s">
        <v>243</v>
      </c>
      <c r="D463" s="35" t="s">
        <v>211</v>
      </c>
      <c r="E463" s="35" t="s">
        <v>101</v>
      </c>
      <c r="F463" s="37">
        <f t="shared" ref="F463:H466" si="106">F464</f>
        <v>0</v>
      </c>
      <c r="G463" s="37">
        <f t="shared" si="106"/>
        <v>0</v>
      </c>
      <c r="H463" s="37">
        <f t="shared" si="106"/>
        <v>0</v>
      </c>
    </row>
    <row r="464" spans="1:8" s="41" customFormat="1" ht="26.25" hidden="1" x14ac:dyDescent="0.25">
      <c r="A464" s="38" t="s">
        <v>220</v>
      </c>
      <c r="B464" s="35" t="s">
        <v>145</v>
      </c>
      <c r="C464" s="35" t="s">
        <v>243</v>
      </c>
      <c r="D464" s="35" t="s">
        <v>221</v>
      </c>
      <c r="E464" s="35" t="s">
        <v>101</v>
      </c>
      <c r="F464" s="37">
        <f t="shared" si="106"/>
        <v>0</v>
      </c>
      <c r="G464" s="37">
        <f t="shared" si="106"/>
        <v>0</v>
      </c>
      <c r="H464" s="37">
        <f t="shared" si="106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222</v>
      </c>
      <c r="E465" s="35" t="s">
        <v>101</v>
      </c>
      <c r="F465" s="37">
        <f t="shared" si="106"/>
        <v>0</v>
      </c>
      <c r="G465" s="37">
        <f t="shared" si="106"/>
        <v>0</v>
      </c>
      <c r="H465" s="37">
        <f t="shared" si="106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222</v>
      </c>
      <c r="E466" s="35" t="s">
        <v>121</v>
      </c>
      <c r="F466" s="37">
        <f t="shared" si="106"/>
        <v>0</v>
      </c>
      <c r="G466" s="37">
        <f t="shared" si="106"/>
        <v>0</v>
      </c>
      <c r="H466" s="37">
        <f t="shared" si="106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222</v>
      </c>
      <c r="E467" s="35" t="s">
        <v>123</v>
      </c>
      <c r="F467" s="37">
        <v>0</v>
      </c>
      <c r="G467" s="37">
        <v>0</v>
      </c>
      <c r="H467" s="37">
        <v>0</v>
      </c>
    </row>
    <row r="468" spans="1:8" s="41" customFormat="1" ht="39" hidden="1" x14ac:dyDescent="0.25">
      <c r="A468" s="38" t="s">
        <v>382</v>
      </c>
      <c r="B468" s="35" t="s">
        <v>145</v>
      </c>
      <c r="C468" s="35" t="s">
        <v>243</v>
      </c>
      <c r="D468" s="35" t="s">
        <v>383</v>
      </c>
      <c r="E468" s="35" t="s">
        <v>101</v>
      </c>
      <c r="F468" s="37">
        <f t="shared" ref="F468:H470" si="107">F469</f>
        <v>0</v>
      </c>
      <c r="G468" s="37">
        <f t="shared" si="107"/>
        <v>0</v>
      </c>
      <c r="H468" s="37">
        <f t="shared" si="107"/>
        <v>0</v>
      </c>
    </row>
    <row r="469" spans="1:8" s="41" customFormat="1" ht="15" hidden="1" x14ac:dyDescent="0.25">
      <c r="A469" s="38" t="s">
        <v>179</v>
      </c>
      <c r="B469" s="35" t="s">
        <v>145</v>
      </c>
      <c r="C469" s="35" t="s">
        <v>243</v>
      </c>
      <c r="D469" s="35" t="s">
        <v>384</v>
      </c>
      <c r="E469" s="35" t="s">
        <v>101</v>
      </c>
      <c r="F469" s="37">
        <f t="shared" si="107"/>
        <v>0</v>
      </c>
      <c r="G469" s="37">
        <f t="shared" si="107"/>
        <v>0</v>
      </c>
      <c r="H469" s="37">
        <f t="shared" si="107"/>
        <v>0</v>
      </c>
    </row>
    <row r="470" spans="1:8" s="41" customFormat="1" ht="39" hidden="1" x14ac:dyDescent="0.25">
      <c r="A470" s="38" t="s">
        <v>226</v>
      </c>
      <c r="B470" s="35" t="s">
        <v>145</v>
      </c>
      <c r="C470" s="35" t="s">
        <v>243</v>
      </c>
      <c r="D470" s="35" t="s">
        <v>384</v>
      </c>
      <c r="E470" s="35" t="s">
        <v>227</v>
      </c>
      <c r="F470" s="37">
        <f t="shared" si="107"/>
        <v>0</v>
      </c>
      <c r="G470" s="37">
        <f t="shared" si="107"/>
        <v>0</v>
      </c>
      <c r="H470" s="37">
        <f t="shared" si="107"/>
        <v>0</v>
      </c>
    </row>
    <row r="471" spans="1:8" s="41" customFormat="1" ht="15" hidden="1" x14ac:dyDescent="0.25">
      <c r="A471" s="38" t="s">
        <v>228</v>
      </c>
      <c r="B471" s="35" t="s">
        <v>145</v>
      </c>
      <c r="C471" s="35" t="s">
        <v>243</v>
      </c>
      <c r="D471" s="35" t="s">
        <v>384</v>
      </c>
      <c r="E471" s="35" t="s">
        <v>229</v>
      </c>
      <c r="F471" s="37"/>
      <c r="G471" s="37"/>
      <c r="H471" s="37"/>
    </row>
    <row r="472" spans="1:8" s="41" customFormat="1" ht="26.25" hidden="1" x14ac:dyDescent="0.25">
      <c r="A472" s="38" t="s">
        <v>385</v>
      </c>
      <c r="B472" s="35" t="s">
        <v>145</v>
      </c>
      <c r="C472" s="35" t="s">
        <v>145</v>
      </c>
      <c r="D472" s="35" t="s">
        <v>100</v>
      </c>
      <c r="E472" s="35" t="s">
        <v>101</v>
      </c>
      <c r="F472" s="37">
        <f t="shared" ref="F472:H476" si="108">F473</f>
        <v>0</v>
      </c>
      <c r="G472" s="37">
        <f t="shared" si="108"/>
        <v>0</v>
      </c>
      <c r="H472" s="37">
        <f t="shared" si="108"/>
        <v>0</v>
      </c>
    </row>
    <row r="473" spans="1:8" s="41" customFormat="1" ht="39" hidden="1" x14ac:dyDescent="0.25">
      <c r="A473" s="38" t="s">
        <v>386</v>
      </c>
      <c r="B473" s="35" t="s">
        <v>145</v>
      </c>
      <c r="C473" s="35" t="s">
        <v>145</v>
      </c>
      <c r="D473" s="35" t="s">
        <v>211</v>
      </c>
      <c r="E473" s="35" t="s">
        <v>101</v>
      </c>
      <c r="F473" s="37">
        <f t="shared" si="108"/>
        <v>0</v>
      </c>
      <c r="G473" s="37">
        <f t="shared" si="108"/>
        <v>0</v>
      </c>
      <c r="H473" s="37">
        <f t="shared" si="108"/>
        <v>0</v>
      </c>
    </row>
    <row r="474" spans="1:8" s="41" customFormat="1" ht="26.25" hidden="1" x14ac:dyDescent="0.25">
      <c r="A474" s="38" t="s">
        <v>220</v>
      </c>
      <c r="B474" s="35" t="s">
        <v>145</v>
      </c>
      <c r="C474" s="35" t="s">
        <v>145</v>
      </c>
      <c r="D474" s="35" t="s">
        <v>221</v>
      </c>
      <c r="E474" s="35" t="s">
        <v>101</v>
      </c>
      <c r="F474" s="37">
        <f t="shared" si="108"/>
        <v>0</v>
      </c>
      <c r="G474" s="37">
        <f t="shared" si="108"/>
        <v>0</v>
      </c>
      <c r="H474" s="37">
        <f t="shared" si="108"/>
        <v>0</v>
      </c>
    </row>
    <row r="475" spans="1:8" s="41" customFormat="1" ht="15" hidden="1" x14ac:dyDescent="0.25">
      <c r="A475" s="38" t="s">
        <v>179</v>
      </c>
      <c r="B475" s="35" t="s">
        <v>145</v>
      </c>
      <c r="C475" s="35" t="s">
        <v>145</v>
      </c>
      <c r="D475" s="35" t="s">
        <v>222</v>
      </c>
      <c r="E475" s="35" t="s">
        <v>101</v>
      </c>
      <c r="F475" s="37">
        <f t="shared" si="108"/>
        <v>0</v>
      </c>
      <c r="G475" s="37">
        <f t="shared" si="108"/>
        <v>0</v>
      </c>
      <c r="H475" s="37">
        <f t="shared" si="108"/>
        <v>0</v>
      </c>
    </row>
    <row r="476" spans="1:8" s="41" customFormat="1" ht="26.25" hidden="1" x14ac:dyDescent="0.25">
      <c r="A476" s="38" t="s">
        <v>120</v>
      </c>
      <c r="B476" s="35" t="s">
        <v>145</v>
      </c>
      <c r="C476" s="35" t="s">
        <v>145</v>
      </c>
      <c r="D476" s="35" t="s">
        <v>222</v>
      </c>
      <c r="E476" s="35" t="s">
        <v>121</v>
      </c>
      <c r="F476" s="37">
        <f t="shared" si="108"/>
        <v>0</v>
      </c>
      <c r="G476" s="37">
        <f t="shared" si="108"/>
        <v>0</v>
      </c>
      <c r="H476" s="37">
        <f t="shared" si="108"/>
        <v>0</v>
      </c>
    </row>
    <row r="477" spans="1:8" s="41" customFormat="1" ht="39" hidden="1" x14ac:dyDescent="0.25">
      <c r="A477" s="38" t="s">
        <v>122</v>
      </c>
      <c r="B477" s="35" t="s">
        <v>145</v>
      </c>
      <c r="C477" s="35" t="s">
        <v>145</v>
      </c>
      <c r="D477" s="35" t="s">
        <v>222</v>
      </c>
      <c r="E477" s="35" t="s">
        <v>123</v>
      </c>
      <c r="F477" s="37"/>
      <c r="G477" s="37"/>
      <c r="H477" s="37"/>
    </row>
    <row r="478" spans="1:8" s="40" customFormat="1" ht="14.25" x14ac:dyDescent="0.2">
      <c r="A478" s="54" t="s">
        <v>387</v>
      </c>
      <c r="B478" s="33" t="s">
        <v>158</v>
      </c>
      <c r="C478" s="33" t="s">
        <v>99</v>
      </c>
      <c r="D478" s="33" t="s">
        <v>100</v>
      </c>
      <c r="E478" s="33" t="s">
        <v>101</v>
      </c>
      <c r="F478" s="34">
        <f>F479+F505+F554+F584+F590</f>
        <v>42090.1</v>
      </c>
      <c r="G478" s="34">
        <f>G479+G505+G554+G584+G590</f>
        <v>43879.9</v>
      </c>
      <c r="H478" s="34">
        <f>H479+H505+H554+H584+H590</f>
        <v>45225.299999999996</v>
      </c>
    </row>
    <row r="479" spans="1:8" s="40" customFormat="1" ht="15" x14ac:dyDescent="0.25">
      <c r="A479" s="38" t="s">
        <v>388</v>
      </c>
      <c r="B479" s="35" t="s">
        <v>158</v>
      </c>
      <c r="C479" s="35" t="s">
        <v>98</v>
      </c>
      <c r="D479" s="35" t="s">
        <v>100</v>
      </c>
      <c r="E479" s="35" t="s">
        <v>101</v>
      </c>
      <c r="F479" s="37">
        <f>F480+F485</f>
        <v>17844.400000000001</v>
      </c>
      <c r="G479" s="37">
        <f>G480+G485</f>
        <v>18186</v>
      </c>
      <c r="H479" s="37">
        <f>H480+H485</f>
        <v>18886.100000000002</v>
      </c>
    </row>
    <row r="480" spans="1:8" s="40" customFormat="1" ht="39" hidden="1" x14ac:dyDescent="0.25">
      <c r="A480" s="38" t="s">
        <v>389</v>
      </c>
      <c r="B480" s="35" t="s">
        <v>158</v>
      </c>
      <c r="C480" s="35" t="s">
        <v>98</v>
      </c>
      <c r="D480" s="35" t="s">
        <v>390</v>
      </c>
      <c r="E480" s="35" t="s">
        <v>101</v>
      </c>
      <c r="F480" s="37">
        <f t="shared" ref="F480:H483" si="109">F481</f>
        <v>0</v>
      </c>
      <c r="G480" s="37">
        <f t="shared" si="109"/>
        <v>0</v>
      </c>
      <c r="H480" s="37">
        <f t="shared" si="109"/>
        <v>0</v>
      </c>
    </row>
    <row r="481" spans="1:8" s="40" customFormat="1" ht="51.75" hidden="1" x14ac:dyDescent="0.25">
      <c r="A481" s="61" t="s">
        <v>391</v>
      </c>
      <c r="B481" s="42" t="s">
        <v>158</v>
      </c>
      <c r="C481" s="42" t="s">
        <v>98</v>
      </c>
      <c r="D481" s="42" t="s">
        <v>392</v>
      </c>
      <c r="E481" s="42" t="s">
        <v>101</v>
      </c>
      <c r="F481" s="43">
        <f t="shared" si="109"/>
        <v>0</v>
      </c>
      <c r="G481" s="43">
        <f t="shared" si="109"/>
        <v>0</v>
      </c>
      <c r="H481" s="43">
        <f t="shared" si="109"/>
        <v>0</v>
      </c>
    </row>
    <row r="482" spans="1:8" s="40" customFormat="1" ht="15" hidden="1" x14ac:dyDescent="0.25">
      <c r="A482" s="61" t="s">
        <v>179</v>
      </c>
      <c r="B482" s="42" t="s">
        <v>158</v>
      </c>
      <c r="C482" s="42" t="s">
        <v>98</v>
      </c>
      <c r="D482" s="42" t="s">
        <v>393</v>
      </c>
      <c r="E482" s="42" t="s">
        <v>101</v>
      </c>
      <c r="F482" s="43">
        <f t="shared" si="109"/>
        <v>0</v>
      </c>
      <c r="G482" s="43">
        <f t="shared" si="109"/>
        <v>0</v>
      </c>
      <c r="H482" s="43">
        <f t="shared" si="109"/>
        <v>0</v>
      </c>
    </row>
    <row r="483" spans="1:8" s="40" customFormat="1" ht="39" hidden="1" x14ac:dyDescent="0.25">
      <c r="A483" s="61" t="s">
        <v>394</v>
      </c>
      <c r="B483" s="42" t="s">
        <v>158</v>
      </c>
      <c r="C483" s="42" t="s">
        <v>98</v>
      </c>
      <c r="D483" s="42" t="s">
        <v>393</v>
      </c>
      <c r="E483" s="42" t="s">
        <v>395</v>
      </c>
      <c r="F483" s="43">
        <f t="shared" si="109"/>
        <v>0</v>
      </c>
      <c r="G483" s="43">
        <f t="shared" si="109"/>
        <v>0</v>
      </c>
      <c r="H483" s="43">
        <f t="shared" si="109"/>
        <v>0</v>
      </c>
    </row>
    <row r="484" spans="1:8" s="40" customFormat="1" ht="15" hidden="1" x14ac:dyDescent="0.25">
      <c r="A484" s="61" t="s">
        <v>396</v>
      </c>
      <c r="B484" s="42" t="s">
        <v>158</v>
      </c>
      <c r="C484" s="42" t="s">
        <v>98</v>
      </c>
      <c r="D484" s="42" t="s">
        <v>393</v>
      </c>
      <c r="E484" s="42" t="s">
        <v>397</v>
      </c>
      <c r="F484" s="43">
        <f>63.1-63.1</f>
        <v>0</v>
      </c>
      <c r="G484" s="43">
        <f>63.1-63.1</f>
        <v>0</v>
      </c>
      <c r="H484" s="43">
        <f>63.1-63.1</f>
        <v>0</v>
      </c>
    </row>
    <row r="485" spans="1:8" s="40" customFormat="1" ht="39" x14ac:dyDescent="0.25">
      <c r="A485" s="38" t="s">
        <v>398</v>
      </c>
      <c r="B485" s="35" t="s">
        <v>158</v>
      </c>
      <c r="C485" s="35" t="s">
        <v>98</v>
      </c>
      <c r="D485" s="35" t="s">
        <v>399</v>
      </c>
      <c r="E485" s="35" t="s">
        <v>101</v>
      </c>
      <c r="F485" s="37">
        <f>F486</f>
        <v>17844.400000000001</v>
      </c>
      <c r="G485" s="37">
        <f>G486</f>
        <v>18186</v>
      </c>
      <c r="H485" s="37">
        <f>H486</f>
        <v>18886.100000000002</v>
      </c>
    </row>
    <row r="486" spans="1:8" s="40" customFormat="1" ht="55.5" customHeight="1" x14ac:dyDescent="0.25">
      <c r="A486" s="38" t="s">
        <v>400</v>
      </c>
      <c r="B486" s="35" t="s">
        <v>158</v>
      </c>
      <c r="C486" s="35" t="s">
        <v>98</v>
      </c>
      <c r="D486" s="35" t="s">
        <v>401</v>
      </c>
      <c r="E486" s="35" t="s">
        <v>101</v>
      </c>
      <c r="F486" s="37">
        <f>F487+F496+F499+F502+F490+F493</f>
        <v>17844.400000000001</v>
      </c>
      <c r="G486" s="37">
        <f t="shared" ref="G486:H486" si="110">G487+G496+G499+G502+G490+G493</f>
        <v>18186</v>
      </c>
      <c r="H486" s="37">
        <f t="shared" si="110"/>
        <v>18886.100000000002</v>
      </c>
    </row>
    <row r="487" spans="1:8" s="40" customFormat="1" ht="43.5" customHeight="1" x14ac:dyDescent="0.25">
      <c r="A487" s="38" t="s">
        <v>402</v>
      </c>
      <c r="B487" s="35" t="s">
        <v>158</v>
      </c>
      <c r="C487" s="35" t="s">
        <v>98</v>
      </c>
      <c r="D487" s="35" t="s">
        <v>403</v>
      </c>
      <c r="E487" s="35" t="s">
        <v>101</v>
      </c>
      <c r="F487" s="37">
        <f t="shared" ref="F487:H488" si="111">F488</f>
        <v>9783.7000000000007</v>
      </c>
      <c r="G487" s="37">
        <f t="shared" si="111"/>
        <v>10349.1</v>
      </c>
      <c r="H487" s="37">
        <f t="shared" si="111"/>
        <v>10643.7</v>
      </c>
    </row>
    <row r="488" spans="1:8" s="40" customFormat="1" ht="31.5" customHeight="1" x14ac:dyDescent="0.25">
      <c r="A488" s="38" t="s">
        <v>394</v>
      </c>
      <c r="B488" s="35" t="s">
        <v>158</v>
      </c>
      <c r="C488" s="35" t="s">
        <v>98</v>
      </c>
      <c r="D488" s="35" t="s">
        <v>403</v>
      </c>
      <c r="E488" s="35" t="s">
        <v>395</v>
      </c>
      <c r="F488" s="37">
        <f t="shared" si="111"/>
        <v>9783.7000000000007</v>
      </c>
      <c r="G488" s="37">
        <f t="shared" si="111"/>
        <v>10349.1</v>
      </c>
      <c r="H488" s="37">
        <f t="shared" si="111"/>
        <v>10643.7</v>
      </c>
    </row>
    <row r="489" spans="1:8" s="40" customFormat="1" ht="17.25" customHeight="1" x14ac:dyDescent="0.25">
      <c r="A489" s="38" t="s">
        <v>396</v>
      </c>
      <c r="B489" s="35" t="s">
        <v>158</v>
      </c>
      <c r="C489" s="35" t="s">
        <v>98</v>
      </c>
      <c r="D489" s="35" t="s">
        <v>403</v>
      </c>
      <c r="E489" s="35" t="s">
        <v>397</v>
      </c>
      <c r="F489" s="37">
        <f>9800-16.3</f>
        <v>9783.7000000000007</v>
      </c>
      <c r="G489" s="37">
        <v>10349.1</v>
      </c>
      <c r="H489" s="37">
        <v>10643.7</v>
      </c>
    </row>
    <row r="490" spans="1:8" s="40" customFormat="1" ht="30.75" customHeight="1" x14ac:dyDescent="0.25">
      <c r="A490" s="38" t="s">
        <v>594</v>
      </c>
      <c r="B490" s="35" t="s">
        <v>158</v>
      </c>
      <c r="C490" s="35" t="s">
        <v>98</v>
      </c>
      <c r="D490" s="35" t="s">
        <v>597</v>
      </c>
      <c r="E490" s="35" t="s">
        <v>101</v>
      </c>
      <c r="F490" s="37">
        <f>F491</f>
        <v>292.89999999999998</v>
      </c>
      <c r="G490" s="37">
        <f t="shared" ref="G490:H490" si="112">G491</f>
        <v>0</v>
      </c>
      <c r="H490" s="37">
        <f t="shared" si="112"/>
        <v>0</v>
      </c>
    </row>
    <row r="491" spans="1:8" s="40" customFormat="1" ht="28.5" customHeight="1" x14ac:dyDescent="0.25">
      <c r="A491" s="38" t="s">
        <v>394</v>
      </c>
      <c r="B491" s="35" t="s">
        <v>158</v>
      </c>
      <c r="C491" s="35" t="s">
        <v>98</v>
      </c>
      <c r="D491" s="35" t="s">
        <v>597</v>
      </c>
      <c r="E491" s="35" t="s">
        <v>395</v>
      </c>
      <c r="F491" s="37">
        <f>F492</f>
        <v>292.89999999999998</v>
      </c>
      <c r="G491" s="37">
        <f t="shared" ref="G491:H491" si="113">G492</f>
        <v>0</v>
      </c>
      <c r="H491" s="37">
        <f t="shared" si="113"/>
        <v>0</v>
      </c>
    </row>
    <row r="492" spans="1:8" s="40" customFormat="1" ht="17.25" customHeight="1" x14ac:dyDescent="0.25">
      <c r="A492" s="38" t="s">
        <v>396</v>
      </c>
      <c r="B492" s="35" t="s">
        <v>158</v>
      </c>
      <c r="C492" s="35" t="s">
        <v>98</v>
      </c>
      <c r="D492" s="35" t="s">
        <v>597</v>
      </c>
      <c r="E492" s="35" t="s">
        <v>397</v>
      </c>
      <c r="F492" s="37">
        <v>292.89999999999998</v>
      </c>
      <c r="G492" s="37">
        <v>0</v>
      </c>
      <c r="H492" s="37">
        <v>0</v>
      </c>
    </row>
    <row r="493" spans="1:8" s="40" customFormat="1" ht="45" customHeight="1" x14ac:dyDescent="0.25">
      <c r="A493" s="38" t="s">
        <v>592</v>
      </c>
      <c r="B493" s="35" t="s">
        <v>158</v>
      </c>
      <c r="C493" s="35" t="s">
        <v>98</v>
      </c>
      <c r="D493" s="35" t="s">
        <v>603</v>
      </c>
      <c r="E493" s="35" t="s">
        <v>101</v>
      </c>
      <c r="F493" s="37">
        <f>F494</f>
        <v>16.3</v>
      </c>
      <c r="G493" s="37">
        <f t="shared" ref="G493:H493" si="114">G494</f>
        <v>0</v>
      </c>
      <c r="H493" s="37">
        <f t="shared" si="114"/>
        <v>0</v>
      </c>
    </row>
    <row r="494" spans="1:8" s="40" customFormat="1" ht="32.25" customHeight="1" x14ac:dyDescent="0.25">
      <c r="A494" s="38" t="s">
        <v>394</v>
      </c>
      <c r="B494" s="35" t="s">
        <v>158</v>
      </c>
      <c r="C494" s="35" t="s">
        <v>98</v>
      </c>
      <c r="D494" s="35" t="s">
        <v>603</v>
      </c>
      <c r="E494" s="35" t="s">
        <v>395</v>
      </c>
      <c r="F494" s="37">
        <f>F495</f>
        <v>16.3</v>
      </c>
      <c r="G494" s="37">
        <f t="shared" ref="G494:H494" si="115">G495</f>
        <v>0</v>
      </c>
      <c r="H494" s="37">
        <f t="shared" si="115"/>
        <v>0</v>
      </c>
    </row>
    <row r="495" spans="1:8" s="40" customFormat="1" ht="17.25" customHeight="1" x14ac:dyDescent="0.25">
      <c r="A495" s="38" t="s">
        <v>396</v>
      </c>
      <c r="B495" s="35" t="s">
        <v>158</v>
      </c>
      <c r="C495" s="35" t="s">
        <v>98</v>
      </c>
      <c r="D495" s="35" t="s">
        <v>603</v>
      </c>
      <c r="E495" s="35" t="s">
        <v>397</v>
      </c>
      <c r="F495" s="37">
        <v>16.3</v>
      </c>
      <c r="G495" s="37">
        <v>0</v>
      </c>
      <c r="H495" s="37">
        <v>0</v>
      </c>
    </row>
    <row r="496" spans="1:8" s="40" customFormat="1" ht="64.5" x14ac:dyDescent="0.25">
      <c r="A496" s="38" t="s">
        <v>404</v>
      </c>
      <c r="B496" s="35" t="s">
        <v>158</v>
      </c>
      <c r="C496" s="35" t="s">
        <v>98</v>
      </c>
      <c r="D496" s="35" t="s">
        <v>405</v>
      </c>
      <c r="E496" s="35" t="s">
        <v>101</v>
      </c>
      <c r="F496" s="37">
        <f t="shared" ref="F496:H497" si="116">F497</f>
        <v>88</v>
      </c>
      <c r="G496" s="37">
        <f t="shared" si="116"/>
        <v>88</v>
      </c>
      <c r="H496" s="37">
        <f t="shared" si="116"/>
        <v>88</v>
      </c>
    </row>
    <row r="497" spans="1:8" s="40" customFormat="1" ht="30.75" customHeight="1" x14ac:dyDescent="0.25">
      <c r="A497" s="38" t="s">
        <v>394</v>
      </c>
      <c r="B497" s="35" t="s">
        <v>158</v>
      </c>
      <c r="C497" s="35" t="s">
        <v>98</v>
      </c>
      <c r="D497" s="35" t="s">
        <v>405</v>
      </c>
      <c r="E497" s="35" t="s">
        <v>395</v>
      </c>
      <c r="F497" s="37">
        <f t="shared" si="116"/>
        <v>88</v>
      </c>
      <c r="G497" s="37">
        <f t="shared" si="116"/>
        <v>88</v>
      </c>
      <c r="H497" s="37">
        <f t="shared" si="116"/>
        <v>88</v>
      </c>
    </row>
    <row r="498" spans="1:8" s="40" customFormat="1" ht="19.5" customHeight="1" x14ac:dyDescent="0.25">
      <c r="A498" s="38" t="s">
        <v>396</v>
      </c>
      <c r="B498" s="35" t="s">
        <v>158</v>
      </c>
      <c r="C498" s="35" t="s">
        <v>98</v>
      </c>
      <c r="D498" s="35" t="s">
        <v>405</v>
      </c>
      <c r="E498" s="35" t="s">
        <v>397</v>
      </c>
      <c r="F498" s="37">
        <v>88</v>
      </c>
      <c r="G498" s="37">
        <v>88</v>
      </c>
      <c r="H498" s="37">
        <v>88</v>
      </c>
    </row>
    <row r="499" spans="1:8" s="40" customFormat="1" ht="141" x14ac:dyDescent="0.25">
      <c r="A499" s="38" t="s">
        <v>406</v>
      </c>
      <c r="B499" s="35" t="s">
        <v>158</v>
      </c>
      <c r="C499" s="35" t="s">
        <v>98</v>
      </c>
      <c r="D499" s="35" t="s">
        <v>407</v>
      </c>
      <c r="E499" s="35" t="s">
        <v>101</v>
      </c>
      <c r="F499" s="37">
        <f t="shared" ref="F499:H500" si="117">F500</f>
        <v>46.4</v>
      </c>
      <c r="G499" s="37">
        <f t="shared" si="117"/>
        <v>48</v>
      </c>
      <c r="H499" s="37">
        <f t="shared" si="117"/>
        <v>49.6</v>
      </c>
    </row>
    <row r="500" spans="1:8" s="40" customFormat="1" ht="39" x14ac:dyDescent="0.25">
      <c r="A500" s="38" t="s">
        <v>394</v>
      </c>
      <c r="B500" s="35" t="s">
        <v>158</v>
      </c>
      <c r="C500" s="35" t="s">
        <v>98</v>
      </c>
      <c r="D500" s="35" t="s">
        <v>407</v>
      </c>
      <c r="E500" s="35" t="s">
        <v>395</v>
      </c>
      <c r="F500" s="37">
        <f t="shared" si="117"/>
        <v>46.4</v>
      </c>
      <c r="G500" s="37">
        <f t="shared" si="117"/>
        <v>48</v>
      </c>
      <c r="H500" s="37">
        <f t="shared" si="117"/>
        <v>49.6</v>
      </c>
    </row>
    <row r="501" spans="1:8" s="40" customFormat="1" ht="15" x14ac:dyDescent="0.25">
      <c r="A501" s="38" t="s">
        <v>396</v>
      </c>
      <c r="B501" s="35" t="s">
        <v>158</v>
      </c>
      <c r="C501" s="35" t="s">
        <v>98</v>
      </c>
      <c r="D501" s="35" t="s">
        <v>407</v>
      </c>
      <c r="E501" s="35" t="s">
        <v>397</v>
      </c>
      <c r="F501" s="37">
        <v>46.4</v>
      </c>
      <c r="G501" s="37">
        <v>48</v>
      </c>
      <c r="H501" s="37">
        <v>49.6</v>
      </c>
    </row>
    <row r="502" spans="1:8" s="40" customFormat="1" ht="39" x14ac:dyDescent="0.25">
      <c r="A502" s="38" t="s">
        <v>408</v>
      </c>
      <c r="B502" s="35" t="s">
        <v>158</v>
      </c>
      <c r="C502" s="35" t="s">
        <v>98</v>
      </c>
      <c r="D502" s="35" t="s">
        <v>409</v>
      </c>
      <c r="E502" s="35" t="s">
        <v>101</v>
      </c>
      <c r="F502" s="37">
        <f t="shared" ref="F502:H503" si="118">F503</f>
        <v>7617.1</v>
      </c>
      <c r="G502" s="37">
        <f t="shared" si="118"/>
        <v>7700.9</v>
      </c>
      <c r="H502" s="37">
        <f t="shared" si="118"/>
        <v>8104.8</v>
      </c>
    </row>
    <row r="503" spans="1:8" s="40" customFormat="1" ht="29.25" customHeight="1" x14ac:dyDescent="0.25">
      <c r="A503" s="38" t="s">
        <v>394</v>
      </c>
      <c r="B503" s="35" t="s">
        <v>158</v>
      </c>
      <c r="C503" s="35" t="s">
        <v>98</v>
      </c>
      <c r="D503" s="35" t="s">
        <v>409</v>
      </c>
      <c r="E503" s="35" t="s">
        <v>395</v>
      </c>
      <c r="F503" s="37">
        <f t="shared" si="118"/>
        <v>7617.1</v>
      </c>
      <c r="G503" s="37">
        <f t="shared" si="118"/>
        <v>7700.9</v>
      </c>
      <c r="H503" s="37">
        <f t="shared" si="118"/>
        <v>8104.8</v>
      </c>
    </row>
    <row r="504" spans="1:8" s="40" customFormat="1" ht="18" customHeight="1" x14ac:dyDescent="0.25">
      <c r="A504" s="38" t="s">
        <v>396</v>
      </c>
      <c r="B504" s="35" t="s">
        <v>158</v>
      </c>
      <c r="C504" s="35" t="s">
        <v>98</v>
      </c>
      <c r="D504" s="35" t="s">
        <v>409</v>
      </c>
      <c r="E504" s="35" t="s">
        <v>397</v>
      </c>
      <c r="F504" s="37">
        <v>7617.1</v>
      </c>
      <c r="G504" s="37">
        <v>7700.9</v>
      </c>
      <c r="H504" s="37">
        <v>8104.8</v>
      </c>
    </row>
    <row r="505" spans="1:8" s="40" customFormat="1" ht="19.5" customHeight="1" x14ac:dyDescent="0.25">
      <c r="A505" s="38" t="s">
        <v>410</v>
      </c>
      <c r="B505" s="35" t="s">
        <v>158</v>
      </c>
      <c r="C505" s="35" t="s">
        <v>103</v>
      </c>
      <c r="D505" s="35" t="s">
        <v>100</v>
      </c>
      <c r="E505" s="35" t="s">
        <v>101</v>
      </c>
      <c r="F505" s="37">
        <f>F506+F534</f>
        <v>20929.599999999999</v>
      </c>
      <c r="G505" s="37">
        <f>G506+G534</f>
        <v>22545.8</v>
      </c>
      <c r="H505" s="37">
        <f>H506+H534</f>
        <v>23191.1</v>
      </c>
    </row>
    <row r="506" spans="1:8" s="40" customFormat="1" ht="39" hidden="1" x14ac:dyDescent="0.25">
      <c r="A506" s="38" t="s">
        <v>389</v>
      </c>
      <c r="B506" s="35" t="s">
        <v>158</v>
      </c>
      <c r="C506" s="35" t="s">
        <v>103</v>
      </c>
      <c r="D506" s="35" t="s">
        <v>390</v>
      </c>
      <c r="E506" s="35" t="s">
        <v>101</v>
      </c>
      <c r="F506" s="37">
        <f t="shared" ref="F506:H509" si="119">F507</f>
        <v>0</v>
      </c>
      <c r="G506" s="37">
        <f t="shared" si="119"/>
        <v>0</v>
      </c>
      <c r="H506" s="37">
        <f t="shared" si="119"/>
        <v>0</v>
      </c>
    </row>
    <row r="507" spans="1:8" s="40" customFormat="1" ht="51.75" hidden="1" x14ac:dyDescent="0.25">
      <c r="A507" s="38" t="s">
        <v>391</v>
      </c>
      <c r="B507" s="35" t="s">
        <v>158</v>
      </c>
      <c r="C507" s="35" t="s">
        <v>103</v>
      </c>
      <c r="D507" s="35" t="s">
        <v>392</v>
      </c>
      <c r="E507" s="35" t="s">
        <v>101</v>
      </c>
      <c r="F507" s="37">
        <f t="shared" si="119"/>
        <v>0</v>
      </c>
      <c r="G507" s="37">
        <f t="shared" si="119"/>
        <v>0</v>
      </c>
      <c r="H507" s="37">
        <f t="shared" si="119"/>
        <v>0</v>
      </c>
    </row>
    <row r="508" spans="1:8" s="40" customFormat="1" ht="15" hidden="1" x14ac:dyDescent="0.25">
      <c r="A508" s="38" t="s">
        <v>179</v>
      </c>
      <c r="B508" s="35" t="s">
        <v>158</v>
      </c>
      <c r="C508" s="35" t="s">
        <v>103</v>
      </c>
      <c r="D508" s="35" t="s">
        <v>393</v>
      </c>
      <c r="E508" s="35" t="s">
        <v>101</v>
      </c>
      <c r="F508" s="37">
        <f t="shared" si="119"/>
        <v>0</v>
      </c>
      <c r="G508" s="37">
        <f t="shared" si="119"/>
        <v>0</v>
      </c>
      <c r="H508" s="37">
        <f t="shared" si="119"/>
        <v>0</v>
      </c>
    </row>
    <row r="509" spans="1:8" s="40" customFormat="1" ht="39" hidden="1" x14ac:dyDescent="0.25">
      <c r="A509" s="38" t="s">
        <v>394</v>
      </c>
      <c r="B509" s="35" t="s">
        <v>158</v>
      </c>
      <c r="C509" s="35" t="s">
        <v>103</v>
      </c>
      <c r="D509" s="35" t="s">
        <v>393</v>
      </c>
      <c r="E509" s="35" t="s">
        <v>395</v>
      </c>
      <c r="F509" s="37">
        <f t="shared" si="119"/>
        <v>0</v>
      </c>
      <c r="G509" s="37">
        <f t="shared" si="119"/>
        <v>0</v>
      </c>
      <c r="H509" s="37">
        <f t="shared" si="119"/>
        <v>0</v>
      </c>
    </row>
    <row r="510" spans="1:8" s="40" customFormat="1" ht="15" hidden="1" x14ac:dyDescent="0.25">
      <c r="A510" s="38" t="s">
        <v>396</v>
      </c>
      <c r="B510" s="35" t="s">
        <v>158</v>
      </c>
      <c r="C510" s="35" t="s">
        <v>103</v>
      </c>
      <c r="D510" s="35" t="s">
        <v>393</v>
      </c>
      <c r="E510" s="35" t="s">
        <v>397</v>
      </c>
      <c r="F510" s="37">
        <f>64.2-64.2</f>
        <v>0</v>
      </c>
      <c r="G510" s="37">
        <f>64.2-64.2</f>
        <v>0</v>
      </c>
      <c r="H510" s="37">
        <f>64.2-64.2</f>
        <v>0</v>
      </c>
    </row>
    <row r="511" spans="1:8" s="40" customFormat="1" ht="39" hidden="1" x14ac:dyDescent="0.25">
      <c r="A511" s="38" t="s">
        <v>411</v>
      </c>
      <c r="B511" s="35" t="s">
        <v>158</v>
      </c>
      <c r="C511" s="35" t="s">
        <v>103</v>
      </c>
      <c r="D511" s="35" t="s">
        <v>412</v>
      </c>
      <c r="E511" s="35" t="s">
        <v>101</v>
      </c>
      <c r="F511" s="37">
        <f t="shared" ref="F511:H514" si="120">F512</f>
        <v>0</v>
      </c>
      <c r="G511" s="37">
        <f t="shared" si="120"/>
        <v>0</v>
      </c>
      <c r="H511" s="37">
        <f t="shared" si="120"/>
        <v>0</v>
      </c>
    </row>
    <row r="512" spans="1:8" s="40" customFormat="1" ht="77.25" hidden="1" x14ac:dyDescent="0.25">
      <c r="A512" s="38" t="s">
        <v>413</v>
      </c>
      <c r="B512" s="35" t="s">
        <v>158</v>
      </c>
      <c r="C512" s="35" t="s">
        <v>103</v>
      </c>
      <c r="D512" s="35" t="s">
        <v>414</v>
      </c>
      <c r="E512" s="35" t="s">
        <v>101</v>
      </c>
      <c r="F512" s="37">
        <f t="shared" si="120"/>
        <v>0</v>
      </c>
      <c r="G512" s="37">
        <f t="shared" si="120"/>
        <v>0</v>
      </c>
      <c r="H512" s="37">
        <f t="shared" si="120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415</v>
      </c>
      <c r="E513" s="35" t="s">
        <v>101</v>
      </c>
      <c r="F513" s="37">
        <f t="shared" si="120"/>
        <v>0</v>
      </c>
      <c r="G513" s="37">
        <f t="shared" si="120"/>
        <v>0</v>
      </c>
      <c r="H513" s="37">
        <f t="shared" si="120"/>
        <v>0</v>
      </c>
    </row>
    <row r="514" spans="1:8" s="40" customFormat="1" ht="64.5" hidden="1" x14ac:dyDescent="0.25">
      <c r="A514" s="38" t="s">
        <v>110</v>
      </c>
      <c r="B514" s="35" t="s">
        <v>158</v>
      </c>
      <c r="C514" s="35" t="s">
        <v>103</v>
      </c>
      <c r="D514" s="35" t="s">
        <v>415</v>
      </c>
      <c r="E514" s="35" t="s">
        <v>111</v>
      </c>
      <c r="F514" s="37">
        <f t="shared" si="120"/>
        <v>0</v>
      </c>
      <c r="G514" s="37">
        <f t="shared" si="120"/>
        <v>0</v>
      </c>
      <c r="H514" s="37">
        <f t="shared" si="120"/>
        <v>0</v>
      </c>
    </row>
    <row r="515" spans="1:8" s="40" customFormat="1" ht="26.25" hidden="1" x14ac:dyDescent="0.25">
      <c r="A515" s="38" t="s">
        <v>239</v>
      </c>
      <c r="B515" s="35" t="s">
        <v>158</v>
      </c>
      <c r="C515" s="35" t="s">
        <v>103</v>
      </c>
      <c r="D515" s="35" t="s">
        <v>415</v>
      </c>
      <c r="E515" s="35" t="s">
        <v>240</v>
      </c>
      <c r="F515" s="37"/>
      <c r="G515" s="37"/>
      <c r="H515" s="37"/>
    </row>
    <row r="516" spans="1:8" s="40" customFormat="1" ht="25.5" hidden="1" customHeight="1" x14ac:dyDescent="0.25">
      <c r="A516" s="61" t="s">
        <v>416</v>
      </c>
      <c r="B516" s="42" t="s">
        <v>158</v>
      </c>
      <c r="C516" s="42" t="s">
        <v>103</v>
      </c>
      <c r="D516" s="42" t="s">
        <v>417</v>
      </c>
      <c r="E516" s="42" t="s">
        <v>101</v>
      </c>
      <c r="F516" s="43">
        <f>F517+F523+F527</f>
        <v>0</v>
      </c>
      <c r="G516" s="43">
        <f>G517+G523+G527</f>
        <v>0</v>
      </c>
      <c r="H516" s="43">
        <f>H517+H523+H527</f>
        <v>0</v>
      </c>
    </row>
    <row r="517" spans="1:8" s="40" customFormat="1" ht="25.5" hidden="1" customHeight="1" x14ac:dyDescent="0.25">
      <c r="A517" s="38" t="s">
        <v>418</v>
      </c>
      <c r="B517" s="35" t="s">
        <v>158</v>
      </c>
      <c r="C517" s="35" t="s">
        <v>103</v>
      </c>
      <c r="D517" s="35" t="s">
        <v>419</v>
      </c>
      <c r="E517" s="35" t="s">
        <v>101</v>
      </c>
      <c r="F517" s="37">
        <f>F518</f>
        <v>0</v>
      </c>
      <c r="G517" s="37">
        <f>G518</f>
        <v>0</v>
      </c>
      <c r="H517" s="37">
        <f>H518</f>
        <v>0</v>
      </c>
    </row>
    <row r="518" spans="1:8" s="40" customFormat="1" ht="25.5" hidden="1" customHeight="1" x14ac:dyDescent="0.25">
      <c r="A518" s="38" t="s">
        <v>237</v>
      </c>
      <c r="B518" s="35" t="s">
        <v>158</v>
      </c>
      <c r="C518" s="35" t="s">
        <v>103</v>
      </c>
      <c r="D518" s="35" t="s">
        <v>420</v>
      </c>
      <c r="E518" s="35" t="s">
        <v>101</v>
      </c>
      <c r="F518" s="37">
        <f>F519+F521</f>
        <v>0</v>
      </c>
      <c r="G518" s="37">
        <f>G519+G521</f>
        <v>0</v>
      </c>
      <c r="H518" s="37">
        <f>H519+H521</f>
        <v>0</v>
      </c>
    </row>
    <row r="519" spans="1:8" s="40" customFormat="1" ht="25.5" hidden="1" customHeight="1" x14ac:dyDescent="0.25">
      <c r="A519" s="38" t="s">
        <v>110</v>
      </c>
      <c r="B519" s="35" t="s">
        <v>158</v>
      </c>
      <c r="C519" s="35" t="s">
        <v>103</v>
      </c>
      <c r="D519" s="35" t="s">
        <v>420</v>
      </c>
      <c r="E519" s="35" t="s">
        <v>111</v>
      </c>
      <c r="F519" s="37">
        <f>F520</f>
        <v>0</v>
      </c>
      <c r="G519" s="37">
        <f>G520</f>
        <v>0</v>
      </c>
      <c r="H519" s="37">
        <f>H520</f>
        <v>0</v>
      </c>
    </row>
    <row r="520" spans="1:8" s="40" customFormat="1" ht="12.75" hidden="1" customHeight="1" x14ac:dyDescent="0.25">
      <c r="A520" s="38" t="s">
        <v>239</v>
      </c>
      <c r="B520" s="35" t="s">
        <v>158</v>
      </c>
      <c r="C520" s="35" t="s">
        <v>103</v>
      </c>
      <c r="D520" s="35" t="s">
        <v>420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38" t="s">
        <v>120</v>
      </c>
      <c r="B521" s="35" t="s">
        <v>158</v>
      </c>
      <c r="C521" s="35" t="s">
        <v>103</v>
      </c>
      <c r="D521" s="35" t="s">
        <v>420</v>
      </c>
      <c r="E521" s="35" t="s">
        <v>121</v>
      </c>
      <c r="F521" s="37">
        <f>F522</f>
        <v>0</v>
      </c>
      <c r="G521" s="37">
        <f>G522</f>
        <v>0</v>
      </c>
      <c r="H521" s="37">
        <f>H522</f>
        <v>0</v>
      </c>
    </row>
    <row r="522" spans="1:8" s="40" customFormat="1" ht="25.5" hidden="1" customHeight="1" x14ac:dyDescent="0.25">
      <c r="A522" s="38" t="s">
        <v>255</v>
      </c>
      <c r="B522" s="35" t="s">
        <v>158</v>
      </c>
      <c r="C522" s="35" t="s">
        <v>103</v>
      </c>
      <c r="D522" s="35" t="s">
        <v>420</v>
      </c>
      <c r="E522" s="35" t="s">
        <v>123</v>
      </c>
      <c r="F522" s="37"/>
      <c r="G522" s="37"/>
      <c r="H522" s="37"/>
    </row>
    <row r="523" spans="1:8" s="40" customFormat="1" ht="39" hidden="1" x14ac:dyDescent="0.25">
      <c r="A523" s="38" t="s">
        <v>421</v>
      </c>
      <c r="B523" s="35" t="s">
        <v>158</v>
      </c>
      <c r="C523" s="35" t="s">
        <v>103</v>
      </c>
      <c r="D523" s="35" t="s">
        <v>422</v>
      </c>
      <c r="E523" s="35" t="s">
        <v>101</v>
      </c>
      <c r="F523" s="37">
        <f t="shared" ref="F523:H525" si="121">F524</f>
        <v>0</v>
      </c>
      <c r="G523" s="37">
        <f t="shared" si="121"/>
        <v>0</v>
      </c>
      <c r="H523" s="37">
        <f t="shared" si="121"/>
        <v>0</v>
      </c>
    </row>
    <row r="524" spans="1:8" s="40" customFormat="1" ht="26.25" hidden="1" x14ac:dyDescent="0.25">
      <c r="A524" s="38" t="s">
        <v>237</v>
      </c>
      <c r="B524" s="35" t="s">
        <v>158</v>
      </c>
      <c r="C524" s="35" t="s">
        <v>103</v>
      </c>
      <c r="D524" s="35" t="s">
        <v>423</v>
      </c>
      <c r="E524" s="35" t="s">
        <v>101</v>
      </c>
      <c r="F524" s="37">
        <f t="shared" si="121"/>
        <v>0</v>
      </c>
      <c r="G524" s="37">
        <f t="shared" si="121"/>
        <v>0</v>
      </c>
      <c r="H524" s="37">
        <f t="shared" si="121"/>
        <v>0</v>
      </c>
    </row>
    <row r="525" spans="1:8" s="40" customFormat="1" ht="26.25" hidden="1" x14ac:dyDescent="0.25">
      <c r="A525" s="38" t="s">
        <v>120</v>
      </c>
      <c r="B525" s="35" t="s">
        <v>158</v>
      </c>
      <c r="C525" s="35" t="s">
        <v>103</v>
      </c>
      <c r="D525" s="35" t="s">
        <v>423</v>
      </c>
      <c r="E525" s="35" t="s">
        <v>121</v>
      </c>
      <c r="F525" s="37">
        <f t="shared" si="121"/>
        <v>0</v>
      </c>
      <c r="G525" s="37">
        <f t="shared" si="121"/>
        <v>0</v>
      </c>
      <c r="H525" s="37">
        <f t="shared" si="121"/>
        <v>0</v>
      </c>
    </row>
    <row r="526" spans="1:8" s="40" customFormat="1" ht="39" hidden="1" x14ac:dyDescent="0.25">
      <c r="A526" s="38" t="s">
        <v>255</v>
      </c>
      <c r="B526" s="35" t="s">
        <v>158</v>
      </c>
      <c r="C526" s="35" t="s">
        <v>103</v>
      </c>
      <c r="D526" s="35" t="s">
        <v>423</v>
      </c>
      <c r="E526" s="35" t="s">
        <v>123</v>
      </c>
      <c r="F526" s="37"/>
      <c r="G526" s="37"/>
      <c r="H526" s="37"/>
    </row>
    <row r="527" spans="1:8" s="40" customFormat="1" ht="26.25" hidden="1" x14ac:dyDescent="0.25">
      <c r="A527" s="38" t="s">
        <v>424</v>
      </c>
      <c r="B527" s="35" t="s">
        <v>158</v>
      </c>
      <c r="C527" s="35" t="s">
        <v>103</v>
      </c>
      <c r="D527" s="35" t="s">
        <v>425</v>
      </c>
      <c r="E527" s="35" t="s">
        <v>101</v>
      </c>
      <c r="F527" s="37">
        <f>F528+F531</f>
        <v>0</v>
      </c>
      <c r="G527" s="37">
        <f>G528+G531</f>
        <v>0</v>
      </c>
      <c r="H527" s="37">
        <f>H528+H531</f>
        <v>0</v>
      </c>
    </row>
    <row r="528" spans="1:8" s="40" customFormat="1" ht="26.25" hidden="1" x14ac:dyDescent="0.25">
      <c r="A528" s="38" t="s">
        <v>237</v>
      </c>
      <c r="B528" s="35" t="s">
        <v>158</v>
      </c>
      <c r="C528" s="35" t="s">
        <v>103</v>
      </c>
      <c r="D528" s="35" t="s">
        <v>426</v>
      </c>
      <c r="E528" s="35" t="s">
        <v>101</v>
      </c>
      <c r="F528" s="37">
        <f t="shared" ref="F528:H529" si="122">F529</f>
        <v>0</v>
      </c>
      <c r="G528" s="37">
        <f t="shared" si="122"/>
        <v>0</v>
      </c>
      <c r="H528" s="37">
        <f t="shared" si="122"/>
        <v>0</v>
      </c>
    </row>
    <row r="529" spans="1:8" s="40" customFormat="1" ht="26.25" hidden="1" x14ac:dyDescent="0.25">
      <c r="A529" s="38" t="s">
        <v>120</v>
      </c>
      <c r="B529" s="35" t="s">
        <v>158</v>
      </c>
      <c r="C529" s="35" t="s">
        <v>103</v>
      </c>
      <c r="D529" s="35" t="s">
        <v>426</v>
      </c>
      <c r="E529" s="35" t="s">
        <v>121</v>
      </c>
      <c r="F529" s="37">
        <f t="shared" si="122"/>
        <v>0</v>
      </c>
      <c r="G529" s="37">
        <f t="shared" si="122"/>
        <v>0</v>
      </c>
      <c r="H529" s="37">
        <f t="shared" si="122"/>
        <v>0</v>
      </c>
    </row>
    <row r="530" spans="1:8" s="40" customFormat="1" ht="39" hidden="1" x14ac:dyDescent="0.25">
      <c r="A530" s="38" t="s">
        <v>255</v>
      </c>
      <c r="B530" s="35" t="s">
        <v>158</v>
      </c>
      <c r="C530" s="35" t="s">
        <v>103</v>
      </c>
      <c r="D530" s="35" t="s">
        <v>426</v>
      </c>
      <c r="E530" s="35" t="s">
        <v>123</v>
      </c>
      <c r="F530" s="37"/>
      <c r="G530" s="37"/>
      <c r="H530" s="37"/>
    </row>
    <row r="531" spans="1:8" s="40" customFormat="1" ht="51.75" hidden="1" x14ac:dyDescent="0.25">
      <c r="A531" s="38" t="s">
        <v>235</v>
      </c>
      <c r="B531" s="35" t="s">
        <v>158</v>
      </c>
      <c r="C531" s="35" t="s">
        <v>103</v>
      </c>
      <c r="D531" s="35" t="s">
        <v>427</v>
      </c>
      <c r="E531" s="35" t="s">
        <v>101</v>
      </c>
      <c r="F531" s="37">
        <f t="shared" ref="F531:H532" si="123">F532</f>
        <v>0</v>
      </c>
      <c r="G531" s="37">
        <f t="shared" si="123"/>
        <v>0</v>
      </c>
      <c r="H531" s="37">
        <f t="shared" si="123"/>
        <v>0</v>
      </c>
    </row>
    <row r="532" spans="1:8" s="40" customFormat="1" ht="15" hidden="1" x14ac:dyDescent="0.25">
      <c r="A532" s="38" t="s">
        <v>124</v>
      </c>
      <c r="B532" s="35" t="s">
        <v>158</v>
      </c>
      <c r="C532" s="35" t="s">
        <v>103</v>
      </c>
      <c r="D532" s="35" t="s">
        <v>427</v>
      </c>
      <c r="E532" s="35" t="s">
        <v>125</v>
      </c>
      <c r="F532" s="37">
        <f t="shared" si="123"/>
        <v>0</v>
      </c>
      <c r="G532" s="37">
        <f t="shared" si="123"/>
        <v>0</v>
      </c>
      <c r="H532" s="37">
        <f t="shared" si="123"/>
        <v>0</v>
      </c>
    </row>
    <row r="533" spans="1:8" s="40" customFormat="1" ht="15" hidden="1" x14ac:dyDescent="0.25">
      <c r="A533" s="38" t="s">
        <v>126</v>
      </c>
      <c r="B533" s="35" t="s">
        <v>158</v>
      </c>
      <c r="C533" s="35" t="s">
        <v>103</v>
      </c>
      <c r="D533" s="35" t="s">
        <v>427</v>
      </c>
      <c r="E533" s="35" t="s">
        <v>127</v>
      </c>
      <c r="F533" s="37"/>
      <c r="G533" s="37"/>
      <c r="H533" s="37"/>
    </row>
    <row r="534" spans="1:8" s="40" customFormat="1" ht="102.75" x14ac:dyDescent="0.25">
      <c r="A534" s="38" t="s">
        <v>428</v>
      </c>
      <c r="B534" s="35" t="s">
        <v>158</v>
      </c>
      <c r="C534" s="35" t="s">
        <v>103</v>
      </c>
      <c r="D534" s="35" t="s">
        <v>429</v>
      </c>
      <c r="E534" s="35" t="s">
        <v>101</v>
      </c>
      <c r="F534" s="37">
        <f>F535</f>
        <v>20929.599999999999</v>
      </c>
      <c r="G534" s="37">
        <f>G535</f>
        <v>22545.8</v>
      </c>
      <c r="H534" s="37">
        <f>H535</f>
        <v>23191.1</v>
      </c>
    </row>
    <row r="535" spans="1:8" s="40" customFormat="1" ht="51.75" x14ac:dyDescent="0.25">
      <c r="A535" s="38" t="s">
        <v>430</v>
      </c>
      <c r="B535" s="35" t="s">
        <v>158</v>
      </c>
      <c r="C535" s="35" t="s">
        <v>103</v>
      </c>
      <c r="D535" s="35" t="s">
        <v>431</v>
      </c>
      <c r="E535" s="35" t="s">
        <v>101</v>
      </c>
      <c r="F535" s="37">
        <f>F542+F545+F548+F536+F539</f>
        <v>20929.599999999999</v>
      </c>
      <c r="G535" s="37">
        <f t="shared" ref="G535:H535" si="124">G542+G545+G548+G536+G539</f>
        <v>22545.8</v>
      </c>
      <c r="H535" s="37">
        <f t="shared" si="124"/>
        <v>23191.1</v>
      </c>
    </row>
    <row r="536" spans="1:8" s="40" customFormat="1" ht="26.25" x14ac:dyDescent="0.25">
      <c r="A536" s="38" t="s">
        <v>594</v>
      </c>
      <c r="B536" s="35" t="s">
        <v>158</v>
      </c>
      <c r="C536" s="35" t="s">
        <v>103</v>
      </c>
      <c r="D536" s="35" t="s">
        <v>598</v>
      </c>
      <c r="E536" s="35" t="s">
        <v>101</v>
      </c>
      <c r="F536" s="37">
        <f>F537</f>
        <v>225</v>
      </c>
      <c r="G536" s="37">
        <f t="shared" ref="G536:H536" si="125">G537</f>
        <v>0</v>
      </c>
      <c r="H536" s="37">
        <f t="shared" si="125"/>
        <v>0</v>
      </c>
    </row>
    <row r="537" spans="1:8" s="40" customFormat="1" ht="39" x14ac:dyDescent="0.25">
      <c r="A537" s="38" t="s">
        <v>394</v>
      </c>
      <c r="B537" s="35" t="s">
        <v>158</v>
      </c>
      <c r="C537" s="35" t="s">
        <v>103</v>
      </c>
      <c r="D537" s="35" t="s">
        <v>598</v>
      </c>
      <c r="E537" s="35" t="s">
        <v>395</v>
      </c>
      <c r="F537" s="37">
        <f>F538</f>
        <v>225</v>
      </c>
      <c r="G537" s="37">
        <f t="shared" ref="G537:H537" si="126">G538</f>
        <v>0</v>
      </c>
      <c r="H537" s="37">
        <f t="shared" si="126"/>
        <v>0</v>
      </c>
    </row>
    <row r="538" spans="1:8" s="40" customFormat="1" ht="15" x14ac:dyDescent="0.25">
      <c r="A538" s="38" t="s">
        <v>396</v>
      </c>
      <c r="B538" s="35" t="s">
        <v>158</v>
      </c>
      <c r="C538" s="35" t="s">
        <v>103</v>
      </c>
      <c r="D538" s="35" t="s">
        <v>598</v>
      </c>
      <c r="E538" s="35" t="s">
        <v>397</v>
      </c>
      <c r="F538" s="37">
        <v>225</v>
      </c>
      <c r="G538" s="37">
        <v>0</v>
      </c>
      <c r="H538" s="37">
        <v>0</v>
      </c>
    </row>
    <row r="539" spans="1:8" s="40" customFormat="1" ht="39" x14ac:dyDescent="0.25">
      <c r="A539" s="38" t="s">
        <v>592</v>
      </c>
      <c r="B539" s="35" t="s">
        <v>158</v>
      </c>
      <c r="C539" s="35" t="s">
        <v>103</v>
      </c>
      <c r="D539" s="35" t="s">
        <v>604</v>
      </c>
      <c r="E539" s="35" t="s">
        <v>101</v>
      </c>
      <c r="F539" s="37">
        <f>F540</f>
        <v>12.5</v>
      </c>
      <c r="G539" s="37">
        <f t="shared" ref="G539:H539" si="127">G540</f>
        <v>0</v>
      </c>
      <c r="H539" s="37">
        <f t="shared" si="127"/>
        <v>0</v>
      </c>
    </row>
    <row r="540" spans="1:8" s="40" customFormat="1" ht="39" x14ac:dyDescent="0.25">
      <c r="A540" s="38" t="s">
        <v>394</v>
      </c>
      <c r="B540" s="35" t="s">
        <v>158</v>
      </c>
      <c r="C540" s="35" t="s">
        <v>103</v>
      </c>
      <c r="D540" s="35" t="s">
        <v>604</v>
      </c>
      <c r="E540" s="35" t="s">
        <v>395</v>
      </c>
      <c r="F540" s="37">
        <f>F541</f>
        <v>12.5</v>
      </c>
      <c r="G540" s="37">
        <f t="shared" ref="G540:H540" si="128">G541</f>
        <v>0</v>
      </c>
      <c r="H540" s="37">
        <f t="shared" si="128"/>
        <v>0</v>
      </c>
    </row>
    <row r="541" spans="1:8" s="40" customFormat="1" ht="15" x14ac:dyDescent="0.25">
      <c r="A541" s="38" t="s">
        <v>396</v>
      </c>
      <c r="B541" s="35" t="s">
        <v>158</v>
      </c>
      <c r="C541" s="35" t="s">
        <v>103</v>
      </c>
      <c r="D541" s="35" t="s">
        <v>604</v>
      </c>
      <c r="E541" s="35" t="s">
        <v>397</v>
      </c>
      <c r="F541" s="37">
        <v>12.5</v>
      </c>
      <c r="G541" s="37">
        <v>0</v>
      </c>
      <c r="H541" s="37">
        <v>0</v>
      </c>
    </row>
    <row r="542" spans="1:8" s="40" customFormat="1" ht="64.5" x14ac:dyDescent="0.25">
      <c r="A542" s="38" t="s">
        <v>432</v>
      </c>
      <c r="B542" s="35" t="s">
        <v>158</v>
      </c>
      <c r="C542" s="35" t="s">
        <v>103</v>
      </c>
      <c r="D542" s="35" t="s">
        <v>433</v>
      </c>
      <c r="E542" s="35" t="s">
        <v>101</v>
      </c>
      <c r="F542" s="37">
        <f t="shared" ref="F542:H543" si="129">F543</f>
        <v>294.39999999999998</v>
      </c>
      <c r="G542" s="37">
        <f t="shared" si="129"/>
        <v>294.39999999999998</v>
      </c>
      <c r="H542" s="37">
        <f t="shared" si="129"/>
        <v>304.5</v>
      </c>
    </row>
    <row r="543" spans="1:8" s="40" customFormat="1" ht="33.75" customHeight="1" x14ac:dyDescent="0.25">
      <c r="A543" s="38" t="s">
        <v>394</v>
      </c>
      <c r="B543" s="35" t="s">
        <v>158</v>
      </c>
      <c r="C543" s="35" t="s">
        <v>103</v>
      </c>
      <c r="D543" s="35" t="s">
        <v>433</v>
      </c>
      <c r="E543" s="35" t="s">
        <v>395</v>
      </c>
      <c r="F543" s="37">
        <f t="shared" si="129"/>
        <v>294.39999999999998</v>
      </c>
      <c r="G543" s="37">
        <f t="shared" si="129"/>
        <v>294.39999999999998</v>
      </c>
      <c r="H543" s="37">
        <f t="shared" si="129"/>
        <v>304.5</v>
      </c>
    </row>
    <row r="544" spans="1:8" s="40" customFormat="1" ht="15" x14ac:dyDescent="0.25">
      <c r="A544" s="38" t="s">
        <v>396</v>
      </c>
      <c r="B544" s="35" t="s">
        <v>158</v>
      </c>
      <c r="C544" s="35" t="s">
        <v>103</v>
      </c>
      <c r="D544" s="35" t="s">
        <v>433</v>
      </c>
      <c r="E544" s="35" t="s">
        <v>397</v>
      </c>
      <c r="F544" s="37">
        <v>294.39999999999998</v>
      </c>
      <c r="G544" s="37">
        <v>294.39999999999998</v>
      </c>
      <c r="H544" s="37">
        <v>304.5</v>
      </c>
    </row>
    <row r="545" spans="1:8" s="40" customFormat="1" ht="39" x14ac:dyDescent="0.25">
      <c r="A545" s="38" t="s">
        <v>402</v>
      </c>
      <c r="B545" s="35" t="s">
        <v>158</v>
      </c>
      <c r="C545" s="35" t="s">
        <v>103</v>
      </c>
      <c r="D545" s="35" t="s">
        <v>434</v>
      </c>
      <c r="E545" s="35" t="s">
        <v>101</v>
      </c>
      <c r="F545" s="37">
        <f t="shared" ref="F545:H546" si="130">F546</f>
        <v>8873</v>
      </c>
      <c r="G545" s="37">
        <f t="shared" si="130"/>
        <v>10332.5</v>
      </c>
      <c r="H545" s="37">
        <f t="shared" si="130"/>
        <v>10562.3</v>
      </c>
    </row>
    <row r="546" spans="1:8" s="40" customFormat="1" ht="33" customHeight="1" x14ac:dyDescent="0.25">
      <c r="A546" s="38" t="s">
        <v>394</v>
      </c>
      <c r="B546" s="35" t="s">
        <v>158</v>
      </c>
      <c r="C546" s="35" t="s">
        <v>103</v>
      </c>
      <c r="D546" s="35" t="s">
        <v>434</v>
      </c>
      <c r="E546" s="35" t="s">
        <v>395</v>
      </c>
      <c r="F546" s="37">
        <f t="shared" si="130"/>
        <v>8873</v>
      </c>
      <c r="G546" s="37">
        <f t="shared" si="130"/>
        <v>10332.5</v>
      </c>
      <c r="H546" s="37">
        <f t="shared" si="130"/>
        <v>10562.3</v>
      </c>
    </row>
    <row r="547" spans="1:8" s="40" customFormat="1" ht="18.75" customHeight="1" x14ac:dyDescent="0.25">
      <c r="A547" s="38" t="s">
        <v>396</v>
      </c>
      <c r="B547" s="35" t="s">
        <v>158</v>
      </c>
      <c r="C547" s="35" t="s">
        <v>103</v>
      </c>
      <c r="D547" s="35" t="s">
        <v>434</v>
      </c>
      <c r="E547" s="35" t="s">
        <v>397</v>
      </c>
      <c r="F547" s="37">
        <f>8885.5-12.5</f>
        <v>8873</v>
      </c>
      <c r="G547" s="37">
        <v>10332.5</v>
      </c>
      <c r="H547" s="37">
        <v>10562.3</v>
      </c>
    </row>
    <row r="548" spans="1:8" s="40" customFormat="1" ht="32.25" customHeight="1" x14ac:dyDescent="0.25">
      <c r="A548" s="38" t="s">
        <v>435</v>
      </c>
      <c r="B548" s="35" t="s">
        <v>158</v>
      </c>
      <c r="C548" s="35" t="s">
        <v>103</v>
      </c>
      <c r="D548" s="35" t="s">
        <v>436</v>
      </c>
      <c r="E548" s="35" t="s">
        <v>101</v>
      </c>
      <c r="F548" s="37">
        <f t="shared" ref="F548:H549" si="131">F549</f>
        <v>11524.7</v>
      </c>
      <c r="G548" s="37">
        <f t="shared" si="131"/>
        <v>11918.9</v>
      </c>
      <c r="H548" s="37">
        <f t="shared" si="131"/>
        <v>12324.3</v>
      </c>
    </row>
    <row r="549" spans="1:8" s="40" customFormat="1" ht="31.5" customHeight="1" x14ac:dyDescent="0.25">
      <c r="A549" s="38" t="s">
        <v>394</v>
      </c>
      <c r="B549" s="35" t="s">
        <v>158</v>
      </c>
      <c r="C549" s="35" t="s">
        <v>103</v>
      </c>
      <c r="D549" s="35" t="s">
        <v>436</v>
      </c>
      <c r="E549" s="35" t="s">
        <v>395</v>
      </c>
      <c r="F549" s="37">
        <f t="shared" si="131"/>
        <v>11524.7</v>
      </c>
      <c r="G549" s="37">
        <f t="shared" si="131"/>
        <v>11918.9</v>
      </c>
      <c r="H549" s="37">
        <f t="shared" si="131"/>
        <v>12324.3</v>
      </c>
    </row>
    <row r="550" spans="1:8" s="40" customFormat="1" ht="15" x14ac:dyDescent="0.25">
      <c r="A550" s="38" t="s">
        <v>396</v>
      </c>
      <c r="B550" s="35" t="s">
        <v>158</v>
      </c>
      <c r="C550" s="35" t="s">
        <v>103</v>
      </c>
      <c r="D550" s="35" t="s">
        <v>436</v>
      </c>
      <c r="E550" s="35" t="s">
        <v>397</v>
      </c>
      <c r="F550" s="37">
        <v>11524.7</v>
      </c>
      <c r="G550" s="37">
        <v>11918.9</v>
      </c>
      <c r="H550" s="37">
        <v>12324.3</v>
      </c>
    </row>
    <row r="551" spans="1:8" s="40" customFormat="1" ht="54" hidden="1" customHeight="1" x14ac:dyDescent="0.25">
      <c r="A551" s="38" t="s">
        <v>437</v>
      </c>
      <c r="B551" s="35" t="s">
        <v>158</v>
      </c>
      <c r="C551" s="35" t="s">
        <v>103</v>
      </c>
      <c r="D551" s="35" t="s">
        <v>438</v>
      </c>
      <c r="E551" s="35" t="s">
        <v>101</v>
      </c>
      <c r="F551" s="37">
        <f t="shared" ref="F551:H552" si="132">F552</f>
        <v>0</v>
      </c>
      <c r="G551" s="37">
        <f t="shared" si="132"/>
        <v>0</v>
      </c>
      <c r="H551" s="37">
        <f t="shared" si="132"/>
        <v>0</v>
      </c>
    </row>
    <row r="552" spans="1:8" s="40" customFormat="1" ht="31.5" hidden="1" customHeight="1" x14ac:dyDescent="0.25">
      <c r="A552" s="38" t="s">
        <v>226</v>
      </c>
      <c r="B552" s="35" t="s">
        <v>158</v>
      </c>
      <c r="C552" s="35" t="s">
        <v>103</v>
      </c>
      <c r="D552" s="35" t="s">
        <v>438</v>
      </c>
      <c r="E552" s="35" t="s">
        <v>227</v>
      </c>
      <c r="F552" s="37">
        <f t="shared" si="132"/>
        <v>0</v>
      </c>
      <c r="G552" s="37">
        <f t="shared" si="132"/>
        <v>0</v>
      </c>
      <c r="H552" s="37">
        <f t="shared" si="132"/>
        <v>0</v>
      </c>
    </row>
    <row r="553" spans="1:8" s="40" customFormat="1" ht="14.25" hidden="1" customHeight="1" x14ac:dyDescent="0.25">
      <c r="A553" s="38" t="s">
        <v>228</v>
      </c>
      <c r="B553" s="35" t="s">
        <v>158</v>
      </c>
      <c r="C553" s="35" t="s">
        <v>103</v>
      </c>
      <c r="D553" s="35" t="s">
        <v>438</v>
      </c>
      <c r="E553" s="35" t="s">
        <v>229</v>
      </c>
      <c r="F553" s="37">
        <v>0</v>
      </c>
      <c r="G553" s="37">
        <v>0</v>
      </c>
      <c r="H553" s="37">
        <v>0</v>
      </c>
    </row>
    <row r="554" spans="1:8" s="40" customFormat="1" ht="14.25" customHeight="1" x14ac:dyDescent="0.25">
      <c r="A554" s="38" t="s">
        <v>439</v>
      </c>
      <c r="B554" s="35" t="s">
        <v>158</v>
      </c>
      <c r="C554" s="35" t="s">
        <v>243</v>
      </c>
      <c r="D554" s="35" t="s">
        <v>100</v>
      </c>
      <c r="E554" s="35" t="s">
        <v>101</v>
      </c>
      <c r="F554" s="37">
        <f>F555+F560</f>
        <v>2812.5999999999995</v>
      </c>
      <c r="G554" s="37">
        <f>G555+G560</f>
        <v>2644.5999999999995</v>
      </c>
      <c r="H554" s="37">
        <f>H555+H560</f>
        <v>2644.5999999999995</v>
      </c>
    </row>
    <row r="555" spans="1:8" s="40" customFormat="1" ht="43.5" customHeight="1" x14ac:dyDescent="0.25">
      <c r="A555" s="38" t="s">
        <v>440</v>
      </c>
      <c r="B555" s="35" t="s">
        <v>158</v>
      </c>
      <c r="C555" s="35" t="s">
        <v>243</v>
      </c>
      <c r="D555" s="35" t="s">
        <v>412</v>
      </c>
      <c r="E555" s="35" t="s">
        <v>101</v>
      </c>
      <c r="F555" s="37">
        <f t="shared" ref="F555:H558" si="133">F556</f>
        <v>33.700000000000003</v>
      </c>
      <c r="G555" s="37">
        <f t="shared" si="133"/>
        <v>33.700000000000003</v>
      </c>
      <c r="H555" s="37">
        <f t="shared" si="133"/>
        <v>33.700000000000003</v>
      </c>
    </row>
    <row r="556" spans="1:8" s="40" customFormat="1" ht="79.5" customHeight="1" x14ac:dyDescent="0.25">
      <c r="A556" s="38" t="s">
        <v>441</v>
      </c>
      <c r="B556" s="35" t="s">
        <v>158</v>
      </c>
      <c r="C556" s="35" t="s">
        <v>243</v>
      </c>
      <c r="D556" s="35" t="s">
        <v>414</v>
      </c>
      <c r="E556" s="35" t="s">
        <v>101</v>
      </c>
      <c r="F556" s="37">
        <f t="shared" si="133"/>
        <v>33.700000000000003</v>
      </c>
      <c r="G556" s="37">
        <f t="shared" si="133"/>
        <v>33.700000000000003</v>
      </c>
      <c r="H556" s="37">
        <f t="shared" si="133"/>
        <v>33.700000000000003</v>
      </c>
    </row>
    <row r="557" spans="1:8" s="40" customFormat="1" ht="14.25" customHeight="1" x14ac:dyDescent="0.25">
      <c r="A557" s="38" t="s">
        <v>179</v>
      </c>
      <c r="B557" s="35" t="s">
        <v>158</v>
      </c>
      <c r="C557" s="35" t="s">
        <v>243</v>
      </c>
      <c r="D557" s="35" t="s">
        <v>415</v>
      </c>
      <c r="E557" s="35" t="s">
        <v>101</v>
      </c>
      <c r="F557" s="37">
        <f t="shared" si="133"/>
        <v>33.700000000000003</v>
      </c>
      <c r="G557" s="37">
        <f t="shared" si="133"/>
        <v>33.700000000000003</v>
      </c>
      <c r="H557" s="37">
        <f t="shared" si="133"/>
        <v>33.700000000000003</v>
      </c>
    </row>
    <row r="558" spans="1:8" s="40" customFormat="1" ht="68.25" customHeight="1" x14ac:dyDescent="0.25">
      <c r="A558" s="38" t="s">
        <v>110</v>
      </c>
      <c r="B558" s="35" t="s">
        <v>158</v>
      </c>
      <c r="C558" s="35" t="s">
        <v>243</v>
      </c>
      <c r="D558" s="35" t="s">
        <v>415</v>
      </c>
      <c r="E558" s="35" t="s">
        <v>111</v>
      </c>
      <c r="F558" s="37">
        <f t="shared" si="133"/>
        <v>33.700000000000003</v>
      </c>
      <c r="G558" s="37">
        <f t="shared" si="133"/>
        <v>33.700000000000003</v>
      </c>
      <c r="H558" s="37">
        <f t="shared" si="133"/>
        <v>33.700000000000003</v>
      </c>
    </row>
    <row r="559" spans="1:8" s="40" customFormat="1" ht="20.25" customHeight="1" x14ac:dyDescent="0.25">
      <c r="A559" s="38" t="s">
        <v>239</v>
      </c>
      <c r="B559" s="35" t="s">
        <v>158</v>
      </c>
      <c r="C559" s="35" t="s">
        <v>243</v>
      </c>
      <c r="D559" s="35" t="s">
        <v>415</v>
      </c>
      <c r="E559" s="35" t="s">
        <v>240</v>
      </c>
      <c r="F559" s="37">
        <v>33.700000000000003</v>
      </c>
      <c r="G559" s="37">
        <v>33.700000000000003</v>
      </c>
      <c r="H559" s="37">
        <v>33.700000000000003</v>
      </c>
    </row>
    <row r="560" spans="1:8" s="40" customFormat="1" ht="54.75" customHeight="1" x14ac:dyDescent="0.25">
      <c r="A560" s="61" t="s">
        <v>442</v>
      </c>
      <c r="B560" s="35" t="s">
        <v>158</v>
      </c>
      <c r="C560" s="35" t="s">
        <v>243</v>
      </c>
      <c r="D560" s="35" t="s">
        <v>417</v>
      </c>
      <c r="E560" s="35" t="s">
        <v>101</v>
      </c>
      <c r="F560" s="37">
        <f>F561+F573+F577</f>
        <v>2778.8999999999996</v>
      </c>
      <c r="G560" s="37">
        <f>G561+G573+G577</f>
        <v>2610.8999999999996</v>
      </c>
      <c r="H560" s="37">
        <f>H561+H573+H577</f>
        <v>2610.8999999999996</v>
      </c>
    </row>
    <row r="561" spans="1:8" s="40" customFormat="1" ht="64.5" customHeight="1" x14ac:dyDescent="0.25">
      <c r="A561" s="38" t="s">
        <v>418</v>
      </c>
      <c r="B561" s="35" t="s">
        <v>158</v>
      </c>
      <c r="C561" s="35" t="s">
        <v>243</v>
      </c>
      <c r="D561" s="35" t="s">
        <v>419</v>
      </c>
      <c r="E561" s="35" t="s">
        <v>101</v>
      </c>
      <c r="F561" s="37">
        <f>F562+F567+F570</f>
        <v>2298</v>
      </c>
      <c r="G561" s="37">
        <f t="shared" ref="G561:H561" si="134">G562+G567+G570</f>
        <v>2130</v>
      </c>
      <c r="H561" s="37">
        <f t="shared" si="134"/>
        <v>2130</v>
      </c>
    </row>
    <row r="562" spans="1:8" s="40" customFormat="1" ht="30.75" customHeight="1" x14ac:dyDescent="0.25">
      <c r="A562" s="38" t="s">
        <v>237</v>
      </c>
      <c r="B562" s="35" t="s">
        <v>158</v>
      </c>
      <c r="C562" s="35" t="s">
        <v>243</v>
      </c>
      <c r="D562" s="35" t="s">
        <v>420</v>
      </c>
      <c r="E562" s="35" t="s">
        <v>101</v>
      </c>
      <c r="F562" s="37">
        <f>F563+F565</f>
        <v>2121.1</v>
      </c>
      <c r="G562" s="37">
        <f>G563+G565</f>
        <v>2130</v>
      </c>
      <c r="H562" s="37">
        <f>H563+H565</f>
        <v>2130</v>
      </c>
    </row>
    <row r="563" spans="1:8" s="40" customFormat="1" ht="69" customHeight="1" x14ac:dyDescent="0.25">
      <c r="A563" s="38" t="s">
        <v>110</v>
      </c>
      <c r="B563" s="35" t="s">
        <v>158</v>
      </c>
      <c r="C563" s="35" t="s">
        <v>243</v>
      </c>
      <c r="D563" s="35" t="s">
        <v>420</v>
      </c>
      <c r="E563" s="35" t="s">
        <v>111</v>
      </c>
      <c r="F563" s="37">
        <f>F564</f>
        <v>2121.1</v>
      </c>
      <c r="G563" s="37">
        <f>G564</f>
        <v>2130</v>
      </c>
      <c r="H563" s="37">
        <f>H564</f>
        <v>2130</v>
      </c>
    </row>
    <row r="564" spans="1:8" s="40" customFormat="1" ht="21" customHeight="1" x14ac:dyDescent="0.25">
      <c r="A564" s="38" t="s">
        <v>239</v>
      </c>
      <c r="B564" s="35" t="s">
        <v>158</v>
      </c>
      <c r="C564" s="35" t="s">
        <v>243</v>
      </c>
      <c r="D564" s="35" t="s">
        <v>420</v>
      </c>
      <c r="E564" s="35" t="s">
        <v>240</v>
      </c>
      <c r="F564" s="37">
        <f>2130-6.8-2.1</f>
        <v>2121.1</v>
      </c>
      <c r="G564" s="37">
        <v>2130</v>
      </c>
      <c r="H564" s="37">
        <v>2130</v>
      </c>
    </row>
    <row r="565" spans="1:8" s="40" customFormat="1" ht="29.25" hidden="1" customHeight="1" x14ac:dyDescent="0.25">
      <c r="A565" s="38" t="s">
        <v>120</v>
      </c>
      <c r="B565" s="35" t="s">
        <v>158</v>
      </c>
      <c r="C565" s="35" t="s">
        <v>243</v>
      </c>
      <c r="D565" s="35" t="s">
        <v>420</v>
      </c>
      <c r="E565" s="35" t="s">
        <v>121</v>
      </c>
      <c r="F565" s="37">
        <f>F566</f>
        <v>0</v>
      </c>
      <c r="G565" s="37">
        <f>G566</f>
        <v>0</v>
      </c>
      <c r="H565" s="37">
        <f>H566</f>
        <v>0</v>
      </c>
    </row>
    <row r="566" spans="1:8" s="40" customFormat="1" ht="27.75" hidden="1" customHeight="1" x14ac:dyDescent="0.25">
      <c r="A566" s="38" t="s">
        <v>122</v>
      </c>
      <c r="B566" s="35" t="s">
        <v>158</v>
      </c>
      <c r="C566" s="35" t="s">
        <v>243</v>
      </c>
      <c r="D566" s="35" t="s">
        <v>420</v>
      </c>
      <c r="E566" s="35" t="s">
        <v>123</v>
      </c>
      <c r="F566" s="37">
        <v>0</v>
      </c>
      <c r="G566" s="37">
        <v>0</v>
      </c>
      <c r="H566" s="37">
        <v>0</v>
      </c>
    </row>
    <row r="567" spans="1:8" s="40" customFormat="1" ht="45" customHeight="1" x14ac:dyDescent="0.25">
      <c r="A567" s="38" t="s">
        <v>592</v>
      </c>
      <c r="B567" s="35" t="s">
        <v>158</v>
      </c>
      <c r="C567" s="35" t="s">
        <v>243</v>
      </c>
      <c r="D567" s="35" t="s">
        <v>591</v>
      </c>
      <c r="E567" s="35" t="s">
        <v>101</v>
      </c>
      <c r="F567" s="37">
        <f t="shared" ref="F567:H568" si="135">F568</f>
        <v>8.9</v>
      </c>
      <c r="G567" s="37">
        <f t="shared" si="135"/>
        <v>0</v>
      </c>
      <c r="H567" s="37">
        <f t="shared" si="135"/>
        <v>0</v>
      </c>
    </row>
    <row r="568" spans="1:8" s="40" customFormat="1" ht="65.25" customHeight="1" x14ac:dyDescent="0.25">
      <c r="A568" s="38" t="s">
        <v>110</v>
      </c>
      <c r="B568" s="35" t="s">
        <v>158</v>
      </c>
      <c r="C568" s="35" t="s">
        <v>243</v>
      </c>
      <c r="D568" s="35" t="s">
        <v>591</v>
      </c>
      <c r="E568" s="35" t="s">
        <v>111</v>
      </c>
      <c r="F568" s="37">
        <f t="shared" si="135"/>
        <v>8.9</v>
      </c>
      <c r="G568" s="37">
        <f t="shared" si="135"/>
        <v>0</v>
      </c>
      <c r="H568" s="37">
        <f t="shared" si="135"/>
        <v>0</v>
      </c>
    </row>
    <row r="569" spans="1:8" s="40" customFormat="1" ht="27.75" customHeight="1" x14ac:dyDescent="0.25">
      <c r="A569" s="38" t="s">
        <v>239</v>
      </c>
      <c r="B569" s="35" t="s">
        <v>158</v>
      </c>
      <c r="C569" s="35" t="s">
        <v>243</v>
      </c>
      <c r="D569" s="35" t="s">
        <v>591</v>
      </c>
      <c r="E569" s="35" t="s">
        <v>240</v>
      </c>
      <c r="F569" s="37">
        <f>6.8+2.1</f>
        <v>8.9</v>
      </c>
      <c r="G569" s="37">
        <v>0</v>
      </c>
      <c r="H569" s="37">
        <v>0</v>
      </c>
    </row>
    <row r="570" spans="1:8" s="40" customFormat="1" ht="27.75" customHeight="1" x14ac:dyDescent="0.25">
      <c r="A570" s="38" t="s">
        <v>594</v>
      </c>
      <c r="B570" s="35" t="s">
        <v>158</v>
      </c>
      <c r="C570" s="35" t="s">
        <v>243</v>
      </c>
      <c r="D570" s="35" t="s">
        <v>593</v>
      </c>
      <c r="E570" s="35" t="s">
        <v>101</v>
      </c>
      <c r="F570" s="37">
        <f>F571</f>
        <v>168</v>
      </c>
      <c r="G570" s="37">
        <f t="shared" ref="G570:H570" si="136">G571</f>
        <v>0</v>
      </c>
      <c r="H570" s="37">
        <f t="shared" si="136"/>
        <v>0</v>
      </c>
    </row>
    <row r="571" spans="1:8" s="40" customFormat="1" ht="71.25" customHeight="1" x14ac:dyDescent="0.25">
      <c r="A571" s="38" t="s">
        <v>110</v>
      </c>
      <c r="B571" s="35" t="s">
        <v>158</v>
      </c>
      <c r="C571" s="35" t="s">
        <v>243</v>
      </c>
      <c r="D571" s="35" t="s">
        <v>593</v>
      </c>
      <c r="E571" s="35" t="s">
        <v>111</v>
      </c>
      <c r="F571" s="37">
        <f>F572</f>
        <v>168</v>
      </c>
      <c r="G571" s="37">
        <f t="shared" ref="G571:H571" si="137">G572</f>
        <v>0</v>
      </c>
      <c r="H571" s="37">
        <f t="shared" si="137"/>
        <v>0</v>
      </c>
    </row>
    <row r="572" spans="1:8" s="40" customFormat="1" ht="27.75" customHeight="1" x14ac:dyDescent="0.25">
      <c r="A572" s="38" t="s">
        <v>239</v>
      </c>
      <c r="B572" s="35" t="s">
        <v>158</v>
      </c>
      <c r="C572" s="35" t="s">
        <v>243</v>
      </c>
      <c r="D572" s="35" t="s">
        <v>593</v>
      </c>
      <c r="E572" s="35" t="s">
        <v>240</v>
      </c>
      <c r="F572" s="37">
        <v>168</v>
      </c>
      <c r="G572" s="37">
        <v>0</v>
      </c>
      <c r="H572" s="37">
        <v>0</v>
      </c>
    </row>
    <row r="573" spans="1:8" s="40" customFormat="1" ht="48" customHeight="1" x14ac:dyDescent="0.25">
      <c r="A573" s="38" t="s">
        <v>421</v>
      </c>
      <c r="B573" s="35" t="s">
        <v>158</v>
      </c>
      <c r="C573" s="35" t="s">
        <v>243</v>
      </c>
      <c r="D573" s="35" t="s">
        <v>422</v>
      </c>
      <c r="E573" s="35" t="s">
        <v>101</v>
      </c>
      <c r="F573" s="37">
        <f t="shared" ref="F573:H575" si="138">F574</f>
        <v>50.2</v>
      </c>
      <c r="G573" s="37">
        <f t="shared" si="138"/>
        <v>50.2</v>
      </c>
      <c r="H573" s="37">
        <f t="shared" si="138"/>
        <v>50.2</v>
      </c>
    </row>
    <row r="574" spans="1:8" s="40" customFormat="1" ht="27.75" customHeight="1" x14ac:dyDescent="0.25">
      <c r="A574" s="38" t="s">
        <v>237</v>
      </c>
      <c r="B574" s="35" t="s">
        <v>158</v>
      </c>
      <c r="C574" s="35" t="s">
        <v>243</v>
      </c>
      <c r="D574" s="35" t="s">
        <v>423</v>
      </c>
      <c r="E574" s="35" t="s">
        <v>101</v>
      </c>
      <c r="F574" s="37">
        <f t="shared" si="138"/>
        <v>50.2</v>
      </c>
      <c r="G574" s="37">
        <f t="shared" si="138"/>
        <v>50.2</v>
      </c>
      <c r="H574" s="37">
        <f t="shared" si="138"/>
        <v>50.2</v>
      </c>
    </row>
    <row r="575" spans="1:8" s="40" customFormat="1" ht="27.75" customHeight="1" x14ac:dyDescent="0.25">
      <c r="A575" s="38" t="s">
        <v>120</v>
      </c>
      <c r="B575" s="35" t="s">
        <v>158</v>
      </c>
      <c r="C575" s="35" t="s">
        <v>243</v>
      </c>
      <c r="D575" s="35" t="s">
        <v>423</v>
      </c>
      <c r="E575" s="35" t="s">
        <v>121</v>
      </c>
      <c r="F575" s="37">
        <f t="shared" si="138"/>
        <v>50.2</v>
      </c>
      <c r="G575" s="37">
        <f t="shared" si="138"/>
        <v>50.2</v>
      </c>
      <c r="H575" s="37">
        <f t="shared" si="138"/>
        <v>50.2</v>
      </c>
    </row>
    <row r="576" spans="1:8" s="40" customFormat="1" ht="27.75" customHeight="1" x14ac:dyDescent="0.25">
      <c r="A576" s="38" t="s">
        <v>122</v>
      </c>
      <c r="B576" s="35" t="s">
        <v>158</v>
      </c>
      <c r="C576" s="35" t="s">
        <v>243</v>
      </c>
      <c r="D576" s="35" t="s">
        <v>423</v>
      </c>
      <c r="E576" s="35" t="s">
        <v>123</v>
      </c>
      <c r="F576" s="37">
        <v>50.2</v>
      </c>
      <c r="G576" s="37">
        <v>50.2</v>
      </c>
      <c r="H576" s="37">
        <v>50.2</v>
      </c>
    </row>
    <row r="577" spans="1:8" s="40" customFormat="1" ht="27.75" customHeight="1" x14ac:dyDescent="0.25">
      <c r="A577" s="38" t="s">
        <v>424</v>
      </c>
      <c r="B577" s="35" t="s">
        <v>158</v>
      </c>
      <c r="C577" s="35" t="s">
        <v>243</v>
      </c>
      <c r="D577" s="35" t="s">
        <v>425</v>
      </c>
      <c r="E577" s="35" t="s">
        <v>101</v>
      </c>
      <c r="F577" s="37">
        <f>F578+F581</f>
        <v>430.70000000000005</v>
      </c>
      <c r="G577" s="37">
        <f>G578+G581</f>
        <v>430.70000000000005</v>
      </c>
      <c r="H577" s="37">
        <f>H578+H581</f>
        <v>430.70000000000005</v>
      </c>
    </row>
    <row r="578" spans="1:8" s="40" customFormat="1" ht="27.75" customHeight="1" x14ac:dyDescent="0.25">
      <c r="A578" s="38" t="s">
        <v>237</v>
      </c>
      <c r="B578" s="35" t="s">
        <v>158</v>
      </c>
      <c r="C578" s="35" t="s">
        <v>243</v>
      </c>
      <c r="D578" s="35" t="s">
        <v>426</v>
      </c>
      <c r="E578" s="35" t="s">
        <v>101</v>
      </c>
      <c r="F578" s="37">
        <f t="shared" ref="F578:H579" si="139">F579</f>
        <v>384.1</v>
      </c>
      <c r="G578" s="37">
        <f t="shared" si="139"/>
        <v>384.1</v>
      </c>
      <c r="H578" s="37">
        <f t="shared" si="139"/>
        <v>384.1</v>
      </c>
    </row>
    <row r="579" spans="1:8" s="40" customFormat="1" ht="27.75" customHeight="1" x14ac:dyDescent="0.25">
      <c r="A579" s="38" t="s">
        <v>120</v>
      </c>
      <c r="B579" s="35" t="s">
        <v>158</v>
      </c>
      <c r="C579" s="35" t="s">
        <v>243</v>
      </c>
      <c r="D579" s="35" t="s">
        <v>426</v>
      </c>
      <c r="E579" s="35" t="s">
        <v>121</v>
      </c>
      <c r="F579" s="37">
        <f t="shared" si="139"/>
        <v>384.1</v>
      </c>
      <c r="G579" s="37">
        <f t="shared" si="139"/>
        <v>384.1</v>
      </c>
      <c r="H579" s="37">
        <f t="shared" si="139"/>
        <v>384.1</v>
      </c>
    </row>
    <row r="580" spans="1:8" s="40" customFormat="1" ht="27.75" customHeight="1" x14ac:dyDescent="0.25">
      <c r="A580" s="38" t="s">
        <v>122</v>
      </c>
      <c r="B580" s="35" t="s">
        <v>158</v>
      </c>
      <c r="C580" s="35" t="s">
        <v>243</v>
      </c>
      <c r="D580" s="35" t="s">
        <v>426</v>
      </c>
      <c r="E580" s="35" t="s">
        <v>123</v>
      </c>
      <c r="F580" s="37">
        <v>384.1</v>
      </c>
      <c r="G580" s="37">
        <v>384.1</v>
      </c>
      <c r="H580" s="37">
        <v>384.1</v>
      </c>
    </row>
    <row r="581" spans="1:8" s="40" customFormat="1" ht="61.5" customHeight="1" x14ac:dyDescent="0.25">
      <c r="A581" s="38" t="s">
        <v>235</v>
      </c>
      <c r="B581" s="35" t="s">
        <v>158</v>
      </c>
      <c r="C581" s="35" t="s">
        <v>243</v>
      </c>
      <c r="D581" s="35" t="s">
        <v>427</v>
      </c>
      <c r="E581" s="35" t="s">
        <v>101</v>
      </c>
      <c r="F581" s="37">
        <f t="shared" ref="F581:H582" si="140">F582</f>
        <v>46.6</v>
      </c>
      <c r="G581" s="37">
        <f t="shared" si="140"/>
        <v>46.6</v>
      </c>
      <c r="H581" s="37">
        <f t="shared" si="140"/>
        <v>46.6</v>
      </c>
    </row>
    <row r="582" spans="1:8" s="40" customFormat="1" ht="18" customHeight="1" x14ac:dyDescent="0.25">
      <c r="A582" s="38" t="s">
        <v>124</v>
      </c>
      <c r="B582" s="35" t="s">
        <v>158</v>
      </c>
      <c r="C582" s="35" t="s">
        <v>243</v>
      </c>
      <c r="D582" s="35" t="s">
        <v>427</v>
      </c>
      <c r="E582" s="35" t="s">
        <v>125</v>
      </c>
      <c r="F582" s="37">
        <f t="shared" si="140"/>
        <v>46.6</v>
      </c>
      <c r="G582" s="37">
        <f t="shared" si="140"/>
        <v>46.6</v>
      </c>
      <c r="H582" s="37">
        <f t="shared" si="140"/>
        <v>46.6</v>
      </c>
    </row>
    <row r="583" spans="1:8" s="40" customFormat="1" ht="18.75" customHeight="1" x14ac:dyDescent="0.25">
      <c r="A583" s="38" t="s">
        <v>126</v>
      </c>
      <c r="B583" s="35" t="s">
        <v>158</v>
      </c>
      <c r="C583" s="35" t="s">
        <v>243</v>
      </c>
      <c r="D583" s="35" t="s">
        <v>427</v>
      </c>
      <c r="E583" s="35" t="s">
        <v>127</v>
      </c>
      <c r="F583" s="37">
        <v>46.6</v>
      </c>
      <c r="G583" s="37">
        <v>46.6</v>
      </c>
      <c r="H583" s="37">
        <v>46.6</v>
      </c>
    </row>
    <row r="584" spans="1:8" s="40" customFormat="1" ht="31.5" customHeight="1" x14ac:dyDescent="0.25">
      <c r="A584" s="38" t="s">
        <v>443</v>
      </c>
      <c r="B584" s="35" t="s">
        <v>158</v>
      </c>
      <c r="C584" s="35" t="s">
        <v>145</v>
      </c>
      <c r="D584" s="35" t="s">
        <v>100</v>
      </c>
      <c r="E584" s="35" t="s">
        <v>101</v>
      </c>
      <c r="F584" s="37">
        <f t="shared" ref="F584:H588" si="141">F585</f>
        <v>187</v>
      </c>
      <c r="G584" s="37">
        <f t="shared" si="141"/>
        <v>187</v>
      </c>
      <c r="H584" s="37">
        <f t="shared" si="141"/>
        <v>187</v>
      </c>
    </row>
    <row r="585" spans="1:8" s="40" customFormat="1" ht="44.25" customHeight="1" x14ac:dyDescent="0.25">
      <c r="A585" s="38" t="s">
        <v>181</v>
      </c>
      <c r="B585" s="35" t="s">
        <v>158</v>
      </c>
      <c r="C585" s="35" t="s">
        <v>145</v>
      </c>
      <c r="D585" s="35" t="s">
        <v>182</v>
      </c>
      <c r="E585" s="35" t="s">
        <v>101</v>
      </c>
      <c r="F585" s="37">
        <f t="shared" si="141"/>
        <v>187</v>
      </c>
      <c r="G585" s="37">
        <f t="shared" si="141"/>
        <v>187</v>
      </c>
      <c r="H585" s="37">
        <f t="shared" si="141"/>
        <v>187</v>
      </c>
    </row>
    <row r="586" spans="1:8" s="40" customFormat="1" ht="106.5" customHeight="1" x14ac:dyDescent="0.25">
      <c r="A586" s="38" t="s">
        <v>444</v>
      </c>
      <c r="B586" s="35" t="s">
        <v>158</v>
      </c>
      <c r="C586" s="35" t="s">
        <v>145</v>
      </c>
      <c r="D586" s="35" t="s">
        <v>187</v>
      </c>
      <c r="E586" s="35" t="s">
        <v>101</v>
      </c>
      <c r="F586" s="37">
        <f t="shared" si="141"/>
        <v>187</v>
      </c>
      <c r="G586" s="37">
        <f t="shared" si="141"/>
        <v>187</v>
      </c>
      <c r="H586" s="37">
        <f t="shared" si="141"/>
        <v>187</v>
      </c>
    </row>
    <row r="587" spans="1:8" s="40" customFormat="1" ht="14.25" customHeight="1" x14ac:dyDescent="0.25">
      <c r="A587" s="38" t="s">
        <v>179</v>
      </c>
      <c r="B587" s="35" t="s">
        <v>158</v>
      </c>
      <c r="C587" s="35" t="s">
        <v>145</v>
      </c>
      <c r="D587" s="35" t="s">
        <v>188</v>
      </c>
      <c r="E587" s="35" t="s">
        <v>101</v>
      </c>
      <c r="F587" s="37">
        <f t="shared" si="141"/>
        <v>187</v>
      </c>
      <c r="G587" s="37">
        <f t="shared" si="141"/>
        <v>187</v>
      </c>
      <c r="H587" s="37">
        <f t="shared" si="141"/>
        <v>187</v>
      </c>
    </row>
    <row r="588" spans="1:8" s="40" customFormat="1" ht="28.5" customHeight="1" x14ac:dyDescent="0.25">
      <c r="A588" s="38" t="s">
        <v>120</v>
      </c>
      <c r="B588" s="35" t="s">
        <v>158</v>
      </c>
      <c r="C588" s="35" t="s">
        <v>145</v>
      </c>
      <c r="D588" s="35" t="s">
        <v>188</v>
      </c>
      <c r="E588" s="35" t="s">
        <v>121</v>
      </c>
      <c r="F588" s="37">
        <f t="shared" si="141"/>
        <v>187</v>
      </c>
      <c r="G588" s="37">
        <f t="shared" si="141"/>
        <v>187</v>
      </c>
      <c r="H588" s="37">
        <f t="shared" si="141"/>
        <v>187</v>
      </c>
    </row>
    <row r="589" spans="1:8" s="40" customFormat="1" ht="29.25" customHeight="1" x14ac:dyDescent="0.25">
      <c r="A589" s="38" t="s">
        <v>122</v>
      </c>
      <c r="B589" s="35" t="s">
        <v>158</v>
      </c>
      <c r="C589" s="35" t="s">
        <v>145</v>
      </c>
      <c r="D589" s="35" t="s">
        <v>188</v>
      </c>
      <c r="E589" s="35" t="s">
        <v>123</v>
      </c>
      <c r="F589" s="37">
        <v>187</v>
      </c>
      <c r="G589" s="37">
        <v>187</v>
      </c>
      <c r="H589" s="37">
        <v>187</v>
      </c>
    </row>
    <row r="590" spans="1:8" s="40" customFormat="1" ht="18.75" customHeight="1" x14ac:dyDescent="0.25">
      <c r="A590" s="38" t="s">
        <v>445</v>
      </c>
      <c r="B590" s="35" t="s">
        <v>158</v>
      </c>
      <c r="C590" s="35" t="s">
        <v>158</v>
      </c>
      <c r="D590" s="35" t="s">
        <v>100</v>
      </c>
      <c r="E590" s="35" t="s">
        <v>101</v>
      </c>
      <c r="F590" s="37">
        <f>F591</f>
        <v>316.5</v>
      </c>
      <c r="G590" s="37">
        <f>G591</f>
        <v>316.5</v>
      </c>
      <c r="H590" s="37">
        <f>H591</f>
        <v>316.5</v>
      </c>
    </row>
    <row r="591" spans="1:8" s="40" customFormat="1" ht="44.25" customHeight="1" x14ac:dyDescent="0.25">
      <c r="A591" s="38" t="s">
        <v>446</v>
      </c>
      <c r="B591" s="35" t="s">
        <v>158</v>
      </c>
      <c r="C591" s="35" t="s">
        <v>158</v>
      </c>
      <c r="D591" s="35" t="s">
        <v>447</v>
      </c>
      <c r="E591" s="35" t="s">
        <v>101</v>
      </c>
      <c r="F591" s="37">
        <f>F592+F598</f>
        <v>316.5</v>
      </c>
      <c r="G591" s="37">
        <f>G592+G598</f>
        <v>316.5</v>
      </c>
      <c r="H591" s="37">
        <f>H592+H598</f>
        <v>316.5</v>
      </c>
    </row>
    <row r="592" spans="1:8" s="40" customFormat="1" ht="28.5" customHeight="1" x14ac:dyDescent="0.25">
      <c r="A592" s="38" t="s">
        <v>448</v>
      </c>
      <c r="B592" s="35" t="s">
        <v>158</v>
      </c>
      <c r="C592" s="35" t="s">
        <v>158</v>
      </c>
      <c r="D592" s="35" t="s">
        <v>449</v>
      </c>
      <c r="E592" s="35" t="s">
        <v>101</v>
      </c>
      <c r="F592" s="37">
        <f t="shared" ref="F592:H594" si="142">F593</f>
        <v>272.60000000000002</v>
      </c>
      <c r="G592" s="37">
        <f t="shared" si="142"/>
        <v>272.60000000000002</v>
      </c>
      <c r="H592" s="37">
        <f t="shared" si="142"/>
        <v>272.60000000000002</v>
      </c>
    </row>
    <row r="593" spans="1:8" s="40" customFormat="1" ht="15" customHeight="1" x14ac:dyDescent="0.25">
      <c r="A593" s="38" t="s">
        <v>179</v>
      </c>
      <c r="B593" s="35" t="s">
        <v>158</v>
      </c>
      <c r="C593" s="35" t="s">
        <v>158</v>
      </c>
      <c r="D593" s="35" t="s">
        <v>450</v>
      </c>
      <c r="E593" s="35" t="s">
        <v>101</v>
      </c>
      <c r="F593" s="37">
        <f t="shared" si="142"/>
        <v>272.60000000000002</v>
      </c>
      <c r="G593" s="37">
        <f t="shared" si="142"/>
        <v>272.60000000000002</v>
      </c>
      <c r="H593" s="37">
        <f t="shared" si="142"/>
        <v>272.60000000000002</v>
      </c>
    </row>
    <row r="594" spans="1:8" s="40" customFormat="1" ht="32.25" customHeight="1" x14ac:dyDescent="0.25">
      <c r="A594" s="38" t="s">
        <v>394</v>
      </c>
      <c r="B594" s="35" t="s">
        <v>158</v>
      </c>
      <c r="C594" s="35" t="s">
        <v>158</v>
      </c>
      <c r="D594" s="35" t="s">
        <v>450</v>
      </c>
      <c r="E594" s="35" t="s">
        <v>395</v>
      </c>
      <c r="F594" s="37">
        <f t="shared" si="142"/>
        <v>272.60000000000002</v>
      </c>
      <c r="G594" s="37">
        <f t="shared" si="142"/>
        <v>272.60000000000002</v>
      </c>
      <c r="H594" s="37">
        <f t="shared" si="142"/>
        <v>272.60000000000002</v>
      </c>
    </row>
    <row r="595" spans="1:8" s="40" customFormat="1" ht="15" x14ac:dyDescent="0.25">
      <c r="A595" s="38" t="s">
        <v>396</v>
      </c>
      <c r="B595" s="35" t="s">
        <v>158</v>
      </c>
      <c r="C595" s="35" t="s">
        <v>158</v>
      </c>
      <c r="D595" s="35" t="s">
        <v>450</v>
      </c>
      <c r="E595" s="35" t="s">
        <v>397</v>
      </c>
      <c r="F595" s="37">
        <v>272.60000000000002</v>
      </c>
      <c r="G595" s="37">
        <v>272.60000000000002</v>
      </c>
      <c r="H595" s="37">
        <v>272.60000000000002</v>
      </c>
    </row>
    <row r="596" spans="1:8" s="40" customFormat="1" ht="39" hidden="1" customHeight="1" x14ac:dyDescent="0.25">
      <c r="A596" s="38" t="s">
        <v>451</v>
      </c>
      <c r="B596" s="35" t="s">
        <v>158</v>
      </c>
      <c r="C596" s="35" t="s">
        <v>248</v>
      </c>
      <c r="D596" s="35" t="s">
        <v>452</v>
      </c>
      <c r="E596" s="35" t="s">
        <v>101</v>
      </c>
      <c r="F596" s="37">
        <f t="shared" ref="F596:H597" si="143">G596/1000</f>
        <v>0</v>
      </c>
      <c r="G596" s="37">
        <f t="shared" si="143"/>
        <v>0</v>
      </c>
      <c r="H596" s="37">
        <f t="shared" si="143"/>
        <v>0</v>
      </c>
    </row>
    <row r="597" spans="1:8" s="40" customFormat="1" ht="15" hidden="1" customHeight="1" x14ac:dyDescent="0.25">
      <c r="A597" s="38" t="s">
        <v>453</v>
      </c>
      <c r="B597" s="35" t="s">
        <v>158</v>
      </c>
      <c r="C597" s="35" t="s">
        <v>248</v>
      </c>
      <c r="D597" s="35" t="s">
        <v>452</v>
      </c>
      <c r="E597" s="35" t="s">
        <v>454</v>
      </c>
      <c r="F597" s="37">
        <f t="shared" si="143"/>
        <v>0</v>
      </c>
      <c r="G597" s="37">
        <f t="shared" si="143"/>
        <v>0</v>
      </c>
      <c r="H597" s="37">
        <f t="shared" si="143"/>
        <v>0</v>
      </c>
    </row>
    <row r="598" spans="1:8" s="40" customFormat="1" ht="27.75" customHeight="1" x14ac:dyDescent="0.25">
      <c r="A598" s="38" t="s">
        <v>455</v>
      </c>
      <c r="B598" s="35" t="s">
        <v>158</v>
      </c>
      <c r="C598" s="35" t="s">
        <v>158</v>
      </c>
      <c r="D598" s="35" t="s">
        <v>456</v>
      </c>
      <c r="E598" s="35" t="s">
        <v>101</v>
      </c>
      <c r="F598" s="37">
        <f t="shared" ref="F598:H600" si="144">F599</f>
        <v>43.9</v>
      </c>
      <c r="G598" s="37">
        <f t="shared" si="144"/>
        <v>43.9</v>
      </c>
      <c r="H598" s="37">
        <f t="shared" si="144"/>
        <v>43.9</v>
      </c>
    </row>
    <row r="599" spans="1:8" s="40" customFormat="1" ht="17.25" customHeight="1" x14ac:dyDescent="0.25">
      <c r="A599" s="38" t="s">
        <v>179</v>
      </c>
      <c r="B599" s="35" t="s">
        <v>158</v>
      </c>
      <c r="C599" s="35" t="s">
        <v>158</v>
      </c>
      <c r="D599" s="35" t="s">
        <v>457</v>
      </c>
      <c r="E599" s="35" t="s">
        <v>101</v>
      </c>
      <c r="F599" s="37">
        <f t="shared" si="144"/>
        <v>43.9</v>
      </c>
      <c r="G599" s="37">
        <f t="shared" si="144"/>
        <v>43.9</v>
      </c>
      <c r="H599" s="37">
        <f t="shared" si="144"/>
        <v>43.9</v>
      </c>
    </row>
    <row r="600" spans="1:8" s="40" customFormat="1" ht="29.25" customHeight="1" x14ac:dyDescent="0.25">
      <c r="A600" s="38" t="s">
        <v>394</v>
      </c>
      <c r="B600" s="35" t="s">
        <v>158</v>
      </c>
      <c r="C600" s="35" t="s">
        <v>158</v>
      </c>
      <c r="D600" s="35" t="s">
        <v>457</v>
      </c>
      <c r="E600" s="35" t="s">
        <v>395</v>
      </c>
      <c r="F600" s="37">
        <f t="shared" si="144"/>
        <v>43.9</v>
      </c>
      <c r="G600" s="37">
        <f t="shared" si="144"/>
        <v>43.9</v>
      </c>
      <c r="H600" s="37">
        <f t="shared" si="144"/>
        <v>43.9</v>
      </c>
    </row>
    <row r="601" spans="1:8" s="40" customFormat="1" ht="19.5" customHeight="1" x14ac:dyDescent="0.25">
      <c r="A601" s="38" t="s">
        <v>396</v>
      </c>
      <c r="B601" s="35" t="s">
        <v>158</v>
      </c>
      <c r="C601" s="35" t="s">
        <v>158</v>
      </c>
      <c r="D601" s="35" t="s">
        <v>457</v>
      </c>
      <c r="E601" s="35" t="s">
        <v>397</v>
      </c>
      <c r="F601" s="37">
        <v>43.9</v>
      </c>
      <c r="G601" s="37">
        <v>43.9</v>
      </c>
      <c r="H601" s="37">
        <v>43.9</v>
      </c>
    </row>
    <row r="602" spans="1:8" s="40" customFormat="1" ht="15" customHeight="1" x14ac:dyDescent="0.2">
      <c r="A602" s="54" t="s">
        <v>458</v>
      </c>
      <c r="B602" s="33" t="s">
        <v>459</v>
      </c>
      <c r="C602" s="33" t="s">
        <v>99</v>
      </c>
      <c r="D602" s="33" t="s">
        <v>100</v>
      </c>
      <c r="E602" s="33" t="s">
        <v>101</v>
      </c>
      <c r="F602" s="34">
        <f>F603</f>
        <v>5832.9999999999991</v>
      </c>
      <c r="G602" s="34">
        <f>G603</f>
        <v>5732.9999999999991</v>
      </c>
      <c r="H602" s="34">
        <f>H603</f>
        <v>5732.9999999999991</v>
      </c>
    </row>
    <row r="603" spans="1:8" s="40" customFormat="1" ht="18.75" customHeight="1" x14ac:dyDescent="0.25">
      <c r="A603" s="38" t="s">
        <v>460</v>
      </c>
      <c r="B603" s="35" t="s">
        <v>459</v>
      </c>
      <c r="C603" s="35" t="s">
        <v>98</v>
      </c>
      <c r="D603" s="35" t="s">
        <v>100</v>
      </c>
      <c r="E603" s="35" t="s">
        <v>101</v>
      </c>
      <c r="F603" s="37">
        <f>F604+F609+F614+F634</f>
        <v>5832.9999999999991</v>
      </c>
      <c r="G603" s="37">
        <f>G604+G609+G614+G634</f>
        <v>5732.9999999999991</v>
      </c>
      <c r="H603" s="37">
        <f>H604+H609+H614+H634</f>
        <v>5732.9999999999991</v>
      </c>
    </row>
    <row r="604" spans="1:8" s="40" customFormat="1" ht="41.25" customHeight="1" x14ac:dyDescent="0.25">
      <c r="A604" s="38" t="s">
        <v>175</v>
      </c>
      <c r="B604" s="35" t="s">
        <v>459</v>
      </c>
      <c r="C604" s="35" t="s">
        <v>98</v>
      </c>
      <c r="D604" s="35" t="s">
        <v>176</v>
      </c>
      <c r="E604" s="35" t="s">
        <v>101</v>
      </c>
      <c r="F604" s="37">
        <f>F605</f>
        <v>5.9</v>
      </c>
      <c r="G604" s="37">
        <f>G605</f>
        <v>5.9</v>
      </c>
      <c r="H604" s="37">
        <f>H605</f>
        <v>5.9</v>
      </c>
    </row>
    <row r="605" spans="1:8" s="40" customFormat="1" ht="42.75" customHeight="1" x14ac:dyDescent="0.25">
      <c r="A605" s="38" t="s">
        <v>461</v>
      </c>
      <c r="B605" s="35" t="s">
        <v>459</v>
      </c>
      <c r="C605" s="35" t="s">
        <v>98</v>
      </c>
      <c r="D605" s="35" t="s">
        <v>462</v>
      </c>
      <c r="E605" s="35" t="s">
        <v>101</v>
      </c>
      <c r="F605" s="37">
        <f t="shared" ref="F605:H612" si="145">F606</f>
        <v>5.9</v>
      </c>
      <c r="G605" s="37">
        <f t="shared" si="145"/>
        <v>5.9</v>
      </c>
      <c r="H605" s="37">
        <f t="shared" si="145"/>
        <v>5.9</v>
      </c>
    </row>
    <row r="606" spans="1:8" s="40" customFormat="1" ht="14.25" customHeight="1" x14ac:dyDescent="0.25">
      <c r="A606" s="38" t="s">
        <v>179</v>
      </c>
      <c r="B606" s="35" t="s">
        <v>459</v>
      </c>
      <c r="C606" s="35" t="s">
        <v>98</v>
      </c>
      <c r="D606" s="35" t="s">
        <v>463</v>
      </c>
      <c r="E606" s="35" t="s">
        <v>101</v>
      </c>
      <c r="F606" s="37">
        <f t="shared" si="145"/>
        <v>5.9</v>
      </c>
      <c r="G606" s="37">
        <f t="shared" si="145"/>
        <v>5.9</v>
      </c>
      <c r="H606" s="37">
        <f t="shared" si="145"/>
        <v>5.9</v>
      </c>
    </row>
    <row r="607" spans="1:8" s="40" customFormat="1" ht="27.75" customHeight="1" x14ac:dyDescent="0.25">
      <c r="A607" s="38" t="s">
        <v>120</v>
      </c>
      <c r="B607" s="35" t="s">
        <v>459</v>
      </c>
      <c r="C607" s="35" t="s">
        <v>98</v>
      </c>
      <c r="D607" s="35" t="s">
        <v>463</v>
      </c>
      <c r="E607" s="35" t="s">
        <v>121</v>
      </c>
      <c r="F607" s="37">
        <f t="shared" si="145"/>
        <v>5.9</v>
      </c>
      <c r="G607" s="37">
        <f t="shared" si="145"/>
        <v>5.9</v>
      </c>
      <c r="H607" s="37">
        <f t="shared" si="145"/>
        <v>5.9</v>
      </c>
    </row>
    <row r="608" spans="1:8" s="40" customFormat="1" ht="28.5" customHeight="1" x14ac:dyDescent="0.25">
      <c r="A608" s="38" t="s">
        <v>122</v>
      </c>
      <c r="B608" s="35" t="s">
        <v>459</v>
      </c>
      <c r="C608" s="35" t="s">
        <v>98</v>
      </c>
      <c r="D608" s="35" t="s">
        <v>463</v>
      </c>
      <c r="E608" s="35" t="s">
        <v>123</v>
      </c>
      <c r="F608" s="37">
        <f>5.9+5.9-5.9</f>
        <v>5.9</v>
      </c>
      <c r="G608" s="37">
        <f>5.9+5.9-5.9</f>
        <v>5.9</v>
      </c>
      <c r="H608" s="37">
        <f>5.9+5.9-5.9</f>
        <v>5.9</v>
      </c>
    </row>
    <row r="609" spans="1:8" s="40" customFormat="1" ht="37.5" hidden="1" customHeight="1" x14ac:dyDescent="0.25">
      <c r="A609" s="38" t="s">
        <v>464</v>
      </c>
      <c r="B609" s="35" t="s">
        <v>459</v>
      </c>
      <c r="C609" s="35" t="s">
        <v>98</v>
      </c>
      <c r="D609" s="35" t="s">
        <v>465</v>
      </c>
      <c r="E609" s="35" t="s">
        <v>101</v>
      </c>
      <c r="F609" s="37">
        <f t="shared" si="145"/>
        <v>0</v>
      </c>
      <c r="G609" s="37">
        <f t="shared" si="145"/>
        <v>0</v>
      </c>
      <c r="H609" s="37">
        <f t="shared" si="145"/>
        <v>0</v>
      </c>
    </row>
    <row r="610" spans="1:8" s="40" customFormat="1" ht="24" hidden="1" customHeight="1" x14ac:dyDescent="0.25">
      <c r="A610" s="38" t="s">
        <v>466</v>
      </c>
      <c r="B610" s="35" t="s">
        <v>459</v>
      </c>
      <c r="C610" s="35" t="s">
        <v>98</v>
      </c>
      <c r="D610" s="35" t="s">
        <v>467</v>
      </c>
      <c r="E610" s="35" t="s">
        <v>101</v>
      </c>
      <c r="F610" s="37">
        <f t="shared" si="145"/>
        <v>0</v>
      </c>
      <c r="G610" s="37">
        <f t="shared" si="145"/>
        <v>0</v>
      </c>
      <c r="H610" s="37">
        <f t="shared" si="145"/>
        <v>0</v>
      </c>
    </row>
    <row r="611" spans="1:8" s="40" customFormat="1" ht="15" hidden="1" customHeight="1" x14ac:dyDescent="0.25">
      <c r="A611" s="38" t="s">
        <v>179</v>
      </c>
      <c r="B611" s="35" t="s">
        <v>459</v>
      </c>
      <c r="C611" s="35" t="s">
        <v>98</v>
      </c>
      <c r="D611" s="35" t="s">
        <v>468</v>
      </c>
      <c r="E611" s="35" t="s">
        <v>101</v>
      </c>
      <c r="F611" s="37">
        <f t="shared" si="145"/>
        <v>0</v>
      </c>
      <c r="G611" s="37">
        <f t="shared" si="145"/>
        <v>0</v>
      </c>
      <c r="H611" s="37">
        <f t="shared" si="145"/>
        <v>0</v>
      </c>
    </row>
    <row r="612" spans="1:8" s="40" customFormat="1" ht="30" hidden="1" customHeight="1" x14ac:dyDescent="0.25">
      <c r="A612" s="38" t="s">
        <v>120</v>
      </c>
      <c r="B612" s="35" t="s">
        <v>459</v>
      </c>
      <c r="C612" s="35" t="s">
        <v>98</v>
      </c>
      <c r="D612" s="35" t="s">
        <v>468</v>
      </c>
      <c r="E612" s="35" t="s">
        <v>121</v>
      </c>
      <c r="F612" s="37">
        <f t="shared" si="145"/>
        <v>0</v>
      </c>
      <c r="G612" s="37">
        <f t="shared" si="145"/>
        <v>0</v>
      </c>
      <c r="H612" s="37">
        <f t="shared" si="145"/>
        <v>0</v>
      </c>
    </row>
    <row r="613" spans="1:8" s="40" customFormat="1" ht="27.75" hidden="1" customHeight="1" x14ac:dyDescent="0.25">
      <c r="A613" s="38" t="s">
        <v>122</v>
      </c>
      <c r="B613" s="35" t="s">
        <v>459</v>
      </c>
      <c r="C613" s="35" t="s">
        <v>98</v>
      </c>
      <c r="D613" s="35" t="s">
        <v>468</v>
      </c>
      <c r="E613" s="35" t="s">
        <v>123</v>
      </c>
      <c r="F613" s="37">
        <f>5.9-5.9</f>
        <v>0</v>
      </c>
      <c r="G613" s="37">
        <f>5.9-5.9</f>
        <v>0</v>
      </c>
      <c r="H613" s="37">
        <f>5.9-5.9</f>
        <v>0</v>
      </c>
    </row>
    <row r="614" spans="1:8" s="40" customFormat="1" ht="40.5" customHeight="1" x14ac:dyDescent="0.25">
      <c r="A614" s="38" t="s">
        <v>469</v>
      </c>
      <c r="B614" s="35" t="s">
        <v>459</v>
      </c>
      <c r="C614" s="35" t="s">
        <v>98</v>
      </c>
      <c r="D614" s="35" t="s">
        <v>470</v>
      </c>
      <c r="E614" s="35" t="s">
        <v>101</v>
      </c>
      <c r="F614" s="37">
        <f>F615+F630</f>
        <v>5749.9</v>
      </c>
      <c r="G614" s="37">
        <f>G615+G630</f>
        <v>5649.9</v>
      </c>
      <c r="H614" s="37">
        <f>H615+H630</f>
        <v>5649.9</v>
      </c>
    </row>
    <row r="615" spans="1:8" s="40" customFormat="1" ht="27.75" customHeight="1" x14ac:dyDescent="0.25">
      <c r="A615" s="38" t="s">
        <v>471</v>
      </c>
      <c r="B615" s="35" t="s">
        <v>459</v>
      </c>
      <c r="C615" s="35" t="s">
        <v>98</v>
      </c>
      <c r="D615" s="35" t="s">
        <v>472</v>
      </c>
      <c r="E615" s="35" t="s">
        <v>101</v>
      </c>
      <c r="F615" s="37">
        <f>F616+F627+F624+F621</f>
        <v>5251.5</v>
      </c>
      <c r="G615" s="37">
        <f>G616+G627+G624+G621</f>
        <v>5251.5</v>
      </c>
      <c r="H615" s="37">
        <f>H616+H627+H624+H621</f>
        <v>5251.5</v>
      </c>
    </row>
    <row r="616" spans="1:8" s="40" customFormat="1" ht="27.75" customHeight="1" x14ac:dyDescent="0.25">
      <c r="A616" s="38" t="s">
        <v>237</v>
      </c>
      <c r="B616" s="35" t="s">
        <v>459</v>
      </c>
      <c r="C616" s="35" t="s">
        <v>98</v>
      </c>
      <c r="D616" s="35" t="s">
        <v>473</v>
      </c>
      <c r="E616" s="35" t="s">
        <v>101</v>
      </c>
      <c r="F616" s="37">
        <f>F617+F619</f>
        <v>4486</v>
      </c>
      <c r="G616" s="37">
        <f>G617+G619</f>
        <v>4895.3</v>
      </c>
      <c r="H616" s="37">
        <f>H617+H619</f>
        <v>4895.3</v>
      </c>
    </row>
    <row r="617" spans="1:8" s="40" customFormat="1" ht="68.25" customHeight="1" x14ac:dyDescent="0.25">
      <c r="A617" s="38" t="s">
        <v>110</v>
      </c>
      <c r="B617" s="35" t="s">
        <v>459</v>
      </c>
      <c r="C617" s="35" t="s">
        <v>98</v>
      </c>
      <c r="D617" s="35" t="s">
        <v>473</v>
      </c>
      <c r="E617" s="35" t="s">
        <v>111</v>
      </c>
      <c r="F617" s="37">
        <f>F618</f>
        <v>3931.0000000000005</v>
      </c>
      <c r="G617" s="37">
        <f>G618</f>
        <v>4340.3</v>
      </c>
      <c r="H617" s="37">
        <f>H618</f>
        <v>4340.3</v>
      </c>
    </row>
    <row r="618" spans="1:8" s="40" customFormat="1" ht="19.5" customHeight="1" x14ac:dyDescent="0.25">
      <c r="A618" s="38" t="s">
        <v>239</v>
      </c>
      <c r="B618" s="35" t="s">
        <v>459</v>
      </c>
      <c r="C618" s="35" t="s">
        <v>98</v>
      </c>
      <c r="D618" s="35" t="s">
        <v>473</v>
      </c>
      <c r="E618" s="35" t="s">
        <v>240</v>
      </c>
      <c r="F618" s="37">
        <f>4033.3-78.6-23.7</f>
        <v>3931.0000000000005</v>
      </c>
      <c r="G618" s="37">
        <f>4033.3+307</f>
        <v>4340.3</v>
      </c>
      <c r="H618" s="37">
        <f>4033.3+307</f>
        <v>4340.3</v>
      </c>
    </row>
    <row r="619" spans="1:8" s="40" customFormat="1" ht="30" customHeight="1" x14ac:dyDescent="0.25">
      <c r="A619" s="38" t="s">
        <v>120</v>
      </c>
      <c r="B619" s="35" t="s">
        <v>459</v>
      </c>
      <c r="C619" s="35" t="s">
        <v>98</v>
      </c>
      <c r="D619" s="35" t="s">
        <v>473</v>
      </c>
      <c r="E619" s="35" t="s">
        <v>121</v>
      </c>
      <c r="F619" s="37">
        <f>F620</f>
        <v>555</v>
      </c>
      <c r="G619" s="37">
        <f>G620</f>
        <v>555</v>
      </c>
      <c r="H619" s="37">
        <f>H620</f>
        <v>555</v>
      </c>
    </row>
    <row r="620" spans="1:8" s="40" customFormat="1" ht="30.75" customHeight="1" x14ac:dyDescent="0.25">
      <c r="A620" s="38" t="s">
        <v>122</v>
      </c>
      <c r="B620" s="35" t="s">
        <v>459</v>
      </c>
      <c r="C620" s="35" t="s">
        <v>98</v>
      </c>
      <c r="D620" s="35" t="s">
        <v>473</v>
      </c>
      <c r="E620" s="35" t="s">
        <v>123</v>
      </c>
      <c r="F620" s="37">
        <v>555</v>
      </c>
      <c r="G620" s="37">
        <v>555</v>
      </c>
      <c r="H620" s="37">
        <v>555</v>
      </c>
    </row>
    <row r="621" spans="1:8" s="40" customFormat="1" ht="58.5" customHeight="1" x14ac:dyDescent="0.25">
      <c r="A621" s="38" t="s">
        <v>590</v>
      </c>
      <c r="B621" s="35" t="s">
        <v>459</v>
      </c>
      <c r="C621" s="35" t="s">
        <v>98</v>
      </c>
      <c r="D621" s="35" t="s">
        <v>589</v>
      </c>
      <c r="E621" s="35" t="s">
        <v>101</v>
      </c>
      <c r="F621" s="37">
        <f>F622</f>
        <v>102.3</v>
      </c>
      <c r="G621" s="37">
        <f t="shared" ref="G621:H621" si="146">G622</f>
        <v>0</v>
      </c>
      <c r="H621" s="37">
        <f t="shared" si="146"/>
        <v>0</v>
      </c>
    </row>
    <row r="622" spans="1:8" s="40" customFormat="1" ht="72" customHeight="1" x14ac:dyDescent="0.25">
      <c r="A622" s="38" t="s">
        <v>110</v>
      </c>
      <c r="B622" s="35" t="s">
        <v>459</v>
      </c>
      <c r="C622" s="35" t="s">
        <v>98</v>
      </c>
      <c r="D622" s="35" t="s">
        <v>589</v>
      </c>
      <c r="E622" s="35" t="s">
        <v>111</v>
      </c>
      <c r="F622" s="37">
        <f>F623</f>
        <v>102.3</v>
      </c>
      <c r="G622" s="37">
        <f t="shared" ref="G622:H622" si="147">G623</f>
        <v>0</v>
      </c>
      <c r="H622" s="37">
        <f t="shared" si="147"/>
        <v>0</v>
      </c>
    </row>
    <row r="623" spans="1:8" s="40" customFormat="1" ht="27" customHeight="1" x14ac:dyDescent="0.25">
      <c r="A623" s="38" t="s">
        <v>239</v>
      </c>
      <c r="B623" s="35" t="s">
        <v>459</v>
      </c>
      <c r="C623" s="35" t="s">
        <v>98</v>
      </c>
      <c r="D623" s="35" t="s">
        <v>589</v>
      </c>
      <c r="E623" s="35" t="s">
        <v>240</v>
      </c>
      <c r="F623" s="37">
        <f>78.6+23.7</f>
        <v>102.3</v>
      </c>
      <c r="G623" s="37">
        <v>0</v>
      </c>
      <c r="H623" s="37">
        <v>0</v>
      </c>
    </row>
    <row r="624" spans="1:8" s="40" customFormat="1" ht="27.75" customHeight="1" x14ac:dyDescent="0.25">
      <c r="A624" s="38" t="s">
        <v>474</v>
      </c>
      <c r="B624" s="35" t="s">
        <v>459</v>
      </c>
      <c r="C624" s="35" t="s">
        <v>98</v>
      </c>
      <c r="D624" s="35" t="s">
        <v>475</v>
      </c>
      <c r="E624" s="35" t="s">
        <v>101</v>
      </c>
      <c r="F624" s="37">
        <f t="shared" ref="F624:H625" si="148">F625</f>
        <v>307</v>
      </c>
      <c r="G624" s="37">
        <f t="shared" si="148"/>
        <v>0</v>
      </c>
      <c r="H624" s="37">
        <f t="shared" si="148"/>
        <v>0</v>
      </c>
    </row>
    <row r="625" spans="1:8" s="40" customFormat="1" ht="25.5" customHeight="1" x14ac:dyDescent="0.25">
      <c r="A625" s="38" t="s">
        <v>110</v>
      </c>
      <c r="B625" s="35" t="s">
        <v>459</v>
      </c>
      <c r="C625" s="35" t="s">
        <v>98</v>
      </c>
      <c r="D625" s="35" t="s">
        <v>475</v>
      </c>
      <c r="E625" s="35" t="s">
        <v>111</v>
      </c>
      <c r="F625" s="37">
        <f t="shared" si="148"/>
        <v>307</v>
      </c>
      <c r="G625" s="37">
        <f t="shared" si="148"/>
        <v>0</v>
      </c>
      <c r="H625" s="37">
        <f t="shared" si="148"/>
        <v>0</v>
      </c>
    </row>
    <row r="626" spans="1:8" s="40" customFormat="1" ht="15.75" customHeight="1" x14ac:dyDescent="0.25">
      <c r="A626" s="38" t="s">
        <v>239</v>
      </c>
      <c r="B626" s="35" t="s">
        <v>459</v>
      </c>
      <c r="C626" s="35" t="s">
        <v>98</v>
      </c>
      <c r="D626" s="35" t="s">
        <v>475</v>
      </c>
      <c r="E626" s="35" t="s">
        <v>240</v>
      </c>
      <c r="F626" s="37">
        <v>307</v>
      </c>
      <c r="G626" s="37">
        <v>0</v>
      </c>
      <c r="H626" s="37">
        <v>0</v>
      </c>
    </row>
    <row r="627" spans="1:8" s="40" customFormat="1" ht="54" customHeight="1" x14ac:dyDescent="0.25">
      <c r="A627" s="38" t="s">
        <v>235</v>
      </c>
      <c r="B627" s="35" t="s">
        <v>459</v>
      </c>
      <c r="C627" s="35" t="s">
        <v>98</v>
      </c>
      <c r="D627" s="35" t="s">
        <v>476</v>
      </c>
      <c r="E627" s="35" t="s">
        <v>101</v>
      </c>
      <c r="F627" s="37">
        <f t="shared" ref="F627:H628" si="149">F628</f>
        <v>356.2</v>
      </c>
      <c r="G627" s="37">
        <f t="shared" si="149"/>
        <v>356.2</v>
      </c>
      <c r="H627" s="37">
        <f t="shared" si="149"/>
        <v>356.2</v>
      </c>
    </row>
    <row r="628" spans="1:8" s="40" customFormat="1" ht="15" customHeight="1" x14ac:dyDescent="0.25">
      <c r="A628" s="38" t="s">
        <v>124</v>
      </c>
      <c r="B628" s="35" t="s">
        <v>459</v>
      </c>
      <c r="C628" s="35" t="s">
        <v>98</v>
      </c>
      <c r="D628" s="35" t="s">
        <v>476</v>
      </c>
      <c r="E628" s="35" t="s">
        <v>125</v>
      </c>
      <c r="F628" s="37">
        <f t="shared" si="149"/>
        <v>356.2</v>
      </c>
      <c r="G628" s="37">
        <f t="shared" si="149"/>
        <v>356.2</v>
      </c>
      <c r="H628" s="37">
        <f t="shared" si="149"/>
        <v>356.2</v>
      </c>
    </row>
    <row r="629" spans="1:8" s="40" customFormat="1" ht="15" customHeight="1" x14ac:dyDescent="0.25">
      <c r="A629" s="38" t="s">
        <v>126</v>
      </c>
      <c r="B629" s="35" t="s">
        <v>459</v>
      </c>
      <c r="C629" s="35" t="s">
        <v>98</v>
      </c>
      <c r="D629" s="35" t="s">
        <v>476</v>
      </c>
      <c r="E629" s="35" t="s">
        <v>127</v>
      </c>
      <c r="F629" s="37">
        <v>356.2</v>
      </c>
      <c r="G629" s="37">
        <v>356.2</v>
      </c>
      <c r="H629" s="37">
        <v>356.2</v>
      </c>
    </row>
    <row r="630" spans="1:8" s="40" customFormat="1" ht="41.25" customHeight="1" x14ac:dyDescent="0.25">
      <c r="A630" s="38" t="s">
        <v>477</v>
      </c>
      <c r="B630" s="35" t="s">
        <v>459</v>
      </c>
      <c r="C630" s="35" t="s">
        <v>98</v>
      </c>
      <c r="D630" s="35" t="s">
        <v>478</v>
      </c>
      <c r="E630" s="35" t="s">
        <v>101</v>
      </c>
      <c r="F630" s="37">
        <f t="shared" ref="F630:H632" si="150">F631</f>
        <v>498.4</v>
      </c>
      <c r="G630" s="37">
        <f t="shared" si="150"/>
        <v>398.4</v>
      </c>
      <c r="H630" s="37">
        <f t="shared" si="150"/>
        <v>398.4</v>
      </c>
    </row>
    <row r="631" spans="1:8" s="40" customFormat="1" ht="27.75" customHeight="1" x14ac:dyDescent="0.25">
      <c r="A631" s="38" t="s">
        <v>237</v>
      </c>
      <c r="B631" s="35" t="s">
        <v>459</v>
      </c>
      <c r="C631" s="35" t="s">
        <v>98</v>
      </c>
      <c r="D631" s="35" t="s">
        <v>479</v>
      </c>
      <c r="E631" s="35" t="s">
        <v>101</v>
      </c>
      <c r="F631" s="37">
        <f t="shared" si="150"/>
        <v>498.4</v>
      </c>
      <c r="G631" s="37">
        <f t="shared" si="150"/>
        <v>398.4</v>
      </c>
      <c r="H631" s="37">
        <f t="shared" si="150"/>
        <v>398.4</v>
      </c>
    </row>
    <row r="632" spans="1:8" s="40" customFormat="1" ht="28.5" customHeight="1" x14ac:dyDescent="0.25">
      <c r="A632" s="38" t="s">
        <v>120</v>
      </c>
      <c r="B632" s="35" t="s">
        <v>459</v>
      </c>
      <c r="C632" s="35" t="s">
        <v>98</v>
      </c>
      <c r="D632" s="35" t="s">
        <v>479</v>
      </c>
      <c r="E632" s="35" t="s">
        <v>121</v>
      </c>
      <c r="F632" s="37">
        <f t="shared" si="150"/>
        <v>498.4</v>
      </c>
      <c r="G632" s="37">
        <f t="shared" si="150"/>
        <v>398.4</v>
      </c>
      <c r="H632" s="37">
        <f t="shared" si="150"/>
        <v>398.4</v>
      </c>
    </row>
    <row r="633" spans="1:8" s="40" customFormat="1" ht="30.75" customHeight="1" x14ac:dyDescent="0.25">
      <c r="A633" s="38" t="s">
        <v>122</v>
      </c>
      <c r="B633" s="35" t="s">
        <v>459</v>
      </c>
      <c r="C633" s="35" t="s">
        <v>98</v>
      </c>
      <c r="D633" s="35" t="s">
        <v>479</v>
      </c>
      <c r="E633" s="35" t="s">
        <v>123</v>
      </c>
      <c r="F633" s="37">
        <f>398.4+100</f>
        <v>498.4</v>
      </c>
      <c r="G633" s="37">
        <v>398.4</v>
      </c>
      <c r="H633" s="37">
        <v>398.4</v>
      </c>
    </row>
    <row r="634" spans="1:8" s="40" customFormat="1" ht="59.25" customHeight="1" x14ac:dyDescent="0.25">
      <c r="A634" s="38" t="s">
        <v>203</v>
      </c>
      <c r="B634" s="35" t="s">
        <v>459</v>
      </c>
      <c r="C634" s="35" t="s">
        <v>98</v>
      </c>
      <c r="D634" s="35" t="s">
        <v>204</v>
      </c>
      <c r="E634" s="35" t="s">
        <v>101</v>
      </c>
      <c r="F634" s="37">
        <f t="shared" ref="F634:H638" si="151">F635</f>
        <v>77.2</v>
      </c>
      <c r="G634" s="37">
        <f t="shared" si="151"/>
        <v>77.2</v>
      </c>
      <c r="H634" s="37">
        <f t="shared" si="151"/>
        <v>77.2</v>
      </c>
    </row>
    <row r="635" spans="1:8" s="40" customFormat="1" ht="40.5" customHeight="1" x14ac:dyDescent="0.25">
      <c r="A635" s="38" t="s">
        <v>205</v>
      </c>
      <c r="B635" s="35" t="s">
        <v>459</v>
      </c>
      <c r="C635" s="35" t="s">
        <v>98</v>
      </c>
      <c r="D635" s="35" t="s">
        <v>206</v>
      </c>
      <c r="E635" s="35" t="s">
        <v>101</v>
      </c>
      <c r="F635" s="37">
        <f t="shared" si="151"/>
        <v>77.2</v>
      </c>
      <c r="G635" s="37">
        <f t="shared" si="151"/>
        <v>77.2</v>
      </c>
      <c r="H635" s="37">
        <f t="shared" si="151"/>
        <v>77.2</v>
      </c>
    </row>
    <row r="636" spans="1:8" s="40" customFormat="1" ht="42" customHeight="1" x14ac:dyDescent="0.25">
      <c r="A636" s="38" t="s">
        <v>207</v>
      </c>
      <c r="B636" s="35" t="s">
        <v>459</v>
      </c>
      <c r="C636" s="35" t="s">
        <v>98</v>
      </c>
      <c r="D636" s="35" t="s">
        <v>208</v>
      </c>
      <c r="E636" s="35" t="s">
        <v>101</v>
      </c>
      <c r="F636" s="37">
        <f t="shared" si="151"/>
        <v>77.2</v>
      </c>
      <c r="G636" s="37">
        <f t="shared" si="151"/>
        <v>77.2</v>
      </c>
      <c r="H636" s="37">
        <f t="shared" si="151"/>
        <v>77.2</v>
      </c>
    </row>
    <row r="637" spans="1:8" s="40" customFormat="1" ht="15.75" customHeight="1" x14ac:dyDescent="0.25">
      <c r="A637" s="38" t="s">
        <v>179</v>
      </c>
      <c r="B637" s="35" t="s">
        <v>459</v>
      </c>
      <c r="C637" s="35" t="s">
        <v>98</v>
      </c>
      <c r="D637" s="35" t="s">
        <v>209</v>
      </c>
      <c r="E637" s="35" t="s">
        <v>101</v>
      </c>
      <c r="F637" s="37">
        <f t="shared" si="151"/>
        <v>77.2</v>
      </c>
      <c r="G637" s="37">
        <f t="shared" si="151"/>
        <v>77.2</v>
      </c>
      <c r="H637" s="37">
        <f t="shared" si="151"/>
        <v>77.2</v>
      </c>
    </row>
    <row r="638" spans="1:8" s="40" customFormat="1" ht="27" customHeight="1" x14ac:dyDescent="0.25">
      <c r="A638" s="38" t="s">
        <v>120</v>
      </c>
      <c r="B638" s="35" t="s">
        <v>459</v>
      </c>
      <c r="C638" s="35" t="s">
        <v>98</v>
      </c>
      <c r="D638" s="35" t="s">
        <v>209</v>
      </c>
      <c r="E638" s="35" t="s">
        <v>121</v>
      </c>
      <c r="F638" s="37">
        <f t="shared" si="151"/>
        <v>77.2</v>
      </c>
      <c r="G638" s="37">
        <f t="shared" si="151"/>
        <v>77.2</v>
      </c>
      <c r="H638" s="37">
        <f t="shared" si="151"/>
        <v>77.2</v>
      </c>
    </row>
    <row r="639" spans="1:8" s="40" customFormat="1" ht="27.75" customHeight="1" x14ac:dyDescent="0.25">
      <c r="A639" s="38" t="s">
        <v>122</v>
      </c>
      <c r="B639" s="35" t="s">
        <v>459</v>
      </c>
      <c r="C639" s="35" t="s">
        <v>98</v>
      </c>
      <c r="D639" s="35" t="s">
        <v>209</v>
      </c>
      <c r="E639" s="35" t="s">
        <v>123</v>
      </c>
      <c r="F639" s="37">
        <v>77.2</v>
      </c>
      <c r="G639" s="37">
        <v>77.2</v>
      </c>
      <c r="H639" s="37">
        <v>77.2</v>
      </c>
    </row>
    <row r="640" spans="1:8" s="40" customFormat="1" ht="14.25" x14ac:dyDescent="0.2">
      <c r="A640" s="54" t="s">
        <v>480</v>
      </c>
      <c r="B640" s="33" t="s">
        <v>481</v>
      </c>
      <c r="C640" s="33" t="s">
        <v>99</v>
      </c>
      <c r="D640" s="33" t="s">
        <v>100</v>
      </c>
      <c r="E640" s="33" t="s">
        <v>101</v>
      </c>
      <c r="F640" s="34">
        <f>F641+F646+F654</f>
        <v>992.49999999999989</v>
      </c>
      <c r="G640" s="34">
        <f>G641+G646+G654</f>
        <v>1013.9</v>
      </c>
      <c r="H640" s="34">
        <f>H641+H646+H654</f>
        <v>1025.4000000000001</v>
      </c>
    </row>
    <row r="641" spans="1:8" s="40" customFormat="1" ht="15" x14ac:dyDescent="0.25">
      <c r="A641" s="38" t="s">
        <v>482</v>
      </c>
      <c r="B641" s="35" t="s">
        <v>481</v>
      </c>
      <c r="C641" s="35" t="s">
        <v>98</v>
      </c>
      <c r="D641" s="35" t="s">
        <v>100</v>
      </c>
      <c r="E641" s="35" t="s">
        <v>101</v>
      </c>
      <c r="F641" s="37">
        <f t="shared" ref="F641:H644" si="152">F642</f>
        <v>402</v>
      </c>
      <c r="G641" s="37">
        <f t="shared" si="152"/>
        <v>402</v>
      </c>
      <c r="H641" s="37">
        <f t="shared" si="152"/>
        <v>402</v>
      </c>
    </row>
    <row r="642" spans="1:8" s="44" customFormat="1" ht="26.25" x14ac:dyDescent="0.25">
      <c r="A642" s="38" t="s">
        <v>339</v>
      </c>
      <c r="B642" s="35" t="s">
        <v>481</v>
      </c>
      <c r="C642" s="35" t="s">
        <v>98</v>
      </c>
      <c r="D642" s="35" t="s">
        <v>340</v>
      </c>
      <c r="E642" s="35" t="s">
        <v>101</v>
      </c>
      <c r="F642" s="37">
        <f t="shared" si="152"/>
        <v>402</v>
      </c>
      <c r="G642" s="37">
        <f t="shared" si="152"/>
        <v>402</v>
      </c>
      <c r="H642" s="37">
        <f t="shared" si="152"/>
        <v>402</v>
      </c>
    </row>
    <row r="643" spans="1:8" s="44" customFormat="1" ht="15" x14ac:dyDescent="0.25">
      <c r="A643" s="38" t="s">
        <v>483</v>
      </c>
      <c r="B643" s="35" t="s">
        <v>481</v>
      </c>
      <c r="C643" s="35" t="s">
        <v>98</v>
      </c>
      <c r="D643" s="35" t="s">
        <v>484</v>
      </c>
      <c r="E643" s="35" t="s">
        <v>101</v>
      </c>
      <c r="F643" s="37">
        <f t="shared" si="152"/>
        <v>402</v>
      </c>
      <c r="G643" s="37">
        <f t="shared" si="152"/>
        <v>402</v>
      </c>
      <c r="H643" s="37">
        <f t="shared" si="152"/>
        <v>402</v>
      </c>
    </row>
    <row r="644" spans="1:8" s="41" customFormat="1" ht="21" customHeight="1" x14ac:dyDescent="0.25">
      <c r="A644" s="38" t="s">
        <v>485</v>
      </c>
      <c r="B644" s="35" t="s">
        <v>481</v>
      </c>
      <c r="C644" s="35" t="s">
        <v>98</v>
      </c>
      <c r="D644" s="35" t="s">
        <v>484</v>
      </c>
      <c r="E644" s="35" t="s">
        <v>486</v>
      </c>
      <c r="F644" s="37">
        <f t="shared" si="152"/>
        <v>402</v>
      </c>
      <c r="G644" s="37">
        <f t="shared" si="152"/>
        <v>402</v>
      </c>
      <c r="H644" s="37">
        <f t="shared" si="152"/>
        <v>402</v>
      </c>
    </row>
    <row r="645" spans="1:8" s="41" customFormat="1" ht="26.25" x14ac:dyDescent="0.25">
      <c r="A645" s="38" t="s">
        <v>487</v>
      </c>
      <c r="B645" s="35" t="s">
        <v>481</v>
      </c>
      <c r="C645" s="35" t="s">
        <v>98</v>
      </c>
      <c r="D645" s="35" t="s">
        <v>484</v>
      </c>
      <c r="E645" s="35" t="s">
        <v>488</v>
      </c>
      <c r="F645" s="37">
        <v>402</v>
      </c>
      <c r="G645" s="37">
        <v>402</v>
      </c>
      <c r="H645" s="37">
        <v>402</v>
      </c>
    </row>
    <row r="646" spans="1:8" s="41" customFormat="1" ht="15" x14ac:dyDescent="0.25">
      <c r="A646" s="38" t="s">
        <v>489</v>
      </c>
      <c r="B646" s="35" t="s">
        <v>481</v>
      </c>
      <c r="C646" s="35" t="s">
        <v>243</v>
      </c>
      <c r="D646" s="35" t="s">
        <v>100</v>
      </c>
      <c r="E646" s="35" t="s">
        <v>101</v>
      </c>
      <c r="F646" s="37">
        <f t="shared" ref="F646:H647" si="153">F647</f>
        <v>317.09999999999997</v>
      </c>
      <c r="G646" s="37">
        <f t="shared" si="153"/>
        <v>328.5</v>
      </c>
      <c r="H646" s="37">
        <f t="shared" si="153"/>
        <v>340</v>
      </c>
    </row>
    <row r="647" spans="1:8" s="40" customFormat="1" ht="26.25" x14ac:dyDescent="0.25">
      <c r="A647" s="38" t="s">
        <v>339</v>
      </c>
      <c r="B647" s="35" t="s">
        <v>481</v>
      </c>
      <c r="C647" s="35" t="s">
        <v>243</v>
      </c>
      <c r="D647" s="35" t="s">
        <v>340</v>
      </c>
      <c r="E647" s="35" t="s">
        <v>101</v>
      </c>
      <c r="F647" s="37">
        <f t="shared" si="153"/>
        <v>317.09999999999997</v>
      </c>
      <c r="G647" s="37">
        <f t="shared" si="153"/>
        <v>328.5</v>
      </c>
      <c r="H647" s="37">
        <f t="shared" si="153"/>
        <v>340</v>
      </c>
    </row>
    <row r="648" spans="1:8" s="44" customFormat="1" ht="37.5" customHeight="1" x14ac:dyDescent="0.25">
      <c r="A648" s="38" t="s">
        <v>490</v>
      </c>
      <c r="B648" s="35" t="s">
        <v>481</v>
      </c>
      <c r="C648" s="35" t="s">
        <v>243</v>
      </c>
      <c r="D648" s="35" t="s">
        <v>491</v>
      </c>
      <c r="E648" s="35" t="s">
        <v>101</v>
      </c>
      <c r="F648" s="37">
        <f>F650+F652</f>
        <v>317.09999999999997</v>
      </c>
      <c r="G648" s="37">
        <f>G650+G652</f>
        <v>328.5</v>
      </c>
      <c r="H648" s="37">
        <v>340</v>
      </c>
    </row>
    <row r="649" spans="1:8" s="44" customFormat="1" ht="27" customHeight="1" x14ac:dyDescent="0.25">
      <c r="A649" s="38" t="s">
        <v>120</v>
      </c>
      <c r="B649" s="35" t="s">
        <v>481</v>
      </c>
      <c r="C649" s="35" t="s">
        <v>243</v>
      </c>
      <c r="D649" s="35" t="s">
        <v>491</v>
      </c>
      <c r="E649" s="35" t="s">
        <v>121</v>
      </c>
      <c r="F649" s="37">
        <f>F650</f>
        <v>5.7</v>
      </c>
      <c r="G649" s="37">
        <f>G650</f>
        <v>5.9</v>
      </c>
      <c r="H649" s="37">
        <f>H650</f>
        <v>6.1</v>
      </c>
    </row>
    <row r="650" spans="1:8" s="44" customFormat="1" ht="27.75" customHeight="1" x14ac:dyDescent="0.25">
      <c r="A650" s="38" t="s">
        <v>122</v>
      </c>
      <c r="B650" s="35" t="s">
        <v>481</v>
      </c>
      <c r="C650" s="35" t="s">
        <v>243</v>
      </c>
      <c r="D650" s="35" t="s">
        <v>491</v>
      </c>
      <c r="E650" s="35" t="s">
        <v>123</v>
      </c>
      <c r="F650" s="37">
        <v>5.7</v>
      </c>
      <c r="G650" s="37">
        <v>5.9</v>
      </c>
      <c r="H650" s="37">
        <v>6.1</v>
      </c>
    </row>
    <row r="651" spans="1:8" s="41" customFormat="1" ht="14.25" customHeight="1" x14ac:dyDescent="0.25">
      <c r="A651" s="38" t="s">
        <v>485</v>
      </c>
      <c r="B651" s="35" t="s">
        <v>481</v>
      </c>
      <c r="C651" s="35" t="s">
        <v>243</v>
      </c>
      <c r="D651" s="35" t="s">
        <v>491</v>
      </c>
      <c r="E651" s="35" t="s">
        <v>486</v>
      </c>
      <c r="F651" s="37">
        <f>F652</f>
        <v>311.39999999999998</v>
      </c>
      <c r="G651" s="37">
        <f>G652</f>
        <v>322.60000000000002</v>
      </c>
      <c r="H651" s="37">
        <f>H652</f>
        <v>333.9</v>
      </c>
    </row>
    <row r="652" spans="1:8" s="41" customFormat="1" ht="28.5" customHeight="1" x14ac:dyDescent="0.25">
      <c r="A652" s="38" t="s">
        <v>487</v>
      </c>
      <c r="B652" s="35" t="s">
        <v>481</v>
      </c>
      <c r="C652" s="35" t="s">
        <v>243</v>
      </c>
      <c r="D652" s="35" t="s">
        <v>491</v>
      </c>
      <c r="E652" s="35" t="s">
        <v>488</v>
      </c>
      <c r="F652" s="37">
        <v>311.39999999999998</v>
      </c>
      <c r="G652" s="37">
        <v>322.60000000000002</v>
      </c>
      <c r="H652" s="37">
        <v>333.9</v>
      </c>
    </row>
    <row r="653" spans="1:8" s="41" customFormat="1" ht="14.25" hidden="1" customHeight="1" x14ac:dyDescent="0.25">
      <c r="A653" s="38"/>
      <c r="B653" s="35"/>
      <c r="C653" s="35"/>
      <c r="D653" s="35"/>
      <c r="E653" s="35"/>
      <c r="F653" s="37">
        <f>G653/1000</f>
        <v>0</v>
      </c>
      <c r="G653" s="37">
        <f>H653/1000</f>
        <v>0</v>
      </c>
      <c r="H653" s="37">
        <f>I653/1000</f>
        <v>0</v>
      </c>
    </row>
    <row r="654" spans="1:8" s="40" customFormat="1" ht="18.75" customHeight="1" x14ac:dyDescent="0.25">
      <c r="A654" s="38" t="s">
        <v>492</v>
      </c>
      <c r="B654" s="35" t="s">
        <v>481</v>
      </c>
      <c r="C654" s="35" t="s">
        <v>115</v>
      </c>
      <c r="D654" s="35" t="s">
        <v>100</v>
      </c>
      <c r="E654" s="35" t="s">
        <v>101</v>
      </c>
      <c r="F654" s="37">
        <f>F655</f>
        <v>273.39999999999998</v>
      </c>
      <c r="G654" s="37">
        <f>G655</f>
        <v>283.39999999999998</v>
      </c>
      <c r="H654" s="37">
        <f>H655</f>
        <v>283.39999999999998</v>
      </c>
    </row>
    <row r="655" spans="1:8" s="40" customFormat="1" ht="26.25" x14ac:dyDescent="0.25">
      <c r="A655" s="38" t="s">
        <v>339</v>
      </c>
      <c r="B655" s="35" t="s">
        <v>481</v>
      </c>
      <c r="C655" s="35" t="s">
        <v>115</v>
      </c>
      <c r="D655" s="35" t="s">
        <v>340</v>
      </c>
      <c r="E655" s="35" t="s">
        <v>101</v>
      </c>
      <c r="F655" s="37">
        <f>F659+F656</f>
        <v>273.39999999999998</v>
      </c>
      <c r="G655" s="37">
        <f>G659+G656</f>
        <v>283.39999999999998</v>
      </c>
      <c r="H655" s="37">
        <f>H659+H656</f>
        <v>283.39999999999998</v>
      </c>
    </row>
    <row r="656" spans="1:8" s="40" customFormat="1" ht="90" hidden="1" x14ac:dyDescent="0.25">
      <c r="A656" s="38" t="s">
        <v>140</v>
      </c>
      <c r="B656" s="35" t="s">
        <v>481</v>
      </c>
      <c r="C656" s="35" t="s">
        <v>115</v>
      </c>
      <c r="D656" s="35" t="s">
        <v>141</v>
      </c>
      <c r="E656" s="35" t="s">
        <v>101</v>
      </c>
      <c r="F656" s="37">
        <f t="shared" ref="F656:H657" si="154">F657</f>
        <v>0</v>
      </c>
      <c r="G656" s="37">
        <f t="shared" si="154"/>
        <v>0</v>
      </c>
      <c r="H656" s="37">
        <f t="shared" si="154"/>
        <v>0</v>
      </c>
    </row>
    <row r="657" spans="1:8" s="40" customFormat="1" ht="26.25" hidden="1" x14ac:dyDescent="0.25">
      <c r="A657" s="38" t="s">
        <v>120</v>
      </c>
      <c r="B657" s="35" t="s">
        <v>481</v>
      </c>
      <c r="C657" s="35" t="s">
        <v>115</v>
      </c>
      <c r="D657" s="35" t="s">
        <v>141</v>
      </c>
      <c r="E657" s="35" t="s">
        <v>121</v>
      </c>
      <c r="F657" s="37">
        <f t="shared" si="154"/>
        <v>0</v>
      </c>
      <c r="G657" s="37">
        <f t="shared" si="154"/>
        <v>0</v>
      </c>
      <c r="H657" s="37">
        <f t="shared" si="154"/>
        <v>0</v>
      </c>
    </row>
    <row r="658" spans="1:8" s="40" customFormat="1" ht="39" hidden="1" x14ac:dyDescent="0.25">
      <c r="A658" s="38" t="s">
        <v>122</v>
      </c>
      <c r="B658" s="35" t="s">
        <v>481</v>
      </c>
      <c r="C658" s="35" t="s">
        <v>115</v>
      </c>
      <c r="D658" s="35" t="s">
        <v>141</v>
      </c>
      <c r="E658" s="35" t="s">
        <v>123</v>
      </c>
      <c r="F658" s="37">
        <f>4.9-4.9</f>
        <v>0</v>
      </c>
      <c r="G658" s="37">
        <f>4.9-4.9</f>
        <v>0</v>
      </c>
      <c r="H658" s="37">
        <f>4.9-4.9</f>
        <v>0</v>
      </c>
    </row>
    <row r="659" spans="1:8" s="40" customFormat="1" ht="54" customHeight="1" x14ac:dyDescent="0.25">
      <c r="A659" s="38" t="s">
        <v>493</v>
      </c>
      <c r="B659" s="35" t="s">
        <v>481</v>
      </c>
      <c r="C659" s="35" t="s">
        <v>115</v>
      </c>
      <c r="D659" s="35" t="s">
        <v>494</v>
      </c>
      <c r="E659" s="35" t="s">
        <v>101</v>
      </c>
      <c r="F659" s="37">
        <f t="shared" ref="F659:H660" si="155">F660</f>
        <v>273.39999999999998</v>
      </c>
      <c r="G659" s="37">
        <f t="shared" si="155"/>
        <v>283.39999999999998</v>
      </c>
      <c r="H659" s="37">
        <f t="shared" si="155"/>
        <v>283.39999999999998</v>
      </c>
    </row>
    <row r="660" spans="1:8" s="40" customFormat="1" ht="15" x14ac:dyDescent="0.25">
      <c r="A660" s="38" t="s">
        <v>495</v>
      </c>
      <c r="B660" s="35" t="s">
        <v>481</v>
      </c>
      <c r="C660" s="35" t="s">
        <v>115</v>
      </c>
      <c r="D660" s="35" t="s">
        <v>494</v>
      </c>
      <c r="E660" s="35" t="s">
        <v>486</v>
      </c>
      <c r="F660" s="37">
        <f t="shared" si="155"/>
        <v>273.39999999999998</v>
      </c>
      <c r="G660" s="37">
        <f t="shared" si="155"/>
        <v>283.39999999999998</v>
      </c>
      <c r="H660" s="37">
        <f t="shared" si="155"/>
        <v>283.39999999999998</v>
      </c>
    </row>
    <row r="661" spans="1:8" s="40" customFormat="1" ht="26.25" x14ac:dyDescent="0.25">
      <c r="A661" s="38" t="s">
        <v>487</v>
      </c>
      <c r="B661" s="35" t="s">
        <v>481</v>
      </c>
      <c r="C661" s="35" t="s">
        <v>115</v>
      </c>
      <c r="D661" s="35" t="s">
        <v>494</v>
      </c>
      <c r="E661" s="35" t="s">
        <v>488</v>
      </c>
      <c r="F661" s="37">
        <v>273.39999999999998</v>
      </c>
      <c r="G661" s="37">
        <v>283.39999999999998</v>
      </c>
      <c r="H661" s="37">
        <v>283.39999999999998</v>
      </c>
    </row>
    <row r="662" spans="1:8" s="40" customFormat="1" ht="15" hidden="1" x14ac:dyDescent="0.25">
      <c r="A662" s="38" t="s">
        <v>496</v>
      </c>
      <c r="B662" s="35" t="s">
        <v>481</v>
      </c>
      <c r="C662" s="35" t="s">
        <v>154</v>
      </c>
      <c r="D662" s="35" t="s">
        <v>100</v>
      </c>
      <c r="E662" s="35" t="s">
        <v>101</v>
      </c>
      <c r="F662" s="37">
        <f t="shared" ref="F662:H665" si="156">F663</f>
        <v>0</v>
      </c>
      <c r="G662" s="37">
        <f t="shared" si="156"/>
        <v>0</v>
      </c>
      <c r="H662" s="37">
        <f t="shared" si="156"/>
        <v>0</v>
      </c>
    </row>
    <row r="663" spans="1:8" s="40" customFormat="1" ht="26.25" hidden="1" x14ac:dyDescent="0.25">
      <c r="A663" s="38" t="s">
        <v>339</v>
      </c>
      <c r="B663" s="35" t="s">
        <v>481</v>
      </c>
      <c r="C663" s="35" t="s">
        <v>154</v>
      </c>
      <c r="D663" s="35" t="s">
        <v>340</v>
      </c>
      <c r="E663" s="35" t="s">
        <v>101</v>
      </c>
      <c r="F663" s="37">
        <f t="shared" si="156"/>
        <v>0</v>
      </c>
      <c r="G663" s="37">
        <f t="shared" si="156"/>
        <v>0</v>
      </c>
      <c r="H663" s="37">
        <f t="shared" si="156"/>
        <v>0</v>
      </c>
    </row>
    <row r="664" spans="1:8" s="40" customFormat="1" ht="26.25" hidden="1" x14ac:dyDescent="0.25">
      <c r="A664" s="38" t="s">
        <v>497</v>
      </c>
      <c r="B664" s="35" t="s">
        <v>481</v>
      </c>
      <c r="C664" s="35" t="s">
        <v>154</v>
      </c>
      <c r="D664" s="35" t="s">
        <v>498</v>
      </c>
      <c r="E664" s="35" t="s">
        <v>101</v>
      </c>
      <c r="F664" s="37">
        <f t="shared" si="156"/>
        <v>0</v>
      </c>
      <c r="G664" s="37">
        <f t="shared" si="156"/>
        <v>0</v>
      </c>
      <c r="H664" s="37">
        <f t="shared" si="156"/>
        <v>0</v>
      </c>
    </row>
    <row r="665" spans="1:8" s="40" customFormat="1" ht="15" hidden="1" x14ac:dyDescent="0.25">
      <c r="A665" s="38" t="s">
        <v>495</v>
      </c>
      <c r="B665" s="35" t="s">
        <v>481</v>
      </c>
      <c r="C665" s="35" t="s">
        <v>154</v>
      </c>
      <c r="D665" s="35" t="s">
        <v>498</v>
      </c>
      <c r="E665" s="35" t="s">
        <v>486</v>
      </c>
      <c r="F665" s="37">
        <f t="shared" si="156"/>
        <v>0</v>
      </c>
      <c r="G665" s="37">
        <f t="shared" si="156"/>
        <v>0</v>
      </c>
      <c r="H665" s="37">
        <f t="shared" si="156"/>
        <v>0</v>
      </c>
    </row>
    <row r="666" spans="1:8" s="40" customFormat="1" ht="15.75" hidden="1" customHeight="1" x14ac:dyDescent="0.25">
      <c r="A666" s="38" t="s">
        <v>487</v>
      </c>
      <c r="B666" s="35" t="s">
        <v>481</v>
      </c>
      <c r="C666" s="35" t="s">
        <v>154</v>
      </c>
      <c r="D666" s="35" t="s">
        <v>498</v>
      </c>
      <c r="E666" s="35" t="s">
        <v>488</v>
      </c>
      <c r="F666" s="37">
        <v>0</v>
      </c>
      <c r="G666" s="37">
        <v>0</v>
      </c>
      <c r="H666" s="37">
        <v>0</v>
      </c>
    </row>
    <row r="667" spans="1:8" s="40" customFormat="1" ht="15.75" customHeight="1" x14ac:dyDescent="0.2">
      <c r="A667" s="54" t="s">
        <v>499</v>
      </c>
      <c r="B667" s="33" t="s">
        <v>164</v>
      </c>
      <c r="C667" s="33" t="s">
        <v>99</v>
      </c>
      <c r="D667" s="33" t="s">
        <v>100</v>
      </c>
      <c r="E667" s="33" t="s">
        <v>101</v>
      </c>
      <c r="F667" s="34">
        <f t="shared" ref="F667:H668" si="157">F668</f>
        <v>369</v>
      </c>
      <c r="G667" s="34">
        <f t="shared" si="157"/>
        <v>369</v>
      </c>
      <c r="H667" s="34">
        <f t="shared" si="157"/>
        <v>369</v>
      </c>
    </row>
    <row r="668" spans="1:8" s="40" customFormat="1" ht="15.75" customHeight="1" x14ac:dyDescent="0.25">
      <c r="A668" s="38" t="s">
        <v>500</v>
      </c>
      <c r="B668" s="35" t="s">
        <v>164</v>
      </c>
      <c r="C668" s="35" t="s">
        <v>103</v>
      </c>
      <c r="D668" s="35" t="s">
        <v>100</v>
      </c>
      <c r="E668" s="35" t="s">
        <v>101</v>
      </c>
      <c r="F668" s="37">
        <f t="shared" si="157"/>
        <v>369</v>
      </c>
      <c r="G668" s="37">
        <f t="shared" si="157"/>
        <v>369</v>
      </c>
      <c r="H668" s="37">
        <f t="shared" si="157"/>
        <v>369</v>
      </c>
    </row>
    <row r="669" spans="1:8" s="40" customFormat="1" ht="38.25" customHeight="1" x14ac:dyDescent="0.25">
      <c r="A669" s="38" t="s">
        <v>440</v>
      </c>
      <c r="B669" s="35" t="s">
        <v>164</v>
      </c>
      <c r="C669" s="35" t="s">
        <v>103</v>
      </c>
      <c r="D669" s="35" t="s">
        <v>412</v>
      </c>
      <c r="E669" s="35" t="s">
        <v>101</v>
      </c>
      <c r="F669" s="37">
        <f>F670+F674+F684</f>
        <v>369</v>
      </c>
      <c r="G669" s="37">
        <f>G670+G674+G684</f>
        <v>369</v>
      </c>
      <c r="H669" s="37">
        <f>H670+H674+H684</f>
        <v>369</v>
      </c>
    </row>
    <row r="670" spans="1:8" s="40" customFormat="1" ht="39" customHeight="1" x14ac:dyDescent="0.25">
      <c r="A670" s="38" t="s">
        <v>501</v>
      </c>
      <c r="B670" s="35" t="s">
        <v>164</v>
      </c>
      <c r="C670" s="35" t="s">
        <v>103</v>
      </c>
      <c r="D670" s="35" t="s">
        <v>502</v>
      </c>
      <c r="E670" s="35" t="s">
        <v>101</v>
      </c>
      <c r="F670" s="37">
        <f t="shared" ref="F670:H672" si="158">F671</f>
        <v>21</v>
      </c>
      <c r="G670" s="37">
        <f t="shared" si="158"/>
        <v>21</v>
      </c>
      <c r="H670" s="37">
        <f t="shared" si="158"/>
        <v>21</v>
      </c>
    </row>
    <row r="671" spans="1:8" s="40" customFormat="1" ht="15.75" customHeight="1" x14ac:dyDescent="0.25">
      <c r="A671" s="38" t="s">
        <v>179</v>
      </c>
      <c r="B671" s="35" t="s">
        <v>164</v>
      </c>
      <c r="C671" s="35" t="s">
        <v>103</v>
      </c>
      <c r="D671" s="35" t="s">
        <v>503</v>
      </c>
      <c r="E671" s="35" t="s">
        <v>101</v>
      </c>
      <c r="F671" s="37">
        <f t="shared" si="158"/>
        <v>21</v>
      </c>
      <c r="G671" s="37">
        <f t="shared" si="158"/>
        <v>21</v>
      </c>
      <c r="H671" s="37">
        <f t="shared" si="158"/>
        <v>21</v>
      </c>
    </row>
    <row r="672" spans="1:8" s="40" customFormat="1" ht="27.75" customHeight="1" x14ac:dyDescent="0.25">
      <c r="A672" s="38" t="s">
        <v>120</v>
      </c>
      <c r="B672" s="35" t="s">
        <v>164</v>
      </c>
      <c r="C672" s="35" t="s">
        <v>103</v>
      </c>
      <c r="D672" s="35" t="s">
        <v>503</v>
      </c>
      <c r="E672" s="35" t="s">
        <v>121</v>
      </c>
      <c r="F672" s="37">
        <f t="shared" si="158"/>
        <v>21</v>
      </c>
      <c r="G672" s="37">
        <f t="shared" si="158"/>
        <v>21</v>
      </c>
      <c r="H672" s="37">
        <f t="shared" si="158"/>
        <v>21</v>
      </c>
    </row>
    <row r="673" spans="1:8" s="40" customFormat="1" ht="27.75" customHeight="1" x14ac:dyDescent="0.25">
      <c r="A673" s="38" t="s">
        <v>122</v>
      </c>
      <c r="B673" s="35" t="s">
        <v>164</v>
      </c>
      <c r="C673" s="35" t="s">
        <v>103</v>
      </c>
      <c r="D673" s="35" t="s">
        <v>503</v>
      </c>
      <c r="E673" s="35" t="s">
        <v>123</v>
      </c>
      <c r="F673" s="37">
        <v>21</v>
      </c>
      <c r="G673" s="37">
        <v>21</v>
      </c>
      <c r="H673" s="37">
        <v>21</v>
      </c>
    </row>
    <row r="674" spans="1:8" s="40" customFormat="1" ht="81.75" customHeight="1" x14ac:dyDescent="0.25">
      <c r="A674" s="38" t="s">
        <v>441</v>
      </c>
      <c r="B674" s="35" t="s">
        <v>164</v>
      </c>
      <c r="C674" s="35" t="s">
        <v>103</v>
      </c>
      <c r="D674" s="35" t="s">
        <v>414</v>
      </c>
      <c r="E674" s="35" t="s">
        <v>101</v>
      </c>
      <c r="F674" s="37">
        <f>F675</f>
        <v>328</v>
      </c>
      <c r="G674" s="37">
        <f>G675</f>
        <v>328</v>
      </c>
      <c r="H674" s="37">
        <f>H675</f>
        <v>328</v>
      </c>
    </row>
    <row r="675" spans="1:8" s="40" customFormat="1" ht="15.75" customHeight="1" x14ac:dyDescent="0.25">
      <c r="A675" s="38" t="s">
        <v>179</v>
      </c>
      <c r="B675" s="35" t="s">
        <v>164</v>
      </c>
      <c r="C675" s="35" t="s">
        <v>103</v>
      </c>
      <c r="D675" s="35" t="s">
        <v>415</v>
      </c>
      <c r="E675" s="35" t="s">
        <v>101</v>
      </c>
      <c r="F675" s="37">
        <f>F676+F678</f>
        <v>328</v>
      </c>
      <c r="G675" s="37">
        <f>G676+G678</f>
        <v>328</v>
      </c>
      <c r="H675" s="37">
        <f>H676+H678</f>
        <v>328</v>
      </c>
    </row>
    <row r="676" spans="1:8" s="40" customFormat="1" ht="71.25" customHeight="1" x14ac:dyDescent="0.25">
      <c r="A676" s="38" t="s">
        <v>110</v>
      </c>
      <c r="B676" s="35" t="s">
        <v>164</v>
      </c>
      <c r="C676" s="35" t="s">
        <v>103</v>
      </c>
      <c r="D676" s="35" t="s">
        <v>415</v>
      </c>
      <c r="E676" s="35" t="s">
        <v>111</v>
      </c>
      <c r="F676" s="37">
        <f>F677</f>
        <v>187.8</v>
      </c>
      <c r="G676" s="37">
        <f>G677</f>
        <v>187.8</v>
      </c>
      <c r="H676" s="37">
        <f>H677</f>
        <v>187.8</v>
      </c>
    </row>
    <row r="677" spans="1:8" s="40" customFormat="1" ht="15.75" customHeight="1" x14ac:dyDescent="0.25">
      <c r="A677" s="38" t="s">
        <v>239</v>
      </c>
      <c r="B677" s="35" t="s">
        <v>164</v>
      </c>
      <c r="C677" s="35" t="s">
        <v>103</v>
      </c>
      <c r="D677" s="35" t="s">
        <v>415</v>
      </c>
      <c r="E677" s="35" t="s">
        <v>240</v>
      </c>
      <c r="F677" s="37">
        <v>187.8</v>
      </c>
      <c r="G677" s="37">
        <v>187.8</v>
      </c>
      <c r="H677" s="37">
        <v>187.8</v>
      </c>
    </row>
    <row r="678" spans="1:8" s="40" customFormat="1" ht="28.5" customHeight="1" x14ac:dyDescent="0.25">
      <c r="A678" s="38" t="s">
        <v>120</v>
      </c>
      <c r="B678" s="35" t="s">
        <v>164</v>
      </c>
      <c r="C678" s="35" t="s">
        <v>103</v>
      </c>
      <c r="D678" s="35" t="s">
        <v>415</v>
      </c>
      <c r="E678" s="35" t="s">
        <v>121</v>
      </c>
      <c r="F678" s="37">
        <f>F679</f>
        <v>140.19999999999999</v>
      </c>
      <c r="G678" s="37">
        <f>G679</f>
        <v>140.19999999999999</v>
      </c>
      <c r="H678" s="37">
        <f>H679</f>
        <v>140.19999999999999</v>
      </c>
    </row>
    <row r="679" spans="1:8" s="40" customFormat="1" ht="26.25" customHeight="1" x14ac:dyDescent="0.25">
      <c r="A679" s="38" t="s">
        <v>122</v>
      </c>
      <c r="B679" s="35" t="s">
        <v>164</v>
      </c>
      <c r="C679" s="35" t="s">
        <v>103</v>
      </c>
      <c r="D679" s="35" t="s">
        <v>415</v>
      </c>
      <c r="E679" s="35" t="s">
        <v>123</v>
      </c>
      <c r="F679" s="37">
        <v>140.19999999999999</v>
      </c>
      <c r="G679" s="37">
        <v>140.19999999999999</v>
      </c>
      <c r="H679" s="37">
        <v>140.19999999999999</v>
      </c>
    </row>
    <row r="680" spans="1:8" s="40" customFormat="1" ht="24" hidden="1" customHeight="1" x14ac:dyDescent="0.25">
      <c r="A680" s="38" t="s">
        <v>504</v>
      </c>
      <c r="B680" s="35" t="s">
        <v>164</v>
      </c>
      <c r="C680" s="35" t="s">
        <v>103</v>
      </c>
      <c r="D680" s="35" t="s">
        <v>505</v>
      </c>
      <c r="E680" s="35" t="s">
        <v>101</v>
      </c>
      <c r="F680" s="37">
        <f t="shared" ref="F680:H682" si="159">F681</f>
        <v>0</v>
      </c>
      <c r="G680" s="37">
        <f t="shared" si="159"/>
        <v>0</v>
      </c>
      <c r="H680" s="37">
        <f t="shared" si="159"/>
        <v>0</v>
      </c>
    </row>
    <row r="681" spans="1:8" s="40" customFormat="1" ht="13.5" hidden="1" customHeight="1" x14ac:dyDescent="0.25">
      <c r="A681" s="38" t="s">
        <v>179</v>
      </c>
      <c r="B681" s="35" t="s">
        <v>164</v>
      </c>
      <c r="C681" s="35" t="s">
        <v>103</v>
      </c>
      <c r="D681" s="35" t="s">
        <v>506</v>
      </c>
      <c r="E681" s="35" t="s">
        <v>101</v>
      </c>
      <c r="F681" s="37">
        <f t="shared" si="159"/>
        <v>0</v>
      </c>
      <c r="G681" s="37">
        <f t="shared" si="159"/>
        <v>0</v>
      </c>
      <c r="H681" s="37">
        <f t="shared" si="159"/>
        <v>0</v>
      </c>
    </row>
    <row r="682" spans="1:8" s="40" customFormat="1" ht="27" hidden="1" customHeight="1" x14ac:dyDescent="0.25">
      <c r="A682" s="38" t="s">
        <v>120</v>
      </c>
      <c r="B682" s="35" t="s">
        <v>164</v>
      </c>
      <c r="C682" s="35" t="s">
        <v>103</v>
      </c>
      <c r="D682" s="35" t="s">
        <v>506</v>
      </c>
      <c r="E682" s="35" t="s">
        <v>121</v>
      </c>
      <c r="F682" s="37">
        <f t="shared" si="159"/>
        <v>0</v>
      </c>
      <c r="G682" s="37">
        <f t="shared" si="159"/>
        <v>0</v>
      </c>
      <c r="H682" s="37">
        <f t="shared" si="159"/>
        <v>0</v>
      </c>
    </row>
    <row r="683" spans="1:8" s="40" customFormat="1" ht="27.75" hidden="1" customHeight="1" x14ac:dyDescent="0.25">
      <c r="A683" s="38" t="s">
        <v>122</v>
      </c>
      <c r="B683" s="35" t="s">
        <v>164</v>
      </c>
      <c r="C683" s="35" t="s">
        <v>103</v>
      </c>
      <c r="D683" s="35" t="s">
        <v>506</v>
      </c>
      <c r="E683" s="35" t="s">
        <v>123</v>
      </c>
      <c r="F683" s="37"/>
      <c r="G683" s="37"/>
      <c r="H683" s="37"/>
    </row>
    <row r="684" spans="1:8" s="40" customFormat="1" ht="33" customHeight="1" x14ac:dyDescent="0.25">
      <c r="A684" s="38" t="s">
        <v>507</v>
      </c>
      <c r="B684" s="35" t="s">
        <v>164</v>
      </c>
      <c r="C684" s="35" t="s">
        <v>103</v>
      </c>
      <c r="D684" s="35" t="s">
        <v>508</v>
      </c>
      <c r="E684" s="35" t="s">
        <v>101</v>
      </c>
      <c r="F684" s="37">
        <f t="shared" ref="F684:H686" si="160">F685</f>
        <v>20</v>
      </c>
      <c r="G684" s="37">
        <f t="shared" si="160"/>
        <v>20</v>
      </c>
      <c r="H684" s="37">
        <f t="shared" si="160"/>
        <v>20</v>
      </c>
    </row>
    <row r="685" spans="1:8" s="40" customFormat="1" ht="17.25" customHeight="1" x14ac:dyDescent="0.25">
      <c r="A685" s="38" t="s">
        <v>179</v>
      </c>
      <c r="B685" s="35" t="s">
        <v>164</v>
      </c>
      <c r="C685" s="35" t="s">
        <v>103</v>
      </c>
      <c r="D685" s="35" t="s">
        <v>509</v>
      </c>
      <c r="E685" s="35" t="s">
        <v>101</v>
      </c>
      <c r="F685" s="37">
        <f t="shared" si="160"/>
        <v>20</v>
      </c>
      <c r="G685" s="37">
        <f t="shared" si="160"/>
        <v>20</v>
      </c>
      <c r="H685" s="37">
        <f t="shared" si="160"/>
        <v>20</v>
      </c>
    </row>
    <row r="686" spans="1:8" s="40" customFormat="1" ht="26.25" customHeight="1" x14ac:dyDescent="0.25">
      <c r="A686" s="38" t="s">
        <v>120</v>
      </c>
      <c r="B686" s="35" t="s">
        <v>164</v>
      </c>
      <c r="C686" s="35" t="s">
        <v>103</v>
      </c>
      <c r="D686" s="35" t="s">
        <v>509</v>
      </c>
      <c r="E686" s="35" t="s">
        <v>121</v>
      </c>
      <c r="F686" s="37">
        <f t="shared" si="160"/>
        <v>20</v>
      </c>
      <c r="G686" s="37">
        <f t="shared" si="160"/>
        <v>20</v>
      </c>
      <c r="H686" s="37">
        <f t="shared" si="160"/>
        <v>20</v>
      </c>
    </row>
    <row r="687" spans="1:8" s="40" customFormat="1" ht="26.25" customHeight="1" x14ac:dyDescent="0.25">
      <c r="A687" s="38" t="s">
        <v>122</v>
      </c>
      <c r="B687" s="35" t="s">
        <v>164</v>
      </c>
      <c r="C687" s="35" t="s">
        <v>103</v>
      </c>
      <c r="D687" s="35" t="s">
        <v>509</v>
      </c>
      <c r="E687" s="35" t="s">
        <v>123</v>
      </c>
      <c r="F687" s="37">
        <v>20</v>
      </c>
      <c r="G687" s="37">
        <v>20</v>
      </c>
      <c r="H687" s="37">
        <v>20</v>
      </c>
    </row>
    <row r="688" spans="1:8" s="40" customFormat="1" ht="15.75" customHeight="1" x14ac:dyDescent="0.2">
      <c r="A688" s="54" t="s">
        <v>510</v>
      </c>
      <c r="B688" s="33" t="s">
        <v>302</v>
      </c>
      <c r="C688" s="33" t="s">
        <v>99</v>
      </c>
      <c r="D688" s="33" t="s">
        <v>100</v>
      </c>
      <c r="E688" s="33" t="s">
        <v>101</v>
      </c>
      <c r="F688" s="34">
        <f>F689</f>
        <v>1550.8</v>
      </c>
      <c r="G688" s="34">
        <f>G689</f>
        <v>1442.1</v>
      </c>
      <c r="H688" s="34">
        <f>H689</f>
        <v>1442.1</v>
      </c>
    </row>
    <row r="689" spans="1:8" s="40" customFormat="1" ht="17.25" customHeight="1" x14ac:dyDescent="0.25">
      <c r="A689" s="38" t="s">
        <v>511</v>
      </c>
      <c r="B689" s="35" t="s">
        <v>302</v>
      </c>
      <c r="C689" s="35" t="s">
        <v>103</v>
      </c>
      <c r="D689" s="35" t="s">
        <v>100</v>
      </c>
      <c r="E689" s="35" t="s">
        <v>101</v>
      </c>
      <c r="F689" s="37">
        <f>F690+F695</f>
        <v>1550.8</v>
      </c>
      <c r="G689" s="37">
        <f>G690+G695</f>
        <v>1442.1</v>
      </c>
      <c r="H689" s="37">
        <f>H690+H695</f>
        <v>1442.1</v>
      </c>
    </row>
    <row r="690" spans="1:8" s="40" customFormat="1" ht="27" hidden="1" customHeight="1" x14ac:dyDescent="0.25">
      <c r="A690" s="38" t="s">
        <v>389</v>
      </c>
      <c r="B690" s="35" t="s">
        <v>302</v>
      </c>
      <c r="C690" s="35" t="s">
        <v>103</v>
      </c>
      <c r="D690" s="35" t="s">
        <v>390</v>
      </c>
      <c r="E690" s="35" t="s">
        <v>101</v>
      </c>
      <c r="F690" s="37">
        <f t="shared" ref="F690:H693" si="161">F691</f>
        <v>0</v>
      </c>
      <c r="G690" s="37">
        <f t="shared" si="161"/>
        <v>0</v>
      </c>
      <c r="H690" s="37">
        <f t="shared" si="161"/>
        <v>0</v>
      </c>
    </row>
    <row r="691" spans="1:8" s="40" customFormat="1" ht="39" hidden="1" customHeight="1" x14ac:dyDescent="0.25">
      <c r="A691" s="38" t="s">
        <v>512</v>
      </c>
      <c r="B691" s="35" t="s">
        <v>302</v>
      </c>
      <c r="C691" s="35" t="s">
        <v>103</v>
      </c>
      <c r="D691" s="35" t="s">
        <v>513</v>
      </c>
      <c r="E691" s="35" t="s">
        <v>101</v>
      </c>
      <c r="F691" s="37">
        <f t="shared" si="161"/>
        <v>0</v>
      </c>
      <c r="G691" s="37">
        <f t="shared" si="161"/>
        <v>0</v>
      </c>
      <c r="H691" s="37">
        <f t="shared" si="161"/>
        <v>0</v>
      </c>
    </row>
    <row r="692" spans="1:8" s="40" customFormat="1" ht="17.25" hidden="1" customHeight="1" x14ac:dyDescent="0.25">
      <c r="A692" s="38" t="s">
        <v>179</v>
      </c>
      <c r="B692" s="35" t="s">
        <v>302</v>
      </c>
      <c r="C692" s="35" t="s">
        <v>103</v>
      </c>
      <c r="D692" s="35" t="s">
        <v>514</v>
      </c>
      <c r="E692" s="35" t="s">
        <v>101</v>
      </c>
      <c r="F692" s="37">
        <f t="shared" si="161"/>
        <v>0</v>
      </c>
      <c r="G692" s="37">
        <f t="shared" si="161"/>
        <v>0</v>
      </c>
      <c r="H692" s="37">
        <f t="shared" si="161"/>
        <v>0</v>
      </c>
    </row>
    <row r="693" spans="1:8" s="40" customFormat="1" ht="30" hidden="1" customHeight="1" x14ac:dyDescent="0.25">
      <c r="A693" s="38" t="s">
        <v>394</v>
      </c>
      <c r="B693" s="35" t="s">
        <v>302</v>
      </c>
      <c r="C693" s="35" t="s">
        <v>103</v>
      </c>
      <c r="D693" s="35" t="s">
        <v>514</v>
      </c>
      <c r="E693" s="35" t="s">
        <v>395</v>
      </c>
      <c r="F693" s="37">
        <f t="shared" si="161"/>
        <v>0</v>
      </c>
      <c r="G693" s="37">
        <f t="shared" si="161"/>
        <v>0</v>
      </c>
      <c r="H693" s="37">
        <f t="shared" si="161"/>
        <v>0</v>
      </c>
    </row>
    <row r="694" spans="1:8" s="40" customFormat="1" ht="17.25" hidden="1" customHeight="1" x14ac:dyDescent="0.25">
      <c r="A694" s="38" t="s">
        <v>396</v>
      </c>
      <c r="B694" s="35" t="s">
        <v>302</v>
      </c>
      <c r="C694" s="35" t="s">
        <v>103</v>
      </c>
      <c r="D694" s="35" t="s">
        <v>514</v>
      </c>
      <c r="E694" s="35" t="s">
        <v>397</v>
      </c>
      <c r="F694" s="37">
        <f>6-6</f>
        <v>0</v>
      </c>
      <c r="G694" s="37">
        <f>6-6</f>
        <v>0</v>
      </c>
      <c r="H694" s="37">
        <f>6-6</f>
        <v>0</v>
      </c>
    </row>
    <row r="695" spans="1:8" s="40" customFormat="1" ht="84" customHeight="1" x14ac:dyDescent="0.25">
      <c r="A695" s="38" t="s">
        <v>515</v>
      </c>
      <c r="B695" s="35" t="s">
        <v>302</v>
      </c>
      <c r="C695" s="35" t="s">
        <v>103</v>
      </c>
      <c r="D695" s="35" t="s">
        <v>516</v>
      </c>
      <c r="E695" s="35" t="s">
        <v>101</v>
      </c>
      <c r="F695" s="37">
        <f t="shared" ref="F695:H698" si="162">F696</f>
        <v>1550.8</v>
      </c>
      <c r="G695" s="37">
        <f t="shared" si="162"/>
        <v>1442.1</v>
      </c>
      <c r="H695" s="37">
        <f t="shared" si="162"/>
        <v>1442.1</v>
      </c>
    </row>
    <row r="696" spans="1:8" s="40" customFormat="1" ht="42" customHeight="1" x14ac:dyDescent="0.25">
      <c r="A696" s="38" t="s">
        <v>517</v>
      </c>
      <c r="B696" s="35" t="s">
        <v>302</v>
      </c>
      <c r="C696" s="35" t="s">
        <v>103</v>
      </c>
      <c r="D696" s="35" t="s">
        <v>518</v>
      </c>
      <c r="E696" s="35" t="s">
        <v>101</v>
      </c>
      <c r="F696" s="37">
        <f>F697+F721+F718</f>
        <v>1550.8</v>
      </c>
      <c r="G696" s="37">
        <f t="shared" ref="G696:H696" si="163">G697+G721</f>
        <v>1442.1</v>
      </c>
      <c r="H696" s="37">
        <f t="shared" si="163"/>
        <v>1442.1</v>
      </c>
    </row>
    <row r="697" spans="1:8" s="40" customFormat="1" ht="41.25" customHeight="1" x14ac:dyDescent="0.25">
      <c r="A697" s="38" t="s">
        <v>402</v>
      </c>
      <c r="B697" s="35" t="s">
        <v>302</v>
      </c>
      <c r="C697" s="35" t="s">
        <v>103</v>
      </c>
      <c r="D697" s="35" t="s">
        <v>519</v>
      </c>
      <c r="E697" s="35" t="s">
        <v>101</v>
      </c>
      <c r="F697" s="37">
        <f t="shared" si="162"/>
        <v>1520.6</v>
      </c>
      <c r="G697" s="37">
        <f t="shared" si="162"/>
        <v>1442.1</v>
      </c>
      <c r="H697" s="37">
        <f t="shared" si="162"/>
        <v>1442.1</v>
      </c>
    </row>
    <row r="698" spans="1:8" s="40" customFormat="1" ht="34.5" customHeight="1" x14ac:dyDescent="0.25">
      <c r="A698" s="38" t="s">
        <v>394</v>
      </c>
      <c r="B698" s="35" t="s">
        <v>302</v>
      </c>
      <c r="C698" s="35" t="s">
        <v>103</v>
      </c>
      <c r="D698" s="35" t="s">
        <v>519</v>
      </c>
      <c r="E698" s="35" t="s">
        <v>395</v>
      </c>
      <c r="F698" s="37">
        <f t="shared" si="162"/>
        <v>1520.6</v>
      </c>
      <c r="G698" s="37">
        <f t="shared" si="162"/>
        <v>1442.1</v>
      </c>
      <c r="H698" s="37">
        <f t="shared" si="162"/>
        <v>1442.1</v>
      </c>
    </row>
    <row r="699" spans="1:8" s="40" customFormat="1" ht="15.75" customHeight="1" x14ac:dyDescent="0.25">
      <c r="A699" s="38" t="s">
        <v>396</v>
      </c>
      <c r="B699" s="35" t="s">
        <v>302</v>
      </c>
      <c r="C699" s="35" t="s">
        <v>103</v>
      </c>
      <c r="D699" s="35" t="s">
        <v>519</v>
      </c>
      <c r="E699" s="35" t="s">
        <v>397</v>
      </c>
      <c r="F699" s="37">
        <f>1336.1+6+100+80-1.5</f>
        <v>1520.6</v>
      </c>
      <c r="G699" s="37">
        <f>1336.1+6+100</f>
        <v>1442.1</v>
      </c>
      <c r="H699" s="37">
        <f>1336.1+6+100</f>
        <v>1442.1</v>
      </c>
    </row>
    <row r="700" spans="1:8" s="40" customFormat="1" ht="30.75" hidden="1" customHeight="1" x14ac:dyDescent="0.25">
      <c r="A700" s="60" t="s">
        <v>520</v>
      </c>
      <c r="B700" s="35" t="s">
        <v>302</v>
      </c>
      <c r="C700" s="35" t="s">
        <v>103</v>
      </c>
      <c r="D700" s="35" t="s">
        <v>521</v>
      </c>
      <c r="E700" s="35" t="s">
        <v>101</v>
      </c>
      <c r="F700" s="37">
        <f t="shared" ref="F700:H701" si="164">F701</f>
        <v>0</v>
      </c>
      <c r="G700" s="37">
        <f t="shared" si="164"/>
        <v>0</v>
      </c>
      <c r="H700" s="37">
        <f t="shared" si="164"/>
        <v>0</v>
      </c>
    </row>
    <row r="701" spans="1:8" s="40" customFormat="1" ht="26.25" hidden="1" x14ac:dyDescent="0.25">
      <c r="A701" s="38" t="s">
        <v>522</v>
      </c>
      <c r="B701" s="35" t="s">
        <v>302</v>
      </c>
      <c r="C701" s="35" t="s">
        <v>103</v>
      </c>
      <c r="D701" s="35" t="s">
        <v>521</v>
      </c>
      <c r="E701" s="35" t="s">
        <v>121</v>
      </c>
      <c r="F701" s="37">
        <f t="shared" si="164"/>
        <v>0</v>
      </c>
      <c r="G701" s="37">
        <f t="shared" si="164"/>
        <v>0</v>
      </c>
      <c r="H701" s="37">
        <f t="shared" si="164"/>
        <v>0</v>
      </c>
    </row>
    <row r="702" spans="1:8" s="40" customFormat="1" ht="39" hidden="1" x14ac:dyDescent="0.25">
      <c r="A702" s="38" t="s">
        <v>255</v>
      </c>
      <c r="B702" s="35" t="s">
        <v>302</v>
      </c>
      <c r="C702" s="35" t="s">
        <v>103</v>
      </c>
      <c r="D702" s="35" t="s">
        <v>521</v>
      </c>
      <c r="E702" s="35" t="s">
        <v>123</v>
      </c>
      <c r="F702" s="37">
        <v>0</v>
      </c>
      <c r="G702" s="37">
        <v>0</v>
      </c>
      <c r="H702" s="37">
        <v>0</v>
      </c>
    </row>
    <row r="703" spans="1:8" s="40" customFormat="1" ht="39" hidden="1" x14ac:dyDescent="0.25">
      <c r="A703" s="38" t="s">
        <v>523</v>
      </c>
      <c r="B703" s="35" t="s">
        <v>158</v>
      </c>
      <c r="C703" s="35" t="s">
        <v>103</v>
      </c>
      <c r="D703" s="35" t="s">
        <v>524</v>
      </c>
      <c r="E703" s="35" t="s">
        <v>101</v>
      </c>
      <c r="F703" s="37">
        <f t="shared" ref="F703:H704" si="165">F704</f>
        <v>0</v>
      </c>
      <c r="G703" s="37">
        <f t="shared" si="165"/>
        <v>0</v>
      </c>
      <c r="H703" s="37">
        <f t="shared" si="165"/>
        <v>0</v>
      </c>
    </row>
    <row r="704" spans="1:8" s="40" customFormat="1" ht="26.25" hidden="1" x14ac:dyDescent="0.25">
      <c r="A704" s="38" t="s">
        <v>522</v>
      </c>
      <c r="B704" s="35" t="s">
        <v>158</v>
      </c>
      <c r="C704" s="35" t="s">
        <v>103</v>
      </c>
      <c r="D704" s="35" t="s">
        <v>524</v>
      </c>
      <c r="E704" s="35" t="s">
        <v>121</v>
      </c>
      <c r="F704" s="37">
        <f t="shared" si="165"/>
        <v>0</v>
      </c>
      <c r="G704" s="37">
        <f t="shared" si="165"/>
        <v>0</v>
      </c>
      <c r="H704" s="37">
        <f t="shared" si="165"/>
        <v>0</v>
      </c>
    </row>
    <row r="705" spans="1:8" s="40" customFormat="1" ht="39" hidden="1" x14ac:dyDescent="0.25">
      <c r="A705" s="38" t="s">
        <v>255</v>
      </c>
      <c r="B705" s="35" t="s">
        <v>158</v>
      </c>
      <c r="C705" s="35" t="s">
        <v>103</v>
      </c>
      <c r="D705" s="35" t="s">
        <v>524</v>
      </c>
      <c r="E705" s="35" t="s">
        <v>123</v>
      </c>
      <c r="F705" s="37">
        <v>0</v>
      </c>
      <c r="G705" s="37">
        <v>0</v>
      </c>
      <c r="H705" s="37">
        <v>0</v>
      </c>
    </row>
    <row r="706" spans="1:8" ht="39" hidden="1" x14ac:dyDescent="0.25">
      <c r="A706" s="38" t="s">
        <v>525</v>
      </c>
      <c r="B706" s="35" t="s">
        <v>158</v>
      </c>
      <c r="C706" s="35" t="s">
        <v>103</v>
      </c>
      <c r="D706" s="35" t="s">
        <v>526</v>
      </c>
      <c r="E706" s="35" t="s">
        <v>101</v>
      </c>
      <c r="F706" s="37">
        <f t="shared" ref="F706:H708" si="166">F707</f>
        <v>0</v>
      </c>
      <c r="G706" s="37">
        <f t="shared" si="166"/>
        <v>0</v>
      </c>
      <c r="H706" s="37">
        <f t="shared" si="166"/>
        <v>0</v>
      </c>
    </row>
    <row r="707" spans="1:8" ht="26.25" hidden="1" x14ac:dyDescent="0.25">
      <c r="A707" s="38" t="s">
        <v>527</v>
      </c>
      <c r="B707" s="35" t="s">
        <v>158</v>
      </c>
      <c r="C707" s="35" t="s">
        <v>103</v>
      </c>
      <c r="D707" s="35" t="s">
        <v>526</v>
      </c>
      <c r="E707" s="35" t="s">
        <v>101</v>
      </c>
      <c r="F707" s="37">
        <f t="shared" si="166"/>
        <v>0</v>
      </c>
      <c r="G707" s="37">
        <f t="shared" si="166"/>
        <v>0</v>
      </c>
      <c r="H707" s="37">
        <f t="shared" si="166"/>
        <v>0</v>
      </c>
    </row>
    <row r="708" spans="1:8" ht="64.5" hidden="1" x14ac:dyDescent="0.25">
      <c r="A708" s="38" t="s">
        <v>110</v>
      </c>
      <c r="B708" s="35" t="s">
        <v>158</v>
      </c>
      <c r="C708" s="35" t="s">
        <v>103</v>
      </c>
      <c r="D708" s="35" t="s">
        <v>526</v>
      </c>
      <c r="E708" s="35" t="s">
        <v>111</v>
      </c>
      <c r="F708" s="37">
        <f t="shared" si="166"/>
        <v>0</v>
      </c>
      <c r="G708" s="37">
        <f t="shared" si="166"/>
        <v>0</v>
      </c>
      <c r="H708" s="37">
        <f t="shared" si="166"/>
        <v>0</v>
      </c>
    </row>
    <row r="709" spans="1:8" ht="26.25" hidden="1" x14ac:dyDescent="0.25">
      <c r="A709" s="38" t="s">
        <v>528</v>
      </c>
      <c r="B709" s="35" t="s">
        <v>158</v>
      </c>
      <c r="C709" s="35" t="s">
        <v>103</v>
      </c>
      <c r="D709" s="35" t="s">
        <v>526</v>
      </c>
      <c r="E709" s="35" t="s">
        <v>240</v>
      </c>
      <c r="F709" s="37">
        <f>30-30</f>
        <v>0</v>
      </c>
      <c r="G709" s="37">
        <f>30-30</f>
        <v>0</v>
      </c>
      <c r="H709" s="37">
        <f>30-30</f>
        <v>0</v>
      </c>
    </row>
    <row r="710" spans="1:8" ht="64.5" hidden="1" x14ac:dyDescent="0.25">
      <c r="A710" s="38" t="s">
        <v>529</v>
      </c>
      <c r="B710" s="35" t="s">
        <v>158</v>
      </c>
      <c r="C710" s="35" t="s">
        <v>103</v>
      </c>
      <c r="D710" s="35" t="s">
        <v>438</v>
      </c>
      <c r="E710" s="35" t="s">
        <v>101</v>
      </c>
      <c r="F710" s="37">
        <f t="shared" ref="F710:H711" si="167">F711</f>
        <v>0</v>
      </c>
      <c r="G710" s="37">
        <f t="shared" si="167"/>
        <v>0</v>
      </c>
      <c r="H710" s="37">
        <f t="shared" si="167"/>
        <v>0</v>
      </c>
    </row>
    <row r="711" spans="1:8" ht="26.25" hidden="1" x14ac:dyDescent="0.25">
      <c r="A711" s="38" t="s">
        <v>522</v>
      </c>
      <c r="B711" s="35" t="s">
        <v>158</v>
      </c>
      <c r="C711" s="35" t="s">
        <v>103</v>
      </c>
      <c r="D711" s="35" t="s">
        <v>438</v>
      </c>
      <c r="E711" s="35" t="s">
        <v>121</v>
      </c>
      <c r="F711" s="37">
        <f t="shared" si="167"/>
        <v>0</v>
      </c>
      <c r="G711" s="37">
        <f t="shared" si="167"/>
        <v>0</v>
      </c>
      <c r="H711" s="37">
        <f t="shared" si="167"/>
        <v>0</v>
      </c>
    </row>
    <row r="712" spans="1:8" ht="39" hidden="1" x14ac:dyDescent="0.25">
      <c r="A712" s="38" t="s">
        <v>255</v>
      </c>
      <c r="B712" s="35" t="s">
        <v>158</v>
      </c>
      <c r="C712" s="35" t="s">
        <v>103</v>
      </c>
      <c r="D712" s="35" t="s">
        <v>438</v>
      </c>
      <c r="E712" s="35" t="s">
        <v>123</v>
      </c>
      <c r="F712" s="37">
        <v>0</v>
      </c>
      <c r="G712" s="37">
        <v>0</v>
      </c>
      <c r="H712" s="37">
        <v>0</v>
      </c>
    </row>
    <row r="713" spans="1:8" ht="25.5" hidden="1" x14ac:dyDescent="0.2">
      <c r="A713" s="54" t="s">
        <v>530</v>
      </c>
      <c r="B713" s="33" t="s">
        <v>174</v>
      </c>
      <c r="C713" s="33" t="s">
        <v>99</v>
      </c>
      <c r="D713" s="33" t="s">
        <v>100</v>
      </c>
      <c r="E713" s="33" t="s">
        <v>101</v>
      </c>
      <c r="F713" s="34">
        <f t="shared" ref="F713:H716" si="168">F714</f>
        <v>0</v>
      </c>
      <c r="G713" s="34">
        <f t="shared" si="168"/>
        <v>0</v>
      </c>
      <c r="H713" s="34">
        <f t="shared" si="168"/>
        <v>0</v>
      </c>
    </row>
    <row r="714" spans="1:8" ht="18" hidden="1" customHeight="1" x14ac:dyDescent="0.25">
      <c r="A714" s="38" t="s">
        <v>531</v>
      </c>
      <c r="B714" s="35" t="s">
        <v>174</v>
      </c>
      <c r="C714" s="35" t="s">
        <v>98</v>
      </c>
      <c r="D714" s="35" t="s">
        <v>100</v>
      </c>
      <c r="E714" s="35" t="s">
        <v>101</v>
      </c>
      <c r="F714" s="37">
        <f t="shared" si="168"/>
        <v>0</v>
      </c>
      <c r="G714" s="37">
        <f t="shared" si="168"/>
        <v>0</v>
      </c>
      <c r="H714" s="37">
        <f t="shared" si="168"/>
        <v>0</v>
      </c>
    </row>
    <row r="715" spans="1:8" ht="14.25" hidden="1" customHeight="1" x14ac:dyDescent="0.25">
      <c r="A715" s="38" t="s">
        <v>532</v>
      </c>
      <c r="B715" s="35" t="s">
        <v>174</v>
      </c>
      <c r="C715" s="35" t="s">
        <v>98</v>
      </c>
      <c r="D715" s="35" t="s">
        <v>533</v>
      </c>
      <c r="E715" s="35" t="s">
        <v>101</v>
      </c>
      <c r="F715" s="37">
        <f t="shared" si="168"/>
        <v>0</v>
      </c>
      <c r="G715" s="37">
        <f t="shared" si="168"/>
        <v>0</v>
      </c>
      <c r="H715" s="37">
        <f t="shared" si="168"/>
        <v>0</v>
      </c>
    </row>
    <row r="716" spans="1:8" ht="26.25" hidden="1" x14ac:dyDescent="0.25">
      <c r="A716" s="38" t="s">
        <v>534</v>
      </c>
      <c r="B716" s="35" t="s">
        <v>174</v>
      </c>
      <c r="C716" s="35" t="s">
        <v>98</v>
      </c>
      <c r="D716" s="35" t="s">
        <v>535</v>
      </c>
      <c r="E716" s="35" t="s">
        <v>101</v>
      </c>
      <c r="F716" s="37">
        <f t="shared" si="168"/>
        <v>0</v>
      </c>
      <c r="G716" s="37">
        <f t="shared" si="168"/>
        <v>0</v>
      </c>
      <c r="H716" s="37">
        <f t="shared" si="168"/>
        <v>0</v>
      </c>
    </row>
    <row r="717" spans="1:8" ht="15" hidden="1" x14ac:dyDescent="0.25">
      <c r="A717" s="38" t="s">
        <v>536</v>
      </c>
      <c r="B717" s="35" t="s">
        <v>174</v>
      </c>
      <c r="C717" s="35" t="s">
        <v>98</v>
      </c>
      <c r="D717" s="35" t="s">
        <v>535</v>
      </c>
      <c r="E717" s="35" t="s">
        <v>537</v>
      </c>
      <c r="F717" s="37"/>
      <c r="G717" s="37"/>
      <c r="H717" s="37"/>
    </row>
    <row r="718" spans="1:8" ht="39" x14ac:dyDescent="0.25">
      <c r="A718" s="38" t="s">
        <v>592</v>
      </c>
      <c r="B718" s="35" t="s">
        <v>302</v>
      </c>
      <c r="C718" s="35" t="s">
        <v>103</v>
      </c>
      <c r="D718" s="35" t="s">
        <v>605</v>
      </c>
      <c r="E718" s="35" t="s">
        <v>101</v>
      </c>
      <c r="F718" s="37">
        <f>F719</f>
        <v>1.5</v>
      </c>
      <c r="G718" s="37">
        <f t="shared" ref="G718:H718" si="169">G719</f>
        <v>0</v>
      </c>
      <c r="H718" s="37">
        <f t="shared" si="169"/>
        <v>0</v>
      </c>
    </row>
    <row r="719" spans="1:8" ht="39" x14ac:dyDescent="0.25">
      <c r="A719" s="38" t="s">
        <v>394</v>
      </c>
      <c r="B719" s="35" t="s">
        <v>302</v>
      </c>
      <c r="C719" s="35" t="s">
        <v>103</v>
      </c>
      <c r="D719" s="35" t="s">
        <v>605</v>
      </c>
      <c r="E719" s="35" t="s">
        <v>395</v>
      </c>
      <c r="F719" s="37">
        <f>F720</f>
        <v>1.5</v>
      </c>
      <c r="G719" s="37">
        <f t="shared" ref="G719:H719" si="170">G720</f>
        <v>0</v>
      </c>
      <c r="H719" s="37">
        <f t="shared" si="170"/>
        <v>0</v>
      </c>
    </row>
    <row r="720" spans="1:8" ht="15" x14ac:dyDescent="0.25">
      <c r="A720" s="38" t="s">
        <v>396</v>
      </c>
      <c r="B720" s="35" t="s">
        <v>302</v>
      </c>
      <c r="C720" s="35" t="s">
        <v>103</v>
      </c>
      <c r="D720" s="35" t="s">
        <v>605</v>
      </c>
      <c r="E720" s="35" t="s">
        <v>397</v>
      </c>
      <c r="F720" s="37">
        <v>1.5</v>
      </c>
      <c r="G720" s="37">
        <v>0</v>
      </c>
      <c r="H720" s="37">
        <v>0</v>
      </c>
    </row>
    <row r="721" spans="1:8" ht="26.25" x14ac:dyDescent="0.25">
      <c r="A721" s="38" t="s">
        <v>594</v>
      </c>
      <c r="B721" s="35" t="s">
        <v>302</v>
      </c>
      <c r="C721" s="35" t="s">
        <v>103</v>
      </c>
      <c r="D721" s="35" t="s">
        <v>599</v>
      </c>
      <c r="E721" s="35" t="s">
        <v>101</v>
      </c>
      <c r="F721" s="37">
        <f>F722</f>
        <v>28.7</v>
      </c>
      <c r="G721" s="37">
        <f t="shared" ref="G721:H721" si="171">G722</f>
        <v>0</v>
      </c>
      <c r="H721" s="37">
        <f t="shared" si="171"/>
        <v>0</v>
      </c>
    </row>
    <row r="722" spans="1:8" ht="39" x14ac:dyDescent="0.25">
      <c r="A722" s="38" t="s">
        <v>394</v>
      </c>
      <c r="B722" s="35" t="s">
        <v>302</v>
      </c>
      <c r="C722" s="35" t="s">
        <v>103</v>
      </c>
      <c r="D722" s="35" t="s">
        <v>599</v>
      </c>
      <c r="E722" s="35" t="s">
        <v>395</v>
      </c>
      <c r="F722" s="37">
        <f>F723</f>
        <v>28.7</v>
      </c>
      <c r="G722" s="37">
        <f t="shared" ref="G722:H722" si="172">G723</f>
        <v>0</v>
      </c>
      <c r="H722" s="37">
        <f t="shared" si="172"/>
        <v>0</v>
      </c>
    </row>
    <row r="723" spans="1:8" ht="15" x14ac:dyDescent="0.25">
      <c r="A723" s="38" t="s">
        <v>396</v>
      </c>
      <c r="B723" s="35" t="s">
        <v>302</v>
      </c>
      <c r="C723" s="35" t="s">
        <v>103</v>
      </c>
      <c r="D723" s="35" t="s">
        <v>599</v>
      </c>
      <c r="E723" s="35" t="s">
        <v>397</v>
      </c>
      <c r="F723" s="37">
        <v>28.7</v>
      </c>
      <c r="G723" s="37">
        <v>0</v>
      </c>
      <c r="H723" s="37">
        <v>0</v>
      </c>
    </row>
    <row r="724" spans="1:8" s="46" customFormat="1" ht="15.75" x14ac:dyDescent="0.25">
      <c r="A724" s="54" t="s">
        <v>538</v>
      </c>
      <c r="B724" s="45"/>
      <c r="C724" s="45"/>
      <c r="D724" s="45"/>
      <c r="E724" s="45"/>
      <c r="F724" s="34">
        <f>F13+F198+F205+F260+F331+F478+F602+F640+F667+F688</f>
        <v>96082.900000000009</v>
      </c>
      <c r="G724" s="34">
        <f>G13+G198+G205+G260+G331+G478+G602+G640+G667+G688</f>
        <v>88887.5</v>
      </c>
      <c r="H724" s="34">
        <f>H13+H198+H205+H260+H331+H478+H602+H640+H667+H688</f>
        <v>91397.4</v>
      </c>
    </row>
    <row r="725" spans="1:8" x14ac:dyDescent="0.2">
      <c r="A725" s="47"/>
      <c r="B725" s="48"/>
      <c r="C725" s="48"/>
      <c r="D725" s="48"/>
      <c r="E725" s="48"/>
      <c r="F725" s="48"/>
      <c r="G725" s="49"/>
      <c r="H725" s="49"/>
    </row>
    <row r="726" spans="1:8" x14ac:dyDescent="0.2">
      <c r="A726" s="47"/>
      <c r="B726" s="48"/>
      <c r="C726" s="48"/>
      <c r="D726" s="48"/>
      <c r="E726" s="48"/>
      <c r="F726" s="50"/>
      <c r="G726" s="49"/>
      <c r="H726" s="49"/>
    </row>
    <row r="727" spans="1:8" x14ac:dyDescent="0.2">
      <c r="A727" s="47"/>
      <c r="B727" s="48"/>
      <c r="C727" s="48"/>
      <c r="D727" s="48"/>
      <c r="E727" s="48"/>
      <c r="F727" s="48"/>
      <c r="G727" s="49"/>
      <c r="H727" s="49"/>
    </row>
    <row r="728" spans="1:8" x14ac:dyDescent="0.2">
      <c r="A728" s="47"/>
      <c r="B728" s="48"/>
      <c r="C728" s="48"/>
      <c r="D728" s="48"/>
      <c r="E728" s="48"/>
      <c r="F728" s="48"/>
      <c r="G728" s="49"/>
      <c r="H728" s="49"/>
    </row>
    <row r="729" spans="1:8" x14ac:dyDescent="0.2">
      <c r="A729" s="47"/>
      <c r="B729" s="48"/>
      <c r="C729" s="48"/>
      <c r="D729" s="48"/>
      <c r="E729" s="48"/>
      <c r="F729" s="48"/>
      <c r="G729" s="49"/>
      <c r="H729" s="49"/>
    </row>
    <row r="730" spans="1:8" x14ac:dyDescent="0.2">
      <c r="A730" s="47"/>
      <c r="B730" s="48"/>
      <c r="C730" s="48"/>
      <c r="D730" s="48"/>
      <c r="E730" s="48"/>
      <c r="F730" s="48"/>
      <c r="G730" s="49"/>
      <c r="H730" s="49"/>
    </row>
    <row r="731" spans="1:8" x14ac:dyDescent="0.2">
      <c r="A731" s="47"/>
      <c r="B731" s="48"/>
      <c r="C731" s="48"/>
      <c r="D731" s="48"/>
      <c r="E731" s="48"/>
      <c r="F731" s="48"/>
      <c r="G731" s="49"/>
      <c r="H731" s="49"/>
    </row>
    <row r="732" spans="1:8" x14ac:dyDescent="0.2">
      <c r="A732" s="47"/>
      <c r="B732" s="48"/>
      <c r="C732" s="48"/>
      <c r="D732" s="48"/>
      <c r="E732" s="48"/>
      <c r="F732" s="48"/>
      <c r="G732" s="49"/>
      <c r="H732" s="49"/>
    </row>
    <row r="733" spans="1:8" x14ac:dyDescent="0.2">
      <c r="A733" s="47"/>
      <c r="B733" s="48"/>
      <c r="C733" s="48"/>
      <c r="D733" s="48"/>
      <c r="E733" s="48"/>
      <c r="F733" s="48"/>
      <c r="G733" s="49"/>
      <c r="H733" s="49"/>
    </row>
    <row r="734" spans="1:8" x14ac:dyDescent="0.2">
      <c r="A734" s="47"/>
      <c r="B734" s="48"/>
      <c r="C734" s="48"/>
      <c r="D734" s="48"/>
      <c r="E734" s="48"/>
      <c r="F734" s="48"/>
      <c r="G734" s="49"/>
      <c r="H734" s="49"/>
    </row>
    <row r="735" spans="1:8" x14ac:dyDescent="0.2">
      <c r="A735" s="47"/>
      <c r="B735" s="48"/>
      <c r="C735" s="48"/>
      <c r="D735" s="48"/>
      <c r="E735" s="48"/>
      <c r="F735" s="48"/>
      <c r="G735" s="49"/>
      <c r="H735" s="49"/>
    </row>
    <row r="736" spans="1:8" x14ac:dyDescent="0.2">
      <c r="A736" s="47"/>
      <c r="B736" s="48"/>
      <c r="C736" s="48"/>
      <c r="D736" s="48"/>
      <c r="E736" s="48"/>
      <c r="F736" s="48"/>
      <c r="G736" s="49"/>
      <c r="H736" s="49"/>
    </row>
    <row r="737" spans="1:8" x14ac:dyDescent="0.2">
      <c r="A737" s="47"/>
      <c r="B737" s="48"/>
      <c r="C737" s="48"/>
      <c r="D737" s="48"/>
      <c r="E737" s="48"/>
      <c r="F737" s="48"/>
      <c r="G737" s="49"/>
      <c r="H737" s="49"/>
    </row>
    <row r="738" spans="1:8" x14ac:dyDescent="0.2">
      <c r="A738" s="47"/>
      <c r="B738" s="48"/>
      <c r="C738" s="48"/>
      <c r="D738" s="48"/>
      <c r="E738" s="48"/>
      <c r="F738" s="48"/>
      <c r="G738" s="49"/>
      <c r="H738" s="49"/>
    </row>
    <row r="739" spans="1:8" x14ac:dyDescent="0.2">
      <c r="A739" s="47"/>
      <c r="B739" s="48"/>
      <c r="C739" s="48"/>
      <c r="D739" s="48"/>
      <c r="E739" s="48"/>
      <c r="F739" s="48"/>
      <c r="G739" s="49"/>
      <c r="H739" s="49"/>
    </row>
    <row r="740" spans="1:8" x14ac:dyDescent="0.2">
      <c r="A740" s="47"/>
      <c r="B740" s="48"/>
      <c r="C740" s="48"/>
      <c r="D740" s="48"/>
      <c r="E740" s="48"/>
      <c r="F740" s="48"/>
      <c r="G740" s="49"/>
      <c r="H740" s="49"/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48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15"/>
  <sheetViews>
    <sheetView view="pageBreakPreview" zoomScaleSheetLayoutView="100" workbookViewId="0">
      <selection sqref="A1:I724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1" t="s">
        <v>651</v>
      </c>
      <c r="B1" s="121"/>
      <c r="C1" s="121"/>
      <c r="D1" s="121"/>
      <c r="E1" s="121"/>
      <c r="F1" s="121"/>
      <c r="G1" s="121"/>
      <c r="H1" s="121"/>
      <c r="I1" s="121"/>
    </row>
    <row r="2" spans="1:12" ht="15.75" x14ac:dyDescent="0.2">
      <c r="A2" s="122" t="s">
        <v>86</v>
      </c>
      <c r="B2" s="122"/>
      <c r="C2" s="122"/>
      <c r="D2" s="122"/>
      <c r="E2" s="122"/>
      <c r="F2" s="122"/>
      <c r="G2" s="122"/>
      <c r="H2" s="122"/>
      <c r="I2" s="122"/>
    </row>
    <row r="3" spans="1:12" ht="15.75" x14ac:dyDescent="0.2">
      <c r="A3" s="123" t="s">
        <v>649</v>
      </c>
      <c r="B3" s="123"/>
      <c r="C3" s="123"/>
      <c r="D3" s="123"/>
      <c r="E3" s="123"/>
      <c r="F3" s="123"/>
      <c r="G3" s="123"/>
      <c r="H3" s="123"/>
      <c r="I3" s="123"/>
    </row>
    <row r="4" spans="1:12" ht="15.75" x14ac:dyDescent="0.2">
      <c r="I4" s="74" t="s">
        <v>569</v>
      </c>
    </row>
    <row r="5" spans="1:12" ht="12.75" customHeight="1" x14ac:dyDescent="0.2">
      <c r="A5" s="123" t="s">
        <v>86</v>
      </c>
      <c r="B5" s="123"/>
      <c r="C5" s="123"/>
      <c r="D5" s="123"/>
      <c r="E5" s="123"/>
      <c r="F5" s="123"/>
      <c r="G5" s="123"/>
      <c r="H5" s="123"/>
      <c r="I5" s="123"/>
    </row>
    <row r="6" spans="1:12" ht="12.75" customHeight="1" x14ac:dyDescent="0.2">
      <c r="A6" s="123" t="s">
        <v>584</v>
      </c>
      <c r="B6" s="123"/>
      <c r="C6" s="123"/>
      <c r="D6" s="123"/>
      <c r="E6" s="123"/>
      <c r="F6" s="123"/>
      <c r="G6" s="123"/>
      <c r="H6" s="123"/>
      <c r="I6" s="123"/>
    </row>
    <row r="7" spans="1:12" ht="34.5" customHeight="1" x14ac:dyDescent="0.25">
      <c r="A7" s="53"/>
      <c r="B7" s="53"/>
      <c r="C7" s="124"/>
      <c r="D7" s="124"/>
      <c r="E7" s="124"/>
      <c r="F7" s="124"/>
      <c r="G7" s="124"/>
      <c r="H7" s="124"/>
      <c r="I7" s="124"/>
    </row>
    <row r="8" spans="1:12" ht="51.75" customHeight="1" x14ac:dyDescent="0.3">
      <c r="A8" s="131" t="s">
        <v>539</v>
      </c>
      <c r="B8" s="131"/>
      <c r="C8" s="131"/>
      <c r="D8" s="131"/>
      <c r="E8" s="131"/>
      <c r="F8" s="131"/>
      <c r="G8" s="131"/>
      <c r="H8" s="131"/>
      <c r="I8" s="131"/>
    </row>
    <row r="9" spans="1:12" x14ac:dyDescent="0.2">
      <c r="I9" s="40" t="s">
        <v>87</v>
      </c>
    </row>
    <row r="10" spans="1:12" s="28" customFormat="1" ht="16.5" customHeight="1" x14ac:dyDescent="0.2">
      <c r="A10" s="132" t="s">
        <v>88</v>
      </c>
      <c r="B10" s="133" t="s">
        <v>540</v>
      </c>
      <c r="C10" s="133" t="s">
        <v>89</v>
      </c>
      <c r="D10" s="133" t="s">
        <v>90</v>
      </c>
      <c r="E10" s="133" t="s">
        <v>91</v>
      </c>
      <c r="F10" s="133" t="s">
        <v>92</v>
      </c>
      <c r="G10" s="129" t="s">
        <v>93</v>
      </c>
      <c r="H10" s="129" t="s">
        <v>94</v>
      </c>
      <c r="I10" s="129" t="s">
        <v>95</v>
      </c>
    </row>
    <row r="11" spans="1:12" s="28" customFormat="1" ht="39.75" customHeight="1" x14ac:dyDescent="0.2">
      <c r="A11" s="132"/>
      <c r="B11" s="130"/>
      <c r="C11" s="130"/>
      <c r="D11" s="130"/>
      <c r="E11" s="130"/>
      <c r="F11" s="130"/>
      <c r="G11" s="130"/>
      <c r="H11" s="130"/>
      <c r="I11" s="130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G58+G218+G225+G282+G348+G461+G528+G555</f>
        <v>84010.5</v>
      </c>
      <c r="H57" s="34">
        <f>H58+H218+H225+H282+H348+H461+H528+H555</f>
        <v>76993.399999999994</v>
      </c>
      <c r="I57" s="34">
        <f>I58+I218+I225+I282+I348+I461+I528+I555</f>
        <v>79410.099999999991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21661.1</v>
      </c>
      <c r="H58" s="37">
        <f>H62+H65+H129+H118</f>
        <v>18601.599999999999</v>
      </c>
      <c r="I58" s="37">
        <f>I62+I65+I129+I118</f>
        <v>19009.599999999999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9695.6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9695.6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9695.6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195.5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194.9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</f>
        <v>194.9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197.59999999999997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184.39999999999998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</f>
        <v>184.39999999999998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204.4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204.4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v>204.4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195.8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185.5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</f>
        <v>185.5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622.9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606.5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</f>
        <v>606.5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185.5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185.5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v>185.5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hidden="1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</v>
      </c>
    </row>
    <row r="119" spans="1:9" ht="27" hidden="1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</v>
      </c>
    </row>
    <row r="120" spans="1:9" ht="30" hidden="1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</v>
      </c>
    </row>
    <row r="121" spans="1:9" ht="41.25" hidden="1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</v>
      </c>
    </row>
    <row r="122" spans="1:9" ht="27" hidden="1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</v>
      </c>
    </row>
    <row r="123" spans="1:9" ht="27" hidden="1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G140+G167+G183+G203+G177+G130+G199+G135</f>
        <v>10458.5</v>
      </c>
      <c r="H129" s="37">
        <f t="shared" ref="H129:I129" si="8">H140+H167+H183+H203+H177+H130+H199+H135</f>
        <v>7014.1</v>
      </c>
      <c r="I129" s="37">
        <f t="shared" si="8"/>
        <v>7014.1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54.75" customHeight="1" x14ac:dyDescent="0.25">
      <c r="A177" s="38" t="s">
        <v>203</v>
      </c>
      <c r="B177" s="35" t="s">
        <v>549</v>
      </c>
      <c r="C177" s="35" t="s">
        <v>98</v>
      </c>
      <c r="D177" s="35" t="s">
        <v>174</v>
      </c>
      <c r="E177" s="35" t="s">
        <v>204</v>
      </c>
      <c r="F177" s="35" t="s">
        <v>101</v>
      </c>
      <c r="G177" s="37">
        <f>G178</f>
        <v>87.6</v>
      </c>
      <c r="H177" s="37">
        <f t="shared" ref="H177:I181" si="17">H178</f>
        <v>87.6</v>
      </c>
      <c r="I177" s="37">
        <f t="shared" si="17"/>
        <v>87.6</v>
      </c>
    </row>
    <row r="178" spans="1:9" ht="45" customHeight="1" x14ac:dyDescent="0.25">
      <c r="A178" s="38" t="s">
        <v>205</v>
      </c>
      <c r="B178" s="35" t="s">
        <v>549</v>
      </c>
      <c r="C178" s="35" t="s">
        <v>98</v>
      </c>
      <c r="D178" s="35" t="s">
        <v>174</v>
      </c>
      <c r="E178" s="35" t="s">
        <v>206</v>
      </c>
      <c r="F178" s="35" t="s">
        <v>101</v>
      </c>
      <c r="G178" s="37">
        <f>G179</f>
        <v>87.6</v>
      </c>
      <c r="H178" s="37">
        <f t="shared" si="17"/>
        <v>87.6</v>
      </c>
      <c r="I178" s="37">
        <f t="shared" si="17"/>
        <v>87.6</v>
      </c>
    </row>
    <row r="179" spans="1:9" ht="45" customHeight="1" x14ac:dyDescent="0.25">
      <c r="A179" s="38" t="s">
        <v>207</v>
      </c>
      <c r="B179" s="35" t="s">
        <v>549</v>
      </c>
      <c r="C179" s="35" t="s">
        <v>98</v>
      </c>
      <c r="D179" s="35" t="s">
        <v>174</v>
      </c>
      <c r="E179" s="35" t="s">
        <v>208</v>
      </c>
      <c r="F179" s="35" t="s">
        <v>101</v>
      </c>
      <c r="G179" s="37">
        <f>G180</f>
        <v>87.6</v>
      </c>
      <c r="H179" s="37">
        <f t="shared" si="17"/>
        <v>87.6</v>
      </c>
      <c r="I179" s="37">
        <f t="shared" si="17"/>
        <v>87.6</v>
      </c>
    </row>
    <row r="180" spans="1:9" ht="20.25" customHeight="1" x14ac:dyDescent="0.25">
      <c r="A180" s="38" t="s">
        <v>179</v>
      </c>
      <c r="B180" s="35" t="s">
        <v>549</v>
      </c>
      <c r="C180" s="35" t="s">
        <v>98</v>
      </c>
      <c r="D180" s="35" t="s">
        <v>174</v>
      </c>
      <c r="E180" s="35" t="s">
        <v>209</v>
      </c>
      <c r="F180" s="35" t="s">
        <v>101</v>
      </c>
      <c r="G180" s="37">
        <f>G181</f>
        <v>87.6</v>
      </c>
      <c r="H180" s="37">
        <f t="shared" si="17"/>
        <v>87.6</v>
      </c>
      <c r="I180" s="37">
        <f t="shared" si="17"/>
        <v>87.6</v>
      </c>
    </row>
    <row r="181" spans="1:9" ht="31.5" customHeight="1" x14ac:dyDescent="0.25">
      <c r="A181" s="38" t="s">
        <v>120</v>
      </c>
      <c r="B181" s="35" t="s">
        <v>549</v>
      </c>
      <c r="C181" s="35" t="s">
        <v>98</v>
      </c>
      <c r="D181" s="35" t="s">
        <v>174</v>
      </c>
      <c r="E181" s="35" t="s">
        <v>209</v>
      </c>
      <c r="F181" s="35" t="s">
        <v>121</v>
      </c>
      <c r="G181" s="37">
        <f>G182</f>
        <v>87.6</v>
      </c>
      <c r="H181" s="37">
        <f t="shared" si="17"/>
        <v>87.6</v>
      </c>
      <c r="I181" s="37">
        <f t="shared" si="17"/>
        <v>87.6</v>
      </c>
    </row>
    <row r="182" spans="1:9" ht="26.25" x14ac:dyDescent="0.25">
      <c r="A182" s="38" t="s">
        <v>122</v>
      </c>
      <c r="B182" s="35" t="s">
        <v>549</v>
      </c>
      <c r="C182" s="35" t="s">
        <v>98</v>
      </c>
      <c r="D182" s="35" t="s">
        <v>174</v>
      </c>
      <c r="E182" s="35" t="s">
        <v>209</v>
      </c>
      <c r="F182" s="35" t="s">
        <v>123</v>
      </c>
      <c r="G182" s="37">
        <v>87.6</v>
      </c>
      <c r="H182" s="37">
        <v>87.6</v>
      </c>
      <c r="I182" s="37">
        <v>87.6</v>
      </c>
    </row>
    <row r="183" spans="1:9" ht="26.25" x14ac:dyDescent="0.25">
      <c r="A183" s="38" t="s">
        <v>210</v>
      </c>
      <c r="B183" s="35" t="s">
        <v>549</v>
      </c>
      <c r="C183" s="35" t="s">
        <v>98</v>
      </c>
      <c r="D183" s="35" t="s">
        <v>174</v>
      </c>
      <c r="E183" s="35" t="s">
        <v>211</v>
      </c>
      <c r="F183" s="35" t="s">
        <v>101</v>
      </c>
      <c r="G183" s="37">
        <f>G184+G195+G191</f>
        <v>880</v>
      </c>
      <c r="H183" s="37">
        <f t="shared" ref="H183:I183" si="18">H184+H195+H191</f>
        <v>430</v>
      </c>
      <c r="I183" s="37">
        <f t="shared" si="18"/>
        <v>430</v>
      </c>
    </row>
    <row r="184" spans="1:9" ht="39" hidden="1" x14ac:dyDescent="0.25">
      <c r="A184" s="38" t="s">
        <v>212</v>
      </c>
      <c r="B184" s="35" t="s">
        <v>549</v>
      </c>
      <c r="C184" s="35" t="s">
        <v>98</v>
      </c>
      <c r="D184" s="35" t="s">
        <v>174</v>
      </c>
      <c r="E184" s="35" t="s">
        <v>213</v>
      </c>
      <c r="F184" s="35" t="s">
        <v>101</v>
      </c>
      <c r="G184" s="37">
        <f>G185</f>
        <v>0</v>
      </c>
      <c r="H184" s="37">
        <f t="shared" ref="H184:I186" si="19">H185</f>
        <v>0</v>
      </c>
      <c r="I184" s="37">
        <f t="shared" si="19"/>
        <v>0</v>
      </c>
    </row>
    <row r="185" spans="1:9" ht="15" hidden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214</v>
      </c>
      <c r="F185" s="35" t="s">
        <v>101</v>
      </c>
      <c r="G185" s="37">
        <f>G186</f>
        <v>0</v>
      </c>
      <c r="H185" s="37">
        <f t="shared" si="19"/>
        <v>0</v>
      </c>
      <c r="I185" s="37">
        <f t="shared" si="19"/>
        <v>0</v>
      </c>
    </row>
    <row r="186" spans="1:9" ht="26.25" hidden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214</v>
      </c>
      <c r="F186" s="35" t="s">
        <v>121</v>
      </c>
      <c r="G186" s="37">
        <f>G187</f>
        <v>0</v>
      </c>
      <c r="H186" s="37">
        <f t="shared" si="19"/>
        <v>0</v>
      </c>
      <c r="I186" s="37">
        <f t="shared" si="19"/>
        <v>0</v>
      </c>
    </row>
    <row r="187" spans="1:9" ht="26.25" hidden="1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214</v>
      </c>
      <c r="F187" s="35" t="s">
        <v>123</v>
      </c>
      <c r="G187" s="37">
        <v>0</v>
      </c>
      <c r="H187" s="37">
        <v>0</v>
      </c>
      <c r="I187" s="37">
        <v>0</v>
      </c>
    </row>
    <row r="188" spans="1:9" ht="15" hidden="1" x14ac:dyDescent="0.25">
      <c r="A188" s="38" t="s">
        <v>165</v>
      </c>
      <c r="B188" s="35" t="s">
        <v>549</v>
      </c>
      <c r="C188" s="35" t="s">
        <v>98</v>
      </c>
      <c r="D188" s="35" t="s">
        <v>174</v>
      </c>
      <c r="E188" s="35" t="s">
        <v>215</v>
      </c>
      <c r="F188" s="35" t="s">
        <v>101</v>
      </c>
      <c r="G188" s="37">
        <f t="shared" ref="G188:I189" si="20">G189</f>
        <v>0</v>
      </c>
      <c r="H188" s="37">
        <f t="shared" si="20"/>
        <v>0</v>
      </c>
      <c r="I188" s="37">
        <f t="shared" si="20"/>
        <v>0</v>
      </c>
    </row>
    <row r="189" spans="1:9" ht="15" hidden="1" x14ac:dyDescent="0.25">
      <c r="A189" s="38" t="s">
        <v>216</v>
      </c>
      <c r="B189" s="35" t="s">
        <v>549</v>
      </c>
      <c r="C189" s="35" t="s">
        <v>98</v>
      </c>
      <c r="D189" s="35" t="s">
        <v>174</v>
      </c>
      <c r="E189" s="35" t="s">
        <v>217</v>
      </c>
      <c r="F189" s="35" t="s">
        <v>101</v>
      </c>
      <c r="G189" s="37">
        <f t="shared" si="20"/>
        <v>0</v>
      </c>
      <c r="H189" s="37">
        <f t="shared" si="20"/>
        <v>0</v>
      </c>
      <c r="I189" s="37">
        <f t="shared" si="20"/>
        <v>0</v>
      </c>
    </row>
    <row r="190" spans="1:9" ht="15" hidden="1" x14ac:dyDescent="0.25">
      <c r="A190" s="38" t="s">
        <v>218</v>
      </c>
      <c r="B190" s="35" t="s">
        <v>549</v>
      </c>
      <c r="C190" s="35" t="s">
        <v>98</v>
      </c>
      <c r="D190" s="35" t="s">
        <v>174</v>
      </c>
      <c r="E190" s="35" t="s">
        <v>217</v>
      </c>
      <c r="F190" s="35" t="s">
        <v>219</v>
      </c>
      <c r="G190" s="37">
        <v>0</v>
      </c>
      <c r="H190" s="37">
        <v>0</v>
      </c>
      <c r="I190" s="37">
        <v>0</v>
      </c>
    </row>
    <row r="191" spans="1:9" ht="39" x14ac:dyDescent="0.25">
      <c r="A191" s="38" t="s">
        <v>212</v>
      </c>
      <c r="B191" s="35" t="s">
        <v>549</v>
      </c>
      <c r="C191" s="35" t="s">
        <v>98</v>
      </c>
      <c r="D191" s="35" t="s">
        <v>174</v>
      </c>
      <c r="E191" s="35" t="s">
        <v>213</v>
      </c>
      <c r="F191" s="35" t="s">
        <v>101</v>
      </c>
      <c r="G191" s="37">
        <f>G192</f>
        <v>360</v>
      </c>
      <c r="H191" s="37">
        <f t="shared" ref="H191:I191" si="21">H192</f>
        <v>0</v>
      </c>
      <c r="I191" s="37">
        <f t="shared" si="21"/>
        <v>0</v>
      </c>
    </row>
    <row r="192" spans="1:9" ht="15" x14ac:dyDescent="0.25">
      <c r="A192" s="38" t="s">
        <v>179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101</v>
      </c>
      <c r="G192" s="37">
        <f>G193</f>
        <v>360</v>
      </c>
      <c r="H192" s="37">
        <f t="shared" ref="H192:I192" si="22">H193</f>
        <v>0</v>
      </c>
      <c r="I192" s="37">
        <f t="shared" si="22"/>
        <v>0</v>
      </c>
    </row>
    <row r="193" spans="1:9" ht="26.25" x14ac:dyDescent="0.25">
      <c r="A193" s="38" t="s">
        <v>120</v>
      </c>
      <c r="B193" s="35" t="s">
        <v>549</v>
      </c>
      <c r="C193" s="35" t="s">
        <v>98</v>
      </c>
      <c r="D193" s="35" t="s">
        <v>174</v>
      </c>
      <c r="E193" s="35" t="s">
        <v>214</v>
      </c>
      <c r="F193" s="35" t="s">
        <v>121</v>
      </c>
      <c r="G193" s="37">
        <f>G194</f>
        <v>360</v>
      </c>
      <c r="H193" s="37">
        <f t="shared" ref="H193:I193" si="23">H194</f>
        <v>0</v>
      </c>
      <c r="I193" s="37">
        <f t="shared" si="23"/>
        <v>0</v>
      </c>
    </row>
    <row r="194" spans="1:9" ht="26.25" x14ac:dyDescent="0.25">
      <c r="A194" s="38" t="s">
        <v>122</v>
      </c>
      <c r="B194" s="35" t="s">
        <v>549</v>
      </c>
      <c r="C194" s="35" t="s">
        <v>98</v>
      </c>
      <c r="D194" s="35" t="s">
        <v>174</v>
      </c>
      <c r="E194" s="35" t="s">
        <v>214</v>
      </c>
      <c r="F194" s="35" t="s">
        <v>123</v>
      </c>
      <c r="G194" s="37">
        <v>360</v>
      </c>
      <c r="H194" s="37">
        <v>0</v>
      </c>
      <c r="I194" s="37">
        <v>0</v>
      </c>
    </row>
    <row r="195" spans="1:9" ht="15" x14ac:dyDescent="0.25">
      <c r="A195" s="38" t="s">
        <v>220</v>
      </c>
      <c r="B195" s="35" t="s">
        <v>549</v>
      </c>
      <c r="C195" s="35" t="s">
        <v>98</v>
      </c>
      <c r="D195" s="35" t="s">
        <v>174</v>
      </c>
      <c r="E195" s="35" t="s">
        <v>221</v>
      </c>
      <c r="F195" s="35" t="s">
        <v>101</v>
      </c>
      <c r="G195" s="37">
        <f>G196</f>
        <v>520</v>
      </c>
      <c r="H195" s="37">
        <f t="shared" ref="H195:I197" si="24">H196</f>
        <v>430</v>
      </c>
      <c r="I195" s="37">
        <f t="shared" si="24"/>
        <v>430</v>
      </c>
    </row>
    <row r="196" spans="1:9" ht="15" x14ac:dyDescent="0.25">
      <c r="A196" s="38" t="s">
        <v>179</v>
      </c>
      <c r="B196" s="35" t="s">
        <v>549</v>
      </c>
      <c r="C196" s="35" t="s">
        <v>98</v>
      </c>
      <c r="D196" s="35" t="s">
        <v>174</v>
      </c>
      <c r="E196" s="35" t="s">
        <v>222</v>
      </c>
      <c r="F196" s="35" t="s">
        <v>101</v>
      </c>
      <c r="G196" s="37">
        <f>G197</f>
        <v>520</v>
      </c>
      <c r="H196" s="37">
        <f t="shared" si="24"/>
        <v>430</v>
      </c>
      <c r="I196" s="37">
        <f t="shared" si="24"/>
        <v>430</v>
      </c>
    </row>
    <row r="197" spans="1:9" ht="29.25" customHeight="1" x14ac:dyDescent="0.25">
      <c r="A197" s="38" t="s">
        <v>120</v>
      </c>
      <c r="B197" s="35" t="s">
        <v>549</v>
      </c>
      <c r="C197" s="35" t="s">
        <v>98</v>
      </c>
      <c r="D197" s="35" t="s">
        <v>174</v>
      </c>
      <c r="E197" s="35" t="s">
        <v>222</v>
      </c>
      <c r="F197" s="35" t="s">
        <v>121</v>
      </c>
      <c r="G197" s="37">
        <f>G198</f>
        <v>520</v>
      </c>
      <c r="H197" s="37">
        <f t="shared" si="24"/>
        <v>430</v>
      </c>
      <c r="I197" s="37">
        <f t="shared" si="24"/>
        <v>430</v>
      </c>
    </row>
    <row r="198" spans="1:9" ht="30" customHeight="1" x14ac:dyDescent="0.25">
      <c r="A198" s="38" t="s">
        <v>122</v>
      </c>
      <c r="B198" s="35" t="s">
        <v>549</v>
      </c>
      <c r="C198" s="35" t="s">
        <v>98</v>
      </c>
      <c r="D198" s="35" t="s">
        <v>174</v>
      </c>
      <c r="E198" s="35" t="s">
        <v>222</v>
      </c>
      <c r="F198" s="35" t="s">
        <v>123</v>
      </c>
      <c r="G198" s="37">
        <f>68+60+25+100+177+90</f>
        <v>520</v>
      </c>
      <c r="H198" s="37">
        <f>68+60+25+100+177</f>
        <v>430</v>
      </c>
      <c r="I198" s="37">
        <f>68+60+25+100+177</f>
        <v>430</v>
      </c>
    </row>
    <row r="199" spans="1:9" ht="51.75" hidden="1" x14ac:dyDescent="0.25">
      <c r="A199" s="38" t="s">
        <v>223</v>
      </c>
      <c r="B199" s="35" t="s">
        <v>549</v>
      </c>
      <c r="C199" s="35" t="s">
        <v>98</v>
      </c>
      <c r="D199" s="35" t="s">
        <v>174</v>
      </c>
      <c r="E199" s="35" t="s">
        <v>224</v>
      </c>
      <c r="F199" s="35" t="s">
        <v>101</v>
      </c>
      <c r="G199" s="37">
        <f>G200</f>
        <v>0</v>
      </c>
      <c r="H199" s="37">
        <f t="shared" ref="H199:I201" si="25">H200</f>
        <v>0</v>
      </c>
      <c r="I199" s="37">
        <f t="shared" si="25"/>
        <v>0</v>
      </c>
    </row>
    <row r="200" spans="1:9" ht="15" hidden="1" x14ac:dyDescent="0.25">
      <c r="A200" s="38" t="s">
        <v>179</v>
      </c>
      <c r="B200" s="35" t="s">
        <v>549</v>
      </c>
      <c r="C200" s="35" t="s">
        <v>98</v>
      </c>
      <c r="D200" s="35" t="s">
        <v>174</v>
      </c>
      <c r="E200" s="35" t="s">
        <v>360</v>
      </c>
      <c r="F200" s="35" t="s">
        <v>101</v>
      </c>
      <c r="G200" s="37">
        <f>G201</f>
        <v>0</v>
      </c>
      <c r="H200" s="37">
        <f t="shared" si="25"/>
        <v>0</v>
      </c>
      <c r="I200" s="37">
        <f t="shared" si="25"/>
        <v>0</v>
      </c>
    </row>
    <row r="201" spans="1:9" ht="26.25" hidden="1" x14ac:dyDescent="0.25">
      <c r="A201" s="38" t="s">
        <v>120</v>
      </c>
      <c r="B201" s="35" t="s">
        <v>549</v>
      </c>
      <c r="C201" s="35" t="s">
        <v>98</v>
      </c>
      <c r="D201" s="35" t="s">
        <v>174</v>
      </c>
      <c r="E201" s="35" t="s">
        <v>360</v>
      </c>
      <c r="F201" s="35" t="s">
        <v>227</v>
      </c>
      <c r="G201" s="37">
        <f>G202</f>
        <v>0</v>
      </c>
      <c r="H201" s="37">
        <f t="shared" si="25"/>
        <v>0</v>
      </c>
      <c r="I201" s="37">
        <f t="shared" si="25"/>
        <v>0</v>
      </c>
    </row>
    <row r="202" spans="1:9" ht="26.25" hidden="1" x14ac:dyDescent="0.25">
      <c r="A202" s="38" t="s">
        <v>122</v>
      </c>
      <c r="B202" s="35" t="s">
        <v>549</v>
      </c>
      <c r="C202" s="35" t="s">
        <v>98</v>
      </c>
      <c r="D202" s="35" t="s">
        <v>174</v>
      </c>
      <c r="E202" s="35" t="s">
        <v>360</v>
      </c>
      <c r="F202" s="35" t="s">
        <v>229</v>
      </c>
      <c r="G202" s="37">
        <v>0</v>
      </c>
      <c r="H202" s="37">
        <v>0</v>
      </c>
      <c r="I202" s="37">
        <v>0</v>
      </c>
    </row>
    <row r="203" spans="1:9" ht="30.75" customHeight="1" x14ac:dyDescent="0.25">
      <c r="A203" s="38" t="s">
        <v>233</v>
      </c>
      <c r="B203" s="35" t="s">
        <v>549</v>
      </c>
      <c r="C203" s="35" t="s">
        <v>98</v>
      </c>
      <c r="D203" s="35" t="s">
        <v>174</v>
      </c>
      <c r="E203" s="35" t="s">
        <v>234</v>
      </c>
      <c r="F203" s="35" t="s">
        <v>101</v>
      </c>
      <c r="G203" s="37">
        <f>G204+G207+G210+G213</f>
        <v>8114.0999999999995</v>
      </c>
      <c r="H203" s="37">
        <f>H204+H207+H210+H213</f>
        <v>5617.5</v>
      </c>
      <c r="I203" s="37">
        <f t="shared" ref="I203" si="26">I204+I207+I210+I213</f>
        <v>5617.5</v>
      </c>
    </row>
    <row r="204" spans="1:9" ht="54" customHeight="1" x14ac:dyDescent="0.25">
      <c r="A204" s="38" t="s">
        <v>235</v>
      </c>
      <c r="B204" s="35" t="s">
        <v>549</v>
      </c>
      <c r="C204" s="35" t="s">
        <v>98</v>
      </c>
      <c r="D204" s="35" t="s">
        <v>174</v>
      </c>
      <c r="E204" s="35" t="s">
        <v>236</v>
      </c>
      <c r="F204" s="35" t="s">
        <v>101</v>
      </c>
      <c r="G204" s="37">
        <f t="shared" ref="G204:I205" si="27">G205</f>
        <v>496</v>
      </c>
      <c r="H204" s="37">
        <f t="shared" si="27"/>
        <v>496</v>
      </c>
      <c r="I204" s="37">
        <f t="shared" si="27"/>
        <v>496</v>
      </c>
    </row>
    <row r="205" spans="1:9" ht="15" x14ac:dyDescent="0.25">
      <c r="A205" s="38" t="s">
        <v>124</v>
      </c>
      <c r="B205" s="35" t="s">
        <v>549</v>
      </c>
      <c r="C205" s="35" t="s">
        <v>98</v>
      </c>
      <c r="D205" s="35" t="s">
        <v>174</v>
      </c>
      <c r="E205" s="35" t="s">
        <v>236</v>
      </c>
      <c r="F205" s="35" t="s">
        <v>125</v>
      </c>
      <c r="G205" s="37">
        <f t="shared" si="27"/>
        <v>496</v>
      </c>
      <c r="H205" s="37">
        <f t="shared" si="27"/>
        <v>496</v>
      </c>
      <c r="I205" s="37">
        <f t="shared" si="27"/>
        <v>496</v>
      </c>
    </row>
    <row r="206" spans="1:9" ht="15" x14ac:dyDescent="0.25">
      <c r="A206" s="38" t="s">
        <v>126</v>
      </c>
      <c r="B206" s="35" t="s">
        <v>549</v>
      </c>
      <c r="C206" s="35" t="s">
        <v>98</v>
      </c>
      <c r="D206" s="35" t="s">
        <v>174</v>
      </c>
      <c r="E206" s="35" t="s">
        <v>236</v>
      </c>
      <c r="F206" s="35" t="s">
        <v>127</v>
      </c>
      <c r="G206" s="37">
        <v>496</v>
      </c>
      <c r="H206" s="37">
        <v>496</v>
      </c>
      <c r="I206" s="37">
        <v>496</v>
      </c>
    </row>
    <row r="207" spans="1:9" ht="29.25" customHeight="1" x14ac:dyDescent="0.25">
      <c r="A207" s="38" t="s">
        <v>237</v>
      </c>
      <c r="B207" s="35" t="s">
        <v>549</v>
      </c>
      <c r="C207" s="35" t="s">
        <v>98</v>
      </c>
      <c r="D207" s="35" t="s">
        <v>174</v>
      </c>
      <c r="E207" s="35" t="s">
        <v>238</v>
      </c>
      <c r="F207" s="35" t="s">
        <v>101</v>
      </c>
      <c r="G207" s="37">
        <f>G208+G216</f>
        <v>6459.9</v>
      </c>
      <c r="H207" s="37">
        <f>H208+H216</f>
        <v>5121.5</v>
      </c>
      <c r="I207" s="37">
        <f>I208+I216</f>
        <v>5121.5</v>
      </c>
    </row>
    <row r="208" spans="1:9" ht="68.25" customHeight="1" x14ac:dyDescent="0.25">
      <c r="A208" s="38" t="s">
        <v>110</v>
      </c>
      <c r="B208" s="35" t="s">
        <v>549</v>
      </c>
      <c r="C208" s="35" t="s">
        <v>98</v>
      </c>
      <c r="D208" s="35" t="s">
        <v>174</v>
      </c>
      <c r="E208" s="35" t="s">
        <v>238</v>
      </c>
      <c r="F208" s="35" t="s">
        <v>111</v>
      </c>
      <c r="G208" s="37">
        <f>G209</f>
        <v>2942.4</v>
      </c>
      <c r="H208" s="37">
        <f>H209</f>
        <v>3000.3</v>
      </c>
      <c r="I208" s="37">
        <f>I209</f>
        <v>3000.3</v>
      </c>
    </row>
    <row r="209" spans="1:9" ht="18" customHeight="1" x14ac:dyDescent="0.25">
      <c r="A209" s="38" t="s">
        <v>239</v>
      </c>
      <c r="B209" s="35" t="s">
        <v>549</v>
      </c>
      <c r="C209" s="35" t="s">
        <v>98</v>
      </c>
      <c r="D209" s="35" t="s">
        <v>174</v>
      </c>
      <c r="E209" s="35" t="s">
        <v>238</v>
      </c>
      <c r="F209" s="35" t="s">
        <v>240</v>
      </c>
      <c r="G209" s="37">
        <f>3000.3-44.5-13.4</f>
        <v>2942.4</v>
      </c>
      <c r="H209" s="37">
        <v>3000.3</v>
      </c>
      <c r="I209" s="37">
        <v>3000.3</v>
      </c>
    </row>
    <row r="210" spans="1:9" ht="31.5" customHeight="1" x14ac:dyDescent="0.25">
      <c r="A210" s="38" t="s">
        <v>594</v>
      </c>
      <c r="B210" s="35" t="s">
        <v>549</v>
      </c>
      <c r="C210" s="35" t="s">
        <v>98</v>
      </c>
      <c r="D210" s="35" t="s">
        <v>174</v>
      </c>
      <c r="E210" s="35" t="s">
        <v>595</v>
      </c>
      <c r="F210" s="35" t="s">
        <v>101</v>
      </c>
      <c r="G210" s="37">
        <f>G211</f>
        <v>1100.3</v>
      </c>
      <c r="H210" s="37">
        <f t="shared" ref="H210:I210" si="28">H211</f>
        <v>0</v>
      </c>
      <c r="I210" s="37">
        <f t="shared" si="28"/>
        <v>0</v>
      </c>
    </row>
    <row r="211" spans="1:9" ht="70.5" customHeight="1" x14ac:dyDescent="0.25">
      <c r="A211" s="38" t="s">
        <v>110</v>
      </c>
      <c r="B211" s="35" t="s">
        <v>549</v>
      </c>
      <c r="C211" s="35" t="s">
        <v>98</v>
      </c>
      <c r="D211" s="35" t="s">
        <v>174</v>
      </c>
      <c r="E211" s="35" t="s">
        <v>595</v>
      </c>
      <c r="F211" s="35" t="s">
        <v>111</v>
      </c>
      <c r="G211" s="37">
        <f>G212</f>
        <v>1100.3</v>
      </c>
      <c r="H211" s="37">
        <f t="shared" ref="H211:I211" si="29">H212</f>
        <v>0</v>
      </c>
      <c r="I211" s="37">
        <f t="shared" si="29"/>
        <v>0</v>
      </c>
    </row>
    <row r="212" spans="1:9" ht="18" customHeight="1" x14ac:dyDescent="0.25">
      <c r="A212" s="38" t="s">
        <v>239</v>
      </c>
      <c r="B212" s="35" t="s">
        <v>549</v>
      </c>
      <c r="C212" s="35" t="s">
        <v>98</v>
      </c>
      <c r="D212" s="35" t="s">
        <v>174</v>
      </c>
      <c r="E212" s="35" t="s">
        <v>595</v>
      </c>
      <c r="F212" s="35" t="s">
        <v>240</v>
      </c>
      <c r="G212" s="37">
        <f>845.1+255.2</f>
        <v>1100.3</v>
      </c>
      <c r="H212" s="37">
        <v>0</v>
      </c>
      <c r="I212" s="37">
        <v>0</v>
      </c>
    </row>
    <row r="213" spans="1:9" ht="44.25" customHeight="1" x14ac:dyDescent="0.25">
      <c r="A213" s="38" t="s">
        <v>592</v>
      </c>
      <c r="B213" s="35" t="s">
        <v>549</v>
      </c>
      <c r="C213" s="35" t="s">
        <v>98</v>
      </c>
      <c r="D213" s="35" t="s">
        <v>174</v>
      </c>
      <c r="E213" s="35" t="s">
        <v>600</v>
      </c>
      <c r="F213" s="35" t="s">
        <v>101</v>
      </c>
      <c r="G213" s="37">
        <f>G214</f>
        <v>57.9</v>
      </c>
      <c r="H213" s="37">
        <f t="shared" ref="H213:I213" si="30">H214</f>
        <v>0</v>
      </c>
      <c r="I213" s="37">
        <f t="shared" si="30"/>
        <v>0</v>
      </c>
    </row>
    <row r="214" spans="1:9" ht="70.5" customHeight="1" x14ac:dyDescent="0.25">
      <c r="A214" s="38" t="s">
        <v>110</v>
      </c>
      <c r="B214" s="35" t="s">
        <v>549</v>
      </c>
      <c r="C214" s="35" t="s">
        <v>98</v>
      </c>
      <c r="D214" s="35" t="s">
        <v>174</v>
      </c>
      <c r="E214" s="35" t="s">
        <v>600</v>
      </c>
      <c r="F214" s="35" t="s">
        <v>111</v>
      </c>
      <c r="G214" s="37">
        <f>G215</f>
        <v>57.9</v>
      </c>
      <c r="H214" s="37">
        <f t="shared" ref="H214:I214" si="31">H215</f>
        <v>0</v>
      </c>
      <c r="I214" s="37">
        <f t="shared" si="31"/>
        <v>0</v>
      </c>
    </row>
    <row r="215" spans="1:9" ht="18" customHeight="1" x14ac:dyDescent="0.25">
      <c r="A215" s="38" t="s">
        <v>239</v>
      </c>
      <c r="B215" s="35" t="s">
        <v>549</v>
      </c>
      <c r="C215" s="35" t="s">
        <v>98</v>
      </c>
      <c r="D215" s="35" t="s">
        <v>174</v>
      </c>
      <c r="E215" s="35" t="s">
        <v>600</v>
      </c>
      <c r="F215" s="35" t="s">
        <v>240</v>
      </c>
      <c r="G215" s="37">
        <f>44.5+13.4</f>
        <v>57.9</v>
      </c>
      <c r="H215" s="37">
        <v>0</v>
      </c>
      <c r="I215" s="37">
        <v>0</v>
      </c>
    </row>
    <row r="216" spans="1:9" ht="32.25" customHeight="1" x14ac:dyDescent="0.25">
      <c r="A216" s="38" t="s">
        <v>120</v>
      </c>
      <c r="B216" s="35" t="s">
        <v>549</v>
      </c>
      <c r="C216" s="35" t="s">
        <v>98</v>
      </c>
      <c r="D216" s="35" t="s">
        <v>174</v>
      </c>
      <c r="E216" s="35" t="s">
        <v>238</v>
      </c>
      <c r="F216" s="35" t="s">
        <v>121</v>
      </c>
      <c r="G216" s="37">
        <f>G217</f>
        <v>3517.5</v>
      </c>
      <c r="H216" s="37">
        <f>H217</f>
        <v>2121.1999999999998</v>
      </c>
      <c r="I216" s="37">
        <f>I217</f>
        <v>2121.1999999999998</v>
      </c>
    </row>
    <row r="217" spans="1:9" ht="31.5" customHeight="1" x14ac:dyDescent="0.25">
      <c r="A217" s="38" t="s">
        <v>255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123</v>
      </c>
      <c r="G217" s="37">
        <f>2121.2-256.3+1652.6</f>
        <v>3517.5</v>
      </c>
      <c r="H217" s="37">
        <v>2121.1999999999998</v>
      </c>
      <c r="I217" s="37">
        <v>2121.1999999999998</v>
      </c>
    </row>
    <row r="218" spans="1:9" ht="15" x14ac:dyDescent="0.25">
      <c r="A218" s="38" t="s">
        <v>241</v>
      </c>
      <c r="B218" s="35" t="s">
        <v>549</v>
      </c>
      <c r="C218" s="35" t="s">
        <v>103</v>
      </c>
      <c r="D218" s="35" t="s">
        <v>99</v>
      </c>
      <c r="E218" s="35" t="s">
        <v>100</v>
      </c>
      <c r="F218" s="35" t="s">
        <v>101</v>
      </c>
      <c r="G218" s="37">
        <f t="shared" ref="G218:I223" si="32">G219</f>
        <v>67.099999999999994</v>
      </c>
      <c r="H218" s="37">
        <f t="shared" si="32"/>
        <v>67.8</v>
      </c>
      <c r="I218" s="37">
        <f t="shared" si="32"/>
        <v>70.3</v>
      </c>
    </row>
    <row r="219" spans="1:9" ht="20.25" customHeight="1" x14ac:dyDescent="0.25">
      <c r="A219" s="38" t="s">
        <v>242</v>
      </c>
      <c r="B219" s="35" t="s">
        <v>549</v>
      </c>
      <c r="C219" s="35" t="s">
        <v>103</v>
      </c>
      <c r="D219" s="35" t="s">
        <v>243</v>
      </c>
      <c r="E219" s="35" t="s">
        <v>100</v>
      </c>
      <c r="F219" s="35" t="s">
        <v>101</v>
      </c>
      <c r="G219" s="37">
        <f t="shared" si="32"/>
        <v>67.099999999999994</v>
      </c>
      <c r="H219" s="37">
        <f t="shared" si="32"/>
        <v>67.8</v>
      </c>
      <c r="I219" s="37">
        <f t="shared" si="32"/>
        <v>70.3</v>
      </c>
    </row>
    <row r="220" spans="1:9" ht="26.25" x14ac:dyDescent="0.25">
      <c r="A220" s="38" t="s">
        <v>104</v>
      </c>
      <c r="B220" s="35" t="s">
        <v>549</v>
      </c>
      <c r="C220" s="35" t="s">
        <v>103</v>
      </c>
      <c r="D220" s="35" t="s">
        <v>243</v>
      </c>
      <c r="E220" s="35" t="s">
        <v>105</v>
      </c>
      <c r="F220" s="35" t="s">
        <v>101</v>
      </c>
      <c r="G220" s="37">
        <f t="shared" si="32"/>
        <v>67.099999999999994</v>
      </c>
      <c r="H220" s="37">
        <f t="shared" si="32"/>
        <v>67.8</v>
      </c>
      <c r="I220" s="37">
        <f t="shared" si="32"/>
        <v>70.3</v>
      </c>
    </row>
    <row r="221" spans="1:9" ht="26.25" x14ac:dyDescent="0.25">
      <c r="A221" s="38" t="s">
        <v>106</v>
      </c>
      <c r="B221" s="35" t="s">
        <v>549</v>
      </c>
      <c r="C221" s="35" t="s">
        <v>103</v>
      </c>
      <c r="D221" s="35" t="s">
        <v>243</v>
      </c>
      <c r="E221" s="35" t="s">
        <v>107</v>
      </c>
      <c r="F221" s="35" t="s">
        <v>101</v>
      </c>
      <c r="G221" s="37">
        <f t="shared" si="32"/>
        <v>67.099999999999994</v>
      </c>
      <c r="H221" s="37">
        <f t="shared" si="32"/>
        <v>67.8</v>
      </c>
      <c r="I221" s="37">
        <f t="shared" si="32"/>
        <v>70.3</v>
      </c>
    </row>
    <row r="222" spans="1:9" ht="26.25" x14ac:dyDescent="0.25">
      <c r="A222" s="38" t="s">
        <v>244</v>
      </c>
      <c r="B222" s="35" t="s">
        <v>549</v>
      </c>
      <c r="C222" s="35" t="s">
        <v>103</v>
      </c>
      <c r="D222" s="35" t="s">
        <v>243</v>
      </c>
      <c r="E222" s="35" t="s">
        <v>245</v>
      </c>
      <c r="F222" s="35" t="s">
        <v>101</v>
      </c>
      <c r="G222" s="37">
        <f t="shared" si="32"/>
        <v>67.099999999999994</v>
      </c>
      <c r="H222" s="37">
        <f t="shared" si="32"/>
        <v>67.8</v>
      </c>
      <c r="I222" s="37">
        <f t="shared" si="32"/>
        <v>70.3</v>
      </c>
    </row>
    <row r="223" spans="1:9" ht="51" customHeight="1" x14ac:dyDescent="0.25">
      <c r="A223" s="38" t="s">
        <v>110</v>
      </c>
      <c r="B223" s="35" t="s">
        <v>549</v>
      </c>
      <c r="C223" s="35" t="s">
        <v>103</v>
      </c>
      <c r="D223" s="35" t="s">
        <v>243</v>
      </c>
      <c r="E223" s="35" t="s">
        <v>245</v>
      </c>
      <c r="F223" s="35" t="s">
        <v>111</v>
      </c>
      <c r="G223" s="37">
        <f t="shared" si="32"/>
        <v>67.099999999999994</v>
      </c>
      <c r="H223" s="37">
        <f t="shared" si="32"/>
        <v>67.8</v>
      </c>
      <c r="I223" s="37">
        <f t="shared" si="32"/>
        <v>70.3</v>
      </c>
    </row>
    <row r="224" spans="1:9" ht="26.25" x14ac:dyDescent="0.25">
      <c r="A224" s="38" t="s">
        <v>112</v>
      </c>
      <c r="B224" s="35" t="s">
        <v>549</v>
      </c>
      <c r="C224" s="35" t="s">
        <v>103</v>
      </c>
      <c r="D224" s="35" t="s">
        <v>243</v>
      </c>
      <c r="E224" s="35" t="s">
        <v>245</v>
      </c>
      <c r="F224" s="35" t="s">
        <v>113</v>
      </c>
      <c r="G224" s="37">
        <v>67.099999999999994</v>
      </c>
      <c r="H224" s="37">
        <v>67.8</v>
      </c>
      <c r="I224" s="37">
        <v>70.3</v>
      </c>
    </row>
    <row r="225" spans="1:9" ht="26.25" x14ac:dyDescent="0.25">
      <c r="A225" s="38" t="s">
        <v>246</v>
      </c>
      <c r="B225" s="35" t="s">
        <v>549</v>
      </c>
      <c r="C225" s="35" t="s">
        <v>243</v>
      </c>
      <c r="D225" s="35" t="s">
        <v>99</v>
      </c>
      <c r="E225" s="35" t="s">
        <v>100</v>
      </c>
      <c r="F225" s="35" t="s">
        <v>101</v>
      </c>
      <c r="G225" s="37">
        <f t="shared" ref="G225:I226" si="33">G226</f>
        <v>4328.2</v>
      </c>
      <c r="H225" s="37">
        <f t="shared" si="33"/>
        <v>2563.5</v>
      </c>
      <c r="I225" s="37">
        <f t="shared" si="33"/>
        <v>2647.6</v>
      </c>
    </row>
    <row r="226" spans="1:9" ht="31.5" customHeight="1" x14ac:dyDescent="0.25">
      <c r="A226" s="38" t="s">
        <v>247</v>
      </c>
      <c r="B226" s="35" t="s">
        <v>549</v>
      </c>
      <c r="C226" s="35" t="s">
        <v>243</v>
      </c>
      <c r="D226" s="35" t="s">
        <v>248</v>
      </c>
      <c r="E226" s="35" t="s">
        <v>100</v>
      </c>
      <c r="F226" s="35" t="s">
        <v>101</v>
      </c>
      <c r="G226" s="37">
        <f t="shared" si="33"/>
        <v>4328.2</v>
      </c>
      <c r="H226" s="37">
        <f t="shared" si="33"/>
        <v>2563.5</v>
      </c>
      <c r="I226" s="37">
        <f t="shared" si="33"/>
        <v>2647.6</v>
      </c>
    </row>
    <row r="227" spans="1:9" ht="56.25" customHeight="1" x14ac:dyDescent="0.25">
      <c r="A227" s="38" t="s">
        <v>203</v>
      </c>
      <c r="B227" s="35" t="s">
        <v>549</v>
      </c>
      <c r="C227" s="35" t="s">
        <v>243</v>
      </c>
      <c r="D227" s="35" t="s">
        <v>248</v>
      </c>
      <c r="E227" s="35" t="s">
        <v>204</v>
      </c>
      <c r="F227" s="35" t="s">
        <v>101</v>
      </c>
      <c r="G227" s="37">
        <f>G233+G264+G272</f>
        <v>4328.2</v>
      </c>
      <c r="H227" s="37">
        <f>H228+H233</f>
        <v>2563.5</v>
      </c>
      <c r="I227" s="37">
        <f>I228+I233</f>
        <v>2647.6</v>
      </c>
    </row>
    <row r="228" spans="1:9" ht="22.5" hidden="1" customHeight="1" x14ac:dyDescent="0.25">
      <c r="A228" s="38" t="s">
        <v>205</v>
      </c>
      <c r="B228" s="35" t="s">
        <v>549</v>
      </c>
      <c r="C228" s="35" t="s">
        <v>243</v>
      </c>
      <c r="D228" s="35" t="s">
        <v>248</v>
      </c>
      <c r="E228" s="35" t="s">
        <v>206</v>
      </c>
      <c r="F228" s="35" t="s">
        <v>101</v>
      </c>
      <c r="G228" s="37">
        <f>G229+G265</f>
        <v>0</v>
      </c>
    </row>
    <row r="229" spans="1:9" ht="19.5" hidden="1" customHeight="1" x14ac:dyDescent="0.25">
      <c r="A229" s="38" t="s">
        <v>270</v>
      </c>
      <c r="B229" s="35" t="s">
        <v>549</v>
      </c>
      <c r="C229" s="35" t="s">
        <v>243</v>
      </c>
      <c r="D229" s="35" t="s">
        <v>248</v>
      </c>
      <c r="E229" s="35" t="s">
        <v>271</v>
      </c>
      <c r="F229" s="35" t="s">
        <v>101</v>
      </c>
      <c r="G229" s="37">
        <f>G230</f>
        <v>0</v>
      </c>
    </row>
    <row r="230" spans="1:9" ht="21" hidden="1" customHeight="1" x14ac:dyDescent="0.25">
      <c r="A230" s="38" t="s">
        <v>179</v>
      </c>
      <c r="B230" s="35" t="s">
        <v>549</v>
      </c>
      <c r="C230" s="35" t="s">
        <v>243</v>
      </c>
      <c r="D230" s="35" t="s">
        <v>248</v>
      </c>
      <c r="E230" s="35" t="s">
        <v>272</v>
      </c>
      <c r="F230" s="35" t="s">
        <v>101</v>
      </c>
      <c r="G230" s="37">
        <f>G231</f>
        <v>0</v>
      </c>
    </row>
    <row r="231" spans="1:9" ht="22.5" hidden="1" customHeight="1" x14ac:dyDescent="0.25">
      <c r="A231" s="38" t="s">
        <v>120</v>
      </c>
      <c r="B231" s="35" t="s">
        <v>549</v>
      </c>
      <c r="C231" s="35" t="s">
        <v>243</v>
      </c>
      <c r="D231" s="35" t="s">
        <v>248</v>
      </c>
      <c r="E231" s="35" t="s">
        <v>272</v>
      </c>
      <c r="F231" s="35" t="s">
        <v>121</v>
      </c>
      <c r="G231" s="37">
        <f>G232</f>
        <v>0</v>
      </c>
    </row>
    <row r="232" spans="1:9" ht="26.25" hidden="1" customHeight="1" x14ac:dyDescent="0.25">
      <c r="A232" s="38" t="s">
        <v>122</v>
      </c>
      <c r="B232" s="35" t="s">
        <v>549</v>
      </c>
      <c r="C232" s="35" t="s">
        <v>243</v>
      </c>
      <c r="D232" s="35" t="s">
        <v>248</v>
      </c>
      <c r="E232" s="35" t="s">
        <v>272</v>
      </c>
      <c r="F232" s="35" t="s">
        <v>123</v>
      </c>
      <c r="G232" s="37">
        <v>0</v>
      </c>
    </row>
    <row r="233" spans="1:9" ht="39" x14ac:dyDescent="0.25">
      <c r="A233" s="38" t="s">
        <v>249</v>
      </c>
      <c r="B233" s="35" t="s">
        <v>549</v>
      </c>
      <c r="C233" s="35" t="s">
        <v>243</v>
      </c>
      <c r="D233" s="35" t="s">
        <v>248</v>
      </c>
      <c r="E233" s="35" t="s">
        <v>250</v>
      </c>
      <c r="F233" s="35" t="s">
        <v>101</v>
      </c>
      <c r="G233" s="37">
        <f>G253+G234+G249</f>
        <v>4191.2</v>
      </c>
      <c r="H233" s="37">
        <f>H253+H234+H249</f>
        <v>2563.5</v>
      </c>
      <c r="I233" s="37">
        <f>I253+I234+I249</f>
        <v>2647.6</v>
      </c>
    </row>
    <row r="234" spans="1:9" ht="77.25" x14ac:dyDescent="0.25">
      <c r="A234" s="38" t="s">
        <v>251</v>
      </c>
      <c r="B234" s="35" t="s">
        <v>549</v>
      </c>
      <c r="C234" s="35" t="s">
        <v>243</v>
      </c>
      <c r="D234" s="35" t="s">
        <v>248</v>
      </c>
      <c r="E234" s="35" t="s">
        <v>252</v>
      </c>
      <c r="F234" s="35" t="s">
        <v>101</v>
      </c>
      <c r="G234" s="37">
        <f>G235+G238+G241+G244</f>
        <v>4142.2</v>
      </c>
      <c r="H234" s="37">
        <f t="shared" ref="H234:I234" si="34">H235+H238+H241+H244</f>
        <v>2514.5</v>
      </c>
      <c r="I234" s="37">
        <f t="shared" si="34"/>
        <v>2598.6</v>
      </c>
    </row>
    <row r="235" spans="1:9" ht="51.75" x14ac:dyDescent="0.25">
      <c r="A235" s="38" t="s">
        <v>235</v>
      </c>
      <c r="B235" s="35" t="s">
        <v>549</v>
      </c>
      <c r="C235" s="35" t="s">
        <v>243</v>
      </c>
      <c r="D235" s="35" t="s">
        <v>248</v>
      </c>
      <c r="E235" s="35" t="s">
        <v>253</v>
      </c>
      <c r="F235" s="35" t="s">
        <v>101</v>
      </c>
      <c r="G235" s="37">
        <f t="shared" ref="G235:I236" si="35">G236</f>
        <v>4</v>
      </c>
      <c r="H235" s="37">
        <f t="shared" si="35"/>
        <v>4</v>
      </c>
      <c r="I235" s="37">
        <f t="shared" si="35"/>
        <v>4</v>
      </c>
    </row>
    <row r="236" spans="1:9" ht="16.5" customHeight="1" x14ac:dyDescent="0.25">
      <c r="A236" s="38" t="s">
        <v>124</v>
      </c>
      <c r="B236" s="35" t="s">
        <v>549</v>
      </c>
      <c r="C236" s="35" t="s">
        <v>243</v>
      </c>
      <c r="D236" s="35" t="s">
        <v>248</v>
      </c>
      <c r="E236" s="35" t="s">
        <v>253</v>
      </c>
      <c r="F236" s="35" t="s">
        <v>125</v>
      </c>
      <c r="G236" s="37">
        <f t="shared" si="35"/>
        <v>4</v>
      </c>
      <c r="H236" s="37">
        <f t="shared" si="35"/>
        <v>4</v>
      </c>
      <c r="I236" s="37">
        <f t="shared" si="35"/>
        <v>4</v>
      </c>
    </row>
    <row r="237" spans="1:9" ht="19.5" customHeight="1" x14ac:dyDescent="0.25">
      <c r="A237" s="38" t="s">
        <v>126</v>
      </c>
      <c r="B237" s="35" t="s">
        <v>549</v>
      </c>
      <c r="C237" s="35" t="s">
        <v>243</v>
      </c>
      <c r="D237" s="35" t="s">
        <v>248</v>
      </c>
      <c r="E237" s="35" t="s">
        <v>253</v>
      </c>
      <c r="F237" s="35" t="s">
        <v>127</v>
      </c>
      <c r="G237" s="37">
        <v>4</v>
      </c>
      <c r="H237" s="37">
        <v>4</v>
      </c>
      <c r="I237" s="37">
        <v>4</v>
      </c>
    </row>
    <row r="238" spans="1:9" ht="29.25" customHeight="1" x14ac:dyDescent="0.25">
      <c r="A238" s="38" t="s">
        <v>237</v>
      </c>
      <c r="B238" s="35" t="s">
        <v>549</v>
      </c>
      <c r="C238" s="35" t="s">
        <v>243</v>
      </c>
      <c r="D238" s="35" t="s">
        <v>248</v>
      </c>
      <c r="E238" s="35" t="s">
        <v>254</v>
      </c>
      <c r="F238" s="35" t="s">
        <v>101</v>
      </c>
      <c r="G238" s="37">
        <f>G239+G247</f>
        <v>3113.5999999999995</v>
      </c>
      <c r="H238" s="37">
        <f>H239+H247</f>
        <v>2510.5</v>
      </c>
      <c r="I238" s="37">
        <f>I239+I247</f>
        <v>2594.6</v>
      </c>
    </row>
    <row r="239" spans="1:9" ht="64.5" x14ac:dyDescent="0.25">
      <c r="A239" s="38" t="s">
        <v>110</v>
      </c>
      <c r="B239" s="35" t="s">
        <v>549</v>
      </c>
      <c r="C239" s="35" t="s">
        <v>243</v>
      </c>
      <c r="D239" s="35" t="s">
        <v>248</v>
      </c>
      <c r="E239" s="35" t="s">
        <v>254</v>
      </c>
      <c r="F239" s="35" t="s">
        <v>111</v>
      </c>
      <c r="G239" s="37">
        <f>G240</f>
        <v>2404.4999999999995</v>
      </c>
      <c r="H239" s="37">
        <f>H240</f>
        <v>2499.5</v>
      </c>
      <c r="I239" s="37">
        <f>I240</f>
        <v>2583.6</v>
      </c>
    </row>
    <row r="240" spans="1:9" ht="15" x14ac:dyDescent="0.25">
      <c r="A240" s="38" t="s">
        <v>239</v>
      </c>
      <c r="B240" s="35" t="s">
        <v>549</v>
      </c>
      <c r="C240" s="35" t="s">
        <v>243</v>
      </c>
      <c r="D240" s="35" t="s">
        <v>248</v>
      </c>
      <c r="E240" s="35" t="s">
        <v>254</v>
      </c>
      <c r="F240" s="35" t="s">
        <v>240</v>
      </c>
      <c r="G240" s="37">
        <f>2455.7-39.3-11.9</f>
        <v>2404.4999999999995</v>
      </c>
      <c r="H240" s="37">
        <v>2499.5</v>
      </c>
      <c r="I240" s="37">
        <v>2583.6</v>
      </c>
    </row>
    <row r="241" spans="1:9" ht="26.25" x14ac:dyDescent="0.25">
      <c r="A241" s="38" t="s">
        <v>594</v>
      </c>
      <c r="B241" s="35" t="s">
        <v>549</v>
      </c>
      <c r="C241" s="35" t="s">
        <v>243</v>
      </c>
      <c r="D241" s="35" t="s">
        <v>248</v>
      </c>
      <c r="E241" s="35" t="s">
        <v>596</v>
      </c>
      <c r="F241" s="35" t="s">
        <v>101</v>
      </c>
      <c r="G241" s="37">
        <f>G242</f>
        <v>973.40000000000009</v>
      </c>
      <c r="H241" s="37">
        <f t="shared" ref="H241:I241" si="36">H242</f>
        <v>0</v>
      </c>
      <c r="I241" s="37">
        <f t="shared" si="36"/>
        <v>0</v>
      </c>
    </row>
    <row r="242" spans="1:9" ht="64.5" x14ac:dyDescent="0.25">
      <c r="A242" s="38" t="s">
        <v>110</v>
      </c>
      <c r="B242" s="35" t="s">
        <v>549</v>
      </c>
      <c r="C242" s="35" t="s">
        <v>243</v>
      </c>
      <c r="D242" s="35" t="s">
        <v>248</v>
      </c>
      <c r="E242" s="35" t="s">
        <v>596</v>
      </c>
      <c r="F242" s="35" t="s">
        <v>111</v>
      </c>
      <c r="G242" s="37">
        <f>G243</f>
        <v>973.40000000000009</v>
      </c>
      <c r="H242" s="37">
        <f t="shared" ref="H242:I242" si="37">H243</f>
        <v>0</v>
      </c>
      <c r="I242" s="37">
        <f t="shared" si="37"/>
        <v>0</v>
      </c>
    </row>
    <row r="243" spans="1:9" ht="15" x14ac:dyDescent="0.25">
      <c r="A243" s="38" t="s">
        <v>239</v>
      </c>
      <c r="B243" s="35" t="s">
        <v>549</v>
      </c>
      <c r="C243" s="35" t="s">
        <v>243</v>
      </c>
      <c r="D243" s="35" t="s">
        <v>248</v>
      </c>
      <c r="E243" s="35" t="s">
        <v>596</v>
      </c>
      <c r="F243" s="35" t="s">
        <v>240</v>
      </c>
      <c r="G243" s="37">
        <f>747.6+225.8</f>
        <v>973.40000000000009</v>
      </c>
      <c r="H243" s="37">
        <v>0</v>
      </c>
      <c r="I243" s="37">
        <v>0</v>
      </c>
    </row>
    <row r="244" spans="1:9" ht="39" x14ac:dyDescent="0.25">
      <c r="A244" s="38" t="s">
        <v>592</v>
      </c>
      <c r="B244" s="35" t="s">
        <v>549</v>
      </c>
      <c r="C244" s="35" t="s">
        <v>243</v>
      </c>
      <c r="D244" s="35" t="s">
        <v>248</v>
      </c>
      <c r="E244" s="35" t="s">
        <v>601</v>
      </c>
      <c r="F244" s="35" t="s">
        <v>101</v>
      </c>
      <c r="G244" s="37">
        <f>G245</f>
        <v>51.199999999999996</v>
      </c>
      <c r="H244" s="37">
        <f t="shared" ref="H244:I244" si="38">H245</f>
        <v>0</v>
      </c>
      <c r="I244" s="37">
        <f t="shared" si="38"/>
        <v>0</v>
      </c>
    </row>
    <row r="245" spans="1:9" ht="64.5" x14ac:dyDescent="0.25">
      <c r="A245" s="38" t="s">
        <v>110</v>
      </c>
      <c r="B245" s="35" t="s">
        <v>549</v>
      </c>
      <c r="C245" s="35" t="s">
        <v>243</v>
      </c>
      <c r="D245" s="35" t="s">
        <v>248</v>
      </c>
      <c r="E245" s="35" t="s">
        <v>601</v>
      </c>
      <c r="F245" s="35" t="s">
        <v>111</v>
      </c>
      <c r="G245" s="37">
        <f>G246</f>
        <v>51.199999999999996</v>
      </c>
      <c r="H245" s="37">
        <f t="shared" ref="H245:I245" si="39">H246</f>
        <v>0</v>
      </c>
      <c r="I245" s="37">
        <f t="shared" si="39"/>
        <v>0</v>
      </c>
    </row>
    <row r="246" spans="1:9" ht="15" x14ac:dyDescent="0.25">
      <c r="A246" s="38" t="s">
        <v>239</v>
      </c>
      <c r="B246" s="35" t="s">
        <v>549</v>
      </c>
      <c r="C246" s="35" t="s">
        <v>243</v>
      </c>
      <c r="D246" s="35" t="s">
        <v>248</v>
      </c>
      <c r="E246" s="35" t="s">
        <v>601</v>
      </c>
      <c r="F246" s="35" t="s">
        <v>240</v>
      </c>
      <c r="G246" s="37">
        <f>39.3+11.9</f>
        <v>51.199999999999996</v>
      </c>
      <c r="H246" s="37">
        <v>0</v>
      </c>
      <c r="I246" s="37">
        <v>0</v>
      </c>
    </row>
    <row r="247" spans="1:9" ht="26.25" x14ac:dyDescent="0.25">
      <c r="A247" s="38" t="s">
        <v>120</v>
      </c>
      <c r="B247" s="35" t="s">
        <v>549</v>
      </c>
      <c r="C247" s="35" t="s">
        <v>243</v>
      </c>
      <c r="D247" s="35" t="s">
        <v>248</v>
      </c>
      <c r="E247" s="35" t="s">
        <v>254</v>
      </c>
      <c r="F247" s="35" t="s">
        <v>121</v>
      </c>
      <c r="G247" s="37">
        <f>G248</f>
        <v>709.1</v>
      </c>
      <c r="H247" s="37">
        <f>H248</f>
        <v>11</v>
      </c>
      <c r="I247" s="37">
        <f>I248</f>
        <v>11</v>
      </c>
    </row>
    <row r="248" spans="1:9" ht="26.25" x14ac:dyDescent="0.25">
      <c r="A248" s="38" t="s">
        <v>255</v>
      </c>
      <c r="B248" s="35" t="s">
        <v>549</v>
      </c>
      <c r="C248" s="35" t="s">
        <v>243</v>
      </c>
      <c r="D248" s="35" t="s">
        <v>248</v>
      </c>
      <c r="E248" s="35" t="s">
        <v>254</v>
      </c>
      <c r="F248" s="35" t="s">
        <v>123</v>
      </c>
      <c r="G248" s="37">
        <f>128.9+580.2</f>
        <v>709.1</v>
      </c>
      <c r="H248" s="37">
        <v>11</v>
      </c>
      <c r="I248" s="37">
        <v>11</v>
      </c>
    </row>
    <row r="249" spans="1:9" ht="26.25" x14ac:dyDescent="0.25">
      <c r="A249" s="38" t="s">
        <v>256</v>
      </c>
      <c r="B249" s="35" t="s">
        <v>549</v>
      </c>
      <c r="C249" s="35" t="s">
        <v>243</v>
      </c>
      <c r="D249" s="35" t="s">
        <v>248</v>
      </c>
      <c r="E249" s="35" t="s">
        <v>257</v>
      </c>
      <c r="F249" s="35" t="s">
        <v>101</v>
      </c>
      <c r="G249" s="37">
        <f>G250</f>
        <v>49</v>
      </c>
      <c r="H249" s="37">
        <f t="shared" ref="H249:I251" si="40">H250</f>
        <v>49</v>
      </c>
      <c r="I249" s="37">
        <f t="shared" si="40"/>
        <v>49</v>
      </c>
    </row>
    <row r="250" spans="1:9" ht="15" x14ac:dyDescent="0.25">
      <c r="A250" s="38" t="s">
        <v>179</v>
      </c>
      <c r="B250" s="35" t="s">
        <v>549</v>
      </c>
      <c r="C250" s="35" t="s">
        <v>243</v>
      </c>
      <c r="D250" s="35" t="s">
        <v>248</v>
      </c>
      <c r="E250" s="35" t="s">
        <v>258</v>
      </c>
      <c r="F250" s="35" t="s">
        <v>101</v>
      </c>
      <c r="G250" s="37">
        <f>G251</f>
        <v>49</v>
      </c>
      <c r="H250" s="37">
        <f t="shared" si="40"/>
        <v>49</v>
      </c>
      <c r="I250" s="37">
        <f t="shared" si="40"/>
        <v>49</v>
      </c>
    </row>
    <row r="251" spans="1:9" ht="26.25" x14ac:dyDescent="0.25">
      <c r="A251" s="38" t="s">
        <v>120</v>
      </c>
      <c r="B251" s="35" t="s">
        <v>549</v>
      </c>
      <c r="C251" s="35" t="s">
        <v>243</v>
      </c>
      <c r="D251" s="35" t="s">
        <v>248</v>
      </c>
      <c r="E251" s="35" t="s">
        <v>258</v>
      </c>
      <c r="F251" s="35" t="s">
        <v>121</v>
      </c>
      <c r="G251" s="37">
        <f>G252</f>
        <v>49</v>
      </c>
      <c r="H251" s="37">
        <f t="shared" si="40"/>
        <v>49</v>
      </c>
      <c r="I251" s="37">
        <f t="shared" si="40"/>
        <v>49</v>
      </c>
    </row>
    <row r="252" spans="1:9" ht="26.25" x14ac:dyDescent="0.25">
      <c r="A252" s="38" t="s">
        <v>122</v>
      </c>
      <c r="B252" s="35" t="s">
        <v>549</v>
      </c>
      <c r="C252" s="35" t="s">
        <v>243</v>
      </c>
      <c r="D252" s="35" t="s">
        <v>248</v>
      </c>
      <c r="E252" s="35" t="s">
        <v>258</v>
      </c>
      <c r="F252" s="35" t="s">
        <v>123</v>
      </c>
      <c r="G252" s="37">
        <v>49</v>
      </c>
      <c r="H252" s="37">
        <v>49</v>
      </c>
      <c r="I252" s="37">
        <v>49</v>
      </c>
    </row>
    <row r="253" spans="1:9" ht="39" hidden="1" x14ac:dyDescent="0.25">
      <c r="A253" s="38" t="s">
        <v>259</v>
      </c>
      <c r="B253" s="35" t="s">
        <v>549</v>
      </c>
      <c r="C253" s="35" t="s">
        <v>243</v>
      </c>
      <c r="D253" s="35" t="s">
        <v>248</v>
      </c>
      <c r="E253" s="35" t="s">
        <v>260</v>
      </c>
      <c r="F253" s="35" t="s">
        <v>101</v>
      </c>
      <c r="G253" s="37">
        <f>G254</f>
        <v>0</v>
      </c>
    </row>
    <row r="254" spans="1:9" ht="15" hidden="1" x14ac:dyDescent="0.25">
      <c r="A254" s="38" t="s">
        <v>179</v>
      </c>
      <c r="B254" s="35" t="s">
        <v>549</v>
      </c>
      <c r="C254" s="35" t="s">
        <v>243</v>
      </c>
      <c r="D254" s="35" t="s">
        <v>248</v>
      </c>
      <c r="E254" s="35" t="s">
        <v>261</v>
      </c>
      <c r="F254" s="35" t="s">
        <v>101</v>
      </c>
      <c r="G254" s="37">
        <f>G255</f>
        <v>0</v>
      </c>
    </row>
    <row r="255" spans="1:9" ht="26.25" hidden="1" x14ac:dyDescent="0.25">
      <c r="A255" s="38" t="s">
        <v>120</v>
      </c>
      <c r="B255" s="35" t="s">
        <v>549</v>
      </c>
      <c r="C255" s="35" t="s">
        <v>243</v>
      </c>
      <c r="D255" s="35" t="s">
        <v>248</v>
      </c>
      <c r="E255" s="35" t="s">
        <v>261</v>
      </c>
      <c r="F255" s="35" t="s">
        <v>121</v>
      </c>
      <c r="G255" s="37">
        <f>G256</f>
        <v>0</v>
      </c>
    </row>
    <row r="256" spans="1:9" ht="26.25" hidden="1" x14ac:dyDescent="0.25">
      <c r="A256" s="38" t="s">
        <v>122</v>
      </c>
      <c r="B256" s="35" t="s">
        <v>549</v>
      </c>
      <c r="C256" s="35" t="s">
        <v>243</v>
      </c>
      <c r="D256" s="35" t="s">
        <v>248</v>
      </c>
      <c r="E256" s="35" t="s">
        <v>261</v>
      </c>
      <c r="F256" s="35" t="s">
        <v>123</v>
      </c>
      <c r="G256" s="37">
        <v>0</v>
      </c>
    </row>
    <row r="257" spans="1:9" ht="69" hidden="1" customHeight="1" x14ac:dyDescent="0.25">
      <c r="A257" s="38" t="s">
        <v>262</v>
      </c>
      <c r="B257" s="35" t="s">
        <v>549</v>
      </c>
      <c r="C257" s="35" t="s">
        <v>243</v>
      </c>
      <c r="D257" s="35" t="s">
        <v>248</v>
      </c>
      <c r="E257" s="35" t="s">
        <v>263</v>
      </c>
      <c r="F257" s="35" t="s">
        <v>101</v>
      </c>
      <c r="G257" s="37">
        <f>G258+G261</f>
        <v>0</v>
      </c>
    </row>
    <row r="258" spans="1:9" ht="15" hidden="1" x14ac:dyDescent="0.25">
      <c r="A258" s="38" t="s">
        <v>179</v>
      </c>
      <c r="B258" s="35" t="s">
        <v>549</v>
      </c>
      <c r="C258" s="35" t="s">
        <v>243</v>
      </c>
      <c r="D258" s="35" t="s">
        <v>248</v>
      </c>
      <c r="E258" s="35" t="s">
        <v>264</v>
      </c>
      <c r="F258" s="35" t="s">
        <v>101</v>
      </c>
      <c r="G258" s="37">
        <f>G259</f>
        <v>0</v>
      </c>
    </row>
    <row r="259" spans="1:9" ht="26.25" hidden="1" x14ac:dyDescent="0.25">
      <c r="A259" s="38" t="s">
        <v>120</v>
      </c>
      <c r="B259" s="35" t="s">
        <v>549</v>
      </c>
      <c r="C259" s="35" t="s">
        <v>243</v>
      </c>
      <c r="D259" s="35" t="s">
        <v>248</v>
      </c>
      <c r="E259" s="35" t="s">
        <v>264</v>
      </c>
      <c r="F259" s="35" t="s">
        <v>121</v>
      </c>
      <c r="G259" s="37">
        <f>G260</f>
        <v>0</v>
      </c>
    </row>
    <row r="260" spans="1:9" ht="26.25" hidden="1" x14ac:dyDescent="0.25">
      <c r="A260" s="38" t="s">
        <v>122</v>
      </c>
      <c r="B260" s="35" t="s">
        <v>549</v>
      </c>
      <c r="C260" s="35" t="s">
        <v>243</v>
      </c>
      <c r="D260" s="35" t="s">
        <v>248</v>
      </c>
      <c r="E260" s="35" t="s">
        <v>264</v>
      </c>
      <c r="F260" s="35" t="s">
        <v>123</v>
      </c>
      <c r="G260" s="37">
        <v>0</v>
      </c>
    </row>
    <row r="261" spans="1:9" ht="26.25" hidden="1" x14ac:dyDescent="0.25">
      <c r="A261" s="38" t="s">
        <v>265</v>
      </c>
      <c r="B261" s="35" t="s">
        <v>549</v>
      </c>
      <c r="C261" s="35" t="s">
        <v>243</v>
      </c>
      <c r="D261" s="35" t="s">
        <v>248</v>
      </c>
      <c r="E261" s="35" t="s">
        <v>266</v>
      </c>
      <c r="F261" s="35" t="s">
        <v>101</v>
      </c>
      <c r="G261" s="37">
        <f>G262</f>
        <v>0</v>
      </c>
    </row>
    <row r="262" spans="1:9" ht="26.25" hidden="1" x14ac:dyDescent="0.25">
      <c r="A262" s="38" t="s">
        <v>120</v>
      </c>
      <c r="B262" s="35" t="s">
        <v>549</v>
      </c>
      <c r="C262" s="35" t="s">
        <v>243</v>
      </c>
      <c r="D262" s="35" t="s">
        <v>248</v>
      </c>
      <c r="E262" s="35" t="s">
        <v>266</v>
      </c>
      <c r="F262" s="35" t="s">
        <v>121</v>
      </c>
      <c r="G262" s="37">
        <f>G263</f>
        <v>0</v>
      </c>
    </row>
    <row r="263" spans="1:9" ht="26.25" hidden="1" x14ac:dyDescent="0.25">
      <c r="A263" s="38" t="s">
        <v>122</v>
      </c>
      <c r="B263" s="35" t="s">
        <v>549</v>
      </c>
      <c r="C263" s="35" t="s">
        <v>243</v>
      </c>
      <c r="D263" s="35" t="s">
        <v>248</v>
      </c>
      <c r="E263" s="35" t="s">
        <v>266</v>
      </c>
      <c r="F263" s="35" t="s">
        <v>123</v>
      </c>
      <c r="G263" s="37">
        <v>0</v>
      </c>
    </row>
    <row r="264" spans="1:9" ht="41.25" hidden="1" customHeight="1" x14ac:dyDescent="0.25">
      <c r="A264" s="38" t="s">
        <v>205</v>
      </c>
      <c r="B264" s="35" t="s">
        <v>549</v>
      </c>
      <c r="C264" s="35" t="s">
        <v>243</v>
      </c>
      <c r="D264" s="35" t="s">
        <v>248</v>
      </c>
      <c r="E264" s="35" t="s">
        <v>206</v>
      </c>
      <c r="F264" s="35" t="s">
        <v>101</v>
      </c>
      <c r="G264" s="37">
        <f>G265+G269</f>
        <v>0</v>
      </c>
    </row>
    <row r="265" spans="1:9" ht="69" hidden="1" customHeight="1" x14ac:dyDescent="0.25">
      <c r="A265" s="38" t="s">
        <v>555</v>
      </c>
      <c r="B265" s="35" t="s">
        <v>549</v>
      </c>
      <c r="C265" s="35" t="s">
        <v>243</v>
      </c>
      <c r="D265" s="35" t="s">
        <v>248</v>
      </c>
      <c r="E265" s="35" t="s">
        <v>268</v>
      </c>
      <c r="F265" s="35" t="s">
        <v>101</v>
      </c>
      <c r="G265" s="37">
        <f>G266</f>
        <v>0</v>
      </c>
      <c r="H265" s="37">
        <f t="shared" ref="H265:I267" si="41">H266</f>
        <v>0</v>
      </c>
      <c r="I265" s="37">
        <f t="shared" si="41"/>
        <v>0</v>
      </c>
    </row>
    <row r="266" spans="1:9" ht="18.75" hidden="1" customHeight="1" x14ac:dyDescent="0.25">
      <c r="A266" s="38" t="s">
        <v>179</v>
      </c>
      <c r="B266" s="35" t="s">
        <v>549</v>
      </c>
      <c r="C266" s="35" t="s">
        <v>243</v>
      </c>
      <c r="D266" s="35" t="s">
        <v>248</v>
      </c>
      <c r="E266" s="35" t="s">
        <v>269</v>
      </c>
      <c r="F266" s="35" t="s">
        <v>101</v>
      </c>
      <c r="G266" s="37">
        <f>G267</f>
        <v>0</v>
      </c>
      <c r="H266" s="37">
        <f t="shared" si="41"/>
        <v>0</v>
      </c>
      <c r="I266" s="37">
        <f t="shared" si="41"/>
        <v>0</v>
      </c>
    </row>
    <row r="267" spans="1:9" ht="25.5" hidden="1" customHeight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269</v>
      </c>
      <c r="F267" s="35" t="s">
        <v>121</v>
      </c>
      <c r="G267" s="37">
        <f>G268</f>
        <v>0</v>
      </c>
      <c r="H267" s="37">
        <f t="shared" si="41"/>
        <v>0</v>
      </c>
      <c r="I267" s="37">
        <f t="shared" si="41"/>
        <v>0</v>
      </c>
    </row>
    <row r="268" spans="1:9" ht="27" hidden="1" customHeight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269</v>
      </c>
      <c r="F268" s="35" t="s">
        <v>123</v>
      </c>
      <c r="G268" s="37"/>
      <c r="H268" s="37"/>
      <c r="I268" s="37"/>
    </row>
    <row r="269" spans="1:9" ht="27" hidden="1" customHeight="1" x14ac:dyDescent="0.25">
      <c r="A269" s="38" t="s">
        <v>270</v>
      </c>
      <c r="B269" s="35" t="s">
        <v>549</v>
      </c>
      <c r="C269" s="35" t="s">
        <v>243</v>
      </c>
      <c r="D269" s="35" t="s">
        <v>248</v>
      </c>
      <c r="E269" s="35" t="s">
        <v>271</v>
      </c>
      <c r="F269" s="35" t="s">
        <v>101</v>
      </c>
      <c r="G269" s="37">
        <f>G270</f>
        <v>0</v>
      </c>
      <c r="H269" s="37"/>
      <c r="I269" s="37"/>
    </row>
    <row r="270" spans="1:9" ht="21" hidden="1" customHeight="1" x14ac:dyDescent="0.25">
      <c r="A270" s="38" t="s">
        <v>179</v>
      </c>
      <c r="B270" s="35" t="s">
        <v>549</v>
      </c>
      <c r="C270" s="35" t="s">
        <v>243</v>
      </c>
      <c r="D270" s="35" t="s">
        <v>248</v>
      </c>
      <c r="E270" s="35" t="s">
        <v>272</v>
      </c>
      <c r="F270" s="35" t="s">
        <v>101</v>
      </c>
      <c r="G270" s="37">
        <f>G271</f>
        <v>0</v>
      </c>
      <c r="H270" s="37"/>
      <c r="I270" s="37"/>
    </row>
    <row r="271" spans="1:9" ht="27" hidden="1" customHeight="1" x14ac:dyDescent="0.25">
      <c r="A271" s="38" t="s">
        <v>120</v>
      </c>
      <c r="B271" s="35" t="s">
        <v>549</v>
      </c>
      <c r="C271" s="35" t="s">
        <v>243</v>
      </c>
      <c r="D271" s="35" t="s">
        <v>248</v>
      </c>
      <c r="E271" s="35" t="s">
        <v>272</v>
      </c>
      <c r="F271" s="35" t="s">
        <v>121</v>
      </c>
      <c r="G271" s="37">
        <f>G277</f>
        <v>0</v>
      </c>
      <c r="H271" s="37"/>
      <c r="I271" s="37"/>
    </row>
    <row r="272" spans="1:9" ht="44.25" customHeight="1" x14ac:dyDescent="0.25">
      <c r="A272" s="38" t="s">
        <v>205</v>
      </c>
      <c r="B272" s="35" t="s">
        <v>549</v>
      </c>
      <c r="C272" s="35" t="s">
        <v>243</v>
      </c>
      <c r="D272" s="35" t="s">
        <v>248</v>
      </c>
      <c r="E272" s="35" t="s">
        <v>206</v>
      </c>
      <c r="F272" s="35" t="s">
        <v>101</v>
      </c>
      <c r="G272" s="37">
        <f>G273+G278</f>
        <v>137</v>
      </c>
      <c r="H272" s="37">
        <f t="shared" ref="H272:I272" si="42">H273+H278</f>
        <v>0</v>
      </c>
      <c r="I272" s="37">
        <f t="shared" si="42"/>
        <v>0</v>
      </c>
    </row>
    <row r="273" spans="1:9" ht="73.5" customHeight="1" x14ac:dyDescent="0.25">
      <c r="A273" s="38" t="s">
        <v>267</v>
      </c>
      <c r="B273" s="35" t="s">
        <v>549</v>
      </c>
      <c r="C273" s="35" t="s">
        <v>243</v>
      </c>
      <c r="D273" s="35" t="s">
        <v>248</v>
      </c>
      <c r="E273" s="35" t="s">
        <v>268</v>
      </c>
      <c r="F273" s="35" t="s">
        <v>101</v>
      </c>
      <c r="G273" s="37">
        <f>G274</f>
        <v>88</v>
      </c>
      <c r="H273" s="37">
        <f t="shared" ref="H273:I273" si="43">H274</f>
        <v>0</v>
      </c>
      <c r="I273" s="37">
        <f t="shared" si="43"/>
        <v>0</v>
      </c>
    </row>
    <row r="274" spans="1:9" ht="27" customHeight="1" x14ac:dyDescent="0.25">
      <c r="A274" s="38" t="s">
        <v>179</v>
      </c>
      <c r="B274" s="35" t="s">
        <v>549</v>
      </c>
      <c r="C274" s="35" t="s">
        <v>243</v>
      </c>
      <c r="D274" s="35" t="s">
        <v>248</v>
      </c>
      <c r="E274" s="35" t="s">
        <v>269</v>
      </c>
      <c r="F274" s="35" t="s">
        <v>101</v>
      </c>
      <c r="G274" s="37">
        <f>G275</f>
        <v>88</v>
      </c>
      <c r="H274" s="37">
        <f t="shared" ref="H274:I274" si="44">H275</f>
        <v>0</v>
      </c>
      <c r="I274" s="37">
        <f t="shared" si="44"/>
        <v>0</v>
      </c>
    </row>
    <row r="275" spans="1:9" ht="27" customHeight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269</v>
      </c>
      <c r="F275" s="35" t="s">
        <v>121</v>
      </c>
      <c r="G275" s="37">
        <f>G276</f>
        <v>88</v>
      </c>
      <c r="H275" s="37">
        <f t="shared" ref="H275:I275" si="45">H276</f>
        <v>0</v>
      </c>
      <c r="I275" s="37">
        <f t="shared" si="45"/>
        <v>0</v>
      </c>
    </row>
    <row r="276" spans="1:9" ht="27" customHeight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269</v>
      </c>
      <c r="F276" s="35" t="s">
        <v>606</v>
      </c>
      <c r="G276" s="37">
        <v>88</v>
      </c>
      <c r="H276" s="37">
        <v>0</v>
      </c>
      <c r="I276" s="37">
        <v>0</v>
      </c>
    </row>
    <row r="277" spans="1:9" ht="27" hidden="1" customHeight="1" x14ac:dyDescent="0.25">
      <c r="A277" s="38" t="s">
        <v>122</v>
      </c>
      <c r="B277" s="35" t="s">
        <v>549</v>
      </c>
      <c r="C277" s="35" t="s">
        <v>243</v>
      </c>
      <c r="D277" s="35" t="s">
        <v>248</v>
      </c>
      <c r="E277" s="35" t="s">
        <v>272</v>
      </c>
      <c r="F277" s="35" t="s">
        <v>123</v>
      </c>
      <c r="G277" s="37"/>
      <c r="H277" s="37"/>
      <c r="I277" s="37"/>
    </row>
    <row r="278" spans="1:9" ht="42.75" customHeight="1" x14ac:dyDescent="0.25">
      <c r="A278" s="38" t="s">
        <v>270</v>
      </c>
      <c r="B278" s="35" t="s">
        <v>549</v>
      </c>
      <c r="C278" s="35" t="s">
        <v>243</v>
      </c>
      <c r="D278" s="35" t="s">
        <v>248</v>
      </c>
      <c r="E278" s="35" t="s">
        <v>271</v>
      </c>
      <c r="F278" s="35" t="s">
        <v>101</v>
      </c>
      <c r="G278" s="37">
        <f>G279</f>
        <v>49</v>
      </c>
      <c r="H278" s="37">
        <f t="shared" ref="H278:I278" si="46">H279</f>
        <v>0</v>
      </c>
      <c r="I278" s="37">
        <f t="shared" si="46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272</v>
      </c>
      <c r="F279" s="35" t="s">
        <v>101</v>
      </c>
      <c r="G279" s="37">
        <f>G280</f>
        <v>49</v>
      </c>
      <c r="H279" s="37">
        <f t="shared" ref="H279:I279" si="47">H280</f>
        <v>0</v>
      </c>
      <c r="I279" s="37">
        <f t="shared" si="47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272</v>
      </c>
      <c r="F280" s="35" t="s">
        <v>121</v>
      </c>
      <c r="G280" s="37">
        <f>G281</f>
        <v>49</v>
      </c>
      <c r="H280" s="37">
        <f t="shared" ref="H280:I280" si="48">H281</f>
        <v>0</v>
      </c>
      <c r="I280" s="37">
        <f t="shared" si="48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272</v>
      </c>
      <c r="F281" s="35" t="s">
        <v>123</v>
      </c>
      <c r="G281" s="37">
        <v>49</v>
      </c>
      <c r="H281" s="37">
        <v>0</v>
      </c>
      <c r="I281" s="37">
        <v>0</v>
      </c>
    </row>
    <row r="282" spans="1:9" s="40" customFormat="1" ht="15" x14ac:dyDescent="0.25">
      <c r="A282" s="38" t="s">
        <v>273</v>
      </c>
      <c r="B282" s="35" t="s">
        <v>549</v>
      </c>
      <c r="C282" s="35" t="s">
        <v>115</v>
      </c>
      <c r="D282" s="35" t="s">
        <v>99</v>
      </c>
      <c r="E282" s="35" t="s">
        <v>100</v>
      </c>
      <c r="F282" s="35" t="s">
        <v>101</v>
      </c>
      <c r="G282" s="37">
        <f>G283+G292+G324</f>
        <v>2779.8999999999996</v>
      </c>
      <c r="H282" s="37">
        <f>H283+H292+H324</f>
        <v>2227.3000000000002</v>
      </c>
      <c r="I282" s="37">
        <f>I283+I292+I324</f>
        <v>2265.5</v>
      </c>
    </row>
    <row r="283" spans="1:9" s="40" customFormat="1" ht="15" x14ac:dyDescent="0.25">
      <c r="A283" s="38" t="s">
        <v>274</v>
      </c>
      <c r="B283" s="35" t="s">
        <v>549</v>
      </c>
      <c r="C283" s="35" t="s">
        <v>115</v>
      </c>
      <c r="D283" s="35" t="s">
        <v>145</v>
      </c>
      <c r="E283" s="35" t="s">
        <v>100</v>
      </c>
      <c r="F283" s="35" t="s">
        <v>101</v>
      </c>
      <c r="G283" s="37">
        <f t="shared" ref="G283:I284" si="49">G284</f>
        <v>44.6</v>
      </c>
      <c r="H283" s="37">
        <f t="shared" si="49"/>
        <v>44.6</v>
      </c>
      <c r="I283" s="37">
        <f t="shared" si="49"/>
        <v>44.6</v>
      </c>
    </row>
    <row r="284" spans="1:9" s="40" customFormat="1" ht="26.25" x14ac:dyDescent="0.25">
      <c r="A284" s="38" t="s">
        <v>104</v>
      </c>
      <c r="B284" s="35" t="s">
        <v>549</v>
      </c>
      <c r="C284" s="35" t="s">
        <v>115</v>
      </c>
      <c r="D284" s="35" t="s">
        <v>145</v>
      </c>
      <c r="E284" s="35" t="s">
        <v>105</v>
      </c>
      <c r="F284" s="35" t="s">
        <v>101</v>
      </c>
      <c r="G284" s="37">
        <f t="shared" si="49"/>
        <v>44.6</v>
      </c>
      <c r="H284" s="37">
        <f t="shared" si="49"/>
        <v>44.6</v>
      </c>
      <c r="I284" s="37">
        <f t="shared" si="49"/>
        <v>44.6</v>
      </c>
    </row>
    <row r="285" spans="1:9" s="40" customFormat="1" ht="26.25" x14ac:dyDescent="0.25">
      <c r="A285" s="38" t="s">
        <v>106</v>
      </c>
      <c r="B285" s="35" t="s">
        <v>549</v>
      </c>
      <c r="C285" s="35" t="s">
        <v>115</v>
      </c>
      <c r="D285" s="35" t="s">
        <v>145</v>
      </c>
      <c r="E285" s="35" t="s">
        <v>107</v>
      </c>
      <c r="F285" s="35" t="s">
        <v>101</v>
      </c>
      <c r="G285" s="37">
        <f>G289</f>
        <v>44.6</v>
      </c>
      <c r="H285" s="37">
        <f>H289</f>
        <v>44.6</v>
      </c>
      <c r="I285" s="37">
        <f>I289</f>
        <v>44.6</v>
      </c>
    </row>
    <row r="286" spans="1:9" s="40" customFormat="1" ht="30" hidden="1" customHeight="1" x14ac:dyDescent="0.25">
      <c r="A286" s="38" t="s">
        <v>275</v>
      </c>
      <c r="B286" s="35" t="s">
        <v>549</v>
      </c>
      <c r="C286" s="35" t="s">
        <v>115</v>
      </c>
      <c r="D286" s="35" t="s">
        <v>145</v>
      </c>
      <c r="E286" s="35" t="s">
        <v>276</v>
      </c>
      <c r="F286" s="35" t="s">
        <v>101</v>
      </c>
      <c r="G286" s="37">
        <f t="shared" ref="G286:I287" si="50">G287</f>
        <v>0</v>
      </c>
      <c r="H286" s="37">
        <f t="shared" si="50"/>
        <v>0</v>
      </c>
      <c r="I286" s="37">
        <f t="shared" si="50"/>
        <v>0</v>
      </c>
    </row>
    <row r="287" spans="1:9" s="40" customFormat="1" ht="26.25" hidden="1" x14ac:dyDescent="0.25">
      <c r="A287" s="38" t="s">
        <v>120</v>
      </c>
      <c r="B287" s="35" t="s">
        <v>549</v>
      </c>
      <c r="C287" s="35" t="s">
        <v>115</v>
      </c>
      <c r="D287" s="35" t="s">
        <v>145</v>
      </c>
      <c r="E287" s="35" t="s">
        <v>276</v>
      </c>
      <c r="F287" s="35" t="s">
        <v>121</v>
      </c>
      <c r="G287" s="37">
        <f t="shared" si="50"/>
        <v>0</v>
      </c>
      <c r="H287" s="37">
        <f t="shared" si="50"/>
        <v>0</v>
      </c>
      <c r="I287" s="37">
        <f t="shared" si="50"/>
        <v>0</v>
      </c>
    </row>
    <row r="288" spans="1:9" s="40" customFormat="1" ht="26.25" hidden="1" x14ac:dyDescent="0.25">
      <c r="A288" s="38" t="s">
        <v>122</v>
      </c>
      <c r="B288" s="35" t="s">
        <v>549</v>
      </c>
      <c r="C288" s="35" t="s">
        <v>115</v>
      </c>
      <c r="D288" s="35" t="s">
        <v>145</v>
      </c>
      <c r="E288" s="35" t="s">
        <v>276</v>
      </c>
      <c r="F288" s="35" t="s">
        <v>123</v>
      </c>
      <c r="G288" s="37">
        <v>0</v>
      </c>
      <c r="H288" s="37">
        <v>0</v>
      </c>
      <c r="I288" s="37">
        <v>0</v>
      </c>
    </row>
    <row r="289" spans="1:9" s="40" customFormat="1" ht="26.25" x14ac:dyDescent="0.25">
      <c r="A289" s="38" t="s">
        <v>277</v>
      </c>
      <c r="B289" s="35" t="s">
        <v>549</v>
      </c>
      <c r="C289" s="35" t="s">
        <v>115</v>
      </c>
      <c r="D289" s="35" t="s">
        <v>145</v>
      </c>
      <c r="E289" s="35" t="s">
        <v>278</v>
      </c>
      <c r="F289" s="35" t="s">
        <v>101</v>
      </c>
      <c r="G289" s="37">
        <f t="shared" ref="G289:I290" si="51">G290</f>
        <v>44.6</v>
      </c>
      <c r="H289" s="37">
        <f t="shared" si="51"/>
        <v>44.6</v>
      </c>
      <c r="I289" s="37">
        <f t="shared" si="51"/>
        <v>44.6</v>
      </c>
    </row>
    <row r="290" spans="1:9" s="40" customFormat="1" ht="28.5" customHeight="1" x14ac:dyDescent="0.25">
      <c r="A290" s="38" t="s">
        <v>120</v>
      </c>
      <c r="B290" s="35" t="s">
        <v>549</v>
      </c>
      <c r="C290" s="35" t="s">
        <v>115</v>
      </c>
      <c r="D290" s="35" t="s">
        <v>145</v>
      </c>
      <c r="E290" s="35" t="s">
        <v>278</v>
      </c>
      <c r="F290" s="35" t="s">
        <v>121</v>
      </c>
      <c r="G290" s="37">
        <f t="shared" si="51"/>
        <v>44.6</v>
      </c>
      <c r="H290" s="37">
        <f t="shared" si="51"/>
        <v>44.6</v>
      </c>
      <c r="I290" s="37">
        <f t="shared" si="51"/>
        <v>44.6</v>
      </c>
    </row>
    <row r="291" spans="1:9" s="40" customFormat="1" ht="29.25" customHeight="1" x14ac:dyDescent="0.25">
      <c r="A291" s="38" t="s">
        <v>122</v>
      </c>
      <c r="B291" s="35" t="s">
        <v>549</v>
      </c>
      <c r="C291" s="35" t="s">
        <v>115</v>
      </c>
      <c r="D291" s="35" t="s">
        <v>145</v>
      </c>
      <c r="E291" s="35" t="s">
        <v>278</v>
      </c>
      <c r="F291" s="35" t="s">
        <v>123</v>
      </c>
      <c r="G291" s="37">
        <v>44.6</v>
      </c>
      <c r="H291" s="37">
        <v>44.6</v>
      </c>
      <c r="I291" s="37">
        <v>44.6</v>
      </c>
    </row>
    <row r="292" spans="1:9" s="40" customFormat="1" ht="19.5" customHeight="1" x14ac:dyDescent="0.25">
      <c r="A292" s="38" t="s">
        <v>279</v>
      </c>
      <c r="B292" s="35" t="s">
        <v>549</v>
      </c>
      <c r="C292" s="35" t="s">
        <v>115</v>
      </c>
      <c r="D292" s="35" t="s">
        <v>248</v>
      </c>
      <c r="E292" s="35" t="s">
        <v>100</v>
      </c>
      <c r="F292" s="35" t="s">
        <v>101</v>
      </c>
      <c r="G292" s="37">
        <f>G296+G305+G319+G314</f>
        <v>2535.2999999999997</v>
      </c>
      <c r="H292" s="37">
        <f>H296+H305+H319+H314</f>
        <v>1982.7</v>
      </c>
      <c r="I292" s="37">
        <f>I296+I305+I319+I314</f>
        <v>2020.9</v>
      </c>
    </row>
    <row r="293" spans="1:9" s="40" customFormat="1" ht="31.5" hidden="1" customHeight="1" x14ac:dyDescent="0.25">
      <c r="A293" s="38" t="s">
        <v>280</v>
      </c>
      <c r="B293" s="35" t="s">
        <v>549</v>
      </c>
      <c r="C293" s="35" t="s">
        <v>115</v>
      </c>
      <c r="D293" s="35" t="s">
        <v>248</v>
      </c>
      <c r="E293" s="35" t="s">
        <v>281</v>
      </c>
      <c r="F293" s="35" t="s">
        <v>101</v>
      </c>
      <c r="G293" s="37">
        <f>G294</f>
        <v>0</v>
      </c>
    </row>
    <row r="294" spans="1:9" s="40" customFormat="1" ht="27" hidden="1" customHeight="1" x14ac:dyDescent="0.25">
      <c r="A294" s="38" t="s">
        <v>149</v>
      </c>
      <c r="B294" s="35" t="s">
        <v>549</v>
      </c>
      <c r="C294" s="35" t="s">
        <v>115</v>
      </c>
      <c r="D294" s="35" t="s">
        <v>248</v>
      </c>
      <c r="E294" s="35" t="s">
        <v>281</v>
      </c>
      <c r="F294" s="35" t="s">
        <v>121</v>
      </c>
      <c r="G294" s="37">
        <f>G295</f>
        <v>0</v>
      </c>
    </row>
    <row r="295" spans="1:9" s="40" customFormat="1" ht="30.75" hidden="1" customHeight="1" x14ac:dyDescent="0.25">
      <c r="A295" s="38" t="s">
        <v>122</v>
      </c>
      <c r="B295" s="35" t="s">
        <v>549</v>
      </c>
      <c r="C295" s="35" t="s">
        <v>115</v>
      </c>
      <c r="D295" s="35" t="s">
        <v>248</v>
      </c>
      <c r="E295" s="35" t="s">
        <v>281</v>
      </c>
      <c r="F295" s="35" t="s">
        <v>123</v>
      </c>
      <c r="G295" s="37">
        <v>0</v>
      </c>
    </row>
    <row r="296" spans="1:9" s="40" customFormat="1" ht="42" customHeight="1" x14ac:dyDescent="0.25">
      <c r="A296" s="38" t="s">
        <v>282</v>
      </c>
      <c r="B296" s="35" t="s">
        <v>549</v>
      </c>
      <c r="C296" s="35" t="s">
        <v>115</v>
      </c>
      <c r="D296" s="35" t="s">
        <v>248</v>
      </c>
      <c r="E296" s="35" t="s">
        <v>283</v>
      </c>
      <c r="F296" s="35" t="s">
        <v>101</v>
      </c>
      <c r="G296" s="37">
        <f>G297+G301</f>
        <v>100</v>
      </c>
      <c r="H296" s="37">
        <f>H297+H301</f>
        <v>100</v>
      </c>
      <c r="I296" s="37">
        <f>I297+I301</f>
        <v>100</v>
      </c>
    </row>
    <row r="297" spans="1:9" s="40" customFormat="1" ht="41.25" customHeight="1" x14ac:dyDescent="0.25">
      <c r="A297" s="38" t="s">
        <v>284</v>
      </c>
      <c r="B297" s="35" t="s">
        <v>549</v>
      </c>
      <c r="C297" s="35" t="s">
        <v>115</v>
      </c>
      <c r="D297" s="35" t="s">
        <v>248</v>
      </c>
      <c r="E297" s="35" t="s">
        <v>285</v>
      </c>
      <c r="F297" s="35" t="s">
        <v>101</v>
      </c>
      <c r="G297" s="37">
        <f>G298</f>
        <v>100</v>
      </c>
      <c r="H297" s="37">
        <f t="shared" ref="H297:I299" si="52">H298</f>
        <v>100</v>
      </c>
      <c r="I297" s="37">
        <f t="shared" si="52"/>
        <v>100</v>
      </c>
    </row>
    <row r="298" spans="1:9" s="40" customFormat="1" ht="16.5" customHeight="1" x14ac:dyDescent="0.25">
      <c r="A298" s="38" t="s">
        <v>179</v>
      </c>
      <c r="B298" s="35" t="s">
        <v>549</v>
      </c>
      <c r="C298" s="35" t="s">
        <v>115</v>
      </c>
      <c r="D298" s="35" t="s">
        <v>248</v>
      </c>
      <c r="E298" s="35" t="s">
        <v>286</v>
      </c>
      <c r="F298" s="35" t="s">
        <v>101</v>
      </c>
      <c r="G298" s="37">
        <f>G299</f>
        <v>100</v>
      </c>
      <c r="H298" s="37">
        <f t="shared" si="52"/>
        <v>100</v>
      </c>
      <c r="I298" s="37">
        <f t="shared" si="52"/>
        <v>100</v>
      </c>
    </row>
    <row r="299" spans="1:9" s="40" customFormat="1" ht="30.75" customHeight="1" x14ac:dyDescent="0.25">
      <c r="A299" s="38" t="s">
        <v>120</v>
      </c>
      <c r="B299" s="35" t="s">
        <v>549</v>
      </c>
      <c r="C299" s="35" t="s">
        <v>115</v>
      </c>
      <c r="D299" s="35" t="s">
        <v>248</v>
      </c>
      <c r="E299" s="35" t="s">
        <v>286</v>
      </c>
      <c r="F299" s="35" t="s">
        <v>121</v>
      </c>
      <c r="G299" s="37">
        <f>G300</f>
        <v>100</v>
      </c>
      <c r="H299" s="37">
        <f t="shared" si="52"/>
        <v>100</v>
      </c>
      <c r="I299" s="37">
        <f t="shared" si="52"/>
        <v>100</v>
      </c>
    </row>
    <row r="300" spans="1:9" s="40" customFormat="1" ht="30.75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286</v>
      </c>
      <c r="F300" s="35" t="s">
        <v>123</v>
      </c>
      <c r="G300" s="37">
        <v>100</v>
      </c>
      <c r="H300" s="37">
        <v>100</v>
      </c>
      <c r="I300" s="37">
        <v>100</v>
      </c>
    </row>
    <row r="301" spans="1:9" s="40" customFormat="1" ht="40.5" hidden="1" customHeight="1" x14ac:dyDescent="0.25">
      <c r="A301" s="38" t="s">
        <v>287</v>
      </c>
      <c r="B301" s="35" t="s">
        <v>549</v>
      </c>
      <c r="C301" s="35" t="s">
        <v>115</v>
      </c>
      <c r="D301" s="35" t="s">
        <v>248</v>
      </c>
      <c r="E301" s="35" t="s">
        <v>288</v>
      </c>
      <c r="F301" s="35" t="s">
        <v>101</v>
      </c>
      <c r="G301" s="37">
        <f>G302</f>
        <v>0</v>
      </c>
    </row>
    <row r="302" spans="1:9" s="40" customFormat="1" ht="22.5" hidden="1" customHeight="1" x14ac:dyDescent="0.25">
      <c r="A302" s="38" t="s">
        <v>179</v>
      </c>
      <c r="B302" s="35" t="s">
        <v>549</v>
      </c>
      <c r="C302" s="35" t="s">
        <v>115</v>
      </c>
      <c r="D302" s="35" t="s">
        <v>248</v>
      </c>
      <c r="E302" s="35" t="s">
        <v>289</v>
      </c>
      <c r="F302" s="35" t="s">
        <v>101</v>
      </c>
      <c r="G302" s="37">
        <f>G303</f>
        <v>0</v>
      </c>
    </row>
    <row r="303" spans="1:9" s="40" customFormat="1" ht="30.75" hidden="1" customHeight="1" x14ac:dyDescent="0.25">
      <c r="A303" s="38" t="s">
        <v>120</v>
      </c>
      <c r="B303" s="35" t="s">
        <v>549</v>
      </c>
      <c r="C303" s="35" t="s">
        <v>115</v>
      </c>
      <c r="D303" s="35" t="s">
        <v>248</v>
      </c>
      <c r="E303" s="35" t="s">
        <v>289</v>
      </c>
      <c r="F303" s="35" t="s">
        <v>121</v>
      </c>
      <c r="G303" s="37">
        <f>G304</f>
        <v>0</v>
      </c>
    </row>
    <row r="304" spans="1:9" s="40" customFormat="1" ht="30.75" hidden="1" customHeight="1" x14ac:dyDescent="0.25">
      <c r="A304" s="38" t="s">
        <v>122</v>
      </c>
      <c r="B304" s="35" t="s">
        <v>549</v>
      </c>
      <c r="C304" s="35" t="s">
        <v>115</v>
      </c>
      <c r="D304" s="35" t="s">
        <v>248</v>
      </c>
      <c r="E304" s="35" t="s">
        <v>289</v>
      </c>
      <c r="F304" s="35" t="s">
        <v>123</v>
      </c>
      <c r="G304" s="37"/>
    </row>
    <row r="305" spans="1:9" s="40" customFormat="1" ht="66" customHeight="1" x14ac:dyDescent="0.25">
      <c r="A305" s="38" t="s">
        <v>290</v>
      </c>
      <c r="B305" s="35" t="s">
        <v>549</v>
      </c>
      <c r="C305" s="35" t="s">
        <v>115</v>
      </c>
      <c r="D305" s="35" t="s">
        <v>248</v>
      </c>
      <c r="E305" s="35" t="s">
        <v>291</v>
      </c>
      <c r="F305" s="35" t="s">
        <v>101</v>
      </c>
      <c r="G305" s="37">
        <f>G306+G310</f>
        <v>2315.3999999999996</v>
      </c>
      <c r="H305" s="37">
        <f>H306+H310</f>
        <v>1762.8</v>
      </c>
      <c r="I305" s="37">
        <f>I306+I310</f>
        <v>1801</v>
      </c>
    </row>
    <row r="306" spans="1:9" s="40" customFormat="1" ht="65.25" customHeight="1" x14ac:dyDescent="0.25">
      <c r="A306" s="38" t="s">
        <v>292</v>
      </c>
      <c r="B306" s="35" t="s">
        <v>549</v>
      </c>
      <c r="C306" s="35" t="s">
        <v>115</v>
      </c>
      <c r="D306" s="35" t="s">
        <v>248</v>
      </c>
      <c r="E306" s="35" t="s">
        <v>293</v>
      </c>
      <c r="F306" s="35" t="s">
        <v>101</v>
      </c>
      <c r="G306" s="37">
        <f>G307</f>
        <v>2150.1999999999998</v>
      </c>
      <c r="H306" s="37">
        <f t="shared" ref="H306:I308" si="53">H307</f>
        <v>1597.6</v>
      </c>
      <c r="I306" s="37">
        <f t="shared" si="53"/>
        <v>1635.8</v>
      </c>
    </row>
    <row r="307" spans="1:9" s="40" customFormat="1" ht="20.25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294</v>
      </c>
      <c r="F307" s="35" t="s">
        <v>101</v>
      </c>
      <c r="G307" s="37">
        <f>G308</f>
        <v>2150.1999999999998</v>
      </c>
      <c r="H307" s="37">
        <f t="shared" si="53"/>
        <v>1597.6</v>
      </c>
      <c r="I307" s="37">
        <f t="shared" si="53"/>
        <v>1635.8</v>
      </c>
    </row>
    <row r="308" spans="1:9" s="40" customFormat="1" ht="30.75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294</v>
      </c>
      <c r="F308" s="35" t="s">
        <v>121</v>
      </c>
      <c r="G308" s="37">
        <f>G309</f>
        <v>2150.1999999999998</v>
      </c>
      <c r="H308" s="37">
        <f t="shared" si="53"/>
        <v>1597.6</v>
      </c>
      <c r="I308" s="37">
        <f t="shared" si="53"/>
        <v>1635.8</v>
      </c>
    </row>
    <row r="309" spans="1:9" s="40" customFormat="1" ht="30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294</v>
      </c>
      <c r="F309" s="35" t="s">
        <v>123</v>
      </c>
      <c r="G309" s="37">
        <f>1278.1+17.4+77+777.7</f>
        <v>2150.1999999999998</v>
      </c>
      <c r="H309" s="37">
        <f>1278.1+17.4+114.3+187.8</f>
        <v>1597.6</v>
      </c>
      <c r="I309" s="37">
        <f>1278.1+17.4+114.3+226</f>
        <v>1635.8</v>
      </c>
    </row>
    <row r="310" spans="1:9" s="40" customFormat="1" ht="83.25" customHeight="1" x14ac:dyDescent="0.25">
      <c r="A310" s="38" t="s">
        <v>295</v>
      </c>
      <c r="B310" s="35" t="s">
        <v>549</v>
      </c>
      <c r="C310" s="35" t="s">
        <v>115</v>
      </c>
      <c r="D310" s="35" t="s">
        <v>248</v>
      </c>
      <c r="E310" s="35" t="s">
        <v>296</v>
      </c>
      <c r="F310" s="35" t="s">
        <v>101</v>
      </c>
      <c r="G310" s="37">
        <f>G311</f>
        <v>165.2</v>
      </c>
      <c r="H310" s="37">
        <f t="shared" ref="H310:I312" si="54">H311</f>
        <v>165.2</v>
      </c>
      <c r="I310" s="37">
        <f t="shared" si="54"/>
        <v>165.2</v>
      </c>
    </row>
    <row r="311" spans="1:9" s="40" customFormat="1" ht="15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297</v>
      </c>
      <c r="F311" s="35" t="s">
        <v>101</v>
      </c>
      <c r="G311" s="37">
        <f>G312</f>
        <v>165.2</v>
      </c>
      <c r="H311" s="37">
        <f t="shared" si="54"/>
        <v>165.2</v>
      </c>
      <c r="I311" s="37">
        <f t="shared" si="54"/>
        <v>165.2</v>
      </c>
    </row>
    <row r="312" spans="1:9" s="40" customFormat="1" ht="26.25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297</v>
      </c>
      <c r="F312" s="35" t="s">
        <v>121</v>
      </c>
      <c r="G312" s="37">
        <f>G313</f>
        <v>165.2</v>
      </c>
      <c r="H312" s="37">
        <f t="shared" si="54"/>
        <v>165.2</v>
      </c>
      <c r="I312" s="37">
        <f t="shared" si="54"/>
        <v>165.2</v>
      </c>
    </row>
    <row r="313" spans="1:9" s="40" customFormat="1" ht="28.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297</v>
      </c>
      <c r="F313" s="35" t="s">
        <v>123</v>
      </c>
      <c r="G313" s="37">
        <f>150+15.2</f>
        <v>165.2</v>
      </c>
      <c r="H313" s="37">
        <f>150+15.2</f>
        <v>165.2</v>
      </c>
      <c r="I313" s="37">
        <f>150+15.2</f>
        <v>165.2</v>
      </c>
    </row>
    <row r="314" spans="1:9" s="40" customFormat="1" ht="64.5" hidden="1" x14ac:dyDescent="0.25">
      <c r="A314" s="38" t="s">
        <v>198</v>
      </c>
      <c r="B314" s="35" t="s">
        <v>549</v>
      </c>
      <c r="C314" s="35" t="s">
        <v>115</v>
      </c>
      <c r="D314" s="35" t="s">
        <v>248</v>
      </c>
      <c r="E314" s="35" t="s">
        <v>199</v>
      </c>
      <c r="F314" s="35" t="s">
        <v>101</v>
      </c>
      <c r="G314" s="37">
        <f>G315</f>
        <v>0</v>
      </c>
    </row>
    <row r="315" spans="1:9" s="40" customFormat="1" ht="39" hidden="1" x14ac:dyDescent="0.25">
      <c r="A315" s="38" t="s">
        <v>298</v>
      </c>
      <c r="B315" s="35" t="s">
        <v>549</v>
      </c>
      <c r="C315" s="35" t="s">
        <v>115</v>
      </c>
      <c r="D315" s="35" t="s">
        <v>248</v>
      </c>
      <c r="E315" s="35" t="s">
        <v>299</v>
      </c>
      <c r="F315" s="35" t="s">
        <v>101</v>
      </c>
      <c r="G315" s="37">
        <f>G316</f>
        <v>0</v>
      </c>
    </row>
    <row r="316" spans="1:9" s="40" customFormat="1" ht="15" hidden="1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300</v>
      </c>
      <c r="F316" s="35" t="s">
        <v>101</v>
      </c>
      <c r="G316" s="37">
        <f>G317</f>
        <v>0</v>
      </c>
    </row>
    <row r="317" spans="1:9" s="40" customFormat="1" ht="26.25" hidden="1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300</v>
      </c>
      <c r="F317" s="35" t="s">
        <v>121</v>
      </c>
      <c r="G317" s="37">
        <f>G318</f>
        <v>0</v>
      </c>
    </row>
    <row r="318" spans="1:9" s="40" customFormat="1" ht="26.25" hidden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300</v>
      </c>
      <c r="F318" s="35" t="s">
        <v>123</v>
      </c>
      <c r="G318" s="37"/>
    </row>
    <row r="319" spans="1:9" s="40" customFormat="1" ht="30" customHeight="1" x14ac:dyDescent="0.25">
      <c r="A319" s="38" t="s">
        <v>210</v>
      </c>
      <c r="B319" s="35" t="s">
        <v>549</v>
      </c>
      <c r="C319" s="35" t="s">
        <v>115</v>
      </c>
      <c r="D319" s="35" t="s">
        <v>248</v>
      </c>
      <c r="E319" s="35" t="s">
        <v>211</v>
      </c>
      <c r="F319" s="35" t="s">
        <v>101</v>
      </c>
      <c r="G319" s="37">
        <f>G320</f>
        <v>119.9</v>
      </c>
      <c r="H319" s="37">
        <f t="shared" ref="H319:I322" si="55">H320</f>
        <v>119.9</v>
      </c>
      <c r="I319" s="37">
        <f t="shared" si="55"/>
        <v>119.9</v>
      </c>
    </row>
    <row r="320" spans="1:9" s="40" customFormat="1" ht="18" customHeight="1" x14ac:dyDescent="0.25">
      <c r="A320" s="38" t="s">
        <v>220</v>
      </c>
      <c r="B320" s="35" t="s">
        <v>549</v>
      </c>
      <c r="C320" s="35" t="s">
        <v>115</v>
      </c>
      <c r="D320" s="35" t="s">
        <v>248</v>
      </c>
      <c r="E320" s="35" t="s">
        <v>221</v>
      </c>
      <c r="F320" s="35" t="s">
        <v>101</v>
      </c>
      <c r="G320" s="37">
        <f>G321</f>
        <v>119.9</v>
      </c>
      <c r="H320" s="37">
        <f t="shared" si="55"/>
        <v>119.9</v>
      </c>
      <c r="I320" s="37">
        <f t="shared" si="55"/>
        <v>119.9</v>
      </c>
    </row>
    <row r="321" spans="1:9" s="40" customFormat="1" ht="20.25" customHeight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222</v>
      </c>
      <c r="F321" s="35" t="s">
        <v>101</v>
      </c>
      <c r="G321" s="37">
        <f>G322</f>
        <v>119.9</v>
      </c>
      <c r="H321" s="37">
        <f t="shared" si="55"/>
        <v>119.9</v>
      </c>
      <c r="I321" s="37">
        <f t="shared" si="55"/>
        <v>119.9</v>
      </c>
    </row>
    <row r="322" spans="1:9" s="40" customFormat="1" ht="30.75" customHeight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222</v>
      </c>
      <c r="F322" s="35" t="s">
        <v>121</v>
      </c>
      <c r="G322" s="37">
        <f>G323</f>
        <v>119.9</v>
      </c>
      <c r="H322" s="37">
        <f t="shared" si="55"/>
        <v>119.9</v>
      </c>
      <c r="I322" s="37">
        <f t="shared" si="55"/>
        <v>119.9</v>
      </c>
    </row>
    <row r="323" spans="1:9" s="40" customFormat="1" ht="27.75" customHeight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222</v>
      </c>
      <c r="F323" s="35" t="s">
        <v>123</v>
      </c>
      <c r="G323" s="37">
        <v>119.9</v>
      </c>
      <c r="H323" s="37">
        <v>119.9</v>
      </c>
      <c r="I323" s="37">
        <v>119.9</v>
      </c>
    </row>
    <row r="324" spans="1:9" s="40" customFormat="1" ht="15" x14ac:dyDescent="0.25">
      <c r="A324" s="38" t="s">
        <v>301</v>
      </c>
      <c r="B324" s="35" t="s">
        <v>549</v>
      </c>
      <c r="C324" s="35" t="s">
        <v>115</v>
      </c>
      <c r="D324" s="35" t="s">
        <v>302</v>
      </c>
      <c r="E324" s="35" t="s">
        <v>100</v>
      </c>
      <c r="F324" s="35" t="s">
        <v>101</v>
      </c>
      <c r="G324" s="37">
        <f>G330+G343+G325</f>
        <v>200</v>
      </c>
      <c r="H324" s="37">
        <f>H330+H343+H325</f>
        <v>200</v>
      </c>
      <c r="I324" s="37">
        <f>I330+I343+I325</f>
        <v>200</v>
      </c>
    </row>
    <row r="325" spans="1:9" s="40" customFormat="1" ht="39" hidden="1" x14ac:dyDescent="0.25">
      <c r="A325" s="38" t="s">
        <v>282</v>
      </c>
      <c r="B325" s="35" t="s">
        <v>549</v>
      </c>
      <c r="C325" s="35" t="s">
        <v>115</v>
      </c>
      <c r="D325" s="35" t="s">
        <v>302</v>
      </c>
      <c r="E325" s="35" t="s">
        <v>283</v>
      </c>
      <c r="F325" s="35" t="s">
        <v>101</v>
      </c>
      <c r="G325" s="37">
        <f>G326</f>
        <v>0</v>
      </c>
      <c r="H325" s="37">
        <f t="shared" ref="H325:I328" si="56">H326</f>
        <v>0</v>
      </c>
      <c r="I325" s="37">
        <f t="shared" si="56"/>
        <v>0</v>
      </c>
    </row>
    <row r="326" spans="1:9" s="40" customFormat="1" ht="51.75" hidden="1" x14ac:dyDescent="0.25">
      <c r="A326" s="38" t="s">
        <v>287</v>
      </c>
      <c r="B326" s="35" t="s">
        <v>549</v>
      </c>
      <c r="C326" s="35" t="s">
        <v>115</v>
      </c>
      <c r="D326" s="35" t="s">
        <v>302</v>
      </c>
      <c r="E326" s="35" t="s">
        <v>288</v>
      </c>
      <c r="F326" s="35" t="s">
        <v>101</v>
      </c>
      <c r="G326" s="37">
        <f>G327</f>
        <v>0</v>
      </c>
      <c r="H326" s="37">
        <f t="shared" si="56"/>
        <v>0</v>
      </c>
      <c r="I326" s="37">
        <f t="shared" si="56"/>
        <v>0</v>
      </c>
    </row>
    <row r="327" spans="1:9" s="40" customFormat="1" ht="15" hidden="1" x14ac:dyDescent="0.25">
      <c r="A327" s="38" t="s">
        <v>179</v>
      </c>
      <c r="B327" s="35" t="s">
        <v>549</v>
      </c>
      <c r="C327" s="35" t="s">
        <v>115</v>
      </c>
      <c r="D327" s="35" t="s">
        <v>302</v>
      </c>
      <c r="E327" s="35" t="s">
        <v>289</v>
      </c>
      <c r="F327" s="35" t="s">
        <v>101</v>
      </c>
      <c r="G327" s="37">
        <f>G328</f>
        <v>0</v>
      </c>
      <c r="H327" s="37">
        <f t="shared" si="56"/>
        <v>0</v>
      </c>
      <c r="I327" s="37">
        <f t="shared" si="56"/>
        <v>0</v>
      </c>
    </row>
    <row r="328" spans="1:9" s="40" customFormat="1" ht="26.25" hidden="1" x14ac:dyDescent="0.25">
      <c r="A328" s="38" t="s">
        <v>120</v>
      </c>
      <c r="B328" s="35" t="s">
        <v>549</v>
      </c>
      <c r="C328" s="35" t="s">
        <v>115</v>
      </c>
      <c r="D328" s="35" t="s">
        <v>302</v>
      </c>
      <c r="E328" s="35" t="s">
        <v>289</v>
      </c>
      <c r="F328" s="35" t="s">
        <v>121</v>
      </c>
      <c r="G328" s="37">
        <f>G329</f>
        <v>0</v>
      </c>
      <c r="H328" s="37">
        <f t="shared" si="56"/>
        <v>0</v>
      </c>
      <c r="I328" s="37">
        <f t="shared" si="56"/>
        <v>0</v>
      </c>
    </row>
    <row r="329" spans="1:9" s="40" customFormat="1" ht="26.25" hidden="1" x14ac:dyDescent="0.25">
      <c r="A329" s="38" t="s">
        <v>122</v>
      </c>
      <c r="B329" s="35" t="s">
        <v>549</v>
      </c>
      <c r="C329" s="35" t="s">
        <v>115</v>
      </c>
      <c r="D329" s="35" t="s">
        <v>302</v>
      </c>
      <c r="E329" s="35" t="s">
        <v>289</v>
      </c>
      <c r="F329" s="35" t="s">
        <v>123</v>
      </c>
      <c r="G329" s="37">
        <v>0</v>
      </c>
      <c r="H329" s="37">
        <v>0</v>
      </c>
      <c r="I329" s="37">
        <v>0</v>
      </c>
    </row>
    <row r="330" spans="1:9" s="40" customFormat="1" ht="51.75" customHeight="1" x14ac:dyDescent="0.25">
      <c r="A330" s="38" t="s">
        <v>198</v>
      </c>
      <c r="B330" s="35" t="s">
        <v>549</v>
      </c>
      <c r="C330" s="35" t="s">
        <v>115</v>
      </c>
      <c r="D330" s="35" t="s">
        <v>302</v>
      </c>
      <c r="E330" s="35" t="s">
        <v>199</v>
      </c>
      <c r="F330" s="35" t="s">
        <v>101</v>
      </c>
      <c r="G330" s="37">
        <f>G331+G335+G339</f>
        <v>200</v>
      </c>
      <c r="H330" s="37">
        <f>H331+H335+H339</f>
        <v>200</v>
      </c>
      <c r="I330" s="37">
        <f>I331+I335+I339</f>
        <v>200</v>
      </c>
    </row>
    <row r="331" spans="1:9" s="40" customFormat="1" ht="30.75" hidden="1" customHeight="1" x14ac:dyDescent="0.25">
      <c r="A331" s="38" t="s">
        <v>303</v>
      </c>
      <c r="B331" s="35" t="s">
        <v>549</v>
      </c>
      <c r="C331" s="35" t="s">
        <v>115</v>
      </c>
      <c r="D331" s="35" t="s">
        <v>302</v>
      </c>
      <c r="E331" s="35" t="s">
        <v>304</v>
      </c>
      <c r="F331" s="35" t="s">
        <v>101</v>
      </c>
      <c r="G331" s="37">
        <f>G332</f>
        <v>0</v>
      </c>
      <c r="H331" s="37">
        <f t="shared" ref="H331:I333" si="57">H332</f>
        <v>0</v>
      </c>
      <c r="I331" s="37">
        <f t="shared" si="57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305</v>
      </c>
      <c r="F332" s="35" t="s">
        <v>101</v>
      </c>
      <c r="G332" s="37">
        <f>G333</f>
        <v>0</v>
      </c>
      <c r="H332" s="37">
        <f t="shared" si="57"/>
        <v>0</v>
      </c>
      <c r="I332" s="37">
        <f t="shared" si="57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305</v>
      </c>
      <c r="F333" s="35" t="s">
        <v>121</v>
      </c>
      <c r="G333" s="37">
        <f>G334</f>
        <v>0</v>
      </c>
      <c r="H333" s="37">
        <f t="shared" si="57"/>
        <v>0</v>
      </c>
      <c r="I333" s="37">
        <f t="shared" si="57"/>
        <v>0</v>
      </c>
    </row>
    <row r="334" spans="1:9" s="40" customFormat="1" ht="24.75" hidden="1" customHeight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305</v>
      </c>
      <c r="F334" s="35" t="s">
        <v>123</v>
      </c>
      <c r="G334" s="37">
        <f>200-177.9-22.1</f>
        <v>0</v>
      </c>
      <c r="H334" s="37">
        <f>200-177.9-22.1</f>
        <v>0</v>
      </c>
      <c r="I334" s="37">
        <f>200-177.9-22.1</f>
        <v>0</v>
      </c>
    </row>
    <row r="335" spans="1:9" s="40" customFormat="1" ht="44.25" hidden="1" customHeight="1" x14ac:dyDescent="0.25">
      <c r="A335" s="38" t="s">
        <v>298</v>
      </c>
      <c r="B335" s="35" t="s">
        <v>549</v>
      </c>
      <c r="C335" s="35" t="s">
        <v>115</v>
      </c>
      <c r="D335" s="35" t="s">
        <v>302</v>
      </c>
      <c r="E335" s="35" t="s">
        <v>299</v>
      </c>
      <c r="F335" s="35" t="s">
        <v>101</v>
      </c>
      <c r="G335" s="37">
        <f>G336</f>
        <v>0</v>
      </c>
      <c r="H335" s="37">
        <f t="shared" ref="H335:I337" si="58">H336</f>
        <v>0</v>
      </c>
      <c r="I335" s="37">
        <f t="shared" si="58"/>
        <v>0</v>
      </c>
    </row>
    <row r="336" spans="1:9" s="40" customFormat="1" ht="16.5" hidden="1" customHeight="1" x14ac:dyDescent="0.25">
      <c r="A336" s="38" t="s">
        <v>179</v>
      </c>
      <c r="B336" s="35" t="s">
        <v>549</v>
      </c>
      <c r="C336" s="35" t="s">
        <v>115</v>
      </c>
      <c r="D336" s="35" t="s">
        <v>302</v>
      </c>
      <c r="E336" s="35" t="s">
        <v>300</v>
      </c>
      <c r="F336" s="35" t="s">
        <v>101</v>
      </c>
      <c r="G336" s="37">
        <f>G337</f>
        <v>0</v>
      </c>
      <c r="H336" s="37">
        <f t="shared" si="58"/>
        <v>0</v>
      </c>
      <c r="I336" s="37">
        <f t="shared" si="58"/>
        <v>0</v>
      </c>
    </row>
    <row r="337" spans="1:9" s="40" customFormat="1" ht="24.75" hidden="1" customHeight="1" x14ac:dyDescent="0.25">
      <c r="A337" s="38" t="s">
        <v>120</v>
      </c>
      <c r="B337" s="35" t="s">
        <v>549</v>
      </c>
      <c r="C337" s="35" t="s">
        <v>115</v>
      </c>
      <c r="D337" s="35" t="s">
        <v>302</v>
      </c>
      <c r="E337" s="35" t="s">
        <v>300</v>
      </c>
      <c r="F337" s="35" t="s">
        <v>121</v>
      </c>
      <c r="G337" s="37">
        <f>G338</f>
        <v>0</v>
      </c>
      <c r="H337" s="37">
        <f t="shared" si="58"/>
        <v>0</v>
      </c>
      <c r="I337" s="37">
        <f t="shared" si="58"/>
        <v>0</v>
      </c>
    </row>
    <row r="338" spans="1:9" s="40" customFormat="1" ht="24.75" hidden="1" customHeight="1" x14ac:dyDescent="0.25">
      <c r="A338" s="38" t="s">
        <v>122</v>
      </c>
      <c r="B338" s="35" t="s">
        <v>549</v>
      </c>
      <c r="C338" s="35" t="s">
        <v>115</v>
      </c>
      <c r="D338" s="35" t="s">
        <v>302</v>
      </c>
      <c r="E338" s="35" t="s">
        <v>300</v>
      </c>
      <c r="F338" s="35" t="s">
        <v>123</v>
      </c>
      <c r="G338" s="37">
        <v>0</v>
      </c>
      <c r="H338" s="37">
        <v>0</v>
      </c>
      <c r="I338" s="37">
        <v>0</v>
      </c>
    </row>
    <row r="339" spans="1:9" s="40" customFormat="1" ht="54" customHeight="1" x14ac:dyDescent="0.25">
      <c r="A339" s="38" t="s">
        <v>309</v>
      </c>
      <c r="B339" s="35" t="s">
        <v>549</v>
      </c>
      <c r="C339" s="35" t="s">
        <v>115</v>
      </c>
      <c r="D339" s="35" t="s">
        <v>302</v>
      </c>
      <c r="E339" s="35" t="s">
        <v>310</v>
      </c>
      <c r="F339" s="35" t="s">
        <v>101</v>
      </c>
      <c r="G339" s="37">
        <f>G340</f>
        <v>200</v>
      </c>
      <c r="H339" s="37">
        <f t="shared" ref="H339:I341" si="59">H340</f>
        <v>200</v>
      </c>
      <c r="I339" s="37">
        <f t="shared" si="59"/>
        <v>200</v>
      </c>
    </row>
    <row r="340" spans="1:9" s="40" customFormat="1" ht="18" customHeight="1" x14ac:dyDescent="0.25">
      <c r="A340" s="38" t="s">
        <v>179</v>
      </c>
      <c r="B340" s="35" t="s">
        <v>549</v>
      </c>
      <c r="C340" s="35" t="s">
        <v>115</v>
      </c>
      <c r="D340" s="35" t="s">
        <v>302</v>
      </c>
      <c r="E340" s="35" t="s">
        <v>311</v>
      </c>
      <c r="F340" s="35" t="s">
        <v>101</v>
      </c>
      <c r="G340" s="37">
        <f>G341</f>
        <v>200</v>
      </c>
      <c r="H340" s="37">
        <f t="shared" si="59"/>
        <v>200</v>
      </c>
      <c r="I340" s="37">
        <f t="shared" si="59"/>
        <v>200</v>
      </c>
    </row>
    <row r="341" spans="1:9" s="40" customFormat="1" ht="30.75" customHeight="1" x14ac:dyDescent="0.25">
      <c r="A341" s="38" t="s">
        <v>120</v>
      </c>
      <c r="B341" s="35" t="s">
        <v>549</v>
      </c>
      <c r="C341" s="35" t="s">
        <v>115</v>
      </c>
      <c r="D341" s="35" t="s">
        <v>302</v>
      </c>
      <c r="E341" s="35" t="s">
        <v>311</v>
      </c>
      <c r="F341" s="35" t="s">
        <v>121</v>
      </c>
      <c r="G341" s="37">
        <f>G342</f>
        <v>200</v>
      </c>
      <c r="H341" s="37">
        <f t="shared" si="59"/>
        <v>200</v>
      </c>
      <c r="I341" s="37">
        <f t="shared" si="59"/>
        <v>200</v>
      </c>
    </row>
    <row r="342" spans="1:9" s="40" customFormat="1" ht="32.25" customHeight="1" x14ac:dyDescent="0.25">
      <c r="A342" s="38" t="s">
        <v>122</v>
      </c>
      <c r="B342" s="35" t="s">
        <v>549</v>
      </c>
      <c r="C342" s="35" t="s">
        <v>115</v>
      </c>
      <c r="D342" s="35" t="s">
        <v>302</v>
      </c>
      <c r="E342" s="35" t="s">
        <v>311</v>
      </c>
      <c r="F342" s="35" t="s">
        <v>123</v>
      </c>
      <c r="G342" s="37">
        <v>200</v>
      </c>
      <c r="H342" s="37">
        <v>200</v>
      </c>
      <c r="I342" s="37">
        <v>200</v>
      </c>
    </row>
    <row r="343" spans="1:9" s="40" customFormat="1" ht="24.75" hidden="1" customHeight="1" x14ac:dyDescent="0.25">
      <c r="A343" s="38" t="s">
        <v>312</v>
      </c>
      <c r="B343" s="35" t="s">
        <v>549</v>
      </c>
      <c r="C343" s="35" t="s">
        <v>115</v>
      </c>
      <c r="D343" s="35" t="s">
        <v>302</v>
      </c>
      <c r="E343" s="35" t="s">
        <v>313</v>
      </c>
      <c r="F343" s="35" t="s">
        <v>101</v>
      </c>
      <c r="G343" s="37">
        <f>G344</f>
        <v>0</v>
      </c>
      <c r="H343" s="37">
        <f t="shared" ref="H343:I346" si="60">H344</f>
        <v>0</v>
      </c>
      <c r="I343" s="37">
        <f t="shared" si="60"/>
        <v>0</v>
      </c>
    </row>
    <row r="344" spans="1:9" s="40" customFormat="1" ht="24.75" hidden="1" customHeight="1" x14ac:dyDescent="0.25">
      <c r="A344" s="38" t="s">
        <v>314</v>
      </c>
      <c r="B344" s="35" t="s">
        <v>549</v>
      </c>
      <c r="C344" s="35" t="s">
        <v>115</v>
      </c>
      <c r="D344" s="35" t="s">
        <v>302</v>
      </c>
      <c r="E344" s="35" t="s">
        <v>315</v>
      </c>
      <c r="F344" s="35" t="s">
        <v>101</v>
      </c>
      <c r="G344" s="37">
        <f>G345</f>
        <v>0</v>
      </c>
      <c r="H344" s="37">
        <f t="shared" si="60"/>
        <v>0</v>
      </c>
      <c r="I344" s="37">
        <f t="shared" si="60"/>
        <v>0</v>
      </c>
    </row>
    <row r="345" spans="1:9" s="40" customFormat="1" ht="38.25" hidden="1" customHeight="1" x14ac:dyDescent="0.25">
      <c r="A345" s="38" t="s">
        <v>316</v>
      </c>
      <c r="B345" s="35" t="s">
        <v>549</v>
      </c>
      <c r="C345" s="35" t="s">
        <v>115</v>
      </c>
      <c r="D345" s="35" t="s">
        <v>302</v>
      </c>
      <c r="E345" s="35" t="s">
        <v>317</v>
      </c>
      <c r="F345" s="35" t="s">
        <v>101</v>
      </c>
      <c r="G345" s="37">
        <f>G346</f>
        <v>0</v>
      </c>
      <c r="H345" s="37">
        <f t="shared" si="60"/>
        <v>0</v>
      </c>
      <c r="I345" s="37">
        <f t="shared" si="60"/>
        <v>0</v>
      </c>
    </row>
    <row r="346" spans="1:9" s="40" customFormat="1" ht="16.5" hidden="1" customHeight="1" x14ac:dyDescent="0.25">
      <c r="A346" s="38" t="s">
        <v>124</v>
      </c>
      <c r="B346" s="35" t="s">
        <v>549</v>
      </c>
      <c r="C346" s="35" t="s">
        <v>115</v>
      </c>
      <c r="D346" s="35" t="s">
        <v>302</v>
      </c>
      <c r="E346" s="35" t="s">
        <v>317</v>
      </c>
      <c r="F346" s="35" t="s">
        <v>125</v>
      </c>
      <c r="G346" s="37">
        <f>G347</f>
        <v>0</v>
      </c>
      <c r="H346" s="37">
        <f t="shared" si="60"/>
        <v>0</v>
      </c>
      <c r="I346" s="37">
        <f t="shared" si="60"/>
        <v>0</v>
      </c>
    </row>
    <row r="347" spans="1:9" s="40" customFormat="1" ht="24.75" hidden="1" customHeight="1" x14ac:dyDescent="0.25">
      <c r="A347" s="38" t="s">
        <v>318</v>
      </c>
      <c r="B347" s="35" t="s">
        <v>549</v>
      </c>
      <c r="C347" s="35" t="s">
        <v>115</v>
      </c>
      <c r="D347" s="35" t="s">
        <v>302</v>
      </c>
      <c r="E347" s="35" t="s">
        <v>317</v>
      </c>
      <c r="F347" s="35" t="s">
        <v>319</v>
      </c>
      <c r="G347" s="37">
        <v>0</v>
      </c>
      <c r="H347" s="37">
        <v>0</v>
      </c>
      <c r="I347" s="37">
        <v>0</v>
      </c>
    </row>
    <row r="348" spans="1:9" s="40" customFormat="1" ht="18" customHeight="1" x14ac:dyDescent="0.25">
      <c r="A348" s="38" t="s">
        <v>324</v>
      </c>
      <c r="B348" s="35" t="s">
        <v>549</v>
      </c>
      <c r="C348" s="35" t="s">
        <v>145</v>
      </c>
      <c r="D348" s="35" t="s">
        <v>99</v>
      </c>
      <c r="E348" s="35" t="s">
        <v>100</v>
      </c>
      <c r="F348" s="35" t="s">
        <v>101</v>
      </c>
      <c r="G348" s="37">
        <f>G349+G372+G424</f>
        <v>13353.4</v>
      </c>
      <c r="H348" s="37">
        <f>H349+H372+H424</f>
        <v>9841.9</v>
      </c>
      <c r="I348" s="37">
        <f>I349+I372+I424</f>
        <v>10368.9</v>
      </c>
    </row>
    <row r="349" spans="1:9" s="40" customFormat="1" ht="19.5" customHeight="1" x14ac:dyDescent="0.25">
      <c r="A349" s="38" t="s">
        <v>325</v>
      </c>
      <c r="B349" s="35" t="s">
        <v>549</v>
      </c>
      <c r="C349" s="35" t="s">
        <v>145</v>
      </c>
      <c r="D349" s="35" t="s">
        <v>98</v>
      </c>
      <c r="E349" s="35" t="s">
        <v>100</v>
      </c>
      <c r="F349" s="35" t="s">
        <v>101</v>
      </c>
      <c r="G349" s="37">
        <f>G350+G367</f>
        <v>563.1</v>
      </c>
      <c r="H349" s="37">
        <f>H350+H367</f>
        <v>438.90000000000003</v>
      </c>
      <c r="I349" s="37">
        <f>I350+I367</f>
        <v>438.90000000000003</v>
      </c>
    </row>
    <row r="350" spans="1:9" s="40" customFormat="1" ht="54" customHeight="1" x14ac:dyDescent="0.25">
      <c r="A350" s="38" t="s">
        <v>198</v>
      </c>
      <c r="B350" s="35" t="s">
        <v>549</v>
      </c>
      <c r="C350" s="35" t="s">
        <v>145</v>
      </c>
      <c r="D350" s="35" t="s">
        <v>98</v>
      </c>
      <c r="E350" s="35" t="s">
        <v>199</v>
      </c>
      <c r="F350" s="35" t="s">
        <v>101</v>
      </c>
      <c r="G350" s="37">
        <f>G351+G355+G363</f>
        <v>272.3</v>
      </c>
      <c r="H350" s="37">
        <f>H351+H355+H363</f>
        <v>272.3</v>
      </c>
      <c r="I350" s="37">
        <f>I351+I355+I363</f>
        <v>272.3</v>
      </c>
    </row>
    <row r="351" spans="1:9" s="40" customFormat="1" ht="64.5" x14ac:dyDescent="0.25">
      <c r="A351" s="38" t="s">
        <v>556</v>
      </c>
      <c r="B351" s="35" t="s">
        <v>549</v>
      </c>
      <c r="C351" s="35" t="s">
        <v>145</v>
      </c>
      <c r="D351" s="35" t="s">
        <v>98</v>
      </c>
      <c r="E351" s="35" t="s">
        <v>327</v>
      </c>
      <c r="F351" s="35" t="s">
        <v>101</v>
      </c>
      <c r="G351" s="37">
        <f>G352</f>
        <v>272.3</v>
      </c>
      <c r="H351" s="37">
        <f t="shared" ref="H351:I353" si="61">H352</f>
        <v>272.3</v>
      </c>
      <c r="I351" s="37">
        <f t="shared" si="61"/>
        <v>272.3</v>
      </c>
    </row>
    <row r="352" spans="1:9" s="40" customFormat="1" ht="19.5" customHeight="1" x14ac:dyDescent="0.25">
      <c r="A352" s="38" t="s">
        <v>179</v>
      </c>
      <c r="B352" s="35" t="s">
        <v>549</v>
      </c>
      <c r="C352" s="35" t="s">
        <v>145</v>
      </c>
      <c r="D352" s="35" t="s">
        <v>98</v>
      </c>
      <c r="E352" s="35" t="s">
        <v>328</v>
      </c>
      <c r="F352" s="35" t="s">
        <v>101</v>
      </c>
      <c r="G352" s="37">
        <f>G353</f>
        <v>272.3</v>
      </c>
      <c r="H352" s="37">
        <f t="shared" si="61"/>
        <v>272.3</v>
      </c>
      <c r="I352" s="37">
        <f t="shared" si="61"/>
        <v>272.3</v>
      </c>
    </row>
    <row r="353" spans="1:9" s="40" customFormat="1" ht="29.25" customHeight="1" x14ac:dyDescent="0.25">
      <c r="A353" s="38" t="s">
        <v>120</v>
      </c>
      <c r="B353" s="35" t="s">
        <v>549</v>
      </c>
      <c r="C353" s="35" t="s">
        <v>145</v>
      </c>
      <c r="D353" s="35" t="s">
        <v>98</v>
      </c>
      <c r="E353" s="35" t="s">
        <v>328</v>
      </c>
      <c r="F353" s="35" t="s">
        <v>121</v>
      </c>
      <c r="G353" s="37">
        <f>G354</f>
        <v>272.3</v>
      </c>
      <c r="H353" s="37">
        <f t="shared" si="61"/>
        <v>272.3</v>
      </c>
      <c r="I353" s="37">
        <f t="shared" si="61"/>
        <v>272.3</v>
      </c>
    </row>
    <row r="354" spans="1:9" s="40" customFormat="1" ht="30" customHeight="1" x14ac:dyDescent="0.25">
      <c r="A354" s="38" t="s">
        <v>122</v>
      </c>
      <c r="B354" s="35" t="s">
        <v>549</v>
      </c>
      <c r="C354" s="35" t="s">
        <v>145</v>
      </c>
      <c r="D354" s="35" t="s">
        <v>98</v>
      </c>
      <c r="E354" s="35" t="s">
        <v>328</v>
      </c>
      <c r="F354" s="35" t="s">
        <v>123</v>
      </c>
      <c r="G354" s="37">
        <v>272.3</v>
      </c>
      <c r="H354" s="37">
        <v>272.3</v>
      </c>
      <c r="I354" s="37">
        <v>272.3</v>
      </c>
    </row>
    <row r="355" spans="1:9" s="40" customFormat="1" ht="39" hidden="1" x14ac:dyDescent="0.25">
      <c r="A355" s="38" t="s">
        <v>329</v>
      </c>
      <c r="B355" s="35" t="s">
        <v>549</v>
      </c>
      <c r="C355" s="35" t="s">
        <v>145</v>
      </c>
      <c r="D355" s="35" t="s">
        <v>98</v>
      </c>
      <c r="E355" s="35" t="s">
        <v>330</v>
      </c>
      <c r="F355" s="35" t="s">
        <v>101</v>
      </c>
      <c r="G355" s="37">
        <f>G356</f>
        <v>0</v>
      </c>
      <c r="H355" s="37">
        <f>H356</f>
        <v>0</v>
      </c>
      <c r="I355" s="37">
        <f>I356</f>
        <v>0</v>
      </c>
    </row>
    <row r="356" spans="1:9" s="40" customFormat="1" ht="15" hidden="1" x14ac:dyDescent="0.25">
      <c r="A356" s="38" t="s">
        <v>179</v>
      </c>
      <c r="B356" s="35" t="s">
        <v>549</v>
      </c>
      <c r="C356" s="35" t="s">
        <v>145</v>
      </c>
      <c r="D356" s="35" t="s">
        <v>98</v>
      </c>
      <c r="E356" s="35" t="s">
        <v>331</v>
      </c>
      <c r="F356" s="35" t="s">
        <v>101</v>
      </c>
      <c r="G356" s="37">
        <f>G357+G359</f>
        <v>0</v>
      </c>
      <c r="H356" s="37">
        <f>H357+H359</f>
        <v>0</v>
      </c>
      <c r="I356" s="37">
        <f>I357+I359</f>
        <v>0</v>
      </c>
    </row>
    <row r="357" spans="1:9" s="40" customFormat="1" ht="26.25" hidden="1" x14ac:dyDescent="0.25">
      <c r="A357" s="38" t="s">
        <v>120</v>
      </c>
      <c r="B357" s="35" t="s">
        <v>549</v>
      </c>
      <c r="C357" s="35" t="s">
        <v>145</v>
      </c>
      <c r="D357" s="35" t="s">
        <v>98</v>
      </c>
      <c r="E357" s="35" t="s">
        <v>331</v>
      </c>
      <c r="F357" s="35" t="s">
        <v>121</v>
      </c>
      <c r="G357" s="37">
        <f>G358</f>
        <v>0</v>
      </c>
      <c r="H357" s="37">
        <f>H358</f>
        <v>0</v>
      </c>
      <c r="I357" s="37">
        <f>I358</f>
        <v>0</v>
      </c>
    </row>
    <row r="358" spans="1:9" s="40" customFormat="1" ht="26.25" hidden="1" x14ac:dyDescent="0.25">
      <c r="A358" s="38" t="s">
        <v>122</v>
      </c>
      <c r="B358" s="35" t="s">
        <v>549</v>
      </c>
      <c r="C358" s="35" t="s">
        <v>145</v>
      </c>
      <c r="D358" s="35" t="s">
        <v>98</v>
      </c>
      <c r="E358" s="35" t="s">
        <v>331</v>
      </c>
      <c r="F358" s="35" t="s">
        <v>123</v>
      </c>
      <c r="G358" s="37">
        <f>15.3+29.5-44.8</f>
        <v>0</v>
      </c>
      <c r="H358" s="37">
        <f>15.3+29.5-44.8</f>
        <v>0</v>
      </c>
      <c r="I358" s="37">
        <f>15.3+29.5-44.8</f>
        <v>0</v>
      </c>
    </row>
    <row r="359" spans="1:9" s="40" customFormat="1" ht="39" hidden="1" x14ac:dyDescent="0.25">
      <c r="A359" s="38" t="s">
        <v>226</v>
      </c>
      <c r="B359" s="35" t="s">
        <v>549</v>
      </c>
      <c r="C359" s="35" t="s">
        <v>145</v>
      </c>
      <c r="D359" s="35" t="s">
        <v>98</v>
      </c>
      <c r="E359" s="35" t="s">
        <v>331</v>
      </c>
      <c r="F359" s="35" t="s">
        <v>227</v>
      </c>
      <c r="G359" s="37">
        <f>G360</f>
        <v>0</v>
      </c>
      <c r="H359" s="37">
        <f>H360</f>
        <v>0</v>
      </c>
      <c r="I359" s="37">
        <f>I360</f>
        <v>0</v>
      </c>
    </row>
    <row r="360" spans="1:9" s="40" customFormat="1" ht="15" hidden="1" x14ac:dyDescent="0.25">
      <c r="A360" s="38" t="s">
        <v>228</v>
      </c>
      <c r="B360" s="35" t="s">
        <v>549</v>
      </c>
      <c r="C360" s="35" t="s">
        <v>145</v>
      </c>
      <c r="D360" s="35" t="s">
        <v>98</v>
      </c>
      <c r="E360" s="35" t="s">
        <v>331</v>
      </c>
      <c r="F360" s="35" t="s">
        <v>229</v>
      </c>
      <c r="G360" s="37">
        <v>0</v>
      </c>
      <c r="H360" s="37">
        <v>0</v>
      </c>
      <c r="I360" s="37">
        <v>0</v>
      </c>
    </row>
    <row r="361" spans="1:9" s="40" customFormat="1" ht="15" hidden="1" x14ac:dyDescent="0.25">
      <c r="A361" s="38" t="s">
        <v>124</v>
      </c>
      <c r="B361" s="35" t="s">
        <v>549</v>
      </c>
      <c r="C361" s="35" t="s">
        <v>145</v>
      </c>
      <c r="D361" s="35" t="s">
        <v>98</v>
      </c>
      <c r="E361" s="35" t="s">
        <v>199</v>
      </c>
      <c r="F361" s="35" t="s">
        <v>125</v>
      </c>
      <c r="G361" s="37">
        <f>G362</f>
        <v>0</v>
      </c>
      <c r="H361" s="37">
        <f>H362</f>
        <v>0</v>
      </c>
      <c r="I361" s="37">
        <f>I362</f>
        <v>0</v>
      </c>
    </row>
    <row r="362" spans="1:9" s="40" customFormat="1" ht="40.5" hidden="1" customHeight="1" x14ac:dyDescent="0.25">
      <c r="A362" s="38" t="s">
        <v>126</v>
      </c>
      <c r="B362" s="35" t="s">
        <v>549</v>
      </c>
      <c r="C362" s="35" t="s">
        <v>145</v>
      </c>
      <c r="D362" s="35" t="s">
        <v>98</v>
      </c>
      <c r="E362" s="35" t="s">
        <v>199</v>
      </c>
      <c r="F362" s="35" t="s">
        <v>127</v>
      </c>
      <c r="G362" s="37">
        <v>0</v>
      </c>
      <c r="H362" s="37">
        <v>0</v>
      </c>
      <c r="I362" s="37">
        <v>0</v>
      </c>
    </row>
    <row r="363" spans="1:9" s="40" customFormat="1" ht="38.25" hidden="1" customHeight="1" x14ac:dyDescent="0.25">
      <c r="A363" s="38" t="s">
        <v>335</v>
      </c>
      <c r="B363" s="35" t="s">
        <v>549</v>
      </c>
      <c r="C363" s="35" t="s">
        <v>145</v>
      </c>
      <c r="D363" s="35" t="s">
        <v>98</v>
      </c>
      <c r="E363" s="35" t="s">
        <v>201</v>
      </c>
      <c r="F363" s="35" t="s">
        <v>101</v>
      </c>
      <c r="G363" s="37">
        <f>G364</f>
        <v>0</v>
      </c>
      <c r="H363" s="37">
        <f t="shared" ref="H363:I365" si="62">H364</f>
        <v>0</v>
      </c>
      <c r="I363" s="37">
        <f t="shared" si="62"/>
        <v>0</v>
      </c>
    </row>
    <row r="364" spans="1:9" s="40" customFormat="1" ht="16.5" hidden="1" customHeight="1" x14ac:dyDescent="0.25">
      <c r="A364" s="38" t="s">
        <v>179</v>
      </c>
      <c r="B364" s="35" t="s">
        <v>549</v>
      </c>
      <c r="C364" s="35" t="s">
        <v>145</v>
      </c>
      <c r="D364" s="35" t="s">
        <v>98</v>
      </c>
      <c r="E364" s="35" t="s">
        <v>202</v>
      </c>
      <c r="F364" s="35" t="s">
        <v>101</v>
      </c>
      <c r="G364" s="37">
        <f>G365</f>
        <v>0</v>
      </c>
      <c r="H364" s="37">
        <f t="shared" si="62"/>
        <v>0</v>
      </c>
      <c r="I364" s="37">
        <f t="shared" si="62"/>
        <v>0</v>
      </c>
    </row>
    <row r="365" spans="1:9" s="40" customFormat="1" ht="29.25" hidden="1" customHeight="1" x14ac:dyDescent="0.25">
      <c r="A365" s="38" t="s">
        <v>120</v>
      </c>
      <c r="B365" s="35" t="s">
        <v>549</v>
      </c>
      <c r="C365" s="35" t="s">
        <v>145</v>
      </c>
      <c r="D365" s="35" t="s">
        <v>98</v>
      </c>
      <c r="E365" s="35" t="s">
        <v>202</v>
      </c>
      <c r="F365" s="35" t="s">
        <v>121</v>
      </c>
      <c r="G365" s="37">
        <f>G366</f>
        <v>0</v>
      </c>
      <c r="H365" s="37">
        <f t="shared" si="62"/>
        <v>0</v>
      </c>
      <c r="I365" s="37">
        <f t="shared" si="62"/>
        <v>0</v>
      </c>
    </row>
    <row r="366" spans="1:9" s="40" customFormat="1" ht="4.5" hidden="1" customHeight="1" x14ac:dyDescent="0.25">
      <c r="A366" s="38" t="s">
        <v>122</v>
      </c>
      <c r="B366" s="35" t="s">
        <v>549</v>
      </c>
      <c r="C366" s="35" t="s">
        <v>145</v>
      </c>
      <c r="D366" s="35" t="s">
        <v>98</v>
      </c>
      <c r="E366" s="35" t="s">
        <v>202</v>
      </c>
      <c r="F366" s="35" t="s">
        <v>123</v>
      </c>
      <c r="G366" s="37">
        <v>0</v>
      </c>
      <c r="H366" s="37">
        <v>0</v>
      </c>
      <c r="I366" s="37">
        <v>0</v>
      </c>
    </row>
    <row r="367" spans="1:9" s="40" customFormat="1" ht="28.5" customHeight="1" x14ac:dyDescent="0.25">
      <c r="A367" s="38" t="s">
        <v>210</v>
      </c>
      <c r="B367" s="35" t="s">
        <v>549</v>
      </c>
      <c r="C367" s="35" t="s">
        <v>145</v>
      </c>
      <c r="D367" s="35" t="s">
        <v>98</v>
      </c>
      <c r="E367" s="35" t="s">
        <v>211</v>
      </c>
      <c r="F367" s="35" t="s">
        <v>101</v>
      </c>
      <c r="G367" s="37">
        <f>G368</f>
        <v>290.8</v>
      </c>
      <c r="H367" s="37">
        <f t="shared" ref="H367:I370" si="63">H368</f>
        <v>166.60000000000002</v>
      </c>
      <c r="I367" s="37">
        <f t="shared" si="63"/>
        <v>166.60000000000002</v>
      </c>
    </row>
    <row r="368" spans="1:9" s="40" customFormat="1" ht="15" customHeight="1" x14ac:dyDescent="0.25">
      <c r="A368" s="38" t="s">
        <v>220</v>
      </c>
      <c r="B368" s="35" t="s">
        <v>549</v>
      </c>
      <c r="C368" s="35" t="s">
        <v>145</v>
      </c>
      <c r="D368" s="35" t="s">
        <v>98</v>
      </c>
      <c r="E368" s="35" t="s">
        <v>221</v>
      </c>
      <c r="F368" s="35" t="s">
        <v>101</v>
      </c>
      <c r="G368" s="37">
        <f>G369</f>
        <v>290.8</v>
      </c>
      <c r="H368" s="37">
        <f t="shared" si="63"/>
        <v>166.60000000000002</v>
      </c>
      <c r="I368" s="37">
        <f t="shared" si="63"/>
        <v>166.60000000000002</v>
      </c>
    </row>
    <row r="369" spans="1:9" s="40" customFormat="1" ht="18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222</v>
      </c>
      <c r="F369" s="35" t="s">
        <v>101</v>
      </c>
      <c r="G369" s="37">
        <f>G370</f>
        <v>290.8</v>
      </c>
      <c r="H369" s="37">
        <f t="shared" si="63"/>
        <v>166.60000000000002</v>
      </c>
      <c r="I369" s="37">
        <f t="shared" si="63"/>
        <v>166.60000000000002</v>
      </c>
    </row>
    <row r="370" spans="1:9" s="40" customFormat="1" ht="28.5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222</v>
      </c>
      <c r="F370" s="35" t="s">
        <v>121</v>
      </c>
      <c r="G370" s="37">
        <f>G371</f>
        <v>290.8</v>
      </c>
      <c r="H370" s="37">
        <f t="shared" si="63"/>
        <v>166.60000000000002</v>
      </c>
      <c r="I370" s="37">
        <f t="shared" si="63"/>
        <v>166.60000000000002</v>
      </c>
    </row>
    <row r="371" spans="1:9" s="40" customFormat="1" ht="29.25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222</v>
      </c>
      <c r="F371" s="35" t="s">
        <v>123</v>
      </c>
      <c r="G371" s="37">
        <f>290.8-124.2+124.2</f>
        <v>290.8</v>
      </c>
      <c r="H371" s="37">
        <f>290.8-124.2</f>
        <v>166.60000000000002</v>
      </c>
      <c r="I371" s="37">
        <f>290.8-124.2</f>
        <v>166.60000000000002</v>
      </c>
    </row>
    <row r="372" spans="1:9" ht="20.25" customHeight="1" x14ac:dyDescent="0.25">
      <c r="A372" s="38" t="s">
        <v>338</v>
      </c>
      <c r="B372" s="35" t="s">
        <v>549</v>
      </c>
      <c r="C372" s="35" t="s">
        <v>145</v>
      </c>
      <c r="D372" s="35" t="s">
        <v>103</v>
      </c>
      <c r="E372" s="35" t="s">
        <v>100</v>
      </c>
      <c r="F372" s="35" t="s">
        <v>101</v>
      </c>
      <c r="G372" s="37">
        <f>G377+G394+G406+G418+G373+G411</f>
        <v>10420.299999999999</v>
      </c>
      <c r="H372" s="37">
        <f t="shared" ref="H372:I372" si="64">H377+H394+H406+H418+H373+H411</f>
        <v>7033</v>
      </c>
      <c r="I372" s="37">
        <f t="shared" si="64"/>
        <v>7560</v>
      </c>
    </row>
    <row r="373" spans="1:9" ht="26.25" hidden="1" x14ac:dyDescent="0.25">
      <c r="A373" s="38" t="s">
        <v>339</v>
      </c>
      <c r="B373" s="35" t="s">
        <v>549</v>
      </c>
      <c r="C373" s="35" t="s">
        <v>145</v>
      </c>
      <c r="D373" s="35" t="s">
        <v>103</v>
      </c>
      <c r="E373" s="35" t="s">
        <v>340</v>
      </c>
      <c r="F373" s="35" t="s">
        <v>101</v>
      </c>
      <c r="G373" s="37">
        <f>G374</f>
        <v>0</v>
      </c>
      <c r="H373" s="37">
        <f t="shared" ref="H373:I375" si="65">H374</f>
        <v>0</v>
      </c>
      <c r="I373" s="37">
        <f t="shared" si="65"/>
        <v>0</v>
      </c>
    </row>
    <row r="374" spans="1:9" ht="26.25" hidden="1" x14ac:dyDescent="0.25">
      <c r="A374" s="38" t="s">
        <v>341</v>
      </c>
      <c r="B374" s="35" t="s">
        <v>549</v>
      </c>
      <c r="C374" s="35" t="s">
        <v>145</v>
      </c>
      <c r="D374" s="35" t="s">
        <v>103</v>
      </c>
      <c r="E374" s="35" t="s">
        <v>342</v>
      </c>
      <c r="F374" s="35" t="s">
        <v>101</v>
      </c>
      <c r="G374" s="37">
        <f>G375</f>
        <v>0</v>
      </c>
      <c r="H374" s="37">
        <f t="shared" si="65"/>
        <v>0</v>
      </c>
      <c r="I374" s="37">
        <f t="shared" si="65"/>
        <v>0</v>
      </c>
    </row>
    <row r="375" spans="1:9" ht="39" hidden="1" x14ac:dyDescent="0.25">
      <c r="A375" s="38" t="s">
        <v>318</v>
      </c>
      <c r="B375" s="35" t="s">
        <v>549</v>
      </c>
      <c r="C375" s="35" t="s">
        <v>145</v>
      </c>
      <c r="D375" s="35" t="s">
        <v>103</v>
      </c>
      <c r="E375" s="35" t="s">
        <v>342</v>
      </c>
      <c r="F375" s="35" t="s">
        <v>125</v>
      </c>
      <c r="G375" s="37">
        <f>G376</f>
        <v>0</v>
      </c>
      <c r="H375" s="37">
        <f t="shared" si="65"/>
        <v>0</v>
      </c>
      <c r="I375" s="37">
        <f t="shared" si="65"/>
        <v>0</v>
      </c>
    </row>
    <row r="376" spans="1:9" ht="15" hidden="1" x14ac:dyDescent="0.25">
      <c r="A376" s="38" t="s">
        <v>124</v>
      </c>
      <c r="B376" s="35" t="s">
        <v>549</v>
      </c>
      <c r="C376" s="35" t="s">
        <v>145</v>
      </c>
      <c r="D376" s="35" t="s">
        <v>103</v>
      </c>
      <c r="E376" s="35" t="s">
        <v>342</v>
      </c>
      <c r="F376" s="35" t="s">
        <v>319</v>
      </c>
      <c r="G376" s="37">
        <v>0</v>
      </c>
      <c r="H376" s="37">
        <v>0</v>
      </c>
      <c r="I376" s="37">
        <v>0</v>
      </c>
    </row>
    <row r="377" spans="1:9" s="40" customFormat="1" ht="51" customHeight="1" x14ac:dyDescent="0.25">
      <c r="A377" s="38" t="s">
        <v>343</v>
      </c>
      <c r="B377" s="35" t="s">
        <v>549</v>
      </c>
      <c r="C377" s="35" t="s">
        <v>145</v>
      </c>
      <c r="D377" s="35" t="s">
        <v>103</v>
      </c>
      <c r="E377" s="35" t="s">
        <v>199</v>
      </c>
      <c r="F377" s="35" t="s">
        <v>101</v>
      </c>
      <c r="G377" s="37">
        <f>G378+G386+G390</f>
        <v>6158</v>
      </c>
      <c r="H377" s="37">
        <f>H378+H386+H390</f>
        <v>5073</v>
      </c>
      <c r="I377" s="37">
        <f>I378+I386+I390</f>
        <v>5600</v>
      </c>
    </row>
    <row r="378" spans="1:9" s="40" customFormat="1" ht="84" customHeight="1" x14ac:dyDescent="0.25">
      <c r="A378" s="38" t="s">
        <v>344</v>
      </c>
      <c r="B378" s="35" t="s">
        <v>549</v>
      </c>
      <c r="C378" s="35" t="s">
        <v>145</v>
      </c>
      <c r="D378" s="35" t="s">
        <v>103</v>
      </c>
      <c r="E378" s="35" t="s">
        <v>345</v>
      </c>
      <c r="F378" s="35" t="s">
        <v>101</v>
      </c>
      <c r="G378" s="37">
        <f>G381</f>
        <v>4458</v>
      </c>
      <c r="H378" s="37">
        <f>H381</f>
        <v>3373</v>
      </c>
      <c r="I378" s="37">
        <f>I381</f>
        <v>3900</v>
      </c>
    </row>
    <row r="379" spans="1:9" s="40" customFormat="1" ht="30.75" hidden="1" customHeight="1" x14ac:dyDescent="0.25">
      <c r="A379" s="38" t="s">
        <v>120</v>
      </c>
      <c r="B379" s="35" t="s">
        <v>549</v>
      </c>
      <c r="C379" s="35" t="s">
        <v>145</v>
      </c>
      <c r="D379" s="35" t="s">
        <v>103</v>
      </c>
      <c r="E379" s="35"/>
      <c r="F379" s="35" t="s">
        <v>121</v>
      </c>
      <c r="G379" s="37"/>
      <c r="H379" s="37"/>
      <c r="I379" s="37"/>
    </row>
    <row r="380" spans="1:9" s="40" customFormat="1" ht="8.25" hidden="1" customHeight="1" x14ac:dyDescent="0.25">
      <c r="A380" s="38" t="s">
        <v>122</v>
      </c>
      <c r="B380" s="35" t="s">
        <v>549</v>
      </c>
      <c r="C380" s="35" t="s">
        <v>145</v>
      </c>
      <c r="D380" s="35" t="s">
        <v>103</v>
      </c>
      <c r="E380" s="35"/>
      <c r="F380" s="35" t="s">
        <v>123</v>
      </c>
      <c r="G380" s="37"/>
      <c r="H380" s="37"/>
      <c r="I380" s="37"/>
    </row>
    <row r="381" spans="1:9" s="40" customFormat="1" ht="18.75" customHeight="1" x14ac:dyDescent="0.25">
      <c r="A381" s="38" t="s">
        <v>179</v>
      </c>
      <c r="B381" s="35" t="s">
        <v>549</v>
      </c>
      <c r="C381" s="35" t="s">
        <v>145</v>
      </c>
      <c r="D381" s="35" t="s">
        <v>103</v>
      </c>
      <c r="E381" s="35" t="s">
        <v>346</v>
      </c>
      <c r="F381" s="35" t="s">
        <v>101</v>
      </c>
      <c r="G381" s="37">
        <f>G382+G384</f>
        <v>4458</v>
      </c>
      <c r="H381" s="37">
        <f>H382+H384</f>
        <v>3373</v>
      </c>
      <c r="I381" s="37">
        <f>I382+I384</f>
        <v>3900</v>
      </c>
    </row>
    <row r="382" spans="1:9" s="40" customFormat="1" ht="30.75" hidden="1" customHeight="1" x14ac:dyDescent="0.25">
      <c r="A382" s="38" t="s">
        <v>120</v>
      </c>
      <c r="B382" s="35" t="s">
        <v>549</v>
      </c>
      <c r="C382" s="35" t="s">
        <v>145</v>
      </c>
      <c r="D382" s="35" t="s">
        <v>103</v>
      </c>
      <c r="E382" s="35" t="s">
        <v>346</v>
      </c>
      <c r="F382" s="35" t="s">
        <v>121</v>
      </c>
      <c r="G382" s="37">
        <f>G383</f>
        <v>0</v>
      </c>
      <c r="H382" s="37">
        <f>H383</f>
        <v>0</v>
      </c>
      <c r="I382" s="37">
        <f>I383</f>
        <v>0</v>
      </c>
    </row>
    <row r="383" spans="1:9" s="40" customFormat="1" ht="30.75" hidden="1" customHeight="1" x14ac:dyDescent="0.25">
      <c r="A383" s="38" t="s">
        <v>122</v>
      </c>
      <c r="B383" s="35" t="s">
        <v>549</v>
      </c>
      <c r="C383" s="35" t="s">
        <v>145</v>
      </c>
      <c r="D383" s="35" t="s">
        <v>103</v>
      </c>
      <c r="E383" s="35" t="s">
        <v>346</v>
      </c>
      <c r="F383" s="35" t="s">
        <v>123</v>
      </c>
      <c r="G383" s="37">
        <f>50-50</f>
        <v>0</v>
      </c>
      <c r="H383" s="37">
        <f>50-50</f>
        <v>0</v>
      </c>
      <c r="I383" s="37">
        <f>50-50</f>
        <v>0</v>
      </c>
    </row>
    <row r="384" spans="1:9" s="40" customFormat="1" ht="28.5" customHeight="1" x14ac:dyDescent="0.25">
      <c r="A384" s="38" t="s">
        <v>582</v>
      </c>
      <c r="B384" s="35" t="s">
        <v>549</v>
      </c>
      <c r="C384" s="35" t="s">
        <v>145</v>
      </c>
      <c r="D384" s="35" t="s">
        <v>103</v>
      </c>
      <c r="E384" s="35" t="s">
        <v>346</v>
      </c>
      <c r="F384" s="35" t="s">
        <v>227</v>
      </c>
      <c r="G384" s="37">
        <f>G385</f>
        <v>4458</v>
      </c>
      <c r="H384" s="37">
        <f>H385</f>
        <v>3373</v>
      </c>
      <c r="I384" s="37">
        <f>I385</f>
        <v>3900</v>
      </c>
    </row>
    <row r="385" spans="1:9" s="40" customFormat="1" ht="14.25" customHeight="1" x14ac:dyDescent="0.25">
      <c r="A385" s="38" t="s">
        <v>228</v>
      </c>
      <c r="B385" s="35" t="s">
        <v>549</v>
      </c>
      <c r="C385" s="35" t="s">
        <v>145</v>
      </c>
      <c r="D385" s="35" t="s">
        <v>103</v>
      </c>
      <c r="E385" s="35" t="s">
        <v>346</v>
      </c>
      <c r="F385" s="35" t="s">
        <v>229</v>
      </c>
      <c r="G385" s="37">
        <v>4458</v>
      </c>
      <c r="H385" s="37">
        <v>3373</v>
      </c>
      <c r="I385" s="37">
        <v>3900</v>
      </c>
    </row>
    <row r="386" spans="1:9" s="40" customFormat="1" ht="45.75" customHeight="1" x14ac:dyDescent="0.25">
      <c r="A386" s="38" t="s">
        <v>349</v>
      </c>
      <c r="B386" s="35" t="s">
        <v>549</v>
      </c>
      <c r="C386" s="35" t="s">
        <v>145</v>
      </c>
      <c r="D386" s="35" t="s">
        <v>103</v>
      </c>
      <c r="E386" s="35" t="s">
        <v>333</v>
      </c>
      <c r="F386" s="35" t="s">
        <v>101</v>
      </c>
      <c r="G386" s="37">
        <f>G387</f>
        <v>800</v>
      </c>
      <c r="H386" s="37">
        <f t="shared" ref="H386:I388" si="66">H387</f>
        <v>800</v>
      </c>
      <c r="I386" s="37">
        <f t="shared" si="66"/>
        <v>800</v>
      </c>
    </row>
    <row r="387" spans="1:9" s="40" customFormat="1" ht="17.25" customHeight="1" x14ac:dyDescent="0.25">
      <c r="A387" s="38" t="s">
        <v>179</v>
      </c>
      <c r="B387" s="35" t="s">
        <v>549</v>
      </c>
      <c r="C387" s="35" t="s">
        <v>145</v>
      </c>
      <c r="D387" s="35" t="s">
        <v>103</v>
      </c>
      <c r="E387" s="35" t="s">
        <v>334</v>
      </c>
      <c r="F387" s="35" t="s">
        <v>101</v>
      </c>
      <c r="G387" s="37">
        <f>G388</f>
        <v>800</v>
      </c>
      <c r="H387" s="37">
        <f t="shared" si="66"/>
        <v>800</v>
      </c>
      <c r="I387" s="37">
        <f t="shared" si="66"/>
        <v>800</v>
      </c>
    </row>
    <row r="388" spans="1:9" s="40" customFormat="1" ht="27" customHeight="1" x14ac:dyDescent="0.25">
      <c r="A388" s="38" t="s">
        <v>120</v>
      </c>
      <c r="B388" s="35" t="s">
        <v>549</v>
      </c>
      <c r="C388" s="35" t="s">
        <v>145</v>
      </c>
      <c r="D388" s="35" t="s">
        <v>103</v>
      </c>
      <c r="E388" s="35" t="s">
        <v>334</v>
      </c>
      <c r="F388" s="35" t="s">
        <v>121</v>
      </c>
      <c r="G388" s="37">
        <f>G389</f>
        <v>800</v>
      </c>
      <c r="H388" s="37">
        <f t="shared" si="66"/>
        <v>800</v>
      </c>
      <c r="I388" s="37">
        <f t="shared" si="66"/>
        <v>800</v>
      </c>
    </row>
    <row r="389" spans="1:9" s="40" customFormat="1" ht="30" customHeight="1" x14ac:dyDescent="0.25">
      <c r="A389" s="38" t="s">
        <v>122</v>
      </c>
      <c r="B389" s="35" t="s">
        <v>549</v>
      </c>
      <c r="C389" s="35" t="s">
        <v>145</v>
      </c>
      <c r="D389" s="35" t="s">
        <v>103</v>
      </c>
      <c r="E389" s="35" t="s">
        <v>334</v>
      </c>
      <c r="F389" s="35" t="s">
        <v>123</v>
      </c>
      <c r="G389" s="37">
        <f>800</f>
        <v>800</v>
      </c>
      <c r="H389" s="37">
        <f>800</f>
        <v>800</v>
      </c>
      <c r="I389" s="37">
        <f>800</f>
        <v>800</v>
      </c>
    </row>
    <row r="390" spans="1:9" s="40" customFormat="1" ht="27" customHeight="1" x14ac:dyDescent="0.25">
      <c r="A390" s="38" t="s">
        <v>350</v>
      </c>
      <c r="B390" s="35" t="s">
        <v>549</v>
      </c>
      <c r="C390" s="35" t="s">
        <v>145</v>
      </c>
      <c r="D390" s="35" t="s">
        <v>103</v>
      </c>
      <c r="E390" s="35" t="s">
        <v>307</v>
      </c>
      <c r="F390" s="35" t="s">
        <v>101</v>
      </c>
      <c r="G390" s="37">
        <f>G391</f>
        <v>900</v>
      </c>
      <c r="H390" s="37">
        <f t="shared" ref="H390:I392" si="67">H391</f>
        <v>900</v>
      </c>
      <c r="I390" s="37">
        <f t="shared" si="67"/>
        <v>900</v>
      </c>
    </row>
    <row r="391" spans="1:9" s="40" customFormat="1" ht="17.25" customHeight="1" x14ac:dyDescent="0.25">
      <c r="A391" s="38" t="s">
        <v>179</v>
      </c>
      <c r="B391" s="35" t="s">
        <v>549</v>
      </c>
      <c r="C391" s="35" t="s">
        <v>145</v>
      </c>
      <c r="D391" s="35" t="s">
        <v>103</v>
      </c>
      <c r="E391" s="35" t="s">
        <v>308</v>
      </c>
      <c r="F391" s="35" t="s">
        <v>101</v>
      </c>
      <c r="G391" s="37">
        <f>G392</f>
        <v>900</v>
      </c>
      <c r="H391" s="37">
        <f t="shared" si="67"/>
        <v>900</v>
      </c>
      <c r="I391" s="37">
        <f t="shared" si="67"/>
        <v>900</v>
      </c>
    </row>
    <row r="392" spans="1:9" s="40" customFormat="1" ht="29.25" customHeight="1" x14ac:dyDescent="0.25">
      <c r="A392" s="38" t="s">
        <v>120</v>
      </c>
      <c r="B392" s="35" t="s">
        <v>549</v>
      </c>
      <c r="C392" s="35" t="s">
        <v>145</v>
      </c>
      <c r="D392" s="35" t="s">
        <v>103</v>
      </c>
      <c r="E392" s="35" t="s">
        <v>308</v>
      </c>
      <c r="F392" s="35" t="s">
        <v>121</v>
      </c>
      <c r="G392" s="37">
        <f>G393</f>
        <v>900</v>
      </c>
      <c r="H392" s="37">
        <f t="shared" si="67"/>
        <v>900</v>
      </c>
      <c r="I392" s="37">
        <f t="shared" si="67"/>
        <v>900</v>
      </c>
    </row>
    <row r="393" spans="1:9" s="40" customFormat="1" ht="30" customHeight="1" x14ac:dyDescent="0.25">
      <c r="A393" s="38" t="s">
        <v>122</v>
      </c>
      <c r="B393" s="35" t="s">
        <v>549</v>
      </c>
      <c r="C393" s="35" t="s">
        <v>145</v>
      </c>
      <c r="D393" s="35" t="s">
        <v>103</v>
      </c>
      <c r="E393" s="35" t="s">
        <v>308</v>
      </c>
      <c r="F393" s="35" t="s">
        <v>123</v>
      </c>
      <c r="G393" s="37">
        <v>900</v>
      </c>
      <c r="H393" s="37">
        <v>900</v>
      </c>
      <c r="I393" s="37">
        <v>900</v>
      </c>
    </row>
    <row r="394" spans="1:9" s="40" customFormat="1" ht="30" hidden="1" customHeight="1" x14ac:dyDescent="0.25">
      <c r="A394" s="38" t="s">
        <v>359</v>
      </c>
      <c r="B394" s="35" t="s">
        <v>549</v>
      </c>
      <c r="C394" s="35" t="s">
        <v>145</v>
      </c>
      <c r="D394" s="35" t="s">
        <v>103</v>
      </c>
      <c r="E394" s="35" t="s">
        <v>211</v>
      </c>
      <c r="F394" s="35" t="s">
        <v>101</v>
      </c>
      <c r="G394" s="37">
        <f>G395</f>
        <v>0</v>
      </c>
      <c r="H394" s="37">
        <f t="shared" ref="H394:I397" si="68">H395</f>
        <v>0</v>
      </c>
      <c r="I394" s="37">
        <f t="shared" si="68"/>
        <v>0</v>
      </c>
    </row>
    <row r="395" spans="1:9" s="40" customFormat="1" ht="18" hidden="1" customHeight="1" x14ac:dyDescent="0.25">
      <c r="A395" s="38" t="s">
        <v>220</v>
      </c>
      <c r="B395" s="35" t="s">
        <v>549</v>
      </c>
      <c r="C395" s="35" t="s">
        <v>145</v>
      </c>
      <c r="D395" s="35" t="s">
        <v>103</v>
      </c>
      <c r="E395" s="35" t="s">
        <v>221</v>
      </c>
      <c r="F395" s="35" t="s">
        <v>101</v>
      </c>
      <c r="G395" s="37">
        <f>G396</f>
        <v>0</v>
      </c>
      <c r="H395" s="37">
        <f t="shared" si="68"/>
        <v>0</v>
      </c>
      <c r="I395" s="37">
        <f t="shared" si="68"/>
        <v>0</v>
      </c>
    </row>
    <row r="396" spans="1:9" s="40" customFormat="1" ht="16.5" hidden="1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222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s="40" customFormat="1" ht="27" hidden="1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222</v>
      </c>
      <c r="F397" s="35" t="s">
        <v>121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s="40" customFormat="1" ht="27" hidden="1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222</v>
      </c>
      <c r="F398" s="35" t="s">
        <v>123</v>
      </c>
      <c r="G398" s="37">
        <v>0</v>
      </c>
      <c r="H398" s="37">
        <v>0</v>
      </c>
      <c r="I398" s="37">
        <v>0</v>
      </c>
    </row>
    <row r="399" spans="1:9" ht="30.75" hidden="1" customHeight="1" x14ac:dyDescent="0.25">
      <c r="A399" s="38" t="s">
        <v>339</v>
      </c>
      <c r="B399" s="35" t="s">
        <v>549</v>
      </c>
      <c r="C399" s="35" t="s">
        <v>145</v>
      </c>
      <c r="D399" s="35" t="s">
        <v>103</v>
      </c>
      <c r="E399" s="35" t="s">
        <v>340</v>
      </c>
      <c r="F399" s="35" t="s">
        <v>101</v>
      </c>
      <c r="G399" s="37">
        <f>G400</f>
        <v>0</v>
      </c>
      <c r="H399" s="37">
        <f t="shared" ref="H399:I401" si="69">H400</f>
        <v>0</v>
      </c>
      <c r="I399" s="37">
        <f t="shared" si="69"/>
        <v>0</v>
      </c>
    </row>
    <row r="400" spans="1:9" ht="29.25" hidden="1" customHeight="1" x14ac:dyDescent="0.25">
      <c r="A400" s="38" t="s">
        <v>341</v>
      </c>
      <c r="B400" s="35" t="s">
        <v>549</v>
      </c>
      <c r="C400" s="35" t="s">
        <v>145</v>
      </c>
      <c r="D400" s="35" t="s">
        <v>103</v>
      </c>
      <c r="E400" s="35" t="s">
        <v>342</v>
      </c>
      <c r="F400" s="35" t="s">
        <v>101</v>
      </c>
      <c r="G400" s="37">
        <f>G401</f>
        <v>0</v>
      </c>
      <c r="H400" s="37">
        <f t="shared" si="69"/>
        <v>0</v>
      </c>
      <c r="I400" s="37">
        <f t="shared" si="69"/>
        <v>0</v>
      </c>
    </row>
    <row r="401" spans="1:9" ht="15" hidden="1" x14ac:dyDescent="0.25">
      <c r="A401" s="38" t="s">
        <v>124</v>
      </c>
      <c r="B401" s="35" t="s">
        <v>549</v>
      </c>
      <c r="C401" s="35" t="s">
        <v>145</v>
      </c>
      <c r="D401" s="35" t="s">
        <v>103</v>
      </c>
      <c r="E401" s="35" t="s">
        <v>342</v>
      </c>
      <c r="F401" s="35" t="s">
        <v>125</v>
      </c>
      <c r="G401" s="37">
        <f>G402</f>
        <v>0</v>
      </c>
      <c r="H401" s="37">
        <f t="shared" si="69"/>
        <v>0</v>
      </c>
      <c r="I401" s="37">
        <f t="shared" si="69"/>
        <v>0</v>
      </c>
    </row>
    <row r="402" spans="1:9" ht="27.75" hidden="1" customHeight="1" x14ac:dyDescent="0.25">
      <c r="A402" s="38" t="s">
        <v>318</v>
      </c>
      <c r="B402" s="35" t="s">
        <v>549</v>
      </c>
      <c r="C402" s="35" t="s">
        <v>145</v>
      </c>
      <c r="D402" s="35" t="s">
        <v>103</v>
      </c>
      <c r="E402" s="35" t="s">
        <v>342</v>
      </c>
      <c r="F402" s="35" t="s">
        <v>319</v>
      </c>
      <c r="G402" s="37">
        <v>0</v>
      </c>
      <c r="H402" s="37">
        <v>0</v>
      </c>
      <c r="I402" s="37">
        <v>0</v>
      </c>
    </row>
    <row r="403" spans="1:9" ht="19.5" hidden="1" customHeight="1" x14ac:dyDescent="0.25">
      <c r="A403" s="38" t="s">
        <v>165</v>
      </c>
      <c r="B403" s="35" t="s">
        <v>549</v>
      </c>
      <c r="C403" s="35" t="s">
        <v>145</v>
      </c>
      <c r="D403" s="35" t="s">
        <v>103</v>
      </c>
      <c r="E403" s="35" t="s">
        <v>215</v>
      </c>
      <c r="F403" s="35" t="s">
        <v>101</v>
      </c>
      <c r="G403" s="37">
        <f t="shared" ref="G403:I404" si="70">G404</f>
        <v>0</v>
      </c>
      <c r="H403" s="37">
        <f t="shared" si="70"/>
        <v>0</v>
      </c>
      <c r="I403" s="37">
        <f t="shared" si="70"/>
        <v>0</v>
      </c>
    </row>
    <row r="404" spans="1:9" ht="18" hidden="1" customHeight="1" x14ac:dyDescent="0.25">
      <c r="A404" s="38" t="s">
        <v>216</v>
      </c>
      <c r="B404" s="35" t="s">
        <v>549</v>
      </c>
      <c r="C404" s="35" t="s">
        <v>145</v>
      </c>
      <c r="D404" s="35" t="s">
        <v>103</v>
      </c>
      <c r="E404" s="35" t="s">
        <v>217</v>
      </c>
      <c r="F404" s="35" t="s">
        <v>101</v>
      </c>
      <c r="G404" s="37">
        <f t="shared" si="70"/>
        <v>0</v>
      </c>
      <c r="H404" s="37">
        <f t="shared" si="70"/>
        <v>0</v>
      </c>
      <c r="I404" s="37">
        <f t="shared" si="70"/>
        <v>0</v>
      </c>
    </row>
    <row r="405" spans="1:9" ht="27.7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 t="s">
        <v>217</v>
      </c>
      <c r="F405" s="35" t="s">
        <v>123</v>
      </c>
      <c r="G405" s="37">
        <v>0</v>
      </c>
      <c r="H405" s="37">
        <v>0</v>
      </c>
      <c r="I405" s="37">
        <v>0</v>
      </c>
    </row>
    <row r="406" spans="1:9" ht="43.5" customHeight="1" x14ac:dyDescent="0.25">
      <c r="A406" s="38" t="s">
        <v>351</v>
      </c>
      <c r="B406" s="35" t="s">
        <v>549</v>
      </c>
      <c r="C406" s="35" t="s">
        <v>145</v>
      </c>
      <c r="D406" s="35" t="s">
        <v>103</v>
      </c>
      <c r="E406" s="35" t="s">
        <v>352</v>
      </c>
      <c r="F406" s="35" t="s">
        <v>101</v>
      </c>
      <c r="G406" s="37">
        <f>G407</f>
        <v>2768.3</v>
      </c>
      <c r="H406" s="37">
        <f t="shared" ref="H406:I409" si="71">H407</f>
        <v>1562</v>
      </c>
      <c r="I406" s="37">
        <f t="shared" si="71"/>
        <v>1562</v>
      </c>
    </row>
    <row r="407" spans="1:9" ht="27.75" customHeight="1" x14ac:dyDescent="0.25">
      <c r="A407" s="38" t="s">
        <v>356</v>
      </c>
      <c r="B407" s="35" t="s">
        <v>549</v>
      </c>
      <c r="C407" s="35" t="s">
        <v>145</v>
      </c>
      <c r="D407" s="35" t="s">
        <v>103</v>
      </c>
      <c r="E407" s="35" t="s">
        <v>357</v>
      </c>
      <c r="F407" s="35" t="s">
        <v>101</v>
      </c>
      <c r="G407" s="37">
        <f>G408</f>
        <v>2768.3</v>
      </c>
      <c r="H407" s="37">
        <f t="shared" si="71"/>
        <v>1562</v>
      </c>
      <c r="I407" s="37">
        <f t="shared" si="71"/>
        <v>1562</v>
      </c>
    </row>
    <row r="408" spans="1:9" ht="16.5" customHeight="1" x14ac:dyDescent="0.25">
      <c r="A408" s="38" t="s">
        <v>179</v>
      </c>
      <c r="B408" s="35" t="s">
        <v>549</v>
      </c>
      <c r="C408" s="35" t="s">
        <v>145</v>
      </c>
      <c r="D408" s="35" t="s">
        <v>103</v>
      </c>
      <c r="E408" s="35" t="s">
        <v>358</v>
      </c>
      <c r="F408" s="35" t="s">
        <v>101</v>
      </c>
      <c r="G408" s="37">
        <f>G409</f>
        <v>2768.3</v>
      </c>
      <c r="H408" s="37">
        <f t="shared" si="71"/>
        <v>1562</v>
      </c>
      <c r="I408" s="37">
        <f t="shared" si="71"/>
        <v>1562</v>
      </c>
    </row>
    <row r="409" spans="1:9" ht="27.75" customHeight="1" x14ac:dyDescent="0.25">
      <c r="A409" s="38" t="s">
        <v>120</v>
      </c>
      <c r="B409" s="35" t="s">
        <v>549</v>
      </c>
      <c r="C409" s="35" t="s">
        <v>145</v>
      </c>
      <c r="D409" s="35" t="s">
        <v>103</v>
      </c>
      <c r="E409" s="35" t="s">
        <v>358</v>
      </c>
      <c r="F409" s="35" t="s">
        <v>121</v>
      </c>
      <c r="G409" s="37">
        <f>G410</f>
        <v>2768.3</v>
      </c>
      <c r="H409" s="37">
        <f t="shared" si="71"/>
        <v>1562</v>
      </c>
      <c r="I409" s="37">
        <f t="shared" si="71"/>
        <v>1562</v>
      </c>
    </row>
    <row r="410" spans="1:9" ht="27.75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358</v>
      </c>
      <c r="F410" s="35" t="s">
        <v>123</v>
      </c>
      <c r="G410" s="37">
        <f>2600-1038+1206.3</f>
        <v>2768.3</v>
      </c>
      <c r="H410" s="37">
        <f>2600-1038</f>
        <v>1562</v>
      </c>
      <c r="I410" s="37">
        <f>2600-1038</f>
        <v>1562</v>
      </c>
    </row>
    <row r="411" spans="1:9" ht="27.75" customHeight="1" x14ac:dyDescent="0.25">
      <c r="A411" s="38" t="s">
        <v>210</v>
      </c>
      <c r="B411" s="35" t="s">
        <v>549</v>
      </c>
      <c r="C411" s="35" t="s">
        <v>145</v>
      </c>
      <c r="D411" s="35" t="s">
        <v>103</v>
      </c>
      <c r="E411" s="35" t="s">
        <v>211</v>
      </c>
      <c r="F411" s="35" t="s">
        <v>101</v>
      </c>
      <c r="G411" s="37">
        <f>G412</f>
        <v>1096</v>
      </c>
      <c r="H411" s="37">
        <f t="shared" ref="H411:I411" si="72">H412</f>
        <v>0</v>
      </c>
      <c r="I411" s="37">
        <f t="shared" si="72"/>
        <v>0</v>
      </c>
    </row>
    <row r="412" spans="1:9" ht="27.75" customHeight="1" x14ac:dyDescent="0.25">
      <c r="A412" s="38" t="s">
        <v>220</v>
      </c>
      <c r="B412" s="35" t="s">
        <v>549</v>
      </c>
      <c r="C412" s="35" t="s">
        <v>145</v>
      </c>
      <c r="D412" s="35" t="s">
        <v>103</v>
      </c>
      <c r="E412" s="35" t="s">
        <v>221</v>
      </c>
      <c r="F412" s="35" t="s">
        <v>101</v>
      </c>
      <c r="G412" s="37">
        <f>G413</f>
        <v>1096</v>
      </c>
      <c r="H412" s="37">
        <f t="shared" ref="H412:I412" si="73">H413</f>
        <v>0</v>
      </c>
      <c r="I412" s="37">
        <f t="shared" si="73"/>
        <v>0</v>
      </c>
    </row>
    <row r="413" spans="1:9" ht="27.7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222</v>
      </c>
      <c r="F413" s="35" t="s">
        <v>101</v>
      </c>
      <c r="G413" s="37">
        <f>G414+G416</f>
        <v>1096</v>
      </c>
      <c r="H413" s="37">
        <f t="shared" ref="H413:I413" si="74">H414+H416</f>
        <v>0</v>
      </c>
      <c r="I413" s="37">
        <f t="shared" si="74"/>
        <v>0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222</v>
      </c>
      <c r="F414" s="35" t="s">
        <v>121</v>
      </c>
      <c r="G414" s="37">
        <f>G415</f>
        <v>396</v>
      </c>
      <c r="H414" s="37">
        <f t="shared" ref="H414:I414" si="75">H415</f>
        <v>0</v>
      </c>
      <c r="I414" s="37">
        <f t="shared" si="75"/>
        <v>0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222</v>
      </c>
      <c r="F415" s="35" t="s">
        <v>123</v>
      </c>
      <c r="G415" s="37">
        <v>396</v>
      </c>
      <c r="H415" s="37">
        <v>0</v>
      </c>
      <c r="I415" s="37">
        <v>0</v>
      </c>
    </row>
    <row r="416" spans="1:9" ht="27.75" customHeight="1" x14ac:dyDescent="0.25">
      <c r="A416" s="38" t="s">
        <v>124</v>
      </c>
      <c r="B416" s="35" t="s">
        <v>549</v>
      </c>
      <c r="C416" s="35" t="s">
        <v>145</v>
      </c>
      <c r="D416" s="35" t="s">
        <v>103</v>
      </c>
      <c r="E416" s="35" t="s">
        <v>222</v>
      </c>
      <c r="F416" s="35" t="s">
        <v>125</v>
      </c>
      <c r="G416" s="37">
        <f>G417</f>
        <v>700</v>
      </c>
      <c r="H416" s="37">
        <f t="shared" ref="H416:I416" si="76">H417</f>
        <v>0</v>
      </c>
      <c r="I416" s="37">
        <f t="shared" si="76"/>
        <v>0</v>
      </c>
    </row>
    <row r="417" spans="1:9" ht="48.75" customHeight="1" x14ac:dyDescent="0.25">
      <c r="A417" s="84" t="s">
        <v>602</v>
      </c>
      <c r="B417" s="35" t="s">
        <v>549</v>
      </c>
      <c r="C417" s="35" t="s">
        <v>145</v>
      </c>
      <c r="D417" s="35" t="s">
        <v>103</v>
      </c>
      <c r="E417" s="35" t="s">
        <v>222</v>
      </c>
      <c r="F417" s="35" t="s">
        <v>319</v>
      </c>
      <c r="G417" s="37">
        <v>700</v>
      </c>
      <c r="H417" s="37">
        <v>0</v>
      </c>
      <c r="I417" s="37">
        <v>0</v>
      </c>
    </row>
    <row r="418" spans="1:9" ht="42.75" customHeight="1" x14ac:dyDescent="0.25">
      <c r="A418" s="38" t="s">
        <v>223</v>
      </c>
      <c r="B418" s="35" t="s">
        <v>549</v>
      </c>
      <c r="C418" s="35" t="s">
        <v>145</v>
      </c>
      <c r="D418" s="35" t="s">
        <v>103</v>
      </c>
      <c r="E418" s="35" t="s">
        <v>224</v>
      </c>
      <c r="F418" s="35" t="s">
        <v>101</v>
      </c>
      <c r="G418" s="37">
        <f>G419</f>
        <v>398</v>
      </c>
      <c r="H418" s="37">
        <f>H419</f>
        <v>398</v>
      </c>
      <c r="I418" s="37">
        <f>I419</f>
        <v>398</v>
      </c>
    </row>
    <row r="419" spans="1:9" ht="17.25" customHeight="1" x14ac:dyDescent="0.25">
      <c r="A419" s="38" t="s">
        <v>179</v>
      </c>
      <c r="B419" s="35" t="s">
        <v>549</v>
      </c>
      <c r="C419" s="35" t="s">
        <v>145</v>
      </c>
      <c r="D419" s="35" t="s">
        <v>103</v>
      </c>
      <c r="E419" s="35" t="s">
        <v>360</v>
      </c>
      <c r="F419" s="35" t="s">
        <v>101</v>
      </c>
      <c r="G419" s="37">
        <f>G420+G422</f>
        <v>398</v>
      </c>
      <c r="H419" s="37">
        <f>H420+H422</f>
        <v>398</v>
      </c>
      <c r="I419" s="37">
        <f>I420+I422</f>
        <v>398</v>
      </c>
    </row>
    <row r="420" spans="1:9" ht="27.75" customHeight="1" x14ac:dyDescent="0.25">
      <c r="A420" s="38" t="s">
        <v>120</v>
      </c>
      <c r="B420" s="35" t="s">
        <v>549</v>
      </c>
      <c r="C420" s="35" t="s">
        <v>145</v>
      </c>
      <c r="D420" s="35" t="s">
        <v>103</v>
      </c>
      <c r="E420" s="35" t="s">
        <v>360</v>
      </c>
      <c r="F420" s="35" t="s">
        <v>121</v>
      </c>
      <c r="G420" s="37">
        <f>G421</f>
        <v>398</v>
      </c>
      <c r="H420" s="37">
        <f>H421</f>
        <v>398</v>
      </c>
      <c r="I420" s="37">
        <f>I421</f>
        <v>398</v>
      </c>
    </row>
    <row r="421" spans="1:9" ht="27.75" customHeight="1" x14ac:dyDescent="0.25">
      <c r="A421" s="38" t="s">
        <v>122</v>
      </c>
      <c r="B421" s="35" t="s">
        <v>549</v>
      </c>
      <c r="C421" s="35" t="s">
        <v>145</v>
      </c>
      <c r="D421" s="35" t="s">
        <v>103</v>
      </c>
      <c r="E421" s="35" t="s">
        <v>360</v>
      </c>
      <c r="F421" s="35" t="s">
        <v>123</v>
      </c>
      <c r="G421" s="37">
        <f>20+65+65+150+98</f>
        <v>398</v>
      </c>
      <c r="H421" s="37">
        <f>20+65+65+150+98</f>
        <v>398</v>
      </c>
      <c r="I421" s="37">
        <f>20+65+65+150+98</f>
        <v>398</v>
      </c>
    </row>
    <row r="422" spans="1:9" ht="27.75" hidden="1" customHeight="1" x14ac:dyDescent="0.25">
      <c r="A422" s="38" t="s">
        <v>226</v>
      </c>
      <c r="B422" s="35" t="s">
        <v>549</v>
      </c>
      <c r="C422" s="35" t="s">
        <v>145</v>
      </c>
      <c r="D422" s="35" t="s">
        <v>103</v>
      </c>
      <c r="E422" s="35" t="s">
        <v>360</v>
      </c>
      <c r="F422" s="35" t="s">
        <v>227</v>
      </c>
      <c r="G422" s="37">
        <f>G423</f>
        <v>0</v>
      </c>
      <c r="H422" s="37">
        <f>H423</f>
        <v>0</v>
      </c>
      <c r="I422" s="37">
        <f>I423</f>
        <v>0</v>
      </c>
    </row>
    <row r="423" spans="1:9" ht="14.25" hidden="1" customHeight="1" x14ac:dyDescent="0.25">
      <c r="A423" s="38" t="s">
        <v>228</v>
      </c>
      <c r="B423" s="35" t="s">
        <v>549</v>
      </c>
      <c r="C423" s="35" t="s">
        <v>145</v>
      </c>
      <c r="D423" s="35" t="s">
        <v>103</v>
      </c>
      <c r="E423" s="35" t="s">
        <v>360</v>
      </c>
      <c r="F423" s="35" t="s">
        <v>229</v>
      </c>
      <c r="G423" s="37">
        <v>0</v>
      </c>
      <c r="H423" s="37">
        <v>0</v>
      </c>
      <c r="I423" s="37">
        <v>0</v>
      </c>
    </row>
    <row r="424" spans="1:9" s="40" customFormat="1" ht="15" x14ac:dyDescent="0.25">
      <c r="A424" s="38" t="s">
        <v>361</v>
      </c>
      <c r="B424" s="35" t="s">
        <v>549</v>
      </c>
      <c r="C424" s="35" t="s">
        <v>145</v>
      </c>
      <c r="D424" s="35" t="s">
        <v>243</v>
      </c>
      <c r="E424" s="35" t="s">
        <v>100</v>
      </c>
      <c r="F424" s="35" t="s">
        <v>101</v>
      </c>
      <c r="G424" s="37">
        <f>G425+G450</f>
        <v>2370</v>
      </c>
      <c r="H424" s="37">
        <f>H425+H450</f>
        <v>2370</v>
      </c>
      <c r="I424" s="37">
        <f>I425+I450</f>
        <v>2370</v>
      </c>
    </row>
    <row r="425" spans="1:9" s="40" customFormat="1" ht="48" customHeight="1" x14ac:dyDescent="0.25">
      <c r="A425" s="38" t="s">
        <v>362</v>
      </c>
      <c r="B425" s="35" t="s">
        <v>549</v>
      </c>
      <c r="C425" s="35" t="s">
        <v>145</v>
      </c>
      <c r="D425" s="35" t="s">
        <v>243</v>
      </c>
      <c r="E425" s="35" t="s">
        <v>363</v>
      </c>
      <c r="F425" s="35" t="s">
        <v>101</v>
      </c>
      <c r="G425" s="37">
        <f>G426+G430+G434+G438+G442+G446</f>
        <v>2370</v>
      </c>
      <c r="H425" s="37">
        <f>H426+H430+H434+H438+H442+H446</f>
        <v>2370</v>
      </c>
      <c r="I425" s="37">
        <f>I426+I430+I434+I438+I442+I446</f>
        <v>2370</v>
      </c>
    </row>
    <row r="426" spans="1:9" s="40" customFormat="1" ht="39" x14ac:dyDescent="0.25">
      <c r="A426" s="38" t="s">
        <v>364</v>
      </c>
      <c r="B426" s="35" t="s">
        <v>549</v>
      </c>
      <c r="C426" s="35" t="s">
        <v>145</v>
      </c>
      <c r="D426" s="35" t="s">
        <v>243</v>
      </c>
      <c r="E426" s="35" t="s">
        <v>365</v>
      </c>
      <c r="F426" s="35" t="s">
        <v>101</v>
      </c>
      <c r="G426" s="37">
        <f>G427</f>
        <v>200</v>
      </c>
      <c r="H426" s="37">
        <f t="shared" ref="H426:I428" si="77">H427</f>
        <v>200</v>
      </c>
      <c r="I426" s="37">
        <f t="shared" si="77"/>
        <v>200</v>
      </c>
    </row>
    <row r="427" spans="1:9" s="40" customFormat="1" ht="15" x14ac:dyDescent="0.25">
      <c r="A427" s="38" t="s">
        <v>179</v>
      </c>
      <c r="B427" s="35" t="s">
        <v>549</v>
      </c>
      <c r="C427" s="35" t="s">
        <v>145</v>
      </c>
      <c r="D427" s="35" t="s">
        <v>243</v>
      </c>
      <c r="E427" s="35" t="s">
        <v>366</v>
      </c>
      <c r="F427" s="35" t="s">
        <v>101</v>
      </c>
      <c r="G427" s="37">
        <f>G428</f>
        <v>200</v>
      </c>
      <c r="H427" s="37">
        <f t="shared" si="77"/>
        <v>200</v>
      </c>
      <c r="I427" s="37">
        <f t="shared" si="77"/>
        <v>200</v>
      </c>
    </row>
    <row r="428" spans="1:9" s="40" customFormat="1" ht="26.25" x14ac:dyDescent="0.25">
      <c r="A428" s="38" t="s">
        <v>120</v>
      </c>
      <c r="B428" s="35" t="s">
        <v>549</v>
      </c>
      <c r="C428" s="35" t="s">
        <v>145</v>
      </c>
      <c r="D428" s="35" t="s">
        <v>243</v>
      </c>
      <c r="E428" s="35" t="s">
        <v>366</v>
      </c>
      <c r="F428" s="35" t="s">
        <v>121</v>
      </c>
      <c r="G428" s="37">
        <f>G429</f>
        <v>200</v>
      </c>
      <c r="H428" s="37">
        <f t="shared" si="77"/>
        <v>200</v>
      </c>
      <c r="I428" s="37">
        <f t="shared" si="77"/>
        <v>200</v>
      </c>
    </row>
    <row r="429" spans="1:9" s="41" customFormat="1" ht="26.25" x14ac:dyDescent="0.25">
      <c r="A429" s="38" t="s">
        <v>122</v>
      </c>
      <c r="B429" s="35" t="s">
        <v>549</v>
      </c>
      <c r="C429" s="35" t="s">
        <v>145</v>
      </c>
      <c r="D429" s="35" t="s">
        <v>243</v>
      </c>
      <c r="E429" s="35" t="s">
        <v>366</v>
      </c>
      <c r="F429" s="35" t="s">
        <v>123</v>
      </c>
      <c r="G429" s="37">
        <v>200</v>
      </c>
      <c r="H429" s="37">
        <v>200</v>
      </c>
      <c r="I429" s="37">
        <v>200</v>
      </c>
    </row>
    <row r="430" spans="1:9" s="41" customFormat="1" ht="51.75" x14ac:dyDescent="0.25">
      <c r="A430" s="38" t="s">
        <v>367</v>
      </c>
      <c r="B430" s="35" t="s">
        <v>549</v>
      </c>
      <c r="C430" s="35" t="s">
        <v>145</v>
      </c>
      <c r="D430" s="35" t="s">
        <v>243</v>
      </c>
      <c r="E430" s="35" t="s">
        <v>368</v>
      </c>
      <c r="F430" s="35" t="s">
        <v>101</v>
      </c>
      <c r="G430" s="37">
        <f>G431</f>
        <v>520</v>
      </c>
      <c r="H430" s="37">
        <f t="shared" ref="H430:I432" si="78">H431</f>
        <v>520</v>
      </c>
      <c r="I430" s="37">
        <f t="shared" si="78"/>
        <v>520</v>
      </c>
    </row>
    <row r="431" spans="1:9" s="41" customFormat="1" ht="15" x14ac:dyDescent="0.25">
      <c r="A431" s="38" t="s">
        <v>179</v>
      </c>
      <c r="B431" s="35" t="s">
        <v>549</v>
      </c>
      <c r="C431" s="35" t="s">
        <v>145</v>
      </c>
      <c r="D431" s="35" t="s">
        <v>243</v>
      </c>
      <c r="E431" s="35" t="s">
        <v>369</v>
      </c>
      <c r="F431" s="35" t="s">
        <v>101</v>
      </c>
      <c r="G431" s="37">
        <f>G432</f>
        <v>520</v>
      </c>
      <c r="H431" s="37">
        <f t="shared" si="78"/>
        <v>520</v>
      </c>
      <c r="I431" s="37">
        <f t="shared" si="78"/>
        <v>520</v>
      </c>
    </row>
    <row r="432" spans="1:9" s="41" customFormat="1" ht="26.25" x14ac:dyDescent="0.25">
      <c r="A432" s="38" t="s">
        <v>120</v>
      </c>
      <c r="B432" s="35" t="s">
        <v>549</v>
      </c>
      <c r="C432" s="35" t="s">
        <v>145</v>
      </c>
      <c r="D432" s="35" t="s">
        <v>243</v>
      </c>
      <c r="E432" s="35" t="s">
        <v>369</v>
      </c>
      <c r="F432" s="35" t="s">
        <v>121</v>
      </c>
      <c r="G432" s="37">
        <f>G433</f>
        <v>520</v>
      </c>
      <c r="H432" s="37">
        <f t="shared" si="78"/>
        <v>520</v>
      </c>
      <c r="I432" s="37">
        <f t="shared" si="78"/>
        <v>520</v>
      </c>
    </row>
    <row r="433" spans="1:9" s="41" customFormat="1" ht="26.25" x14ac:dyDescent="0.25">
      <c r="A433" s="38" t="s">
        <v>122</v>
      </c>
      <c r="B433" s="35" t="s">
        <v>549</v>
      </c>
      <c r="C433" s="35" t="s">
        <v>145</v>
      </c>
      <c r="D433" s="35" t="s">
        <v>243</v>
      </c>
      <c r="E433" s="35" t="s">
        <v>369</v>
      </c>
      <c r="F433" s="35" t="s">
        <v>123</v>
      </c>
      <c r="G433" s="37">
        <v>520</v>
      </c>
      <c r="H433" s="37">
        <v>520</v>
      </c>
      <c r="I433" s="37">
        <v>520</v>
      </c>
    </row>
    <row r="434" spans="1:9" s="41" customFormat="1" ht="26.25" x14ac:dyDescent="0.25">
      <c r="A434" s="38" t="s">
        <v>370</v>
      </c>
      <c r="B434" s="35" t="s">
        <v>549</v>
      </c>
      <c r="C434" s="35" t="s">
        <v>145</v>
      </c>
      <c r="D434" s="35" t="s">
        <v>243</v>
      </c>
      <c r="E434" s="35" t="s">
        <v>371</v>
      </c>
      <c r="F434" s="35" t="s">
        <v>101</v>
      </c>
      <c r="G434" s="37">
        <f>G435</f>
        <v>880</v>
      </c>
      <c r="H434" s="37">
        <f t="shared" ref="H434:I436" si="79">H435</f>
        <v>880</v>
      </c>
      <c r="I434" s="37">
        <f t="shared" si="79"/>
        <v>880</v>
      </c>
    </row>
    <row r="435" spans="1:9" s="41" customFormat="1" ht="15" x14ac:dyDescent="0.25">
      <c r="A435" s="38" t="s">
        <v>179</v>
      </c>
      <c r="B435" s="35" t="s">
        <v>549</v>
      </c>
      <c r="C435" s="35" t="s">
        <v>145</v>
      </c>
      <c r="D435" s="35" t="s">
        <v>243</v>
      </c>
      <c r="E435" s="35" t="s">
        <v>372</v>
      </c>
      <c r="F435" s="35" t="s">
        <v>101</v>
      </c>
      <c r="G435" s="37">
        <f>G436</f>
        <v>880</v>
      </c>
      <c r="H435" s="37">
        <f t="shared" si="79"/>
        <v>880</v>
      </c>
      <c r="I435" s="37">
        <f t="shared" si="79"/>
        <v>880</v>
      </c>
    </row>
    <row r="436" spans="1:9" s="41" customFormat="1" ht="26.25" x14ac:dyDescent="0.25">
      <c r="A436" s="38" t="s">
        <v>120</v>
      </c>
      <c r="B436" s="35" t="s">
        <v>549</v>
      </c>
      <c r="C436" s="35" t="s">
        <v>145</v>
      </c>
      <c r="D436" s="35" t="s">
        <v>243</v>
      </c>
      <c r="E436" s="35" t="s">
        <v>372</v>
      </c>
      <c r="F436" s="35" t="s">
        <v>121</v>
      </c>
      <c r="G436" s="37">
        <f>G437</f>
        <v>880</v>
      </c>
      <c r="H436" s="37">
        <f t="shared" si="79"/>
        <v>880</v>
      </c>
      <c r="I436" s="37">
        <f t="shared" si="79"/>
        <v>880</v>
      </c>
    </row>
    <row r="437" spans="1:9" s="41" customFormat="1" ht="26.25" x14ac:dyDescent="0.25">
      <c r="A437" s="38" t="s">
        <v>122</v>
      </c>
      <c r="B437" s="35" t="s">
        <v>549</v>
      </c>
      <c r="C437" s="35" t="s">
        <v>145</v>
      </c>
      <c r="D437" s="35" t="s">
        <v>243</v>
      </c>
      <c r="E437" s="35" t="s">
        <v>372</v>
      </c>
      <c r="F437" s="35" t="s">
        <v>123</v>
      </c>
      <c r="G437" s="37">
        <v>880</v>
      </c>
      <c r="H437" s="37">
        <v>880</v>
      </c>
      <c r="I437" s="37">
        <v>880</v>
      </c>
    </row>
    <row r="438" spans="1:9" s="41" customFormat="1" ht="39" x14ac:dyDescent="0.25">
      <c r="A438" s="38" t="s">
        <v>373</v>
      </c>
      <c r="B438" s="35" t="s">
        <v>549</v>
      </c>
      <c r="C438" s="35" t="s">
        <v>145</v>
      </c>
      <c r="D438" s="35" t="s">
        <v>243</v>
      </c>
      <c r="E438" s="35" t="s">
        <v>374</v>
      </c>
      <c r="F438" s="35" t="s">
        <v>101</v>
      </c>
      <c r="G438" s="37">
        <f>G439</f>
        <v>720</v>
      </c>
      <c r="H438" s="37">
        <f t="shared" ref="H438:I440" si="80">H439</f>
        <v>720</v>
      </c>
      <c r="I438" s="37">
        <f t="shared" si="80"/>
        <v>720</v>
      </c>
    </row>
    <row r="439" spans="1:9" s="41" customFormat="1" ht="15" x14ac:dyDescent="0.25">
      <c r="A439" s="38" t="s">
        <v>179</v>
      </c>
      <c r="B439" s="35" t="s">
        <v>549</v>
      </c>
      <c r="C439" s="35" t="s">
        <v>145</v>
      </c>
      <c r="D439" s="35" t="s">
        <v>243</v>
      </c>
      <c r="E439" s="35" t="s">
        <v>375</v>
      </c>
      <c r="F439" s="35" t="s">
        <v>101</v>
      </c>
      <c r="G439" s="37">
        <f>G440</f>
        <v>720</v>
      </c>
      <c r="H439" s="37">
        <f t="shared" si="80"/>
        <v>720</v>
      </c>
      <c r="I439" s="37">
        <f t="shared" si="80"/>
        <v>720</v>
      </c>
    </row>
    <row r="440" spans="1:9" s="41" customFormat="1" ht="26.25" x14ac:dyDescent="0.25">
      <c r="A440" s="38" t="s">
        <v>120</v>
      </c>
      <c r="B440" s="35" t="s">
        <v>549</v>
      </c>
      <c r="C440" s="35" t="s">
        <v>145</v>
      </c>
      <c r="D440" s="35" t="s">
        <v>243</v>
      </c>
      <c r="E440" s="35" t="s">
        <v>375</v>
      </c>
      <c r="F440" s="35" t="s">
        <v>121</v>
      </c>
      <c r="G440" s="37">
        <f>G441</f>
        <v>720</v>
      </c>
      <c r="H440" s="37">
        <f t="shared" si="80"/>
        <v>720</v>
      </c>
      <c r="I440" s="37">
        <f t="shared" si="80"/>
        <v>720</v>
      </c>
    </row>
    <row r="441" spans="1:9" s="41" customFormat="1" ht="26.25" x14ac:dyDescent="0.25">
      <c r="A441" s="38" t="s">
        <v>122</v>
      </c>
      <c r="B441" s="35" t="s">
        <v>549</v>
      </c>
      <c r="C441" s="35" t="s">
        <v>145</v>
      </c>
      <c r="D441" s="35" t="s">
        <v>243</v>
      </c>
      <c r="E441" s="35" t="s">
        <v>375</v>
      </c>
      <c r="F441" s="35" t="s">
        <v>123</v>
      </c>
      <c r="G441" s="37">
        <f>470+250</f>
        <v>720</v>
      </c>
      <c r="H441" s="37">
        <f>470+250</f>
        <v>720</v>
      </c>
      <c r="I441" s="37">
        <f>470+250</f>
        <v>720</v>
      </c>
    </row>
    <row r="442" spans="1:9" s="41" customFormat="1" ht="26.25" x14ac:dyDescent="0.25">
      <c r="A442" s="38" t="s">
        <v>376</v>
      </c>
      <c r="B442" s="35" t="s">
        <v>549</v>
      </c>
      <c r="C442" s="35" t="s">
        <v>145</v>
      </c>
      <c r="D442" s="35" t="s">
        <v>243</v>
      </c>
      <c r="E442" s="35" t="s">
        <v>377</v>
      </c>
      <c r="F442" s="35" t="s">
        <v>101</v>
      </c>
      <c r="G442" s="37">
        <f>G443</f>
        <v>50</v>
      </c>
      <c r="H442" s="37">
        <f t="shared" ref="H442:I444" si="81">H443</f>
        <v>50</v>
      </c>
      <c r="I442" s="37">
        <f t="shared" si="81"/>
        <v>50</v>
      </c>
    </row>
    <row r="443" spans="1:9" s="41" customFormat="1" ht="15" x14ac:dyDescent="0.25">
      <c r="A443" s="38" t="s">
        <v>179</v>
      </c>
      <c r="B443" s="35" t="s">
        <v>549</v>
      </c>
      <c r="C443" s="35" t="s">
        <v>145</v>
      </c>
      <c r="D443" s="35" t="s">
        <v>243</v>
      </c>
      <c r="E443" s="35" t="s">
        <v>378</v>
      </c>
      <c r="F443" s="35" t="s">
        <v>101</v>
      </c>
      <c r="G443" s="37">
        <f>G444</f>
        <v>50</v>
      </c>
      <c r="H443" s="37">
        <f t="shared" si="81"/>
        <v>50</v>
      </c>
      <c r="I443" s="37">
        <f t="shared" si="81"/>
        <v>50</v>
      </c>
    </row>
    <row r="444" spans="1:9" s="41" customFormat="1" ht="26.25" x14ac:dyDescent="0.25">
      <c r="A444" s="38" t="s">
        <v>120</v>
      </c>
      <c r="B444" s="35" t="s">
        <v>549</v>
      </c>
      <c r="C444" s="35" t="s">
        <v>145</v>
      </c>
      <c r="D444" s="35" t="s">
        <v>243</v>
      </c>
      <c r="E444" s="35" t="s">
        <v>378</v>
      </c>
      <c r="F444" s="35" t="s">
        <v>121</v>
      </c>
      <c r="G444" s="37">
        <f>G445</f>
        <v>50</v>
      </c>
      <c r="H444" s="37">
        <f t="shared" si="81"/>
        <v>50</v>
      </c>
      <c r="I444" s="37">
        <f t="shared" si="81"/>
        <v>50</v>
      </c>
    </row>
    <row r="445" spans="1:9" s="41" customFormat="1" ht="32.25" customHeight="1" x14ac:dyDescent="0.25">
      <c r="A445" s="38" t="s">
        <v>122</v>
      </c>
      <c r="B445" s="35" t="s">
        <v>549</v>
      </c>
      <c r="C445" s="35" t="s">
        <v>145</v>
      </c>
      <c r="D445" s="35" t="s">
        <v>243</v>
      </c>
      <c r="E445" s="35" t="s">
        <v>378</v>
      </c>
      <c r="F445" s="35" t="s">
        <v>123</v>
      </c>
      <c r="G445" s="37">
        <v>50</v>
      </c>
      <c r="H445" s="37">
        <v>50</v>
      </c>
      <c r="I445" s="37">
        <v>50</v>
      </c>
    </row>
    <row r="446" spans="1:9" s="41" customFormat="1" ht="26.25" hidden="1" x14ac:dyDescent="0.25">
      <c r="A446" s="38" t="s">
        <v>379</v>
      </c>
      <c r="B446" s="35" t="s">
        <v>549</v>
      </c>
      <c r="C446" s="35" t="s">
        <v>145</v>
      </c>
      <c r="D446" s="35" t="s">
        <v>243</v>
      </c>
      <c r="E446" s="35" t="s">
        <v>380</v>
      </c>
      <c r="F446" s="35" t="s">
        <v>101</v>
      </c>
      <c r="G446" s="37">
        <f>G447</f>
        <v>0</v>
      </c>
    </row>
    <row r="447" spans="1:9" s="41" customFormat="1" ht="15" hidden="1" x14ac:dyDescent="0.25">
      <c r="A447" s="38" t="s">
        <v>179</v>
      </c>
      <c r="B447" s="35" t="s">
        <v>549</v>
      </c>
      <c r="C447" s="35" t="s">
        <v>145</v>
      </c>
      <c r="D447" s="35" t="s">
        <v>243</v>
      </c>
      <c r="E447" s="35" t="s">
        <v>381</v>
      </c>
      <c r="F447" s="35" t="s">
        <v>101</v>
      </c>
      <c r="G447" s="37">
        <f>G448</f>
        <v>0</v>
      </c>
    </row>
    <row r="448" spans="1:9" s="41" customFormat="1" ht="26.25" hidden="1" x14ac:dyDescent="0.25">
      <c r="A448" s="38" t="s">
        <v>120</v>
      </c>
      <c r="B448" s="35" t="s">
        <v>549</v>
      </c>
      <c r="C448" s="35" t="s">
        <v>145</v>
      </c>
      <c r="D448" s="35" t="s">
        <v>243</v>
      </c>
      <c r="E448" s="35" t="s">
        <v>381</v>
      </c>
      <c r="F448" s="35" t="s">
        <v>121</v>
      </c>
      <c r="G448" s="37">
        <f>G449</f>
        <v>0</v>
      </c>
    </row>
    <row r="449" spans="1:9" s="41" customFormat="1" ht="26.25" hidden="1" x14ac:dyDescent="0.25">
      <c r="A449" s="38" t="s">
        <v>122</v>
      </c>
      <c r="B449" s="35" t="s">
        <v>549</v>
      </c>
      <c r="C449" s="35" t="s">
        <v>145</v>
      </c>
      <c r="D449" s="35" t="s">
        <v>243</v>
      </c>
      <c r="E449" s="35" t="s">
        <v>381</v>
      </c>
      <c r="F449" s="35" t="s">
        <v>123</v>
      </c>
      <c r="G449" s="37">
        <f>50-8.6-41.4</f>
        <v>0</v>
      </c>
    </row>
    <row r="450" spans="1:9" s="41" customFormat="1" ht="26.25" hidden="1" x14ac:dyDescent="0.25">
      <c r="A450" s="38" t="s">
        <v>359</v>
      </c>
      <c r="B450" s="35" t="s">
        <v>549</v>
      </c>
      <c r="C450" s="35" t="s">
        <v>145</v>
      </c>
      <c r="D450" s="35" t="s">
        <v>243</v>
      </c>
      <c r="E450" s="35" t="s">
        <v>211</v>
      </c>
      <c r="F450" s="35" t="s">
        <v>101</v>
      </c>
      <c r="G450" s="37">
        <f>G451</f>
        <v>0</v>
      </c>
    </row>
    <row r="451" spans="1:9" s="41" customFormat="1" ht="15" hidden="1" x14ac:dyDescent="0.25">
      <c r="A451" s="38" t="s">
        <v>220</v>
      </c>
      <c r="B451" s="35" t="s">
        <v>549</v>
      </c>
      <c r="C451" s="35" t="s">
        <v>145</v>
      </c>
      <c r="D451" s="35" t="s">
        <v>243</v>
      </c>
      <c r="E451" s="35" t="s">
        <v>221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222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222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222</v>
      </c>
      <c r="F454" s="35" t="s">
        <v>123</v>
      </c>
      <c r="G454" s="37">
        <v>0</v>
      </c>
    </row>
    <row r="455" spans="1:9" s="41" customFormat="1" ht="26.25" hidden="1" x14ac:dyDescent="0.25">
      <c r="A455" s="38" t="s">
        <v>385</v>
      </c>
      <c r="B455" s="35" t="s">
        <v>549</v>
      </c>
      <c r="C455" s="35" t="s">
        <v>145</v>
      </c>
      <c r="D455" s="35" t="s">
        <v>145</v>
      </c>
      <c r="E455" s="35" t="s">
        <v>100</v>
      </c>
      <c r="F455" s="35" t="s">
        <v>101</v>
      </c>
      <c r="G455" s="37">
        <f>G456</f>
        <v>0</v>
      </c>
    </row>
    <row r="456" spans="1:9" s="41" customFormat="1" ht="26.25" hidden="1" x14ac:dyDescent="0.25">
      <c r="A456" s="38" t="s">
        <v>386</v>
      </c>
      <c r="B456" s="35" t="s">
        <v>549</v>
      </c>
      <c r="C456" s="35" t="s">
        <v>145</v>
      </c>
      <c r="D456" s="35" t="s">
        <v>145</v>
      </c>
      <c r="E456" s="35" t="s">
        <v>211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220</v>
      </c>
      <c r="B457" s="35" t="s">
        <v>549</v>
      </c>
      <c r="C457" s="35" t="s">
        <v>145</v>
      </c>
      <c r="D457" s="35" t="s">
        <v>145</v>
      </c>
      <c r="E457" s="35" t="s">
        <v>221</v>
      </c>
      <c r="F457" s="35" t="s">
        <v>101</v>
      </c>
      <c r="G457" s="37">
        <f>G458</f>
        <v>0</v>
      </c>
    </row>
    <row r="458" spans="1:9" s="41" customFormat="1" ht="15" hidden="1" x14ac:dyDescent="0.25">
      <c r="A458" s="38" t="s">
        <v>179</v>
      </c>
      <c r="B458" s="35" t="s">
        <v>549</v>
      </c>
      <c r="C458" s="35" t="s">
        <v>145</v>
      </c>
      <c r="D458" s="35" t="s">
        <v>145</v>
      </c>
      <c r="E458" s="35" t="s">
        <v>222</v>
      </c>
      <c r="F458" s="35" t="s">
        <v>101</v>
      </c>
      <c r="G458" s="37">
        <f>G459</f>
        <v>0</v>
      </c>
    </row>
    <row r="459" spans="1:9" s="41" customFormat="1" ht="26.25" hidden="1" x14ac:dyDescent="0.25">
      <c r="A459" s="38" t="s">
        <v>120</v>
      </c>
      <c r="B459" s="35" t="s">
        <v>549</v>
      </c>
      <c r="C459" s="35" t="s">
        <v>145</v>
      </c>
      <c r="D459" s="35" t="s">
        <v>145</v>
      </c>
      <c r="E459" s="35" t="s">
        <v>222</v>
      </c>
      <c r="F459" s="35" t="s">
        <v>121</v>
      </c>
      <c r="G459" s="37">
        <f>G460</f>
        <v>0</v>
      </c>
    </row>
    <row r="460" spans="1:9" s="41" customFormat="1" ht="16.5" hidden="1" customHeight="1" x14ac:dyDescent="0.25">
      <c r="A460" s="38" t="s">
        <v>122</v>
      </c>
      <c r="B460" s="35" t="s">
        <v>549</v>
      </c>
      <c r="C460" s="35" t="s">
        <v>145</v>
      </c>
      <c r="D460" s="35" t="s">
        <v>145</v>
      </c>
      <c r="E460" s="35" t="s">
        <v>222</v>
      </c>
      <c r="F460" s="35" t="s">
        <v>123</v>
      </c>
      <c r="G460" s="37"/>
    </row>
    <row r="461" spans="1:9" s="40" customFormat="1" ht="15" x14ac:dyDescent="0.25">
      <c r="A461" s="38" t="s">
        <v>387</v>
      </c>
      <c r="B461" s="35" t="s">
        <v>549</v>
      </c>
      <c r="C461" s="35" t="s">
        <v>158</v>
      </c>
      <c r="D461" s="35" t="s">
        <v>99</v>
      </c>
      <c r="E461" s="35" t="s">
        <v>100</v>
      </c>
      <c r="F461" s="35" t="s">
        <v>101</v>
      </c>
      <c r="G461" s="37">
        <f>G462+G488+G511+G516</f>
        <v>39277.5</v>
      </c>
      <c r="H461" s="37">
        <f>H462+H488+H511+H516</f>
        <v>41235.300000000003</v>
      </c>
      <c r="I461" s="37">
        <f>I462+I488+I511+I516</f>
        <v>42580.7</v>
      </c>
    </row>
    <row r="462" spans="1:9" s="40" customFormat="1" ht="15" x14ac:dyDescent="0.25">
      <c r="A462" s="38" t="s">
        <v>388</v>
      </c>
      <c r="B462" s="35" t="s">
        <v>549</v>
      </c>
      <c r="C462" s="35" t="s">
        <v>158</v>
      </c>
      <c r="D462" s="35" t="s">
        <v>98</v>
      </c>
      <c r="E462" s="35" t="s">
        <v>100</v>
      </c>
      <c r="F462" s="35" t="s">
        <v>101</v>
      </c>
      <c r="G462" s="37">
        <f>G463+G468</f>
        <v>17844.400000000001</v>
      </c>
      <c r="H462" s="37">
        <f>H463+H468</f>
        <v>18186</v>
      </c>
      <c r="I462" s="37">
        <f>I463+I468</f>
        <v>18886.100000000002</v>
      </c>
    </row>
    <row r="463" spans="1:9" s="40" customFormat="1" ht="26.25" hidden="1" x14ac:dyDescent="0.25">
      <c r="A463" s="38" t="s">
        <v>389</v>
      </c>
      <c r="B463" s="35" t="s">
        <v>549</v>
      </c>
      <c r="C463" s="35" t="s">
        <v>158</v>
      </c>
      <c r="D463" s="35" t="s">
        <v>98</v>
      </c>
      <c r="E463" s="35" t="s">
        <v>390</v>
      </c>
      <c r="F463" s="35" t="s">
        <v>101</v>
      </c>
      <c r="G463" s="37">
        <f>G464</f>
        <v>0</v>
      </c>
      <c r="H463" s="37">
        <f t="shared" ref="H463:I466" si="82">H464</f>
        <v>0</v>
      </c>
      <c r="I463" s="37">
        <f t="shared" si="82"/>
        <v>0</v>
      </c>
    </row>
    <row r="464" spans="1:9" s="40" customFormat="1" ht="51.75" hidden="1" x14ac:dyDescent="0.25">
      <c r="A464" s="61" t="s">
        <v>391</v>
      </c>
      <c r="B464" s="42" t="s">
        <v>549</v>
      </c>
      <c r="C464" s="42" t="s">
        <v>158</v>
      </c>
      <c r="D464" s="42" t="s">
        <v>98</v>
      </c>
      <c r="E464" s="42" t="s">
        <v>392</v>
      </c>
      <c r="F464" s="42" t="s">
        <v>101</v>
      </c>
      <c r="G464" s="43">
        <f>G465</f>
        <v>0</v>
      </c>
      <c r="H464" s="43">
        <f t="shared" si="82"/>
        <v>0</v>
      </c>
      <c r="I464" s="43">
        <f t="shared" si="82"/>
        <v>0</v>
      </c>
    </row>
    <row r="465" spans="1:9" s="40" customFormat="1" ht="15" hidden="1" x14ac:dyDescent="0.25">
      <c r="A465" s="61" t="s">
        <v>179</v>
      </c>
      <c r="B465" s="42" t="s">
        <v>549</v>
      </c>
      <c r="C465" s="42" t="s">
        <v>158</v>
      </c>
      <c r="D465" s="42" t="s">
        <v>98</v>
      </c>
      <c r="E465" s="42" t="s">
        <v>393</v>
      </c>
      <c r="F465" s="42" t="s">
        <v>101</v>
      </c>
      <c r="G465" s="43">
        <f>G466</f>
        <v>0</v>
      </c>
      <c r="H465" s="43">
        <f t="shared" si="82"/>
        <v>0</v>
      </c>
      <c r="I465" s="43">
        <f t="shared" si="82"/>
        <v>0</v>
      </c>
    </row>
    <row r="466" spans="1:9" s="40" customFormat="1" ht="26.25" hidden="1" x14ac:dyDescent="0.25">
      <c r="A466" s="61" t="s">
        <v>394</v>
      </c>
      <c r="B466" s="42" t="s">
        <v>549</v>
      </c>
      <c r="C466" s="42" t="s">
        <v>158</v>
      </c>
      <c r="D466" s="42" t="s">
        <v>98</v>
      </c>
      <c r="E466" s="42" t="s">
        <v>393</v>
      </c>
      <c r="F466" s="42" t="s">
        <v>395</v>
      </c>
      <c r="G466" s="43">
        <f>G467</f>
        <v>0</v>
      </c>
      <c r="H466" s="43">
        <f t="shared" si="82"/>
        <v>0</v>
      </c>
      <c r="I466" s="43">
        <f t="shared" si="82"/>
        <v>0</v>
      </c>
    </row>
    <row r="467" spans="1:9" s="40" customFormat="1" ht="15" hidden="1" x14ac:dyDescent="0.25">
      <c r="A467" s="61" t="s">
        <v>396</v>
      </c>
      <c r="B467" s="42" t="s">
        <v>549</v>
      </c>
      <c r="C467" s="42" t="s">
        <v>158</v>
      </c>
      <c r="D467" s="42" t="s">
        <v>98</v>
      </c>
      <c r="E467" s="42" t="s">
        <v>393</v>
      </c>
      <c r="F467" s="42" t="s">
        <v>397</v>
      </c>
      <c r="G467" s="43">
        <f>63.1-63.1</f>
        <v>0</v>
      </c>
      <c r="H467" s="43">
        <f>63.1-63.1</f>
        <v>0</v>
      </c>
      <c r="I467" s="43">
        <f>63.1-63.1</f>
        <v>0</v>
      </c>
    </row>
    <row r="468" spans="1:9" s="40" customFormat="1" ht="39" x14ac:dyDescent="0.25">
      <c r="A468" s="38" t="s">
        <v>398</v>
      </c>
      <c r="B468" s="35" t="s">
        <v>549</v>
      </c>
      <c r="C468" s="35" t="s">
        <v>158</v>
      </c>
      <c r="D468" s="35" t="s">
        <v>98</v>
      </c>
      <c r="E468" s="35" t="s">
        <v>399</v>
      </c>
      <c r="F468" s="35" t="s">
        <v>101</v>
      </c>
      <c r="G468" s="37">
        <f>G469+G479+G482+G485</f>
        <v>17844.400000000001</v>
      </c>
      <c r="H468" s="37">
        <f>H469+H479+H482+H485</f>
        <v>18186</v>
      </c>
      <c r="I468" s="37">
        <f>I469+I479+I482+I485</f>
        <v>18886.100000000002</v>
      </c>
    </row>
    <row r="469" spans="1:9" s="40" customFormat="1" ht="51.75" x14ac:dyDescent="0.25">
      <c r="A469" s="38" t="s">
        <v>400</v>
      </c>
      <c r="B469" s="35" t="s">
        <v>549</v>
      </c>
      <c r="C469" s="35" t="s">
        <v>158</v>
      </c>
      <c r="D469" s="35" t="s">
        <v>98</v>
      </c>
      <c r="E469" s="35" t="s">
        <v>401</v>
      </c>
      <c r="F469" s="35" t="s">
        <v>101</v>
      </c>
      <c r="G469" s="37">
        <f>G470+G473+G476</f>
        <v>10092.9</v>
      </c>
      <c r="H469" s="37">
        <f t="shared" ref="H469:I469" si="83">H470+H473+H476</f>
        <v>10349.1</v>
      </c>
      <c r="I469" s="37">
        <f t="shared" si="83"/>
        <v>10643.7</v>
      </c>
    </row>
    <row r="470" spans="1:9" s="40" customFormat="1" ht="39" x14ac:dyDescent="0.25">
      <c r="A470" s="38" t="s">
        <v>402</v>
      </c>
      <c r="B470" s="35" t="s">
        <v>549</v>
      </c>
      <c r="C470" s="35" t="s">
        <v>158</v>
      </c>
      <c r="D470" s="35" t="s">
        <v>98</v>
      </c>
      <c r="E470" s="35" t="s">
        <v>403</v>
      </c>
      <c r="F470" s="35" t="s">
        <v>101</v>
      </c>
      <c r="G470" s="37">
        <f>G471</f>
        <v>9783.7000000000007</v>
      </c>
      <c r="H470" s="37">
        <f t="shared" ref="H470:I471" si="84">H471</f>
        <v>10349.1</v>
      </c>
      <c r="I470" s="37">
        <f t="shared" si="84"/>
        <v>10643.7</v>
      </c>
    </row>
    <row r="471" spans="1:9" s="40" customFormat="1" ht="26.25" x14ac:dyDescent="0.25">
      <c r="A471" s="38" t="s">
        <v>394</v>
      </c>
      <c r="B471" s="35" t="s">
        <v>549</v>
      </c>
      <c r="C471" s="35" t="s">
        <v>158</v>
      </c>
      <c r="D471" s="35" t="s">
        <v>98</v>
      </c>
      <c r="E471" s="35" t="s">
        <v>403</v>
      </c>
      <c r="F471" s="35" t="s">
        <v>395</v>
      </c>
      <c r="G471" s="37">
        <f>G472</f>
        <v>9783.7000000000007</v>
      </c>
      <c r="H471" s="37">
        <f t="shared" si="84"/>
        <v>10349.1</v>
      </c>
      <c r="I471" s="37">
        <f t="shared" si="84"/>
        <v>10643.7</v>
      </c>
    </row>
    <row r="472" spans="1:9" s="40" customFormat="1" ht="15" x14ac:dyDescent="0.25">
      <c r="A472" s="38" t="s">
        <v>396</v>
      </c>
      <c r="B472" s="35" t="s">
        <v>549</v>
      </c>
      <c r="C472" s="35" t="s">
        <v>158</v>
      </c>
      <c r="D472" s="35" t="s">
        <v>98</v>
      </c>
      <c r="E472" s="35" t="s">
        <v>403</v>
      </c>
      <c r="F472" s="35" t="s">
        <v>397</v>
      </c>
      <c r="G472" s="37">
        <f>9800-16.3</f>
        <v>9783.7000000000007</v>
      </c>
      <c r="H472" s="37">
        <v>10349.1</v>
      </c>
      <c r="I472" s="37">
        <v>10643.7</v>
      </c>
    </row>
    <row r="473" spans="1:9" s="40" customFormat="1" ht="26.25" x14ac:dyDescent="0.25">
      <c r="A473" s="38" t="s">
        <v>594</v>
      </c>
      <c r="B473" s="35" t="s">
        <v>549</v>
      </c>
      <c r="C473" s="35" t="s">
        <v>158</v>
      </c>
      <c r="D473" s="35" t="s">
        <v>98</v>
      </c>
      <c r="E473" s="35" t="s">
        <v>597</v>
      </c>
      <c r="F473" s="35" t="s">
        <v>101</v>
      </c>
      <c r="G473" s="37">
        <f>G474</f>
        <v>292.89999999999998</v>
      </c>
      <c r="H473" s="37">
        <f t="shared" ref="H473:I473" si="85">H474</f>
        <v>0</v>
      </c>
      <c r="I473" s="37">
        <f t="shared" si="85"/>
        <v>0</v>
      </c>
    </row>
    <row r="474" spans="1:9" s="40" customFormat="1" ht="26.25" x14ac:dyDescent="0.25">
      <c r="A474" s="38" t="s">
        <v>394</v>
      </c>
      <c r="B474" s="35" t="s">
        <v>549</v>
      </c>
      <c r="C474" s="35" t="s">
        <v>158</v>
      </c>
      <c r="D474" s="35" t="s">
        <v>98</v>
      </c>
      <c r="E474" s="35" t="s">
        <v>597</v>
      </c>
      <c r="F474" s="35" t="s">
        <v>395</v>
      </c>
      <c r="G474" s="37">
        <f>G475</f>
        <v>292.89999999999998</v>
      </c>
      <c r="H474" s="37">
        <f t="shared" ref="H474:I474" si="86">H475</f>
        <v>0</v>
      </c>
      <c r="I474" s="37">
        <f t="shared" si="86"/>
        <v>0</v>
      </c>
    </row>
    <row r="475" spans="1:9" s="40" customFormat="1" ht="15" x14ac:dyDescent="0.25">
      <c r="A475" s="38" t="s">
        <v>396</v>
      </c>
      <c r="B475" s="35" t="s">
        <v>549</v>
      </c>
      <c r="C475" s="35" t="s">
        <v>158</v>
      </c>
      <c r="D475" s="35" t="s">
        <v>98</v>
      </c>
      <c r="E475" s="35" t="s">
        <v>597</v>
      </c>
      <c r="F475" s="35" t="s">
        <v>397</v>
      </c>
      <c r="G475" s="37">
        <v>292.89999999999998</v>
      </c>
      <c r="H475" s="37">
        <v>0</v>
      </c>
      <c r="I475" s="37">
        <v>0</v>
      </c>
    </row>
    <row r="476" spans="1:9" s="40" customFormat="1" ht="39" x14ac:dyDescent="0.25">
      <c r="A476" s="38" t="s">
        <v>592</v>
      </c>
      <c r="B476" s="35" t="s">
        <v>549</v>
      </c>
      <c r="C476" s="35" t="s">
        <v>158</v>
      </c>
      <c r="D476" s="35" t="s">
        <v>98</v>
      </c>
      <c r="E476" s="35" t="s">
        <v>603</v>
      </c>
      <c r="F476" s="35" t="s">
        <v>101</v>
      </c>
      <c r="G476" s="37">
        <f>G477</f>
        <v>16.3</v>
      </c>
      <c r="H476" s="37">
        <f t="shared" ref="H476:I476" si="87">H477</f>
        <v>0</v>
      </c>
      <c r="I476" s="37">
        <f t="shared" si="87"/>
        <v>0</v>
      </c>
    </row>
    <row r="477" spans="1:9" s="40" customFormat="1" ht="26.25" x14ac:dyDescent="0.25">
      <c r="A477" s="38" t="s">
        <v>394</v>
      </c>
      <c r="B477" s="35" t="s">
        <v>549</v>
      </c>
      <c r="C477" s="35" t="s">
        <v>158</v>
      </c>
      <c r="D477" s="35" t="s">
        <v>98</v>
      </c>
      <c r="E477" s="35" t="s">
        <v>603</v>
      </c>
      <c r="F477" s="35" t="s">
        <v>395</v>
      </c>
      <c r="G477" s="37">
        <f>G478</f>
        <v>16.3</v>
      </c>
      <c r="H477" s="37">
        <f t="shared" ref="H477:I477" si="88">H478</f>
        <v>0</v>
      </c>
      <c r="I477" s="37">
        <f t="shared" si="88"/>
        <v>0</v>
      </c>
    </row>
    <row r="478" spans="1:9" s="40" customFormat="1" ht="15" x14ac:dyDescent="0.25">
      <c r="A478" s="38" t="s">
        <v>396</v>
      </c>
      <c r="B478" s="35" t="s">
        <v>549</v>
      </c>
      <c r="C478" s="35" t="s">
        <v>158</v>
      </c>
      <c r="D478" s="35" t="s">
        <v>98</v>
      </c>
      <c r="E478" s="35" t="s">
        <v>603</v>
      </c>
      <c r="F478" s="35" t="s">
        <v>397</v>
      </c>
      <c r="G478" s="37">
        <v>16.3</v>
      </c>
      <c r="H478" s="37">
        <v>0</v>
      </c>
      <c r="I478" s="37">
        <v>0</v>
      </c>
    </row>
    <row r="479" spans="1:9" s="40" customFormat="1" ht="51.75" x14ac:dyDescent="0.25">
      <c r="A479" s="38" t="s">
        <v>404</v>
      </c>
      <c r="B479" s="35" t="s">
        <v>549</v>
      </c>
      <c r="C479" s="35" t="s">
        <v>158</v>
      </c>
      <c r="D479" s="35" t="s">
        <v>98</v>
      </c>
      <c r="E479" s="35" t="s">
        <v>405</v>
      </c>
      <c r="F479" s="35" t="s">
        <v>101</v>
      </c>
      <c r="G479" s="37">
        <f t="shared" ref="G479:I480" si="89">G480</f>
        <v>88</v>
      </c>
      <c r="H479" s="37">
        <f t="shared" si="89"/>
        <v>88</v>
      </c>
      <c r="I479" s="37">
        <f t="shared" si="89"/>
        <v>88</v>
      </c>
    </row>
    <row r="480" spans="1:9" s="40" customFormat="1" ht="30" customHeight="1" x14ac:dyDescent="0.25">
      <c r="A480" s="38" t="s">
        <v>394</v>
      </c>
      <c r="B480" s="35" t="s">
        <v>549</v>
      </c>
      <c r="C480" s="35" t="s">
        <v>158</v>
      </c>
      <c r="D480" s="35" t="s">
        <v>98</v>
      </c>
      <c r="E480" s="35" t="s">
        <v>405</v>
      </c>
      <c r="F480" s="35" t="s">
        <v>395</v>
      </c>
      <c r="G480" s="37">
        <f t="shared" si="89"/>
        <v>88</v>
      </c>
      <c r="H480" s="37">
        <f t="shared" si="89"/>
        <v>88</v>
      </c>
      <c r="I480" s="37">
        <f t="shared" si="89"/>
        <v>88</v>
      </c>
    </row>
    <row r="481" spans="1:9" s="40" customFormat="1" ht="18.75" customHeight="1" x14ac:dyDescent="0.25">
      <c r="A481" s="38" t="s">
        <v>396</v>
      </c>
      <c r="B481" s="35" t="s">
        <v>549</v>
      </c>
      <c r="C481" s="35" t="s">
        <v>158</v>
      </c>
      <c r="D481" s="35" t="s">
        <v>98</v>
      </c>
      <c r="E481" s="35" t="s">
        <v>405</v>
      </c>
      <c r="F481" s="35" t="s">
        <v>397</v>
      </c>
      <c r="G481" s="37">
        <v>88</v>
      </c>
      <c r="H481" s="37">
        <v>88</v>
      </c>
      <c r="I481" s="37">
        <v>88</v>
      </c>
    </row>
    <row r="482" spans="1:9" s="40" customFormat="1" ht="132" customHeight="1" x14ac:dyDescent="0.25">
      <c r="A482" s="38" t="s">
        <v>406</v>
      </c>
      <c r="B482" s="35" t="s">
        <v>549</v>
      </c>
      <c r="C482" s="35" t="s">
        <v>158</v>
      </c>
      <c r="D482" s="35" t="s">
        <v>98</v>
      </c>
      <c r="E482" s="35" t="s">
        <v>407</v>
      </c>
      <c r="F482" s="35" t="s">
        <v>101</v>
      </c>
      <c r="G482" s="37">
        <f t="shared" ref="G482:I483" si="90">G483</f>
        <v>46.4</v>
      </c>
      <c r="H482" s="37">
        <f t="shared" si="90"/>
        <v>48</v>
      </c>
      <c r="I482" s="37">
        <f t="shared" si="90"/>
        <v>49.6</v>
      </c>
    </row>
    <row r="483" spans="1:9" s="40" customFormat="1" ht="30" customHeight="1" x14ac:dyDescent="0.25">
      <c r="A483" s="38" t="s">
        <v>394</v>
      </c>
      <c r="B483" s="35" t="s">
        <v>549</v>
      </c>
      <c r="C483" s="35" t="s">
        <v>158</v>
      </c>
      <c r="D483" s="35" t="s">
        <v>98</v>
      </c>
      <c r="E483" s="35" t="s">
        <v>407</v>
      </c>
      <c r="F483" s="35" t="s">
        <v>395</v>
      </c>
      <c r="G483" s="37">
        <f t="shared" si="90"/>
        <v>46.4</v>
      </c>
      <c r="H483" s="37">
        <f t="shared" si="90"/>
        <v>48</v>
      </c>
      <c r="I483" s="37">
        <f t="shared" si="90"/>
        <v>49.6</v>
      </c>
    </row>
    <row r="484" spans="1:9" s="40" customFormat="1" ht="19.5" customHeight="1" x14ac:dyDescent="0.25">
      <c r="A484" s="38" t="s">
        <v>396</v>
      </c>
      <c r="B484" s="35" t="s">
        <v>549</v>
      </c>
      <c r="C484" s="35" t="s">
        <v>158</v>
      </c>
      <c r="D484" s="35" t="s">
        <v>98</v>
      </c>
      <c r="E484" s="35" t="s">
        <v>407</v>
      </c>
      <c r="F484" s="35" t="s">
        <v>397</v>
      </c>
      <c r="G484" s="37">
        <v>46.4</v>
      </c>
      <c r="H484" s="37">
        <v>48</v>
      </c>
      <c r="I484" s="37">
        <v>49.6</v>
      </c>
    </row>
    <row r="485" spans="1:9" s="40" customFormat="1" ht="39" x14ac:dyDescent="0.25">
      <c r="A485" s="38" t="s">
        <v>408</v>
      </c>
      <c r="B485" s="35" t="s">
        <v>549</v>
      </c>
      <c r="C485" s="35" t="s">
        <v>158</v>
      </c>
      <c r="D485" s="35" t="s">
        <v>98</v>
      </c>
      <c r="E485" s="35" t="s">
        <v>409</v>
      </c>
      <c r="F485" s="35" t="s">
        <v>101</v>
      </c>
      <c r="G485" s="37">
        <f t="shared" ref="G485:I486" si="91">G486</f>
        <v>7617.1</v>
      </c>
      <c r="H485" s="37">
        <f t="shared" si="91"/>
        <v>7700.9</v>
      </c>
      <c r="I485" s="37">
        <f t="shared" si="91"/>
        <v>8104.8</v>
      </c>
    </row>
    <row r="486" spans="1:9" s="40" customFormat="1" ht="27" customHeight="1" x14ac:dyDescent="0.25">
      <c r="A486" s="38" t="s">
        <v>394</v>
      </c>
      <c r="B486" s="35" t="s">
        <v>549</v>
      </c>
      <c r="C486" s="35" t="s">
        <v>158</v>
      </c>
      <c r="D486" s="35" t="s">
        <v>98</v>
      </c>
      <c r="E486" s="35" t="s">
        <v>409</v>
      </c>
      <c r="F486" s="35" t="s">
        <v>395</v>
      </c>
      <c r="G486" s="37">
        <f t="shared" si="91"/>
        <v>7617.1</v>
      </c>
      <c r="H486" s="37">
        <f t="shared" si="91"/>
        <v>7700.9</v>
      </c>
      <c r="I486" s="37">
        <f t="shared" si="91"/>
        <v>8104.8</v>
      </c>
    </row>
    <row r="487" spans="1:9" s="40" customFormat="1" ht="15" x14ac:dyDescent="0.25">
      <c r="A487" s="38" t="s">
        <v>396</v>
      </c>
      <c r="B487" s="35" t="s">
        <v>549</v>
      </c>
      <c r="C487" s="35" t="s">
        <v>158</v>
      </c>
      <c r="D487" s="35" t="s">
        <v>98</v>
      </c>
      <c r="E487" s="35" t="s">
        <v>409</v>
      </c>
      <c r="F487" s="35" t="s">
        <v>397</v>
      </c>
      <c r="G487" s="37">
        <v>7617.1</v>
      </c>
      <c r="H487" s="37">
        <v>7700.9</v>
      </c>
      <c r="I487" s="37">
        <v>8104.8</v>
      </c>
    </row>
    <row r="488" spans="1:9" s="40" customFormat="1" ht="15" x14ac:dyDescent="0.25">
      <c r="A488" s="38" t="s">
        <v>410</v>
      </c>
      <c r="B488" s="35" t="s">
        <v>549</v>
      </c>
      <c r="C488" s="35" t="s">
        <v>158</v>
      </c>
      <c r="D488" s="35" t="s">
        <v>103</v>
      </c>
      <c r="E488" s="35" t="s">
        <v>100</v>
      </c>
      <c r="F488" s="35" t="s">
        <v>101</v>
      </c>
      <c r="G488" s="37">
        <f>G489+G506</f>
        <v>20929.599999999999</v>
      </c>
      <c r="H488" s="37">
        <f>H489+H506</f>
        <v>22545.8</v>
      </c>
      <c r="I488" s="37">
        <f>I489+I506</f>
        <v>23191.1</v>
      </c>
    </row>
    <row r="489" spans="1:9" s="40" customFormat="1" ht="90" x14ac:dyDescent="0.25">
      <c r="A489" s="38" t="s">
        <v>428</v>
      </c>
      <c r="B489" s="35" t="s">
        <v>549</v>
      </c>
      <c r="C489" s="35" t="s">
        <v>158</v>
      </c>
      <c r="D489" s="35" t="s">
        <v>103</v>
      </c>
      <c r="E489" s="35" t="s">
        <v>429</v>
      </c>
      <c r="F489" s="35" t="s">
        <v>101</v>
      </c>
      <c r="G489" s="37">
        <f>G490</f>
        <v>20929.599999999999</v>
      </c>
      <c r="H489" s="37">
        <f>H490</f>
        <v>22545.8</v>
      </c>
      <c r="I489" s="37">
        <f>I490</f>
        <v>23191.1</v>
      </c>
    </row>
    <row r="490" spans="1:9" s="40" customFormat="1" ht="55.5" customHeight="1" x14ac:dyDescent="0.25">
      <c r="A490" s="38" t="s">
        <v>430</v>
      </c>
      <c r="B490" s="35" t="s">
        <v>549</v>
      </c>
      <c r="C490" s="35" t="s">
        <v>158</v>
      </c>
      <c r="D490" s="35" t="s">
        <v>103</v>
      </c>
      <c r="E490" s="35" t="s">
        <v>431</v>
      </c>
      <c r="F490" s="35" t="s">
        <v>101</v>
      </c>
      <c r="G490" s="37">
        <f>G497+G500+G503+G491+G494</f>
        <v>20929.599999999999</v>
      </c>
      <c r="H490" s="37">
        <f t="shared" ref="H490:I490" si="92">H497+H500+H503+H491</f>
        <v>22545.8</v>
      </c>
      <c r="I490" s="37">
        <f t="shared" si="92"/>
        <v>23191.1</v>
      </c>
    </row>
    <row r="491" spans="1:9" s="40" customFormat="1" ht="28.5" customHeight="1" x14ac:dyDescent="0.25">
      <c r="A491" s="38" t="s">
        <v>594</v>
      </c>
      <c r="B491" s="35" t="s">
        <v>549</v>
      </c>
      <c r="C491" s="35" t="s">
        <v>158</v>
      </c>
      <c r="D491" s="35" t="s">
        <v>103</v>
      </c>
      <c r="E491" s="35" t="s">
        <v>598</v>
      </c>
      <c r="F491" s="35" t="s">
        <v>101</v>
      </c>
      <c r="G491" s="37">
        <f>G492</f>
        <v>225</v>
      </c>
      <c r="H491" s="37">
        <f t="shared" ref="H491:I491" si="93">H492</f>
        <v>0</v>
      </c>
      <c r="I491" s="37">
        <f t="shared" si="93"/>
        <v>0</v>
      </c>
    </row>
    <row r="492" spans="1:9" s="40" customFormat="1" ht="30" customHeight="1" x14ac:dyDescent="0.25">
      <c r="A492" s="38" t="s">
        <v>394</v>
      </c>
      <c r="B492" s="35" t="s">
        <v>549</v>
      </c>
      <c r="C492" s="35" t="s">
        <v>158</v>
      </c>
      <c r="D492" s="35" t="s">
        <v>103</v>
      </c>
      <c r="E492" s="35" t="s">
        <v>598</v>
      </c>
      <c r="F492" s="35" t="s">
        <v>395</v>
      </c>
      <c r="G492" s="37">
        <f>G493</f>
        <v>225</v>
      </c>
      <c r="H492" s="37">
        <f t="shared" ref="H492:I492" si="94">H493</f>
        <v>0</v>
      </c>
      <c r="I492" s="37">
        <f t="shared" si="94"/>
        <v>0</v>
      </c>
    </row>
    <row r="493" spans="1:9" s="40" customFormat="1" ht="24" customHeight="1" x14ac:dyDescent="0.25">
      <c r="A493" s="38" t="s">
        <v>396</v>
      </c>
      <c r="B493" s="35" t="s">
        <v>549</v>
      </c>
      <c r="C493" s="35" t="s">
        <v>158</v>
      </c>
      <c r="D493" s="35" t="s">
        <v>103</v>
      </c>
      <c r="E493" s="35" t="s">
        <v>598</v>
      </c>
      <c r="F493" s="35" t="s">
        <v>397</v>
      </c>
      <c r="G493" s="37">
        <v>225</v>
      </c>
      <c r="H493" s="37">
        <v>0</v>
      </c>
      <c r="I493" s="37">
        <v>0</v>
      </c>
    </row>
    <row r="494" spans="1:9" s="40" customFormat="1" ht="42.75" customHeight="1" x14ac:dyDescent="0.25">
      <c r="A494" s="38" t="s">
        <v>592</v>
      </c>
      <c r="B494" s="35" t="s">
        <v>549</v>
      </c>
      <c r="C494" s="35" t="s">
        <v>158</v>
      </c>
      <c r="D494" s="35" t="s">
        <v>103</v>
      </c>
      <c r="E494" s="35" t="s">
        <v>604</v>
      </c>
      <c r="F494" s="35" t="s">
        <v>101</v>
      </c>
      <c r="G494" s="37">
        <f>G495</f>
        <v>12.5</v>
      </c>
      <c r="H494" s="37">
        <f t="shared" ref="H494:I494" si="95">H495</f>
        <v>0</v>
      </c>
      <c r="I494" s="37">
        <f t="shared" si="95"/>
        <v>0</v>
      </c>
    </row>
    <row r="495" spans="1:9" s="40" customFormat="1" ht="33.75" customHeight="1" x14ac:dyDescent="0.25">
      <c r="A495" s="38" t="s">
        <v>394</v>
      </c>
      <c r="B495" s="35" t="s">
        <v>549</v>
      </c>
      <c r="C495" s="35" t="s">
        <v>158</v>
      </c>
      <c r="D495" s="35" t="s">
        <v>103</v>
      </c>
      <c r="E495" s="35" t="s">
        <v>604</v>
      </c>
      <c r="F495" s="35" t="s">
        <v>395</v>
      </c>
      <c r="G495" s="37">
        <f>G496</f>
        <v>12.5</v>
      </c>
      <c r="H495" s="37">
        <f t="shared" ref="H495:I495" si="96">H496</f>
        <v>0</v>
      </c>
      <c r="I495" s="37">
        <f t="shared" si="96"/>
        <v>0</v>
      </c>
    </row>
    <row r="496" spans="1:9" s="40" customFormat="1" ht="24" customHeight="1" x14ac:dyDescent="0.25">
      <c r="A496" s="38" t="s">
        <v>396</v>
      </c>
      <c r="B496" s="35" t="s">
        <v>549</v>
      </c>
      <c r="C496" s="35" t="s">
        <v>158</v>
      </c>
      <c r="D496" s="35" t="s">
        <v>103</v>
      </c>
      <c r="E496" s="35" t="s">
        <v>604</v>
      </c>
      <c r="F496" s="35" t="s">
        <v>397</v>
      </c>
      <c r="G496" s="37">
        <v>12.5</v>
      </c>
      <c r="H496" s="37">
        <v>0</v>
      </c>
      <c r="I496" s="37">
        <v>0</v>
      </c>
    </row>
    <row r="497" spans="1:10" s="40" customFormat="1" ht="67.5" customHeight="1" x14ac:dyDescent="0.25">
      <c r="A497" s="38" t="s">
        <v>432</v>
      </c>
      <c r="B497" s="35" t="s">
        <v>549</v>
      </c>
      <c r="C497" s="35" t="s">
        <v>158</v>
      </c>
      <c r="D497" s="35" t="s">
        <v>103</v>
      </c>
      <c r="E497" s="35" t="s">
        <v>433</v>
      </c>
      <c r="F497" s="35" t="s">
        <v>101</v>
      </c>
      <c r="G497" s="37">
        <f t="shared" ref="G497:I498" si="97">G498</f>
        <v>294.39999999999998</v>
      </c>
      <c r="H497" s="37">
        <f t="shared" si="97"/>
        <v>294.39999999999998</v>
      </c>
      <c r="I497" s="37">
        <f t="shared" si="97"/>
        <v>304.5</v>
      </c>
    </row>
    <row r="498" spans="1:10" s="40" customFormat="1" ht="29.25" customHeight="1" x14ac:dyDescent="0.25">
      <c r="A498" s="38" t="s">
        <v>394</v>
      </c>
      <c r="B498" s="35" t="s">
        <v>549</v>
      </c>
      <c r="C498" s="35" t="s">
        <v>158</v>
      </c>
      <c r="D498" s="35" t="s">
        <v>103</v>
      </c>
      <c r="E498" s="35" t="s">
        <v>433</v>
      </c>
      <c r="F498" s="35" t="s">
        <v>395</v>
      </c>
      <c r="G498" s="37">
        <f t="shared" si="97"/>
        <v>294.39999999999998</v>
      </c>
      <c r="H498" s="37">
        <f t="shared" si="97"/>
        <v>294.39999999999998</v>
      </c>
      <c r="I498" s="37">
        <f t="shared" si="97"/>
        <v>304.5</v>
      </c>
    </row>
    <row r="499" spans="1:10" s="40" customFormat="1" ht="20.25" customHeight="1" x14ac:dyDescent="0.25">
      <c r="A499" s="38" t="s">
        <v>396</v>
      </c>
      <c r="B499" s="35" t="s">
        <v>549</v>
      </c>
      <c r="C499" s="35" t="s">
        <v>158</v>
      </c>
      <c r="D499" s="35" t="s">
        <v>103</v>
      </c>
      <c r="E499" s="35" t="s">
        <v>433</v>
      </c>
      <c r="F499" s="35" t="s">
        <v>397</v>
      </c>
      <c r="G499" s="37">
        <v>294.39999999999998</v>
      </c>
      <c r="H499" s="37">
        <v>294.39999999999998</v>
      </c>
      <c r="I499" s="37">
        <v>304.5</v>
      </c>
    </row>
    <row r="500" spans="1:10" s="40" customFormat="1" ht="39" x14ac:dyDescent="0.25">
      <c r="A500" s="38" t="s">
        <v>402</v>
      </c>
      <c r="B500" s="35" t="s">
        <v>549</v>
      </c>
      <c r="C500" s="35" t="s">
        <v>158</v>
      </c>
      <c r="D500" s="35" t="s">
        <v>103</v>
      </c>
      <c r="E500" s="35" t="s">
        <v>434</v>
      </c>
      <c r="F500" s="35" t="s">
        <v>101</v>
      </c>
      <c r="G500" s="37">
        <f t="shared" ref="G500:I501" si="98">G501</f>
        <v>8873</v>
      </c>
      <c r="H500" s="37">
        <f t="shared" si="98"/>
        <v>10332.5</v>
      </c>
      <c r="I500" s="37">
        <f t="shared" si="98"/>
        <v>10562.3</v>
      </c>
    </row>
    <row r="501" spans="1:10" s="40" customFormat="1" ht="26.25" x14ac:dyDescent="0.25">
      <c r="A501" s="38" t="s">
        <v>394</v>
      </c>
      <c r="B501" s="35" t="s">
        <v>549</v>
      </c>
      <c r="C501" s="35" t="s">
        <v>158</v>
      </c>
      <c r="D501" s="35" t="s">
        <v>103</v>
      </c>
      <c r="E501" s="35" t="s">
        <v>434</v>
      </c>
      <c r="F501" s="35" t="s">
        <v>395</v>
      </c>
      <c r="G501" s="37">
        <f t="shared" si="98"/>
        <v>8873</v>
      </c>
      <c r="H501" s="37">
        <f t="shared" si="98"/>
        <v>10332.5</v>
      </c>
      <c r="I501" s="37">
        <f t="shared" si="98"/>
        <v>10562.3</v>
      </c>
    </row>
    <row r="502" spans="1:10" s="40" customFormat="1" ht="15" x14ac:dyDescent="0.25">
      <c r="A502" s="38" t="s">
        <v>396</v>
      </c>
      <c r="B502" s="35" t="s">
        <v>549</v>
      </c>
      <c r="C502" s="35" t="s">
        <v>158</v>
      </c>
      <c r="D502" s="35" t="s">
        <v>103</v>
      </c>
      <c r="E502" s="35" t="s">
        <v>434</v>
      </c>
      <c r="F502" s="35" t="s">
        <v>397</v>
      </c>
      <c r="G502" s="37">
        <f>8885.5-12.5</f>
        <v>8873</v>
      </c>
      <c r="H502" s="37">
        <v>10332.5</v>
      </c>
      <c r="I502" s="37">
        <v>10562.3</v>
      </c>
      <c r="J502" s="62"/>
    </row>
    <row r="503" spans="1:10" s="40" customFormat="1" ht="26.25" x14ac:dyDescent="0.25">
      <c r="A503" s="38" t="s">
        <v>435</v>
      </c>
      <c r="B503" s="35" t="s">
        <v>549</v>
      </c>
      <c r="C503" s="35" t="s">
        <v>158</v>
      </c>
      <c r="D503" s="35" t="s">
        <v>103</v>
      </c>
      <c r="E503" s="35" t="s">
        <v>436</v>
      </c>
      <c r="F503" s="35" t="s">
        <v>101</v>
      </c>
      <c r="G503" s="37">
        <f t="shared" ref="G503:I504" si="99">G504</f>
        <v>11524.7</v>
      </c>
      <c r="H503" s="37">
        <f t="shared" si="99"/>
        <v>11918.9</v>
      </c>
      <c r="I503" s="37">
        <f t="shared" si="99"/>
        <v>12324.3</v>
      </c>
    </row>
    <row r="504" spans="1:10" s="40" customFormat="1" ht="26.25" x14ac:dyDescent="0.25">
      <c r="A504" s="38" t="s">
        <v>394</v>
      </c>
      <c r="B504" s="35" t="s">
        <v>549</v>
      </c>
      <c r="C504" s="35" t="s">
        <v>158</v>
      </c>
      <c r="D504" s="35" t="s">
        <v>103</v>
      </c>
      <c r="E504" s="35" t="s">
        <v>436</v>
      </c>
      <c r="F504" s="35" t="s">
        <v>395</v>
      </c>
      <c r="G504" s="37">
        <f t="shared" si="99"/>
        <v>11524.7</v>
      </c>
      <c r="H504" s="37">
        <f t="shared" si="99"/>
        <v>11918.9</v>
      </c>
      <c r="I504" s="37">
        <f t="shared" si="99"/>
        <v>12324.3</v>
      </c>
    </row>
    <row r="505" spans="1:10" s="40" customFormat="1" ht="15" x14ac:dyDescent="0.25">
      <c r="A505" s="38" t="s">
        <v>396</v>
      </c>
      <c r="B505" s="35" t="s">
        <v>549</v>
      </c>
      <c r="C505" s="35" t="s">
        <v>158</v>
      </c>
      <c r="D505" s="35" t="s">
        <v>103</v>
      </c>
      <c r="E505" s="35" t="s">
        <v>436</v>
      </c>
      <c r="F505" s="35" t="s">
        <v>397</v>
      </c>
      <c r="G505" s="37">
        <v>11524.7</v>
      </c>
      <c r="H505" s="37">
        <v>11918.9</v>
      </c>
      <c r="I505" s="37">
        <v>12324.3</v>
      </c>
    </row>
    <row r="506" spans="1:10" s="40" customFormat="1" ht="26.25" hidden="1" x14ac:dyDescent="0.25">
      <c r="A506" s="38" t="s">
        <v>389</v>
      </c>
      <c r="B506" s="35" t="s">
        <v>549</v>
      </c>
      <c r="C506" s="35" t="s">
        <v>158</v>
      </c>
      <c r="D506" s="35" t="s">
        <v>103</v>
      </c>
      <c r="E506" s="35" t="s">
        <v>390</v>
      </c>
      <c r="F506" s="35" t="s">
        <v>101</v>
      </c>
      <c r="G506" s="37">
        <f>G507</f>
        <v>0</v>
      </c>
    </row>
    <row r="507" spans="1:10" s="40" customFormat="1" ht="51.75" hidden="1" x14ac:dyDescent="0.25">
      <c r="A507" s="38" t="s">
        <v>391</v>
      </c>
      <c r="B507" s="35" t="s">
        <v>549</v>
      </c>
      <c r="C507" s="35" t="s">
        <v>158</v>
      </c>
      <c r="D507" s="35" t="s">
        <v>103</v>
      </c>
      <c r="E507" s="35" t="s">
        <v>392</v>
      </c>
      <c r="F507" s="35" t="s">
        <v>101</v>
      </c>
      <c r="G507" s="37">
        <f>G508</f>
        <v>0</v>
      </c>
    </row>
    <row r="508" spans="1:10" s="40" customFormat="1" ht="15" hidden="1" x14ac:dyDescent="0.25">
      <c r="A508" s="38" t="s">
        <v>179</v>
      </c>
      <c r="B508" s="35" t="s">
        <v>549</v>
      </c>
      <c r="C508" s="35" t="s">
        <v>158</v>
      </c>
      <c r="D508" s="35" t="s">
        <v>103</v>
      </c>
      <c r="E508" s="35" t="s">
        <v>393</v>
      </c>
      <c r="F508" s="35" t="s">
        <v>101</v>
      </c>
      <c r="G508" s="37">
        <f>G509</f>
        <v>0</v>
      </c>
    </row>
    <row r="509" spans="1:10" s="40" customFormat="1" ht="26.25" hidden="1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393</v>
      </c>
      <c r="F509" s="35" t="s">
        <v>395</v>
      </c>
      <c r="G509" s="37">
        <f>G510</f>
        <v>0</v>
      </c>
    </row>
    <row r="510" spans="1:10" s="40" customFormat="1" ht="15" hidden="1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393</v>
      </c>
      <c r="F510" s="35" t="s">
        <v>397</v>
      </c>
      <c r="G510" s="37">
        <f>64.2-64.2</f>
        <v>0</v>
      </c>
    </row>
    <row r="511" spans="1:10" s="40" customFormat="1" ht="31.5" customHeight="1" x14ac:dyDescent="0.25">
      <c r="A511" s="38" t="s">
        <v>443</v>
      </c>
      <c r="B511" s="35" t="s">
        <v>549</v>
      </c>
      <c r="C511" s="35" t="s">
        <v>158</v>
      </c>
      <c r="D511" s="35" t="s">
        <v>145</v>
      </c>
      <c r="E511" s="35" t="s">
        <v>100</v>
      </c>
      <c r="F511" s="35" t="s">
        <v>101</v>
      </c>
      <c r="G511" s="37">
        <f>G512</f>
        <v>187</v>
      </c>
      <c r="H511" s="37">
        <f t="shared" ref="H511:I514" si="100">H512</f>
        <v>187</v>
      </c>
      <c r="I511" s="37">
        <f t="shared" si="100"/>
        <v>187</v>
      </c>
    </row>
    <row r="512" spans="1:10" s="40" customFormat="1" ht="38.25" customHeight="1" x14ac:dyDescent="0.25">
      <c r="A512" s="38" t="s">
        <v>181</v>
      </c>
      <c r="B512" s="35" t="s">
        <v>549</v>
      </c>
      <c r="C512" s="35" t="s">
        <v>158</v>
      </c>
      <c r="D512" s="35" t="s">
        <v>145</v>
      </c>
      <c r="E512" s="35" t="s">
        <v>182</v>
      </c>
      <c r="F512" s="35" t="s">
        <v>101</v>
      </c>
      <c r="G512" s="37">
        <f>G513</f>
        <v>187</v>
      </c>
      <c r="H512" s="37">
        <f t="shared" si="100"/>
        <v>187</v>
      </c>
      <c r="I512" s="37">
        <f t="shared" si="100"/>
        <v>187</v>
      </c>
    </row>
    <row r="513" spans="1:9" s="40" customFormat="1" ht="95.25" customHeight="1" x14ac:dyDescent="0.25">
      <c r="A513" s="38" t="s">
        <v>444</v>
      </c>
      <c r="B513" s="35" t="s">
        <v>549</v>
      </c>
      <c r="C513" s="35" t="s">
        <v>158</v>
      </c>
      <c r="D513" s="35" t="s">
        <v>145</v>
      </c>
      <c r="E513" s="35" t="s">
        <v>187</v>
      </c>
      <c r="F513" s="35" t="s">
        <v>101</v>
      </c>
      <c r="G513" s="37">
        <f>G514</f>
        <v>187</v>
      </c>
      <c r="H513" s="37">
        <f t="shared" si="100"/>
        <v>187</v>
      </c>
      <c r="I513" s="37">
        <f t="shared" si="100"/>
        <v>187</v>
      </c>
    </row>
    <row r="514" spans="1:9" s="40" customFormat="1" ht="27" customHeight="1" x14ac:dyDescent="0.25">
      <c r="A514" s="38" t="s">
        <v>120</v>
      </c>
      <c r="B514" s="35" t="s">
        <v>549</v>
      </c>
      <c r="C514" s="35" t="s">
        <v>158</v>
      </c>
      <c r="D514" s="35" t="s">
        <v>145</v>
      </c>
      <c r="E514" s="35" t="s">
        <v>188</v>
      </c>
      <c r="F514" s="35" t="s">
        <v>121</v>
      </c>
      <c r="G514" s="37">
        <f>G515</f>
        <v>187</v>
      </c>
      <c r="H514" s="37">
        <f t="shared" si="100"/>
        <v>187</v>
      </c>
      <c r="I514" s="37">
        <f t="shared" si="100"/>
        <v>187</v>
      </c>
    </row>
    <row r="515" spans="1:9" s="40" customFormat="1" ht="27.75" customHeight="1" x14ac:dyDescent="0.25">
      <c r="A515" s="38" t="s">
        <v>122</v>
      </c>
      <c r="B515" s="35" t="s">
        <v>549</v>
      </c>
      <c r="C515" s="35" t="s">
        <v>158</v>
      </c>
      <c r="D515" s="35" t="s">
        <v>145</v>
      </c>
      <c r="E515" s="35" t="s">
        <v>188</v>
      </c>
      <c r="F515" s="35" t="s">
        <v>123</v>
      </c>
      <c r="G515" s="37">
        <f>22+165</f>
        <v>187</v>
      </c>
      <c r="H515" s="37">
        <f>22+165</f>
        <v>187</v>
      </c>
      <c r="I515" s="37">
        <f>22+165</f>
        <v>187</v>
      </c>
    </row>
    <row r="516" spans="1:9" s="40" customFormat="1" ht="18.75" customHeight="1" x14ac:dyDescent="0.25">
      <c r="A516" s="38" t="s">
        <v>557</v>
      </c>
      <c r="B516" s="35" t="s">
        <v>549</v>
      </c>
      <c r="C516" s="35" t="s">
        <v>158</v>
      </c>
      <c r="D516" s="35" t="s">
        <v>158</v>
      </c>
      <c r="E516" s="35" t="s">
        <v>100</v>
      </c>
      <c r="F516" s="35" t="s">
        <v>101</v>
      </c>
      <c r="G516" s="37">
        <f>G517</f>
        <v>316.5</v>
      </c>
      <c r="H516" s="37">
        <f>H517</f>
        <v>316.5</v>
      </c>
      <c r="I516" s="37">
        <f>I517</f>
        <v>316.5</v>
      </c>
    </row>
    <row r="517" spans="1:9" s="40" customFormat="1" ht="28.5" customHeight="1" x14ac:dyDescent="0.25">
      <c r="A517" s="38" t="s">
        <v>446</v>
      </c>
      <c r="B517" s="35" t="s">
        <v>549</v>
      </c>
      <c r="C517" s="35" t="s">
        <v>158</v>
      </c>
      <c r="D517" s="35" t="s">
        <v>158</v>
      </c>
      <c r="E517" s="35" t="s">
        <v>447</v>
      </c>
      <c r="F517" s="35" t="s">
        <v>101</v>
      </c>
      <c r="G517" s="37">
        <f>G518+G524</f>
        <v>316.5</v>
      </c>
      <c r="H517" s="37">
        <f>H518+H524</f>
        <v>316.5</v>
      </c>
      <c r="I517" s="37">
        <f>I518+I524</f>
        <v>316.5</v>
      </c>
    </row>
    <row r="518" spans="1:9" s="40" customFormat="1" ht="28.5" customHeight="1" x14ac:dyDescent="0.25">
      <c r="A518" s="38" t="s">
        <v>448</v>
      </c>
      <c r="B518" s="35" t="s">
        <v>549</v>
      </c>
      <c r="C518" s="35" t="s">
        <v>158</v>
      </c>
      <c r="D518" s="35" t="s">
        <v>158</v>
      </c>
      <c r="E518" s="35" t="s">
        <v>449</v>
      </c>
      <c r="F518" s="35" t="s">
        <v>101</v>
      </c>
      <c r="G518" s="37">
        <f>G519</f>
        <v>272.60000000000002</v>
      </c>
      <c r="H518" s="37">
        <f t="shared" ref="H518:I520" si="101">H519</f>
        <v>272.60000000000002</v>
      </c>
      <c r="I518" s="37">
        <f t="shared" si="101"/>
        <v>272.60000000000002</v>
      </c>
    </row>
    <row r="519" spans="1:9" s="40" customFormat="1" ht="21" customHeight="1" x14ac:dyDescent="0.25">
      <c r="A519" s="38" t="s">
        <v>179</v>
      </c>
      <c r="B519" s="35" t="s">
        <v>549</v>
      </c>
      <c r="C519" s="35" t="s">
        <v>158</v>
      </c>
      <c r="D519" s="35" t="s">
        <v>158</v>
      </c>
      <c r="E519" s="35" t="s">
        <v>450</v>
      </c>
      <c r="F519" s="35" t="s">
        <v>101</v>
      </c>
      <c r="G519" s="37">
        <f>G520</f>
        <v>272.60000000000002</v>
      </c>
      <c r="H519" s="37">
        <f t="shared" si="101"/>
        <v>272.60000000000002</v>
      </c>
      <c r="I519" s="37">
        <f t="shared" si="101"/>
        <v>272.60000000000002</v>
      </c>
    </row>
    <row r="520" spans="1:9" s="40" customFormat="1" ht="30.75" customHeight="1" x14ac:dyDescent="0.25">
      <c r="A520" s="38" t="s">
        <v>394</v>
      </c>
      <c r="B520" s="35" t="s">
        <v>549</v>
      </c>
      <c r="C520" s="35" t="s">
        <v>158</v>
      </c>
      <c r="D520" s="35" t="s">
        <v>158</v>
      </c>
      <c r="E520" s="35" t="s">
        <v>450</v>
      </c>
      <c r="F520" s="35" t="s">
        <v>395</v>
      </c>
      <c r="G520" s="37">
        <f>G521</f>
        <v>272.60000000000002</v>
      </c>
      <c r="H520" s="37">
        <f t="shared" si="101"/>
        <v>272.60000000000002</v>
      </c>
      <c r="I520" s="37">
        <f t="shared" si="101"/>
        <v>272.60000000000002</v>
      </c>
    </row>
    <row r="521" spans="1:9" s="40" customFormat="1" ht="21.75" customHeight="1" x14ac:dyDescent="0.25">
      <c r="A521" s="38" t="s">
        <v>396</v>
      </c>
      <c r="B521" s="35" t="s">
        <v>549</v>
      </c>
      <c r="C521" s="35" t="s">
        <v>158</v>
      </c>
      <c r="D521" s="35" t="s">
        <v>158</v>
      </c>
      <c r="E521" s="35" t="s">
        <v>450</v>
      </c>
      <c r="F521" s="35" t="s">
        <v>397</v>
      </c>
      <c r="G521" s="37">
        <v>272.60000000000002</v>
      </c>
      <c r="H521" s="37">
        <v>272.60000000000002</v>
      </c>
      <c r="I521" s="37">
        <v>272.60000000000002</v>
      </c>
    </row>
    <row r="522" spans="1:9" s="40" customFormat="1" ht="39" hidden="1" customHeight="1" x14ac:dyDescent="0.25">
      <c r="A522" s="38" t="s">
        <v>451</v>
      </c>
      <c r="B522" s="35" t="s">
        <v>549</v>
      </c>
      <c r="C522" s="35" t="s">
        <v>158</v>
      </c>
      <c r="D522" s="35" t="s">
        <v>248</v>
      </c>
      <c r="E522" s="35" t="s">
        <v>452</v>
      </c>
      <c r="F522" s="35" t="s">
        <v>101</v>
      </c>
      <c r="G522" s="37" t="e">
        <f>#REF!/1000</f>
        <v>#REF!</v>
      </c>
    </row>
    <row r="523" spans="1:9" s="40" customFormat="1" ht="15" hidden="1" customHeight="1" x14ac:dyDescent="0.25">
      <c r="A523" s="38" t="s">
        <v>453</v>
      </c>
      <c r="B523" s="35" t="s">
        <v>549</v>
      </c>
      <c r="C523" s="35" t="s">
        <v>158</v>
      </c>
      <c r="D523" s="35" t="s">
        <v>248</v>
      </c>
      <c r="E523" s="35" t="s">
        <v>452</v>
      </c>
      <c r="F523" s="35" t="s">
        <v>454</v>
      </c>
      <c r="G523" s="37" t="e">
        <f>#REF!/1000</f>
        <v>#REF!</v>
      </c>
    </row>
    <row r="524" spans="1:9" s="40" customFormat="1" ht="30.75" customHeight="1" x14ac:dyDescent="0.25">
      <c r="A524" s="38" t="s">
        <v>455</v>
      </c>
      <c r="B524" s="35" t="s">
        <v>549</v>
      </c>
      <c r="C524" s="35" t="s">
        <v>158</v>
      </c>
      <c r="D524" s="35" t="s">
        <v>158</v>
      </c>
      <c r="E524" s="35" t="s">
        <v>456</v>
      </c>
      <c r="F524" s="35" t="s">
        <v>101</v>
      </c>
      <c r="G524" s="37">
        <f>G525</f>
        <v>43.9</v>
      </c>
      <c r="H524" s="37">
        <f t="shared" ref="H524:I526" si="102">H525</f>
        <v>43.9</v>
      </c>
      <c r="I524" s="37">
        <f t="shared" si="102"/>
        <v>43.9</v>
      </c>
    </row>
    <row r="525" spans="1:9" s="40" customFormat="1" ht="21" customHeight="1" x14ac:dyDescent="0.25">
      <c r="A525" s="38" t="s">
        <v>179</v>
      </c>
      <c r="B525" s="35" t="s">
        <v>549</v>
      </c>
      <c r="C525" s="35" t="s">
        <v>158</v>
      </c>
      <c r="D525" s="35" t="s">
        <v>158</v>
      </c>
      <c r="E525" s="35" t="s">
        <v>457</v>
      </c>
      <c r="F525" s="35" t="s">
        <v>101</v>
      </c>
      <c r="G525" s="37">
        <f>G526</f>
        <v>43.9</v>
      </c>
      <c r="H525" s="37">
        <f t="shared" si="102"/>
        <v>43.9</v>
      </c>
      <c r="I525" s="37">
        <f t="shared" si="102"/>
        <v>43.9</v>
      </c>
    </row>
    <row r="526" spans="1:9" s="40" customFormat="1" ht="34.5" customHeight="1" x14ac:dyDescent="0.25">
      <c r="A526" s="38" t="s">
        <v>394</v>
      </c>
      <c r="B526" s="35" t="s">
        <v>549</v>
      </c>
      <c r="C526" s="35" t="s">
        <v>158</v>
      </c>
      <c r="D526" s="35" t="s">
        <v>158</v>
      </c>
      <c r="E526" s="35" t="s">
        <v>457</v>
      </c>
      <c r="F526" s="35" t="s">
        <v>395</v>
      </c>
      <c r="G526" s="37">
        <f>G527</f>
        <v>43.9</v>
      </c>
      <c r="H526" s="37">
        <f t="shared" si="102"/>
        <v>43.9</v>
      </c>
      <c r="I526" s="37">
        <f t="shared" si="102"/>
        <v>43.9</v>
      </c>
    </row>
    <row r="527" spans="1:9" s="40" customFormat="1" ht="18" customHeight="1" x14ac:dyDescent="0.25">
      <c r="A527" s="38" t="s">
        <v>396</v>
      </c>
      <c r="B527" s="35" t="s">
        <v>549</v>
      </c>
      <c r="C527" s="35" t="s">
        <v>158</v>
      </c>
      <c r="D527" s="35" t="s">
        <v>158</v>
      </c>
      <c r="E527" s="35" t="s">
        <v>457</v>
      </c>
      <c r="F527" s="35" t="s">
        <v>397</v>
      </c>
      <c r="G527" s="37">
        <v>43.9</v>
      </c>
      <c r="H527" s="37">
        <v>43.9</v>
      </c>
      <c r="I527" s="37">
        <v>43.9</v>
      </c>
    </row>
    <row r="528" spans="1:9" s="40" customFormat="1" ht="19.5" customHeight="1" x14ac:dyDescent="0.25">
      <c r="A528" s="38" t="s">
        <v>480</v>
      </c>
      <c r="B528" s="35" t="s">
        <v>549</v>
      </c>
      <c r="C528" s="35" t="s">
        <v>481</v>
      </c>
      <c r="D528" s="35" t="s">
        <v>99</v>
      </c>
      <c r="E528" s="35" t="s">
        <v>100</v>
      </c>
      <c r="F528" s="35" t="s">
        <v>101</v>
      </c>
      <c r="G528" s="37">
        <f>G529+G534+G542</f>
        <v>992.49999999999989</v>
      </c>
      <c r="H528" s="37">
        <f>H529+H534+H542</f>
        <v>1013.9</v>
      </c>
      <c r="I528" s="37">
        <f>I529+I534+I542</f>
        <v>1025.4000000000001</v>
      </c>
    </row>
    <row r="529" spans="1:10" s="40" customFormat="1" ht="15" x14ac:dyDescent="0.25">
      <c r="A529" s="38" t="s">
        <v>482</v>
      </c>
      <c r="B529" s="35" t="s">
        <v>549</v>
      </c>
      <c r="C529" s="35" t="s">
        <v>481</v>
      </c>
      <c r="D529" s="35" t="s">
        <v>98</v>
      </c>
      <c r="E529" s="35" t="s">
        <v>100</v>
      </c>
      <c r="F529" s="35" t="s">
        <v>101</v>
      </c>
      <c r="G529" s="37">
        <f>G530</f>
        <v>402</v>
      </c>
      <c r="H529" s="37">
        <f t="shared" ref="H529:I532" si="103">H530</f>
        <v>402</v>
      </c>
      <c r="I529" s="37">
        <f t="shared" si="103"/>
        <v>402</v>
      </c>
    </row>
    <row r="530" spans="1:10" s="44" customFormat="1" ht="26.25" x14ac:dyDescent="0.25">
      <c r="A530" s="38" t="s">
        <v>339</v>
      </c>
      <c r="B530" s="35" t="s">
        <v>549</v>
      </c>
      <c r="C530" s="35" t="s">
        <v>481</v>
      </c>
      <c r="D530" s="35" t="s">
        <v>98</v>
      </c>
      <c r="E530" s="35" t="s">
        <v>340</v>
      </c>
      <c r="F530" s="35" t="s">
        <v>101</v>
      </c>
      <c r="G530" s="37">
        <f>G531</f>
        <v>402</v>
      </c>
      <c r="H530" s="37">
        <f t="shared" si="103"/>
        <v>402</v>
      </c>
      <c r="I530" s="37">
        <f t="shared" si="103"/>
        <v>402</v>
      </c>
    </row>
    <row r="531" spans="1:10" s="44" customFormat="1" ht="19.5" customHeight="1" x14ac:dyDescent="0.25">
      <c r="A531" s="38" t="s">
        <v>483</v>
      </c>
      <c r="B531" s="35" t="s">
        <v>549</v>
      </c>
      <c r="C531" s="35" t="s">
        <v>481</v>
      </c>
      <c r="D531" s="35" t="s">
        <v>98</v>
      </c>
      <c r="E531" s="35" t="s">
        <v>484</v>
      </c>
      <c r="F531" s="35" t="s">
        <v>101</v>
      </c>
      <c r="G531" s="37">
        <f>G532</f>
        <v>402</v>
      </c>
      <c r="H531" s="37">
        <f t="shared" si="103"/>
        <v>402</v>
      </c>
      <c r="I531" s="37">
        <f t="shared" si="103"/>
        <v>402</v>
      </c>
    </row>
    <row r="532" spans="1:10" s="41" customFormat="1" ht="18.75" customHeight="1" x14ac:dyDescent="0.25">
      <c r="A532" s="38" t="s">
        <v>485</v>
      </c>
      <c r="B532" s="35" t="s">
        <v>549</v>
      </c>
      <c r="C532" s="35" t="s">
        <v>481</v>
      </c>
      <c r="D532" s="35" t="s">
        <v>98</v>
      </c>
      <c r="E532" s="35" t="s">
        <v>484</v>
      </c>
      <c r="F532" s="35" t="s">
        <v>486</v>
      </c>
      <c r="G532" s="37">
        <f>G533</f>
        <v>402</v>
      </c>
      <c r="H532" s="37">
        <f t="shared" si="103"/>
        <v>402</v>
      </c>
      <c r="I532" s="37">
        <f t="shared" si="103"/>
        <v>402</v>
      </c>
    </row>
    <row r="533" spans="1:10" s="41" customFormat="1" ht="18.75" customHeight="1" x14ac:dyDescent="0.25">
      <c r="A533" s="38" t="s">
        <v>487</v>
      </c>
      <c r="B533" s="35" t="s">
        <v>549</v>
      </c>
      <c r="C533" s="35" t="s">
        <v>481</v>
      </c>
      <c r="D533" s="35" t="s">
        <v>98</v>
      </c>
      <c r="E533" s="35" t="s">
        <v>484</v>
      </c>
      <c r="F533" s="35" t="s">
        <v>488</v>
      </c>
      <c r="G533" s="37">
        <v>402</v>
      </c>
      <c r="H533" s="37">
        <v>402</v>
      </c>
      <c r="I533" s="37">
        <v>402</v>
      </c>
    </row>
    <row r="534" spans="1:10" s="41" customFormat="1" ht="18" customHeight="1" x14ac:dyDescent="0.25">
      <c r="A534" s="38" t="s">
        <v>489</v>
      </c>
      <c r="B534" s="35" t="s">
        <v>549</v>
      </c>
      <c r="C534" s="35" t="s">
        <v>481</v>
      </c>
      <c r="D534" s="35" t="s">
        <v>243</v>
      </c>
      <c r="E534" s="35" t="s">
        <v>100</v>
      </c>
      <c r="F534" s="35" t="s">
        <v>101</v>
      </c>
      <c r="G534" s="37">
        <f t="shared" ref="G534:I535" si="104">G535</f>
        <v>317.09999999999997</v>
      </c>
      <c r="H534" s="37">
        <f t="shared" si="104"/>
        <v>328.5</v>
      </c>
      <c r="I534" s="37">
        <f t="shared" si="104"/>
        <v>340</v>
      </c>
    </row>
    <row r="535" spans="1:10" s="40" customFormat="1" ht="28.5" customHeight="1" x14ac:dyDescent="0.25">
      <c r="A535" s="38" t="s">
        <v>339</v>
      </c>
      <c r="B535" s="35" t="s">
        <v>549</v>
      </c>
      <c r="C535" s="35" t="s">
        <v>481</v>
      </c>
      <c r="D535" s="35" t="s">
        <v>243</v>
      </c>
      <c r="E535" s="35" t="s">
        <v>340</v>
      </c>
      <c r="F535" s="35" t="s">
        <v>101</v>
      </c>
      <c r="G535" s="37">
        <f t="shared" si="104"/>
        <v>317.09999999999997</v>
      </c>
      <c r="H535" s="37">
        <f t="shared" si="104"/>
        <v>328.5</v>
      </c>
      <c r="I535" s="37">
        <f t="shared" si="104"/>
        <v>340</v>
      </c>
    </row>
    <row r="536" spans="1:10" s="44" customFormat="1" ht="54" customHeight="1" x14ac:dyDescent="0.25">
      <c r="A536" s="38" t="s">
        <v>490</v>
      </c>
      <c r="B536" s="35" t="s">
        <v>549</v>
      </c>
      <c r="C536" s="35" t="s">
        <v>481</v>
      </c>
      <c r="D536" s="35" t="s">
        <v>243</v>
      </c>
      <c r="E536" s="35" t="s">
        <v>491</v>
      </c>
      <c r="F536" s="35" t="s">
        <v>101</v>
      </c>
      <c r="G536" s="37">
        <f>G537+G539</f>
        <v>317.09999999999997</v>
      </c>
      <c r="H536" s="37">
        <f>H537+H539</f>
        <v>328.5</v>
      </c>
      <c r="I536" s="37">
        <f>I537+I539</f>
        <v>340</v>
      </c>
    </row>
    <row r="537" spans="1:10" s="44" customFormat="1" ht="32.25" customHeight="1" x14ac:dyDescent="0.25">
      <c r="A537" s="38" t="s">
        <v>120</v>
      </c>
      <c r="B537" s="35" t="s">
        <v>549</v>
      </c>
      <c r="C537" s="35" t="s">
        <v>481</v>
      </c>
      <c r="D537" s="35" t="s">
        <v>243</v>
      </c>
      <c r="E537" s="35" t="s">
        <v>491</v>
      </c>
      <c r="F537" s="35" t="s">
        <v>121</v>
      </c>
      <c r="G537" s="37">
        <f>G538</f>
        <v>5.7</v>
      </c>
      <c r="H537" s="63">
        <f>H538</f>
        <v>5.9</v>
      </c>
      <c r="I537" s="63">
        <f>I538</f>
        <v>6.1</v>
      </c>
      <c r="J537" s="64"/>
    </row>
    <row r="538" spans="1:10" s="44" customFormat="1" ht="34.5" customHeight="1" x14ac:dyDescent="0.25">
      <c r="A538" s="38" t="s">
        <v>255</v>
      </c>
      <c r="B538" s="35" t="s">
        <v>549</v>
      </c>
      <c r="C538" s="35" t="s">
        <v>481</v>
      </c>
      <c r="D538" s="35" t="s">
        <v>243</v>
      </c>
      <c r="E538" s="35" t="s">
        <v>491</v>
      </c>
      <c r="F538" s="35" t="s">
        <v>123</v>
      </c>
      <c r="G538" s="37">
        <v>5.7</v>
      </c>
      <c r="H538" s="37">
        <v>5.9</v>
      </c>
      <c r="I538" s="37">
        <v>6.1</v>
      </c>
      <c r="J538" s="64"/>
    </row>
    <row r="539" spans="1:10" s="41" customFormat="1" ht="19.5" customHeight="1" x14ac:dyDescent="0.25">
      <c r="A539" s="38" t="s">
        <v>485</v>
      </c>
      <c r="B539" s="35" t="s">
        <v>549</v>
      </c>
      <c r="C539" s="35" t="s">
        <v>481</v>
      </c>
      <c r="D539" s="35" t="s">
        <v>243</v>
      </c>
      <c r="E539" s="35" t="s">
        <v>491</v>
      </c>
      <c r="F539" s="35" t="s">
        <v>486</v>
      </c>
      <c r="G539" s="37">
        <f>G540</f>
        <v>311.39999999999998</v>
      </c>
      <c r="H539" s="63">
        <f>H540</f>
        <v>322.60000000000002</v>
      </c>
      <c r="I539" s="63">
        <f>I540</f>
        <v>333.9</v>
      </c>
    </row>
    <row r="540" spans="1:10" s="41" customFormat="1" ht="21" customHeight="1" x14ac:dyDescent="0.25">
      <c r="A540" s="38" t="s">
        <v>487</v>
      </c>
      <c r="B540" s="35" t="s">
        <v>549</v>
      </c>
      <c r="C540" s="35" t="s">
        <v>481</v>
      </c>
      <c r="D540" s="35" t="s">
        <v>243</v>
      </c>
      <c r="E540" s="35" t="s">
        <v>491</v>
      </c>
      <c r="F540" s="35" t="s">
        <v>488</v>
      </c>
      <c r="G540" s="37">
        <v>311.39999999999998</v>
      </c>
      <c r="H540" s="37">
        <v>322.60000000000002</v>
      </c>
      <c r="I540" s="37">
        <v>333.9</v>
      </c>
    </row>
    <row r="541" spans="1:10" s="41" customFormat="1" ht="2.25" hidden="1" customHeight="1" x14ac:dyDescent="0.25">
      <c r="A541" s="38"/>
      <c r="B541" s="35"/>
      <c r="C541" s="35"/>
      <c r="D541" s="35"/>
      <c r="E541" s="35"/>
      <c r="F541" s="35"/>
      <c r="G541" s="37" t="e">
        <f>#REF!/1000</f>
        <v>#REF!</v>
      </c>
    </row>
    <row r="542" spans="1:10" s="40" customFormat="1" ht="18.75" customHeight="1" x14ac:dyDescent="0.25">
      <c r="A542" s="38" t="s">
        <v>492</v>
      </c>
      <c r="B542" s="35" t="s">
        <v>549</v>
      </c>
      <c r="C542" s="35" t="s">
        <v>481</v>
      </c>
      <c r="D542" s="35" t="s">
        <v>115</v>
      </c>
      <c r="E542" s="35" t="s">
        <v>100</v>
      </c>
      <c r="F542" s="35" t="s">
        <v>101</v>
      </c>
      <c r="G542" s="37">
        <f>G543</f>
        <v>273.39999999999998</v>
      </c>
      <c r="H542" s="37">
        <f>H543</f>
        <v>283.39999999999998</v>
      </c>
      <c r="I542" s="37">
        <f>I543</f>
        <v>283.39999999999998</v>
      </c>
    </row>
    <row r="543" spans="1:10" s="40" customFormat="1" ht="29.25" customHeight="1" x14ac:dyDescent="0.25">
      <c r="A543" s="38" t="s">
        <v>339</v>
      </c>
      <c r="B543" s="35" t="s">
        <v>549</v>
      </c>
      <c r="C543" s="35" t="s">
        <v>481</v>
      </c>
      <c r="D543" s="35" t="s">
        <v>115</v>
      </c>
      <c r="E543" s="35" t="s">
        <v>340</v>
      </c>
      <c r="F543" s="35" t="s">
        <v>101</v>
      </c>
      <c r="G543" s="37">
        <f>G547+G544</f>
        <v>273.39999999999998</v>
      </c>
      <c r="H543" s="37">
        <f>H547+H544</f>
        <v>283.39999999999998</v>
      </c>
      <c r="I543" s="37">
        <f>I547+I544</f>
        <v>283.39999999999998</v>
      </c>
    </row>
    <row r="544" spans="1:10" s="40" customFormat="1" ht="77.25" hidden="1" x14ac:dyDescent="0.25">
      <c r="A544" s="38" t="s">
        <v>140</v>
      </c>
      <c r="B544" s="35" t="s">
        <v>549</v>
      </c>
      <c r="C544" s="35" t="s">
        <v>481</v>
      </c>
      <c r="D544" s="35" t="s">
        <v>115</v>
      </c>
      <c r="E544" s="35" t="s">
        <v>141</v>
      </c>
      <c r="F544" s="35" t="s">
        <v>101</v>
      </c>
      <c r="G544" s="37">
        <f t="shared" ref="G544:I545" si="105">G545</f>
        <v>0</v>
      </c>
      <c r="H544" s="37">
        <f t="shared" si="105"/>
        <v>0</v>
      </c>
      <c r="I544" s="37">
        <f t="shared" si="105"/>
        <v>0</v>
      </c>
    </row>
    <row r="545" spans="1:9" s="40" customFormat="1" ht="26.25" hidden="1" x14ac:dyDescent="0.25">
      <c r="A545" s="38" t="s">
        <v>120</v>
      </c>
      <c r="B545" s="35" t="s">
        <v>549</v>
      </c>
      <c r="C545" s="35" t="s">
        <v>481</v>
      </c>
      <c r="D545" s="35" t="s">
        <v>115</v>
      </c>
      <c r="E545" s="35" t="s">
        <v>141</v>
      </c>
      <c r="F545" s="35" t="s">
        <v>121</v>
      </c>
      <c r="G545" s="37">
        <f t="shared" si="105"/>
        <v>0</v>
      </c>
      <c r="H545" s="37">
        <f t="shared" si="105"/>
        <v>0</v>
      </c>
      <c r="I545" s="37">
        <f t="shared" si="105"/>
        <v>0</v>
      </c>
    </row>
    <row r="546" spans="1:9" s="40" customFormat="1" ht="26.25" hidden="1" x14ac:dyDescent="0.25">
      <c r="A546" s="38" t="s">
        <v>122</v>
      </c>
      <c r="B546" s="35" t="s">
        <v>549</v>
      </c>
      <c r="C546" s="35" t="s">
        <v>481</v>
      </c>
      <c r="D546" s="35" t="s">
        <v>115</v>
      </c>
      <c r="E546" s="35" t="s">
        <v>141</v>
      </c>
      <c r="F546" s="35" t="s">
        <v>123</v>
      </c>
      <c r="G546" s="37">
        <f>4.9-4.9</f>
        <v>0</v>
      </c>
      <c r="H546" s="37">
        <f>4.9-4.9</f>
        <v>0</v>
      </c>
      <c r="I546" s="37">
        <f>4.9-4.9</f>
        <v>0</v>
      </c>
    </row>
    <row r="547" spans="1:9" s="40" customFormat="1" ht="61.5" customHeight="1" x14ac:dyDescent="0.25">
      <c r="A547" s="38" t="s">
        <v>493</v>
      </c>
      <c r="B547" s="35" t="s">
        <v>549</v>
      </c>
      <c r="C547" s="35" t="s">
        <v>481</v>
      </c>
      <c r="D547" s="35" t="s">
        <v>115</v>
      </c>
      <c r="E547" s="35" t="s">
        <v>494</v>
      </c>
      <c r="F547" s="35" t="s">
        <v>101</v>
      </c>
      <c r="G547" s="37">
        <f t="shared" ref="G547:I548" si="106">G548</f>
        <v>273.39999999999998</v>
      </c>
      <c r="H547" s="37">
        <f t="shared" si="106"/>
        <v>283.39999999999998</v>
      </c>
      <c r="I547" s="37">
        <f t="shared" si="106"/>
        <v>283.39999999999998</v>
      </c>
    </row>
    <row r="548" spans="1:9" s="40" customFormat="1" ht="18" customHeight="1" x14ac:dyDescent="0.25">
      <c r="A548" s="38" t="s">
        <v>495</v>
      </c>
      <c r="B548" s="35" t="s">
        <v>549</v>
      </c>
      <c r="C548" s="35" t="s">
        <v>481</v>
      </c>
      <c r="D548" s="35" t="s">
        <v>115</v>
      </c>
      <c r="E548" s="35" t="s">
        <v>494</v>
      </c>
      <c r="F548" s="35" t="s">
        <v>486</v>
      </c>
      <c r="G548" s="37">
        <f t="shared" si="106"/>
        <v>273.39999999999998</v>
      </c>
      <c r="H548" s="37">
        <f t="shared" si="106"/>
        <v>283.39999999999998</v>
      </c>
      <c r="I548" s="37">
        <f t="shared" si="106"/>
        <v>283.39999999999998</v>
      </c>
    </row>
    <row r="549" spans="1:9" s="40" customFormat="1" ht="18" customHeight="1" x14ac:dyDescent="0.25">
      <c r="A549" s="38" t="s">
        <v>487</v>
      </c>
      <c r="B549" s="35" t="s">
        <v>549</v>
      </c>
      <c r="C549" s="35" t="s">
        <v>481</v>
      </c>
      <c r="D549" s="35" t="s">
        <v>115</v>
      </c>
      <c r="E549" s="35" t="s">
        <v>494</v>
      </c>
      <c r="F549" s="35" t="s">
        <v>488</v>
      </c>
      <c r="G549" s="37">
        <v>273.39999999999998</v>
      </c>
      <c r="H549" s="37">
        <v>283.39999999999998</v>
      </c>
      <c r="I549" s="37">
        <v>283.39999999999998</v>
      </c>
    </row>
    <row r="550" spans="1:9" s="40" customFormat="1" ht="15" hidden="1" x14ac:dyDescent="0.25">
      <c r="A550" s="38" t="s">
        <v>496</v>
      </c>
      <c r="B550" s="35" t="s">
        <v>549</v>
      </c>
      <c r="C550" s="35" t="s">
        <v>481</v>
      </c>
      <c r="D550" s="35" t="s">
        <v>154</v>
      </c>
      <c r="E550" s="35" t="s">
        <v>100</v>
      </c>
      <c r="F550" s="35" t="s">
        <v>101</v>
      </c>
      <c r="G550" s="37">
        <f>G551</f>
        <v>0</v>
      </c>
    </row>
    <row r="551" spans="1:9" s="40" customFormat="1" ht="26.25" hidden="1" x14ac:dyDescent="0.25">
      <c r="A551" s="38" t="s">
        <v>339</v>
      </c>
      <c r="B551" s="35" t="s">
        <v>549</v>
      </c>
      <c r="C551" s="35" t="s">
        <v>481</v>
      </c>
      <c r="D551" s="35" t="s">
        <v>154</v>
      </c>
      <c r="E551" s="35" t="s">
        <v>340</v>
      </c>
      <c r="F551" s="35" t="s">
        <v>101</v>
      </c>
      <c r="G551" s="37">
        <f>G552</f>
        <v>0</v>
      </c>
    </row>
    <row r="552" spans="1:9" s="40" customFormat="1" ht="26.25" hidden="1" x14ac:dyDescent="0.25">
      <c r="A552" s="38" t="s">
        <v>497</v>
      </c>
      <c r="B552" s="35" t="s">
        <v>549</v>
      </c>
      <c r="C552" s="35" t="s">
        <v>481</v>
      </c>
      <c r="D552" s="35" t="s">
        <v>154</v>
      </c>
      <c r="E552" s="35" t="s">
        <v>498</v>
      </c>
      <c r="F552" s="35" t="s">
        <v>101</v>
      </c>
      <c r="G552" s="37">
        <f>G553</f>
        <v>0</v>
      </c>
    </row>
    <row r="553" spans="1:9" s="40" customFormat="1" ht="15" hidden="1" x14ac:dyDescent="0.25">
      <c r="A553" s="38" t="s">
        <v>495</v>
      </c>
      <c r="B553" s="35" t="s">
        <v>549</v>
      </c>
      <c r="C553" s="35" t="s">
        <v>481</v>
      </c>
      <c r="D553" s="35" t="s">
        <v>154</v>
      </c>
      <c r="E553" s="35" t="s">
        <v>498</v>
      </c>
      <c r="F553" s="35" t="s">
        <v>486</v>
      </c>
      <c r="G553" s="37">
        <f>G554</f>
        <v>0</v>
      </c>
    </row>
    <row r="554" spans="1:9" s="40" customFormat="1" ht="15.75" hidden="1" customHeight="1" x14ac:dyDescent="0.25">
      <c r="A554" s="38" t="s">
        <v>487</v>
      </c>
      <c r="B554" s="35" t="s">
        <v>549</v>
      </c>
      <c r="C554" s="35" t="s">
        <v>481</v>
      </c>
      <c r="D554" s="35" t="s">
        <v>154</v>
      </c>
      <c r="E554" s="35" t="s">
        <v>498</v>
      </c>
      <c r="F554" s="35" t="s">
        <v>488</v>
      </c>
      <c r="G554" s="37">
        <v>0</v>
      </c>
    </row>
    <row r="555" spans="1:9" s="40" customFormat="1" ht="21" customHeight="1" x14ac:dyDescent="0.25">
      <c r="A555" s="38" t="s">
        <v>510</v>
      </c>
      <c r="B555" s="35" t="s">
        <v>549</v>
      </c>
      <c r="C555" s="35" t="s">
        <v>302</v>
      </c>
      <c r="D555" s="35" t="s">
        <v>99</v>
      </c>
      <c r="E555" s="35" t="s">
        <v>100</v>
      </c>
      <c r="F555" s="35" t="s">
        <v>101</v>
      </c>
      <c r="G555" s="37">
        <f>G556</f>
        <v>1550.8</v>
      </c>
      <c r="H555" s="37">
        <f>H556</f>
        <v>1442.1</v>
      </c>
      <c r="I555" s="37">
        <f>I556</f>
        <v>1442.1</v>
      </c>
    </row>
    <row r="556" spans="1:9" s="40" customFormat="1" ht="21" customHeight="1" x14ac:dyDescent="0.25">
      <c r="A556" s="38" t="s">
        <v>511</v>
      </c>
      <c r="B556" s="35" t="s">
        <v>549</v>
      </c>
      <c r="C556" s="35" t="s">
        <v>302</v>
      </c>
      <c r="D556" s="35" t="s">
        <v>103</v>
      </c>
      <c r="E556" s="35" t="s">
        <v>100</v>
      </c>
      <c r="F556" s="35" t="s">
        <v>101</v>
      </c>
      <c r="G556" s="37">
        <f>G557+G562</f>
        <v>1550.8</v>
      </c>
      <c r="H556" s="37">
        <f>H557+H562</f>
        <v>1442.1</v>
      </c>
      <c r="I556" s="37">
        <f>I557+I562</f>
        <v>1442.1</v>
      </c>
    </row>
    <row r="557" spans="1:9" s="40" customFormat="1" ht="85.5" customHeight="1" x14ac:dyDescent="0.25">
      <c r="A557" s="38" t="s">
        <v>558</v>
      </c>
      <c r="B557" s="35" t="s">
        <v>549</v>
      </c>
      <c r="C557" s="35" t="s">
        <v>302</v>
      </c>
      <c r="D557" s="35" t="s">
        <v>103</v>
      </c>
      <c r="E557" s="35" t="s">
        <v>516</v>
      </c>
      <c r="F557" s="35" t="s">
        <v>101</v>
      </c>
      <c r="G557" s="37">
        <f>G558</f>
        <v>1550.8</v>
      </c>
      <c r="H557" s="37">
        <f t="shared" ref="H557:I560" si="107">H558</f>
        <v>1442.1</v>
      </c>
      <c r="I557" s="37">
        <f t="shared" si="107"/>
        <v>1442.1</v>
      </c>
    </row>
    <row r="558" spans="1:9" s="40" customFormat="1" ht="54" customHeight="1" x14ac:dyDescent="0.25">
      <c r="A558" s="38" t="s">
        <v>517</v>
      </c>
      <c r="B558" s="35" t="s">
        <v>549</v>
      </c>
      <c r="C558" s="35" t="s">
        <v>302</v>
      </c>
      <c r="D558" s="35" t="s">
        <v>103</v>
      </c>
      <c r="E558" s="35" t="s">
        <v>518</v>
      </c>
      <c r="F558" s="35" t="s">
        <v>101</v>
      </c>
      <c r="G558" s="37">
        <f>G559+G604+G601</f>
        <v>1550.8</v>
      </c>
      <c r="H558" s="37">
        <f t="shared" ref="H558:I558" si="108">H559+H604</f>
        <v>1442.1</v>
      </c>
      <c r="I558" s="37">
        <f t="shared" si="108"/>
        <v>1442.1</v>
      </c>
    </row>
    <row r="559" spans="1:9" s="40" customFormat="1" ht="47.25" customHeight="1" x14ac:dyDescent="0.25">
      <c r="A559" s="38" t="s">
        <v>402</v>
      </c>
      <c r="B559" s="35" t="s">
        <v>549</v>
      </c>
      <c r="C559" s="35" t="s">
        <v>302</v>
      </c>
      <c r="D559" s="35" t="s">
        <v>103</v>
      </c>
      <c r="E559" s="35" t="s">
        <v>519</v>
      </c>
      <c r="F559" s="35" t="s">
        <v>101</v>
      </c>
      <c r="G559" s="37">
        <f>G560</f>
        <v>1520.6</v>
      </c>
      <c r="H559" s="37">
        <f t="shared" si="107"/>
        <v>1442.1</v>
      </c>
      <c r="I559" s="37">
        <f t="shared" si="107"/>
        <v>1442.1</v>
      </c>
    </row>
    <row r="560" spans="1:9" s="40" customFormat="1" ht="28.5" customHeight="1" x14ac:dyDescent="0.25">
      <c r="A560" s="38" t="s">
        <v>394</v>
      </c>
      <c r="B560" s="35" t="s">
        <v>549</v>
      </c>
      <c r="C560" s="35" t="s">
        <v>302</v>
      </c>
      <c r="D560" s="35" t="s">
        <v>103</v>
      </c>
      <c r="E560" s="35" t="s">
        <v>519</v>
      </c>
      <c r="F560" s="35" t="s">
        <v>395</v>
      </c>
      <c r="G560" s="37">
        <f>G561</f>
        <v>1520.6</v>
      </c>
      <c r="H560" s="37">
        <f t="shared" si="107"/>
        <v>1442.1</v>
      </c>
      <c r="I560" s="37">
        <f t="shared" si="107"/>
        <v>1442.1</v>
      </c>
    </row>
    <row r="561" spans="1:9" s="40" customFormat="1" ht="19.5" customHeight="1" x14ac:dyDescent="0.25">
      <c r="A561" s="38" t="s">
        <v>396</v>
      </c>
      <c r="B561" s="35" t="s">
        <v>549</v>
      </c>
      <c r="C561" s="35" t="s">
        <v>302</v>
      </c>
      <c r="D561" s="35" t="s">
        <v>103</v>
      </c>
      <c r="E561" s="35" t="s">
        <v>519</v>
      </c>
      <c r="F561" s="35" t="s">
        <v>397</v>
      </c>
      <c r="G561" s="37">
        <f>1336.1+6+100+80-1.5</f>
        <v>1520.6</v>
      </c>
      <c r="H561" s="37">
        <f>1336.1+6+100</f>
        <v>1442.1</v>
      </c>
      <c r="I561" s="37">
        <f>1336.1+6+100</f>
        <v>1442.1</v>
      </c>
    </row>
    <row r="562" spans="1:9" s="40" customFormat="1" ht="31.5" hidden="1" customHeight="1" x14ac:dyDescent="0.25">
      <c r="A562" s="38" t="s">
        <v>389</v>
      </c>
      <c r="B562" s="35" t="s">
        <v>549</v>
      </c>
      <c r="C562" s="35" t="s">
        <v>302</v>
      </c>
      <c r="D562" s="35" t="s">
        <v>103</v>
      </c>
      <c r="E562" s="35" t="s">
        <v>390</v>
      </c>
      <c r="F562" s="35" t="s">
        <v>101</v>
      </c>
      <c r="G562" s="37">
        <f>G563</f>
        <v>0</v>
      </c>
    </row>
    <row r="563" spans="1:9" s="40" customFormat="1" ht="30.75" hidden="1" customHeight="1" x14ac:dyDescent="0.25">
      <c r="A563" s="38" t="s">
        <v>512</v>
      </c>
      <c r="B563" s="35" t="s">
        <v>549</v>
      </c>
      <c r="C563" s="35" t="s">
        <v>302</v>
      </c>
      <c r="D563" s="35" t="s">
        <v>103</v>
      </c>
      <c r="E563" s="35" t="s">
        <v>513</v>
      </c>
      <c r="F563" s="35" t="s">
        <v>101</v>
      </c>
      <c r="G563" s="37">
        <f>G564</f>
        <v>0</v>
      </c>
    </row>
    <row r="564" spans="1:9" s="40" customFormat="1" ht="15" hidden="1" x14ac:dyDescent="0.25">
      <c r="A564" s="38" t="s">
        <v>179</v>
      </c>
      <c r="B564" s="35" t="s">
        <v>549</v>
      </c>
      <c r="C564" s="35" t="s">
        <v>302</v>
      </c>
      <c r="D564" s="35" t="s">
        <v>103</v>
      </c>
      <c r="E564" s="35" t="s">
        <v>514</v>
      </c>
      <c r="F564" s="35" t="s">
        <v>101</v>
      </c>
      <c r="G564" s="37">
        <f>G566</f>
        <v>0</v>
      </c>
    </row>
    <row r="565" spans="1:9" s="40" customFormat="1" ht="24.75" hidden="1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559</v>
      </c>
      <c r="F565" s="35" t="s">
        <v>395</v>
      </c>
      <c r="G565" s="37">
        <f>G566</f>
        <v>0</v>
      </c>
    </row>
    <row r="566" spans="1:9" s="40" customFormat="1" ht="21.75" hidden="1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514</v>
      </c>
      <c r="F566" s="35" t="s">
        <v>397</v>
      </c>
      <c r="G566" s="37">
        <f>6-6</f>
        <v>0</v>
      </c>
    </row>
    <row r="567" spans="1:9" s="40" customFormat="1" ht="30.75" hidden="1" customHeight="1" x14ac:dyDescent="0.25">
      <c r="A567" s="60" t="s">
        <v>520</v>
      </c>
      <c r="B567" s="35" t="s">
        <v>549</v>
      </c>
      <c r="C567" s="35" t="s">
        <v>302</v>
      </c>
      <c r="D567" s="35" t="s">
        <v>103</v>
      </c>
      <c r="E567" s="35" t="s">
        <v>521</v>
      </c>
      <c r="F567" s="35" t="s">
        <v>101</v>
      </c>
      <c r="G567" s="37">
        <f>G568</f>
        <v>0</v>
      </c>
    </row>
    <row r="568" spans="1:9" s="40" customFormat="1" ht="26.25" hidden="1" x14ac:dyDescent="0.25">
      <c r="A568" s="38" t="s">
        <v>522</v>
      </c>
      <c r="B568" s="35" t="s">
        <v>549</v>
      </c>
      <c r="C568" s="35" t="s">
        <v>302</v>
      </c>
      <c r="D568" s="35" t="s">
        <v>103</v>
      </c>
      <c r="E568" s="35" t="s">
        <v>521</v>
      </c>
      <c r="F568" s="35" t="s">
        <v>121</v>
      </c>
      <c r="G568" s="37">
        <f>G569</f>
        <v>0</v>
      </c>
    </row>
    <row r="569" spans="1:9" s="40" customFormat="1" ht="26.25" hidden="1" x14ac:dyDescent="0.25">
      <c r="A569" s="38" t="s">
        <v>255</v>
      </c>
      <c r="B569" s="35" t="s">
        <v>549</v>
      </c>
      <c r="C569" s="35" t="s">
        <v>302</v>
      </c>
      <c r="D569" s="35" t="s">
        <v>103</v>
      </c>
      <c r="E569" s="35" t="s">
        <v>521</v>
      </c>
      <c r="F569" s="35" t="s">
        <v>123</v>
      </c>
      <c r="G569" s="37">
        <v>0</v>
      </c>
    </row>
    <row r="570" spans="1:9" s="44" customFormat="1" ht="12" hidden="1" customHeight="1" x14ac:dyDescent="0.2">
      <c r="A570" s="54" t="s">
        <v>560</v>
      </c>
      <c r="B570" s="33" t="s">
        <v>549</v>
      </c>
      <c r="C570" s="33" t="s">
        <v>99</v>
      </c>
      <c r="D570" s="33" t="s">
        <v>99</v>
      </c>
      <c r="E570" s="33" t="s">
        <v>100</v>
      </c>
      <c r="F570" s="33" t="s">
        <v>101</v>
      </c>
      <c r="G570" s="34">
        <f>G571</f>
        <v>6649</v>
      </c>
    </row>
    <row r="571" spans="1:9" s="40" customFormat="1" ht="15" hidden="1" x14ac:dyDescent="0.25">
      <c r="A571" s="38" t="s">
        <v>97</v>
      </c>
      <c r="B571" s="35" t="s">
        <v>549</v>
      </c>
      <c r="C571" s="35" t="s">
        <v>98</v>
      </c>
      <c r="D571" s="35" t="s">
        <v>99</v>
      </c>
      <c r="E571" s="35" t="s">
        <v>100</v>
      </c>
      <c r="F571" s="35" t="s">
        <v>101</v>
      </c>
      <c r="G571" s="37">
        <f>G572</f>
        <v>6649</v>
      </c>
    </row>
    <row r="572" spans="1:9" s="40" customFormat="1" ht="15" hidden="1" x14ac:dyDescent="0.25">
      <c r="A572" s="38" t="s">
        <v>173</v>
      </c>
      <c r="B572" s="35" t="s">
        <v>549</v>
      </c>
      <c r="C572" s="35" t="s">
        <v>98</v>
      </c>
      <c r="D572" s="35" t="s">
        <v>174</v>
      </c>
      <c r="E572" s="35" t="s">
        <v>100</v>
      </c>
      <c r="F572" s="35" t="s">
        <v>101</v>
      </c>
      <c r="G572" s="37">
        <f>G573+G582+G595</f>
        <v>6649</v>
      </c>
    </row>
    <row r="573" spans="1:9" s="40" customFormat="1" ht="26.25" hidden="1" x14ac:dyDescent="0.25">
      <c r="A573" s="38" t="s">
        <v>561</v>
      </c>
      <c r="B573" s="35" t="s">
        <v>549</v>
      </c>
      <c r="C573" s="35" t="s">
        <v>98</v>
      </c>
      <c r="D573" s="35" t="s">
        <v>174</v>
      </c>
      <c r="E573" s="35" t="s">
        <v>234</v>
      </c>
      <c r="F573" s="35" t="s">
        <v>101</v>
      </c>
      <c r="G573" s="37">
        <f>G574+G577</f>
        <v>5936.4</v>
      </c>
    </row>
    <row r="574" spans="1:9" s="40" customFormat="1" ht="43.5" hidden="1" customHeight="1" x14ac:dyDescent="0.25">
      <c r="A574" s="38" t="s">
        <v>235</v>
      </c>
      <c r="B574" s="35" t="s">
        <v>549</v>
      </c>
      <c r="C574" s="35" t="s">
        <v>98</v>
      </c>
      <c r="D574" s="35" t="s">
        <v>174</v>
      </c>
      <c r="E574" s="35" t="s">
        <v>236</v>
      </c>
      <c r="F574" s="35" t="s">
        <v>101</v>
      </c>
      <c r="G574" s="37">
        <f>G575</f>
        <v>548.4</v>
      </c>
    </row>
    <row r="575" spans="1:9" s="40" customFormat="1" ht="17.25" hidden="1" customHeight="1" x14ac:dyDescent="0.25">
      <c r="A575" s="38" t="s">
        <v>124</v>
      </c>
      <c r="B575" s="35" t="s">
        <v>549</v>
      </c>
      <c r="C575" s="35" t="s">
        <v>98</v>
      </c>
      <c r="D575" s="35" t="s">
        <v>174</v>
      </c>
      <c r="E575" s="35" t="s">
        <v>236</v>
      </c>
      <c r="F575" s="35" t="s">
        <v>125</v>
      </c>
      <c r="G575" s="37">
        <f>G576</f>
        <v>548.4</v>
      </c>
    </row>
    <row r="576" spans="1:9" s="40" customFormat="1" ht="15" hidden="1" x14ac:dyDescent="0.25">
      <c r="A576" s="38" t="s">
        <v>126</v>
      </c>
      <c r="B576" s="35" t="s">
        <v>549</v>
      </c>
      <c r="C576" s="35" t="s">
        <v>98</v>
      </c>
      <c r="D576" s="35" t="s">
        <v>174</v>
      </c>
      <c r="E576" s="35" t="s">
        <v>236</v>
      </c>
      <c r="F576" s="35" t="s">
        <v>127</v>
      </c>
      <c r="G576" s="37">
        <v>548.4</v>
      </c>
    </row>
    <row r="577" spans="1:7" s="40" customFormat="1" ht="26.25" hidden="1" customHeight="1" x14ac:dyDescent="0.25">
      <c r="A577" s="38" t="s">
        <v>237</v>
      </c>
      <c r="B577" s="35" t="s">
        <v>549</v>
      </c>
      <c r="C577" s="35" t="s">
        <v>98</v>
      </c>
      <c r="D577" s="35" t="s">
        <v>174</v>
      </c>
      <c r="E577" s="35" t="s">
        <v>238</v>
      </c>
      <c r="F577" s="35" t="s">
        <v>101</v>
      </c>
      <c r="G577" s="37">
        <f>G578+G580</f>
        <v>5388</v>
      </c>
    </row>
    <row r="578" spans="1:7" s="40" customFormat="1" ht="64.5" hidden="1" x14ac:dyDescent="0.25">
      <c r="A578" s="38" t="s">
        <v>110</v>
      </c>
      <c r="B578" s="35" t="s">
        <v>549</v>
      </c>
      <c r="C578" s="35" t="s">
        <v>98</v>
      </c>
      <c r="D578" s="35" t="s">
        <v>174</v>
      </c>
      <c r="E578" s="35" t="s">
        <v>238</v>
      </c>
      <c r="F578" s="35" t="s">
        <v>111</v>
      </c>
      <c r="G578" s="37">
        <f>G579</f>
        <v>2959.1</v>
      </c>
    </row>
    <row r="579" spans="1:7" s="40" customFormat="1" ht="15" hidden="1" x14ac:dyDescent="0.25">
      <c r="A579" s="38" t="s">
        <v>239</v>
      </c>
      <c r="B579" s="35" t="s">
        <v>549</v>
      </c>
      <c r="C579" s="35" t="s">
        <v>98</v>
      </c>
      <c r="D579" s="35" t="s">
        <v>174</v>
      </c>
      <c r="E579" s="35" t="s">
        <v>238</v>
      </c>
      <c r="F579" s="35" t="s">
        <v>240</v>
      </c>
      <c r="G579" s="37">
        <v>2959.1</v>
      </c>
    </row>
    <row r="580" spans="1:7" s="40" customFormat="1" ht="26.25" hidden="1" x14ac:dyDescent="0.25">
      <c r="A580" s="38" t="s">
        <v>120</v>
      </c>
      <c r="B580" s="35" t="s">
        <v>549</v>
      </c>
      <c r="C580" s="35" t="s">
        <v>98</v>
      </c>
      <c r="D580" s="35" t="s">
        <v>174</v>
      </c>
      <c r="E580" s="35" t="s">
        <v>238</v>
      </c>
      <c r="F580" s="35" t="s">
        <v>121</v>
      </c>
      <c r="G580" s="37">
        <f>G581</f>
        <v>2428.9</v>
      </c>
    </row>
    <row r="581" spans="1:7" s="40" customFormat="1" ht="26.25" hidden="1" x14ac:dyDescent="0.25">
      <c r="A581" s="38" t="s">
        <v>122</v>
      </c>
      <c r="B581" s="35" t="s">
        <v>549</v>
      </c>
      <c r="C581" s="35" t="s">
        <v>98</v>
      </c>
      <c r="D581" s="35" t="s">
        <v>174</v>
      </c>
      <c r="E581" s="35" t="s">
        <v>238</v>
      </c>
      <c r="F581" s="35" t="s">
        <v>123</v>
      </c>
      <c r="G581" s="37">
        <v>2428.9</v>
      </c>
    </row>
    <row r="582" spans="1:7" s="40" customFormat="1" ht="26.25" hidden="1" customHeight="1" x14ac:dyDescent="0.25">
      <c r="A582" s="60" t="s">
        <v>544</v>
      </c>
      <c r="B582" s="35" t="s">
        <v>549</v>
      </c>
      <c r="C582" s="35" t="s">
        <v>98</v>
      </c>
      <c r="D582" s="35" t="s">
        <v>174</v>
      </c>
      <c r="E582" s="35" t="s">
        <v>182</v>
      </c>
      <c r="F582" s="35" t="s">
        <v>101</v>
      </c>
      <c r="G582" s="37">
        <f>G583+G587+G591</f>
        <v>625</v>
      </c>
    </row>
    <row r="583" spans="1:7" s="40" customFormat="1" ht="69" hidden="1" customHeight="1" x14ac:dyDescent="0.25">
      <c r="A583" s="60" t="s">
        <v>189</v>
      </c>
      <c r="B583" s="35" t="s">
        <v>549</v>
      </c>
      <c r="C583" s="35" t="s">
        <v>98</v>
      </c>
      <c r="D583" s="35" t="s">
        <v>174</v>
      </c>
      <c r="E583" s="35" t="s">
        <v>190</v>
      </c>
      <c r="F583" s="35" t="s">
        <v>101</v>
      </c>
      <c r="G583" s="37">
        <f>G584</f>
        <v>7</v>
      </c>
    </row>
    <row r="584" spans="1:7" s="40" customFormat="1" ht="18.75" hidden="1" customHeight="1" x14ac:dyDescent="0.25">
      <c r="A584" s="60" t="s">
        <v>179</v>
      </c>
      <c r="B584" s="35" t="s">
        <v>549</v>
      </c>
      <c r="C584" s="35" t="s">
        <v>98</v>
      </c>
      <c r="D584" s="35" t="s">
        <v>174</v>
      </c>
      <c r="E584" s="35" t="s">
        <v>191</v>
      </c>
      <c r="F584" s="35" t="s">
        <v>101</v>
      </c>
      <c r="G584" s="37">
        <f>G585</f>
        <v>7</v>
      </c>
    </row>
    <row r="585" spans="1:7" s="40" customFormat="1" ht="26.25" hidden="1" customHeight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191</v>
      </c>
      <c r="F585" s="35" t="s">
        <v>121</v>
      </c>
      <c r="G585" s="37">
        <f>G586</f>
        <v>7</v>
      </c>
    </row>
    <row r="586" spans="1:7" s="40" customFormat="1" ht="26.25" hidden="1" customHeight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191</v>
      </c>
      <c r="F586" s="35" t="s">
        <v>123</v>
      </c>
      <c r="G586" s="37">
        <f>5+2</f>
        <v>7</v>
      </c>
    </row>
    <row r="587" spans="1:7" s="40" customFormat="1" ht="26.25" hidden="1" customHeight="1" x14ac:dyDescent="0.25">
      <c r="A587" s="38" t="s">
        <v>192</v>
      </c>
      <c r="B587" s="35" t="s">
        <v>549</v>
      </c>
      <c r="C587" s="35" t="s">
        <v>98</v>
      </c>
      <c r="D587" s="35" t="s">
        <v>174</v>
      </c>
      <c r="E587" s="35" t="s">
        <v>193</v>
      </c>
      <c r="F587" s="35" t="s">
        <v>101</v>
      </c>
      <c r="G587" s="37">
        <f>G588</f>
        <v>28</v>
      </c>
    </row>
    <row r="588" spans="1:7" s="40" customFormat="1" ht="20.25" hidden="1" customHeight="1" x14ac:dyDescent="0.25">
      <c r="A588" s="60" t="s">
        <v>179</v>
      </c>
      <c r="B588" s="35" t="s">
        <v>549</v>
      </c>
      <c r="C588" s="35" t="s">
        <v>98</v>
      </c>
      <c r="D588" s="35" t="s">
        <v>174</v>
      </c>
      <c r="E588" s="35" t="s">
        <v>194</v>
      </c>
      <c r="F588" s="35" t="s">
        <v>101</v>
      </c>
      <c r="G588" s="37">
        <f>G589</f>
        <v>28</v>
      </c>
    </row>
    <row r="589" spans="1:7" s="40" customFormat="1" ht="26.25" hidden="1" customHeight="1" x14ac:dyDescent="0.25">
      <c r="A589" s="38" t="s">
        <v>120</v>
      </c>
      <c r="B589" s="35" t="s">
        <v>549</v>
      </c>
      <c r="C589" s="35" t="s">
        <v>98</v>
      </c>
      <c r="D589" s="35" t="s">
        <v>174</v>
      </c>
      <c r="E589" s="35" t="s">
        <v>194</v>
      </c>
      <c r="F589" s="35" t="s">
        <v>121</v>
      </c>
      <c r="G589" s="37">
        <f>G590</f>
        <v>28</v>
      </c>
    </row>
    <row r="590" spans="1:7" s="40" customFormat="1" ht="26.25" hidden="1" x14ac:dyDescent="0.25">
      <c r="A590" s="38" t="s">
        <v>122</v>
      </c>
      <c r="B590" s="35" t="s">
        <v>549</v>
      </c>
      <c r="C590" s="35" t="s">
        <v>98</v>
      </c>
      <c r="D590" s="35" t="s">
        <v>174</v>
      </c>
      <c r="E590" s="35" t="s">
        <v>194</v>
      </c>
      <c r="F590" s="35" t="s">
        <v>123</v>
      </c>
      <c r="G590" s="37">
        <v>28</v>
      </c>
    </row>
    <row r="591" spans="1:7" s="40" customFormat="1" ht="42.75" hidden="1" customHeight="1" x14ac:dyDescent="0.25">
      <c r="A591" s="38" t="s">
        <v>195</v>
      </c>
      <c r="B591" s="35" t="s">
        <v>549</v>
      </c>
      <c r="C591" s="35" t="s">
        <v>98</v>
      </c>
      <c r="D591" s="35" t="s">
        <v>174</v>
      </c>
      <c r="E591" s="35" t="s">
        <v>196</v>
      </c>
      <c r="F591" s="35" t="s">
        <v>101</v>
      </c>
      <c r="G591" s="37">
        <f>G592</f>
        <v>590</v>
      </c>
    </row>
    <row r="592" spans="1:7" s="40" customFormat="1" ht="20.25" hidden="1" customHeight="1" x14ac:dyDescent="0.25">
      <c r="A592" s="60" t="s">
        <v>179</v>
      </c>
      <c r="B592" s="35" t="s">
        <v>549</v>
      </c>
      <c r="C592" s="35" t="s">
        <v>98</v>
      </c>
      <c r="D592" s="35" t="s">
        <v>174</v>
      </c>
      <c r="E592" s="35" t="s">
        <v>197</v>
      </c>
      <c r="F592" s="35" t="s">
        <v>101</v>
      </c>
      <c r="G592" s="37">
        <f>G593</f>
        <v>590</v>
      </c>
    </row>
    <row r="593" spans="1:9" s="40" customFormat="1" ht="25.5" hidden="1" customHeight="1" x14ac:dyDescent="0.25">
      <c r="A593" s="38" t="s">
        <v>120</v>
      </c>
      <c r="B593" s="35" t="s">
        <v>549</v>
      </c>
      <c r="C593" s="35" t="s">
        <v>98</v>
      </c>
      <c r="D593" s="35" t="s">
        <v>174</v>
      </c>
      <c r="E593" s="35" t="s">
        <v>197</v>
      </c>
      <c r="F593" s="35" t="s">
        <v>121</v>
      </c>
      <c r="G593" s="37">
        <f>G594</f>
        <v>590</v>
      </c>
    </row>
    <row r="594" spans="1:9" s="40" customFormat="1" ht="32.25" hidden="1" customHeight="1" x14ac:dyDescent="0.25">
      <c r="A594" s="38" t="s">
        <v>122</v>
      </c>
      <c r="B594" s="35" t="s">
        <v>549</v>
      </c>
      <c r="C594" s="35" t="s">
        <v>98</v>
      </c>
      <c r="D594" s="35" t="s">
        <v>174</v>
      </c>
      <c r="E594" s="35" t="s">
        <v>197</v>
      </c>
      <c r="F594" s="35" t="s">
        <v>123</v>
      </c>
      <c r="G594" s="37">
        <v>590</v>
      </c>
    </row>
    <row r="595" spans="1:9" s="40" customFormat="1" ht="45" hidden="1" customHeight="1" x14ac:dyDescent="0.25">
      <c r="A595" s="38" t="s">
        <v>203</v>
      </c>
      <c r="B595" s="35" t="s">
        <v>549</v>
      </c>
      <c r="C595" s="35" t="s">
        <v>98</v>
      </c>
      <c r="D595" s="35" t="s">
        <v>174</v>
      </c>
      <c r="E595" s="35" t="s">
        <v>204</v>
      </c>
      <c r="F595" s="35" t="s">
        <v>101</v>
      </c>
      <c r="G595" s="37">
        <f>G596</f>
        <v>87.6</v>
      </c>
    </row>
    <row r="596" spans="1:9" s="40" customFormat="1" ht="42" hidden="1" customHeight="1" x14ac:dyDescent="0.25">
      <c r="A596" s="38" t="s">
        <v>205</v>
      </c>
      <c r="B596" s="35" t="s">
        <v>549</v>
      </c>
      <c r="C596" s="35" t="s">
        <v>98</v>
      </c>
      <c r="D596" s="35" t="s">
        <v>174</v>
      </c>
      <c r="E596" s="35" t="s">
        <v>206</v>
      </c>
      <c r="F596" s="35" t="s">
        <v>101</v>
      </c>
      <c r="G596" s="37">
        <f>G597</f>
        <v>87.6</v>
      </c>
    </row>
    <row r="597" spans="1:9" s="40" customFormat="1" ht="43.5" hidden="1" customHeight="1" x14ac:dyDescent="0.25">
      <c r="A597" s="38" t="s">
        <v>207</v>
      </c>
      <c r="B597" s="35" t="s">
        <v>549</v>
      </c>
      <c r="C597" s="35" t="s">
        <v>98</v>
      </c>
      <c r="D597" s="35" t="s">
        <v>174</v>
      </c>
      <c r="E597" s="35" t="s">
        <v>208</v>
      </c>
      <c r="F597" s="35" t="s">
        <v>101</v>
      </c>
      <c r="G597" s="37">
        <f>G598</f>
        <v>87.6</v>
      </c>
    </row>
    <row r="598" spans="1:9" s="40" customFormat="1" ht="18.75" hidden="1" customHeight="1" x14ac:dyDescent="0.25">
      <c r="A598" s="38" t="s">
        <v>179</v>
      </c>
      <c r="B598" s="35" t="s">
        <v>549</v>
      </c>
      <c r="C598" s="35" t="s">
        <v>98</v>
      </c>
      <c r="D598" s="35" t="s">
        <v>174</v>
      </c>
      <c r="E598" s="35" t="s">
        <v>209</v>
      </c>
      <c r="F598" s="35" t="s">
        <v>101</v>
      </c>
      <c r="G598" s="37">
        <f>G599</f>
        <v>87.6</v>
      </c>
    </row>
    <row r="599" spans="1:9" s="40" customFormat="1" ht="32.25" hidden="1" customHeight="1" x14ac:dyDescent="0.25">
      <c r="A599" s="38" t="s">
        <v>120</v>
      </c>
      <c r="B599" s="35" t="s">
        <v>549</v>
      </c>
      <c r="C599" s="35" t="s">
        <v>98</v>
      </c>
      <c r="D599" s="35" t="s">
        <v>174</v>
      </c>
      <c r="E599" s="35" t="s">
        <v>209</v>
      </c>
      <c r="F599" s="35" t="s">
        <v>121</v>
      </c>
      <c r="G599" s="37">
        <f>G600</f>
        <v>87.6</v>
      </c>
    </row>
    <row r="600" spans="1:9" s="40" customFormat="1" ht="32.25" hidden="1" customHeight="1" x14ac:dyDescent="0.25">
      <c r="A600" s="38" t="s">
        <v>122</v>
      </c>
      <c r="B600" s="35" t="s">
        <v>549</v>
      </c>
      <c r="C600" s="35" t="s">
        <v>98</v>
      </c>
      <c r="D600" s="35" t="s">
        <v>174</v>
      </c>
      <c r="E600" s="35" t="s">
        <v>209</v>
      </c>
      <c r="F600" s="35" t="s">
        <v>123</v>
      </c>
      <c r="G600" s="37">
        <v>87.6</v>
      </c>
    </row>
    <row r="601" spans="1:9" s="40" customFormat="1" ht="44.25" customHeight="1" x14ac:dyDescent="0.25">
      <c r="A601" s="38" t="s">
        <v>592</v>
      </c>
      <c r="B601" s="35" t="s">
        <v>549</v>
      </c>
      <c r="C601" s="35" t="s">
        <v>302</v>
      </c>
      <c r="D601" s="35" t="s">
        <v>103</v>
      </c>
      <c r="E601" s="35" t="s">
        <v>605</v>
      </c>
      <c r="F601" s="35" t="s">
        <v>101</v>
      </c>
      <c r="G601" s="37">
        <f>G602</f>
        <v>1.5</v>
      </c>
      <c r="H601" s="37">
        <f t="shared" ref="H601:I601" si="109">H602</f>
        <v>0</v>
      </c>
      <c r="I601" s="37">
        <f t="shared" si="109"/>
        <v>0</v>
      </c>
    </row>
    <row r="602" spans="1:9" s="40" customFormat="1" ht="32.25" customHeight="1" x14ac:dyDescent="0.25">
      <c r="A602" s="38" t="s">
        <v>394</v>
      </c>
      <c r="B602" s="35" t="s">
        <v>549</v>
      </c>
      <c r="C602" s="35" t="s">
        <v>302</v>
      </c>
      <c r="D602" s="35" t="s">
        <v>103</v>
      </c>
      <c r="E602" s="35" t="s">
        <v>605</v>
      </c>
      <c r="F602" s="35" t="s">
        <v>395</v>
      </c>
      <c r="G602" s="37">
        <f>G603</f>
        <v>1.5</v>
      </c>
      <c r="H602" s="37">
        <f t="shared" ref="H602:I602" si="110">H603</f>
        <v>0</v>
      </c>
      <c r="I602" s="37">
        <f t="shared" si="110"/>
        <v>0</v>
      </c>
    </row>
    <row r="603" spans="1:9" s="40" customFormat="1" ht="32.25" customHeight="1" x14ac:dyDescent="0.25">
      <c r="A603" s="38" t="s">
        <v>396</v>
      </c>
      <c r="B603" s="35" t="s">
        <v>549</v>
      </c>
      <c r="C603" s="35" t="s">
        <v>302</v>
      </c>
      <c r="D603" s="35" t="s">
        <v>103</v>
      </c>
      <c r="E603" s="35" t="s">
        <v>605</v>
      </c>
      <c r="F603" s="35" t="s">
        <v>397</v>
      </c>
      <c r="G603" s="37">
        <v>1.5</v>
      </c>
      <c r="H603" s="37">
        <v>0</v>
      </c>
      <c r="I603" s="37">
        <v>0</v>
      </c>
    </row>
    <row r="604" spans="1:9" s="40" customFormat="1" ht="32.25" customHeight="1" x14ac:dyDescent="0.25">
      <c r="A604" s="38" t="s">
        <v>594</v>
      </c>
      <c r="B604" s="35" t="s">
        <v>549</v>
      </c>
      <c r="C604" s="35" t="s">
        <v>302</v>
      </c>
      <c r="D604" s="35" t="s">
        <v>103</v>
      </c>
      <c r="E604" s="35" t="s">
        <v>599</v>
      </c>
      <c r="F604" s="35" t="s">
        <v>101</v>
      </c>
      <c r="G604" s="37">
        <f>G605</f>
        <v>28.7</v>
      </c>
      <c r="H604" s="37">
        <f t="shared" ref="H604:I604" si="111">H605</f>
        <v>0</v>
      </c>
      <c r="I604" s="37">
        <f t="shared" si="111"/>
        <v>0</v>
      </c>
    </row>
    <row r="605" spans="1:9" s="40" customFormat="1" ht="32.25" customHeight="1" x14ac:dyDescent="0.25">
      <c r="A605" s="38" t="s">
        <v>394</v>
      </c>
      <c r="B605" s="35" t="s">
        <v>549</v>
      </c>
      <c r="C605" s="35" t="s">
        <v>302</v>
      </c>
      <c r="D605" s="35" t="s">
        <v>103</v>
      </c>
      <c r="E605" s="35" t="s">
        <v>599</v>
      </c>
      <c r="F605" s="35" t="s">
        <v>395</v>
      </c>
      <c r="G605" s="37">
        <f>G606</f>
        <v>28.7</v>
      </c>
      <c r="H605" s="37">
        <f t="shared" ref="H605:I605" si="112">H606</f>
        <v>0</v>
      </c>
      <c r="I605" s="37">
        <f t="shared" si="112"/>
        <v>0</v>
      </c>
    </row>
    <row r="606" spans="1:9" s="40" customFormat="1" ht="32.25" customHeight="1" x14ac:dyDescent="0.25">
      <c r="A606" s="38" t="s">
        <v>396</v>
      </c>
      <c r="B606" s="35" t="s">
        <v>549</v>
      </c>
      <c r="C606" s="35" t="s">
        <v>302</v>
      </c>
      <c r="D606" s="35" t="s">
        <v>103</v>
      </c>
      <c r="E606" s="35" t="s">
        <v>599</v>
      </c>
      <c r="F606" s="35" t="s">
        <v>397</v>
      </c>
      <c r="G606" s="37">
        <v>28.7</v>
      </c>
      <c r="H606" s="81">
        <v>0</v>
      </c>
      <c r="I606" s="81">
        <v>0</v>
      </c>
    </row>
    <row r="607" spans="1:9" s="44" customFormat="1" ht="14.25" x14ac:dyDescent="0.2">
      <c r="A607" s="54" t="s">
        <v>562</v>
      </c>
      <c r="B607" s="33" t="s">
        <v>563</v>
      </c>
      <c r="C607" s="33" t="s">
        <v>99</v>
      </c>
      <c r="D607" s="33" t="s">
        <v>99</v>
      </c>
      <c r="E607" s="33" t="s">
        <v>100</v>
      </c>
      <c r="F607" s="33" t="s">
        <v>101</v>
      </c>
      <c r="G607" s="34">
        <f t="shared" ref="G607:I608" si="113">G608</f>
        <v>5832.9999999999991</v>
      </c>
      <c r="H607" s="34">
        <f t="shared" si="113"/>
        <v>5732.9999999999991</v>
      </c>
      <c r="I607" s="34">
        <f t="shared" si="113"/>
        <v>5732.9999999999991</v>
      </c>
    </row>
    <row r="608" spans="1:9" s="44" customFormat="1" ht="15" x14ac:dyDescent="0.25">
      <c r="A608" s="38" t="s">
        <v>458</v>
      </c>
      <c r="B608" s="35" t="s">
        <v>563</v>
      </c>
      <c r="C608" s="35" t="s">
        <v>459</v>
      </c>
      <c r="D608" s="35" t="s">
        <v>99</v>
      </c>
      <c r="E608" s="35" t="s">
        <v>100</v>
      </c>
      <c r="F608" s="35" t="s">
        <v>101</v>
      </c>
      <c r="G608" s="37">
        <f t="shared" si="113"/>
        <v>5832.9999999999991</v>
      </c>
      <c r="H608" s="37">
        <f t="shared" si="113"/>
        <v>5732.9999999999991</v>
      </c>
      <c r="I608" s="37">
        <f t="shared" si="113"/>
        <v>5732.9999999999991</v>
      </c>
    </row>
    <row r="609" spans="1:9" s="44" customFormat="1" ht="15" x14ac:dyDescent="0.25">
      <c r="A609" s="38" t="s">
        <v>460</v>
      </c>
      <c r="B609" s="35" t="s">
        <v>563</v>
      </c>
      <c r="C609" s="35" t="s">
        <v>459</v>
      </c>
      <c r="D609" s="35" t="s">
        <v>98</v>
      </c>
      <c r="E609" s="35" t="s">
        <v>100</v>
      </c>
      <c r="F609" s="35" t="s">
        <v>101</v>
      </c>
      <c r="G609" s="37">
        <f>G610+G630+G636+G641</f>
        <v>5832.9999999999991</v>
      </c>
      <c r="H609" s="37">
        <f>H610+H630+H636+H641</f>
        <v>5732.9999999999991</v>
      </c>
      <c r="I609" s="37">
        <f>I610+I630+I636+I641</f>
        <v>5732.9999999999991</v>
      </c>
    </row>
    <row r="610" spans="1:9" s="44" customFormat="1" ht="26.25" x14ac:dyDescent="0.25">
      <c r="A610" s="38" t="s">
        <v>469</v>
      </c>
      <c r="B610" s="35" t="s">
        <v>563</v>
      </c>
      <c r="C610" s="35" t="s">
        <v>459</v>
      </c>
      <c r="D610" s="35" t="s">
        <v>98</v>
      </c>
      <c r="E610" s="35" t="s">
        <v>470</v>
      </c>
      <c r="F610" s="35" t="s">
        <v>101</v>
      </c>
      <c r="G610" s="37">
        <f>G611+G626</f>
        <v>5749.9</v>
      </c>
      <c r="H610" s="37">
        <f>H611+H626</f>
        <v>5649.9</v>
      </c>
      <c r="I610" s="37">
        <f>I611+I626</f>
        <v>5649.9</v>
      </c>
    </row>
    <row r="611" spans="1:9" s="44" customFormat="1" ht="30.75" customHeight="1" x14ac:dyDescent="0.25">
      <c r="A611" s="38" t="s">
        <v>471</v>
      </c>
      <c r="B611" s="35" t="s">
        <v>563</v>
      </c>
      <c r="C611" s="35" t="s">
        <v>459</v>
      </c>
      <c r="D611" s="35" t="s">
        <v>98</v>
      </c>
      <c r="E611" s="35" t="s">
        <v>472</v>
      </c>
      <c r="F611" s="35" t="s">
        <v>101</v>
      </c>
      <c r="G611" s="37">
        <f>G612+G623+G620+G615</f>
        <v>5251.5</v>
      </c>
      <c r="H611" s="37">
        <f>H612+H623+H620+H615</f>
        <v>5251.5</v>
      </c>
      <c r="I611" s="37">
        <f>I612+I623+I620+I615</f>
        <v>5251.5</v>
      </c>
    </row>
    <row r="612" spans="1:9" s="44" customFormat="1" ht="31.5" customHeight="1" x14ac:dyDescent="0.25">
      <c r="A612" s="38" t="s">
        <v>237</v>
      </c>
      <c r="B612" s="35" t="s">
        <v>563</v>
      </c>
      <c r="C612" s="35" t="s">
        <v>459</v>
      </c>
      <c r="D612" s="35" t="s">
        <v>98</v>
      </c>
      <c r="E612" s="35" t="s">
        <v>473</v>
      </c>
      <c r="F612" s="35" t="s">
        <v>101</v>
      </c>
      <c r="G612" s="37">
        <f>G613+G618</f>
        <v>4486</v>
      </c>
      <c r="H612" s="37">
        <f>H613+H618</f>
        <v>4895.3</v>
      </c>
      <c r="I612" s="37">
        <f>I613+I618</f>
        <v>4895.3</v>
      </c>
    </row>
    <row r="613" spans="1:9" s="44" customFormat="1" ht="74.25" customHeight="1" x14ac:dyDescent="0.25">
      <c r="A613" s="38" t="s">
        <v>110</v>
      </c>
      <c r="B613" s="35" t="s">
        <v>563</v>
      </c>
      <c r="C613" s="35" t="s">
        <v>459</v>
      </c>
      <c r="D613" s="35" t="s">
        <v>98</v>
      </c>
      <c r="E613" s="35" t="s">
        <v>473</v>
      </c>
      <c r="F613" s="35" t="s">
        <v>111</v>
      </c>
      <c r="G613" s="37">
        <f>G614</f>
        <v>3931.0000000000005</v>
      </c>
      <c r="H613" s="37">
        <f>H614</f>
        <v>4340.3</v>
      </c>
      <c r="I613" s="37">
        <f>I614</f>
        <v>4340.3</v>
      </c>
    </row>
    <row r="614" spans="1:9" s="44" customFormat="1" ht="22.5" customHeight="1" x14ac:dyDescent="0.25">
      <c r="A614" s="38" t="s">
        <v>239</v>
      </c>
      <c r="B614" s="35" t="s">
        <v>563</v>
      </c>
      <c r="C614" s="35" t="s">
        <v>459</v>
      </c>
      <c r="D614" s="35" t="s">
        <v>98</v>
      </c>
      <c r="E614" s="35" t="s">
        <v>473</v>
      </c>
      <c r="F614" s="35" t="s">
        <v>240</v>
      </c>
      <c r="G614" s="37">
        <f>4340.3-307-78.6-23.7</f>
        <v>3931.0000000000005</v>
      </c>
      <c r="H614" s="37">
        <f>4340.3-307+307</f>
        <v>4340.3</v>
      </c>
      <c r="I614" s="37">
        <f>4340.3-307+307</f>
        <v>4340.3</v>
      </c>
    </row>
    <row r="615" spans="1:9" s="44" customFormat="1" ht="60.75" customHeight="1" x14ac:dyDescent="0.25">
      <c r="A615" s="38" t="s">
        <v>590</v>
      </c>
      <c r="B615" s="35" t="s">
        <v>563</v>
      </c>
      <c r="C615" s="35" t="s">
        <v>459</v>
      </c>
      <c r="D615" s="35" t="s">
        <v>98</v>
      </c>
      <c r="E615" s="35" t="s">
        <v>589</v>
      </c>
      <c r="F615" s="35" t="s">
        <v>101</v>
      </c>
      <c r="G615" s="37">
        <f>G616</f>
        <v>102.3</v>
      </c>
      <c r="H615" s="37">
        <f t="shared" ref="H615:I615" si="114">H616</f>
        <v>0</v>
      </c>
      <c r="I615" s="37">
        <f t="shared" si="114"/>
        <v>0</v>
      </c>
    </row>
    <row r="616" spans="1:9" s="44" customFormat="1" ht="69.75" customHeight="1" x14ac:dyDescent="0.25">
      <c r="A616" s="38" t="s">
        <v>110</v>
      </c>
      <c r="B616" s="35" t="s">
        <v>563</v>
      </c>
      <c r="C616" s="35" t="s">
        <v>459</v>
      </c>
      <c r="D616" s="35" t="s">
        <v>98</v>
      </c>
      <c r="E616" s="35" t="s">
        <v>589</v>
      </c>
      <c r="F616" s="35" t="s">
        <v>111</v>
      </c>
      <c r="G616" s="37">
        <f>G617</f>
        <v>102.3</v>
      </c>
      <c r="H616" s="37">
        <f t="shared" ref="H616:I616" si="115">H617</f>
        <v>0</v>
      </c>
      <c r="I616" s="37">
        <f t="shared" si="115"/>
        <v>0</v>
      </c>
    </row>
    <row r="617" spans="1:9" s="44" customFormat="1" ht="22.5" customHeight="1" x14ac:dyDescent="0.25">
      <c r="A617" s="38" t="s">
        <v>239</v>
      </c>
      <c r="B617" s="35" t="s">
        <v>563</v>
      </c>
      <c r="C617" s="35" t="s">
        <v>459</v>
      </c>
      <c r="D617" s="35" t="s">
        <v>98</v>
      </c>
      <c r="E617" s="35" t="s">
        <v>589</v>
      </c>
      <c r="F617" s="35" t="s">
        <v>240</v>
      </c>
      <c r="G617" s="37">
        <f>78.6+23.7</f>
        <v>102.3</v>
      </c>
      <c r="H617" s="37">
        <v>0</v>
      </c>
      <c r="I617" s="37">
        <v>0</v>
      </c>
    </row>
    <row r="618" spans="1:9" s="44" customFormat="1" ht="30" customHeight="1" x14ac:dyDescent="0.25">
      <c r="A618" s="38" t="s">
        <v>120</v>
      </c>
      <c r="B618" s="35" t="s">
        <v>563</v>
      </c>
      <c r="C618" s="35" t="s">
        <v>459</v>
      </c>
      <c r="D618" s="35" t="s">
        <v>98</v>
      </c>
      <c r="E618" s="35" t="s">
        <v>473</v>
      </c>
      <c r="F618" s="35" t="s">
        <v>121</v>
      </c>
      <c r="G618" s="37">
        <f>G619</f>
        <v>555</v>
      </c>
      <c r="H618" s="37">
        <f>H619</f>
        <v>555</v>
      </c>
      <c r="I618" s="37">
        <f>I619</f>
        <v>555</v>
      </c>
    </row>
    <row r="619" spans="1:9" s="44" customFormat="1" ht="26.25" x14ac:dyDescent="0.25">
      <c r="A619" s="38" t="s">
        <v>255</v>
      </c>
      <c r="B619" s="35" t="s">
        <v>563</v>
      </c>
      <c r="C619" s="35" t="s">
        <v>459</v>
      </c>
      <c r="D619" s="35" t="s">
        <v>98</v>
      </c>
      <c r="E619" s="35" t="s">
        <v>473</v>
      </c>
      <c r="F619" s="35" t="s">
        <v>123</v>
      </c>
      <c r="G619" s="37">
        <v>555</v>
      </c>
      <c r="H619" s="37">
        <v>555</v>
      </c>
      <c r="I619" s="37">
        <v>555</v>
      </c>
    </row>
    <row r="620" spans="1:9" s="44" customFormat="1" ht="26.25" x14ac:dyDescent="0.25">
      <c r="A620" s="38" t="s">
        <v>474</v>
      </c>
      <c r="B620" s="35" t="s">
        <v>563</v>
      </c>
      <c r="C620" s="35" t="s">
        <v>459</v>
      </c>
      <c r="D620" s="35" t="s">
        <v>98</v>
      </c>
      <c r="E620" s="35" t="s">
        <v>475</v>
      </c>
      <c r="F620" s="35" t="s">
        <v>101</v>
      </c>
      <c r="G620" s="37">
        <f t="shared" ref="G620:I621" si="116">G621</f>
        <v>307</v>
      </c>
      <c r="H620" s="37">
        <f t="shared" si="116"/>
        <v>0</v>
      </c>
      <c r="I620" s="37">
        <f t="shared" si="116"/>
        <v>0</v>
      </c>
    </row>
    <row r="621" spans="1:9" s="44" customFormat="1" ht="74.2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475</v>
      </c>
      <c r="F621" s="35" t="s">
        <v>111</v>
      </c>
      <c r="G621" s="37">
        <f t="shared" si="116"/>
        <v>307</v>
      </c>
      <c r="H621" s="37">
        <f t="shared" si="116"/>
        <v>0</v>
      </c>
      <c r="I621" s="37">
        <f t="shared" si="116"/>
        <v>0</v>
      </c>
    </row>
    <row r="622" spans="1:9" s="44" customFormat="1" ht="15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475</v>
      </c>
      <c r="F622" s="35" t="s">
        <v>240</v>
      </c>
      <c r="G622" s="37">
        <v>307</v>
      </c>
      <c r="H622" s="37">
        <v>0</v>
      </c>
      <c r="I622" s="37">
        <v>0</v>
      </c>
    </row>
    <row r="623" spans="1:9" s="44" customFormat="1" ht="55.5" customHeight="1" x14ac:dyDescent="0.25">
      <c r="A623" s="38" t="s">
        <v>235</v>
      </c>
      <c r="B623" s="35" t="s">
        <v>563</v>
      </c>
      <c r="C623" s="35" t="s">
        <v>459</v>
      </c>
      <c r="D623" s="35" t="s">
        <v>98</v>
      </c>
      <c r="E623" s="35" t="s">
        <v>476</v>
      </c>
      <c r="F623" s="35" t="s">
        <v>101</v>
      </c>
      <c r="G623" s="37">
        <f t="shared" ref="G623:I624" si="117">G624</f>
        <v>356.2</v>
      </c>
      <c r="H623" s="37">
        <f t="shared" si="117"/>
        <v>356.2</v>
      </c>
      <c r="I623" s="37">
        <f t="shared" si="117"/>
        <v>356.2</v>
      </c>
    </row>
    <row r="624" spans="1:9" s="44" customFormat="1" ht="15" x14ac:dyDescent="0.25">
      <c r="A624" s="38" t="s">
        <v>124</v>
      </c>
      <c r="B624" s="35" t="s">
        <v>563</v>
      </c>
      <c r="C624" s="35" t="s">
        <v>459</v>
      </c>
      <c r="D624" s="35" t="s">
        <v>98</v>
      </c>
      <c r="E624" s="35" t="s">
        <v>476</v>
      </c>
      <c r="F624" s="35" t="s">
        <v>125</v>
      </c>
      <c r="G624" s="37">
        <f t="shared" si="117"/>
        <v>356.2</v>
      </c>
      <c r="H624" s="37">
        <f t="shared" si="117"/>
        <v>356.2</v>
      </c>
      <c r="I624" s="37">
        <f t="shared" si="117"/>
        <v>356.2</v>
      </c>
    </row>
    <row r="625" spans="1:250" s="44" customFormat="1" ht="15" x14ac:dyDescent="0.25">
      <c r="A625" s="38" t="s">
        <v>126</v>
      </c>
      <c r="B625" s="35" t="s">
        <v>563</v>
      </c>
      <c r="C625" s="35" t="s">
        <v>459</v>
      </c>
      <c r="D625" s="35" t="s">
        <v>98</v>
      </c>
      <c r="E625" s="35" t="s">
        <v>476</v>
      </c>
      <c r="F625" s="35" t="s">
        <v>127</v>
      </c>
      <c r="G625" s="37">
        <v>356.2</v>
      </c>
      <c r="H625" s="37">
        <v>356.2</v>
      </c>
      <c r="I625" s="37">
        <v>356.2</v>
      </c>
    </row>
    <row r="626" spans="1:250" s="44" customFormat="1" ht="39" customHeight="1" x14ac:dyDescent="0.25">
      <c r="A626" s="38" t="s">
        <v>477</v>
      </c>
      <c r="B626" s="35" t="s">
        <v>563</v>
      </c>
      <c r="C626" s="35" t="s">
        <v>459</v>
      </c>
      <c r="D626" s="35" t="s">
        <v>98</v>
      </c>
      <c r="E626" s="35" t="s">
        <v>478</v>
      </c>
      <c r="F626" s="35" t="s">
        <v>101</v>
      </c>
      <c r="G626" s="37">
        <f>G627</f>
        <v>498.4</v>
      </c>
      <c r="H626" s="37">
        <f t="shared" ref="H626:I628" si="118">H627</f>
        <v>398.4</v>
      </c>
      <c r="I626" s="37">
        <f t="shared" si="118"/>
        <v>398.4</v>
      </c>
    </row>
    <row r="627" spans="1:250" s="44" customFormat="1" ht="26.25" x14ac:dyDescent="0.25">
      <c r="A627" s="38" t="s">
        <v>237</v>
      </c>
      <c r="B627" s="35" t="s">
        <v>563</v>
      </c>
      <c r="C627" s="35" t="s">
        <v>459</v>
      </c>
      <c r="D627" s="35" t="s">
        <v>98</v>
      </c>
      <c r="E627" s="35" t="s">
        <v>479</v>
      </c>
      <c r="F627" s="35" t="s">
        <v>101</v>
      </c>
      <c r="G627" s="37">
        <f>G628</f>
        <v>498.4</v>
      </c>
      <c r="H627" s="37">
        <f t="shared" si="118"/>
        <v>398.4</v>
      </c>
      <c r="I627" s="37">
        <f t="shared" si="118"/>
        <v>398.4</v>
      </c>
    </row>
    <row r="628" spans="1:250" s="40" customFormat="1" ht="26.25" x14ac:dyDescent="0.25">
      <c r="A628" s="38" t="s">
        <v>120</v>
      </c>
      <c r="B628" s="35" t="s">
        <v>563</v>
      </c>
      <c r="C628" s="35" t="s">
        <v>459</v>
      </c>
      <c r="D628" s="35" t="s">
        <v>98</v>
      </c>
      <c r="E628" s="35" t="s">
        <v>479</v>
      </c>
      <c r="F628" s="35" t="s">
        <v>121</v>
      </c>
      <c r="G628" s="37">
        <f>G629</f>
        <v>498.4</v>
      </c>
      <c r="H628" s="37">
        <f t="shared" si="118"/>
        <v>398.4</v>
      </c>
      <c r="I628" s="37">
        <f t="shared" si="118"/>
        <v>398.4</v>
      </c>
    </row>
    <row r="629" spans="1:250" s="40" customFormat="1" ht="26.25" x14ac:dyDescent="0.25">
      <c r="A629" s="38" t="s">
        <v>255</v>
      </c>
      <c r="B629" s="35" t="s">
        <v>563</v>
      </c>
      <c r="C629" s="35" t="s">
        <v>459</v>
      </c>
      <c r="D629" s="35" t="s">
        <v>98</v>
      </c>
      <c r="E629" s="35" t="s">
        <v>479</v>
      </c>
      <c r="F629" s="35" t="s">
        <v>123</v>
      </c>
      <c r="G629" s="37">
        <f>398.4+100</f>
        <v>498.4</v>
      </c>
      <c r="H629" s="37">
        <v>398.4</v>
      </c>
      <c r="I629" s="37">
        <v>398.4</v>
      </c>
    </row>
    <row r="630" spans="1:250" s="40" customFormat="1" ht="57" customHeight="1" x14ac:dyDescent="0.25">
      <c r="A630" s="38" t="s">
        <v>203</v>
      </c>
      <c r="B630" s="35" t="s">
        <v>563</v>
      </c>
      <c r="C630" s="35" t="s">
        <v>459</v>
      </c>
      <c r="D630" s="35" t="s">
        <v>98</v>
      </c>
      <c r="E630" s="35" t="s">
        <v>204</v>
      </c>
      <c r="F630" s="35" t="s">
        <v>101</v>
      </c>
      <c r="G630" s="37">
        <f>G631</f>
        <v>77.2</v>
      </c>
      <c r="H630" s="37">
        <f t="shared" ref="H630:I634" si="119">H631</f>
        <v>77.2</v>
      </c>
      <c r="I630" s="37">
        <f t="shared" si="119"/>
        <v>77.2</v>
      </c>
    </row>
    <row r="631" spans="1:250" s="40" customFormat="1" ht="43.5" customHeight="1" x14ac:dyDescent="0.25">
      <c r="A631" s="38" t="s">
        <v>205</v>
      </c>
      <c r="B631" s="35" t="s">
        <v>563</v>
      </c>
      <c r="C631" s="35" t="s">
        <v>459</v>
      </c>
      <c r="D631" s="35" t="s">
        <v>98</v>
      </c>
      <c r="E631" s="35" t="s">
        <v>206</v>
      </c>
      <c r="F631" s="35" t="s">
        <v>101</v>
      </c>
      <c r="G631" s="37">
        <f>G632</f>
        <v>77.2</v>
      </c>
      <c r="H631" s="37">
        <f t="shared" si="119"/>
        <v>77.2</v>
      </c>
      <c r="I631" s="37">
        <f t="shared" si="119"/>
        <v>77.2</v>
      </c>
    </row>
    <row r="632" spans="1:250" s="40" customFormat="1" ht="42.75" customHeight="1" x14ac:dyDescent="0.25">
      <c r="A632" s="38" t="s">
        <v>207</v>
      </c>
      <c r="B632" s="35" t="s">
        <v>563</v>
      </c>
      <c r="C632" s="35" t="s">
        <v>459</v>
      </c>
      <c r="D632" s="35" t="s">
        <v>98</v>
      </c>
      <c r="E632" s="35" t="s">
        <v>208</v>
      </c>
      <c r="F632" s="35" t="s">
        <v>101</v>
      </c>
      <c r="G632" s="37">
        <f>G633</f>
        <v>77.2</v>
      </c>
      <c r="H632" s="37">
        <f t="shared" si="119"/>
        <v>77.2</v>
      </c>
      <c r="I632" s="37">
        <f t="shared" si="119"/>
        <v>77.2</v>
      </c>
    </row>
    <row r="633" spans="1:250" s="40" customFormat="1" ht="21.75" customHeight="1" x14ac:dyDescent="0.25">
      <c r="A633" s="38" t="s">
        <v>179</v>
      </c>
      <c r="B633" s="35" t="s">
        <v>563</v>
      </c>
      <c r="C633" s="35" t="s">
        <v>459</v>
      </c>
      <c r="D633" s="35" t="s">
        <v>98</v>
      </c>
      <c r="E633" s="35" t="s">
        <v>209</v>
      </c>
      <c r="F633" s="35" t="s">
        <v>101</v>
      </c>
      <c r="G633" s="37">
        <f>G634</f>
        <v>77.2</v>
      </c>
      <c r="H633" s="37">
        <f t="shared" si="119"/>
        <v>77.2</v>
      </c>
      <c r="I633" s="37">
        <f t="shared" si="119"/>
        <v>77.2</v>
      </c>
    </row>
    <row r="634" spans="1:250" s="40" customFormat="1" ht="30.75" customHeight="1" x14ac:dyDescent="0.25">
      <c r="A634" s="38" t="s">
        <v>120</v>
      </c>
      <c r="B634" s="35" t="s">
        <v>563</v>
      </c>
      <c r="C634" s="35" t="s">
        <v>459</v>
      </c>
      <c r="D634" s="35" t="s">
        <v>98</v>
      </c>
      <c r="E634" s="35" t="s">
        <v>209</v>
      </c>
      <c r="F634" s="35" t="s">
        <v>121</v>
      </c>
      <c r="G634" s="37">
        <f>G635</f>
        <v>77.2</v>
      </c>
      <c r="H634" s="37">
        <f t="shared" si="119"/>
        <v>77.2</v>
      </c>
      <c r="I634" s="37">
        <f t="shared" si="119"/>
        <v>77.2</v>
      </c>
    </row>
    <row r="635" spans="1:250" s="40" customFormat="1" ht="32.25" customHeight="1" x14ac:dyDescent="0.25">
      <c r="A635" s="38" t="s">
        <v>122</v>
      </c>
      <c r="B635" s="35" t="s">
        <v>563</v>
      </c>
      <c r="C635" s="35" t="s">
        <v>459</v>
      </c>
      <c r="D635" s="35" t="s">
        <v>98</v>
      </c>
      <c r="E635" s="35" t="s">
        <v>209</v>
      </c>
      <c r="F635" s="35" t="s">
        <v>123</v>
      </c>
      <c r="G635" s="37">
        <v>77.2</v>
      </c>
      <c r="H635" s="37">
        <v>77.2</v>
      </c>
      <c r="I635" s="37">
        <v>77.2</v>
      </c>
    </row>
    <row r="636" spans="1:250" s="65" customFormat="1" ht="30" customHeight="1" x14ac:dyDescent="0.25">
      <c r="A636" s="38" t="s">
        <v>175</v>
      </c>
      <c r="B636" s="35" t="s">
        <v>563</v>
      </c>
      <c r="C636" s="35" t="s">
        <v>459</v>
      </c>
      <c r="D636" s="35" t="s">
        <v>98</v>
      </c>
      <c r="E636" s="35" t="s">
        <v>176</v>
      </c>
      <c r="F636" s="35" t="s">
        <v>101</v>
      </c>
      <c r="G636" s="37">
        <f>G637</f>
        <v>5.9</v>
      </c>
      <c r="H636" s="37">
        <f t="shared" ref="H636:I639" si="120">H637</f>
        <v>5.9</v>
      </c>
      <c r="I636" s="37">
        <f t="shared" si="120"/>
        <v>5.9</v>
      </c>
    </row>
    <row r="637" spans="1:250" s="65" customFormat="1" ht="50.25" customHeight="1" x14ac:dyDescent="0.25">
      <c r="A637" s="38" t="s">
        <v>461</v>
      </c>
      <c r="B637" s="35" t="s">
        <v>563</v>
      </c>
      <c r="C637" s="35" t="s">
        <v>459</v>
      </c>
      <c r="D637" s="35" t="s">
        <v>98</v>
      </c>
      <c r="E637" s="35" t="s">
        <v>462</v>
      </c>
      <c r="F637" s="35" t="s">
        <v>101</v>
      </c>
      <c r="G637" s="37">
        <f>G638</f>
        <v>5.9</v>
      </c>
      <c r="H637" s="37">
        <f t="shared" si="120"/>
        <v>5.9</v>
      </c>
      <c r="I637" s="37">
        <f t="shared" si="120"/>
        <v>5.9</v>
      </c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  <c r="CA637" s="66"/>
      <c r="CB637" s="66"/>
      <c r="CC637" s="66"/>
      <c r="CD637" s="66"/>
      <c r="CE637" s="66"/>
      <c r="CF637" s="66"/>
      <c r="CG637" s="66"/>
      <c r="CH637" s="66"/>
      <c r="CI637" s="66"/>
      <c r="CJ637" s="66"/>
      <c r="CK637" s="66"/>
      <c r="CL637" s="66"/>
      <c r="CM637" s="66"/>
      <c r="CN637" s="66"/>
      <c r="CO637" s="66"/>
      <c r="CP637" s="66"/>
      <c r="CQ637" s="66"/>
      <c r="CR637" s="66"/>
      <c r="CS637" s="66"/>
      <c r="CT637" s="66"/>
      <c r="CU637" s="66"/>
      <c r="CV637" s="66"/>
      <c r="CW637" s="66"/>
      <c r="CX637" s="66"/>
      <c r="CY637" s="66"/>
      <c r="CZ637" s="66"/>
      <c r="DA637" s="66"/>
      <c r="DB637" s="66"/>
      <c r="DC637" s="66"/>
      <c r="DD637" s="66"/>
      <c r="DE637" s="66"/>
      <c r="DF637" s="66"/>
      <c r="DG637" s="66"/>
      <c r="DH637" s="66"/>
      <c r="DI637" s="66"/>
      <c r="DJ637" s="66"/>
      <c r="DK637" s="66"/>
      <c r="DL637" s="66"/>
      <c r="DM637" s="66"/>
      <c r="DN637" s="66"/>
      <c r="DO637" s="66"/>
      <c r="DP637" s="66"/>
      <c r="DQ637" s="66"/>
      <c r="DR637" s="66"/>
      <c r="DS637" s="66"/>
      <c r="DT637" s="66"/>
      <c r="DU637" s="66"/>
      <c r="DV637" s="66"/>
      <c r="DW637" s="66"/>
      <c r="DX637" s="66"/>
      <c r="DY637" s="66"/>
      <c r="DZ637" s="66"/>
      <c r="EA637" s="66"/>
      <c r="EB637" s="66"/>
      <c r="EC637" s="66"/>
      <c r="ED637" s="66"/>
      <c r="EE637" s="66"/>
      <c r="EF637" s="66"/>
      <c r="EG637" s="66"/>
      <c r="EH637" s="66"/>
      <c r="EI637" s="66"/>
      <c r="EJ637" s="66"/>
      <c r="EK637" s="66"/>
      <c r="EL637" s="66"/>
      <c r="EM637" s="66"/>
      <c r="EN637" s="66"/>
      <c r="EO637" s="66"/>
      <c r="EP637" s="66"/>
      <c r="EQ637" s="66"/>
      <c r="ER637" s="66"/>
      <c r="ES637" s="66"/>
      <c r="ET637" s="66"/>
      <c r="EU637" s="66"/>
      <c r="EV637" s="66"/>
      <c r="EW637" s="66"/>
      <c r="EX637" s="66"/>
      <c r="EY637" s="66"/>
      <c r="EZ637" s="66"/>
      <c r="FA637" s="66"/>
      <c r="FB637" s="66"/>
      <c r="FC637" s="66"/>
      <c r="FD637" s="66"/>
      <c r="FE637" s="66"/>
      <c r="FF637" s="66"/>
      <c r="FG637" s="66"/>
      <c r="FH637" s="66"/>
      <c r="FI637" s="66"/>
      <c r="FJ637" s="66"/>
      <c r="FK637" s="66"/>
      <c r="FL637" s="66"/>
      <c r="FM637" s="66"/>
      <c r="FN637" s="66"/>
      <c r="FO637" s="66"/>
      <c r="FP637" s="66"/>
      <c r="FQ637" s="66"/>
      <c r="FR637" s="66"/>
      <c r="FS637" s="66"/>
      <c r="FT637" s="66"/>
      <c r="FU637" s="66"/>
      <c r="FV637" s="66"/>
      <c r="FW637" s="66"/>
      <c r="FX637" s="66"/>
      <c r="FY637" s="66"/>
      <c r="FZ637" s="66"/>
      <c r="GA637" s="66"/>
      <c r="GB637" s="66"/>
      <c r="GC637" s="66"/>
      <c r="GD637" s="66"/>
      <c r="GE637" s="66"/>
      <c r="GF637" s="66"/>
      <c r="GG637" s="66"/>
      <c r="GH637" s="66"/>
      <c r="GI637" s="66"/>
      <c r="GJ637" s="66"/>
      <c r="GK637" s="66"/>
      <c r="GL637" s="66"/>
      <c r="GM637" s="66"/>
      <c r="GN637" s="66"/>
      <c r="GO637" s="66"/>
      <c r="GP637" s="66"/>
      <c r="GQ637" s="66"/>
      <c r="GR637" s="66"/>
      <c r="GS637" s="66"/>
      <c r="GT637" s="66"/>
      <c r="GU637" s="66"/>
      <c r="GV637" s="66"/>
      <c r="GW637" s="66"/>
      <c r="GX637" s="66"/>
      <c r="GY637" s="66"/>
      <c r="GZ637" s="66"/>
      <c r="HA637" s="66"/>
      <c r="HB637" s="66"/>
      <c r="HC637" s="66"/>
      <c r="HD637" s="66"/>
      <c r="HE637" s="66"/>
      <c r="HF637" s="66"/>
      <c r="HG637" s="66"/>
      <c r="HH637" s="66"/>
      <c r="HI637" s="66"/>
      <c r="HJ637" s="66"/>
      <c r="HK637" s="66"/>
      <c r="HL637" s="66"/>
      <c r="HM637" s="66"/>
      <c r="HN637" s="66"/>
      <c r="HO637" s="66"/>
      <c r="HP637" s="66"/>
      <c r="HQ637" s="66"/>
      <c r="HR637" s="66"/>
      <c r="HS637" s="66"/>
      <c r="HT637" s="66"/>
      <c r="HU637" s="66"/>
      <c r="HV637" s="66"/>
      <c r="HW637" s="66"/>
      <c r="HX637" s="66"/>
      <c r="HY637" s="66"/>
      <c r="HZ637" s="66"/>
      <c r="IA637" s="66"/>
      <c r="IB637" s="66"/>
      <c r="IC637" s="66"/>
      <c r="ID637" s="66"/>
      <c r="IE637" s="66"/>
      <c r="IF637" s="66"/>
      <c r="IG637" s="66"/>
      <c r="IH637" s="66"/>
      <c r="II637" s="66"/>
      <c r="IJ637" s="66"/>
      <c r="IK637" s="66"/>
      <c r="IL637" s="66"/>
      <c r="IM637" s="66"/>
      <c r="IN637" s="66"/>
      <c r="IO637" s="66"/>
      <c r="IP637" s="66"/>
    </row>
    <row r="638" spans="1:250" s="65" customFormat="1" ht="28.5" customHeight="1" x14ac:dyDescent="0.25">
      <c r="A638" s="38" t="s">
        <v>179</v>
      </c>
      <c r="B638" s="35" t="s">
        <v>563</v>
      </c>
      <c r="C638" s="35" t="s">
        <v>459</v>
      </c>
      <c r="D638" s="35" t="s">
        <v>98</v>
      </c>
      <c r="E638" s="35" t="s">
        <v>463</v>
      </c>
      <c r="F638" s="35" t="s">
        <v>101</v>
      </c>
      <c r="G638" s="37">
        <f>G639</f>
        <v>5.9</v>
      </c>
      <c r="H638" s="37">
        <f t="shared" si="120"/>
        <v>5.9</v>
      </c>
      <c r="I638" s="37">
        <f t="shared" si="120"/>
        <v>5.9</v>
      </c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  <c r="CA638" s="66"/>
      <c r="CB638" s="66"/>
      <c r="CC638" s="66"/>
      <c r="CD638" s="66"/>
      <c r="CE638" s="66"/>
      <c r="CF638" s="66"/>
      <c r="CG638" s="66"/>
      <c r="CH638" s="66"/>
      <c r="CI638" s="66"/>
      <c r="CJ638" s="66"/>
      <c r="CK638" s="66"/>
      <c r="CL638" s="66"/>
      <c r="CM638" s="66"/>
      <c r="CN638" s="66"/>
      <c r="CO638" s="66"/>
      <c r="CP638" s="66"/>
      <c r="CQ638" s="66"/>
      <c r="CR638" s="66"/>
      <c r="CS638" s="66"/>
      <c r="CT638" s="66"/>
      <c r="CU638" s="66"/>
      <c r="CV638" s="66"/>
      <c r="CW638" s="66"/>
      <c r="CX638" s="66"/>
      <c r="CY638" s="66"/>
      <c r="CZ638" s="66"/>
      <c r="DA638" s="66"/>
      <c r="DB638" s="66"/>
      <c r="DC638" s="66"/>
      <c r="DD638" s="66"/>
      <c r="DE638" s="66"/>
      <c r="DF638" s="66"/>
      <c r="DG638" s="66"/>
      <c r="DH638" s="66"/>
      <c r="DI638" s="66"/>
      <c r="DJ638" s="66"/>
      <c r="DK638" s="66"/>
      <c r="DL638" s="66"/>
      <c r="DM638" s="66"/>
      <c r="DN638" s="66"/>
      <c r="DO638" s="66"/>
      <c r="DP638" s="66"/>
      <c r="DQ638" s="66"/>
      <c r="DR638" s="66"/>
      <c r="DS638" s="66"/>
      <c r="DT638" s="66"/>
      <c r="DU638" s="66"/>
      <c r="DV638" s="66"/>
      <c r="DW638" s="66"/>
      <c r="DX638" s="66"/>
      <c r="DY638" s="66"/>
      <c r="DZ638" s="66"/>
      <c r="EA638" s="66"/>
      <c r="EB638" s="66"/>
      <c r="EC638" s="66"/>
      <c r="ED638" s="66"/>
      <c r="EE638" s="66"/>
      <c r="EF638" s="66"/>
      <c r="EG638" s="66"/>
      <c r="EH638" s="66"/>
      <c r="EI638" s="66"/>
      <c r="EJ638" s="66"/>
      <c r="EK638" s="66"/>
      <c r="EL638" s="66"/>
      <c r="EM638" s="66"/>
      <c r="EN638" s="66"/>
      <c r="EO638" s="66"/>
      <c r="EP638" s="66"/>
      <c r="EQ638" s="66"/>
      <c r="ER638" s="66"/>
      <c r="ES638" s="66"/>
      <c r="ET638" s="66"/>
      <c r="EU638" s="66"/>
      <c r="EV638" s="66"/>
      <c r="EW638" s="66"/>
      <c r="EX638" s="66"/>
      <c r="EY638" s="66"/>
      <c r="EZ638" s="66"/>
      <c r="FA638" s="66"/>
      <c r="FB638" s="66"/>
      <c r="FC638" s="66"/>
      <c r="FD638" s="66"/>
      <c r="FE638" s="66"/>
      <c r="FF638" s="66"/>
      <c r="FG638" s="66"/>
      <c r="FH638" s="66"/>
      <c r="FI638" s="66"/>
      <c r="FJ638" s="66"/>
      <c r="FK638" s="66"/>
      <c r="FL638" s="66"/>
      <c r="FM638" s="66"/>
      <c r="FN638" s="66"/>
      <c r="FO638" s="66"/>
      <c r="FP638" s="66"/>
      <c r="FQ638" s="66"/>
      <c r="FR638" s="66"/>
      <c r="FS638" s="66"/>
      <c r="FT638" s="66"/>
      <c r="FU638" s="66"/>
      <c r="FV638" s="66"/>
      <c r="FW638" s="66"/>
      <c r="FX638" s="66"/>
      <c r="FY638" s="66"/>
      <c r="FZ638" s="66"/>
      <c r="GA638" s="66"/>
      <c r="GB638" s="66"/>
      <c r="GC638" s="66"/>
      <c r="GD638" s="66"/>
      <c r="GE638" s="66"/>
      <c r="GF638" s="66"/>
      <c r="GG638" s="66"/>
      <c r="GH638" s="66"/>
      <c r="GI638" s="66"/>
      <c r="GJ638" s="66"/>
      <c r="GK638" s="66"/>
      <c r="GL638" s="66"/>
      <c r="GM638" s="66"/>
      <c r="GN638" s="66"/>
      <c r="GO638" s="66"/>
      <c r="GP638" s="66"/>
      <c r="GQ638" s="66"/>
      <c r="GR638" s="66"/>
      <c r="GS638" s="66"/>
      <c r="GT638" s="66"/>
      <c r="GU638" s="66"/>
      <c r="GV638" s="66"/>
      <c r="GW638" s="66"/>
      <c r="GX638" s="66"/>
      <c r="GY638" s="66"/>
      <c r="GZ638" s="66"/>
      <c r="HA638" s="66"/>
      <c r="HB638" s="66"/>
      <c r="HC638" s="66"/>
      <c r="HD638" s="66"/>
      <c r="HE638" s="66"/>
      <c r="HF638" s="66"/>
      <c r="HG638" s="66"/>
      <c r="HH638" s="66"/>
      <c r="HI638" s="66"/>
      <c r="HJ638" s="66"/>
      <c r="HK638" s="66"/>
      <c r="HL638" s="66"/>
      <c r="HM638" s="66"/>
      <c r="HN638" s="66"/>
      <c r="HO638" s="66"/>
      <c r="HP638" s="66"/>
      <c r="HQ638" s="66"/>
      <c r="HR638" s="66"/>
      <c r="HS638" s="66"/>
      <c r="HT638" s="66"/>
      <c r="HU638" s="66"/>
      <c r="HV638" s="66"/>
      <c r="HW638" s="66"/>
      <c r="HX638" s="66"/>
      <c r="HY638" s="66"/>
      <c r="HZ638" s="66"/>
      <c r="IA638" s="66"/>
      <c r="IB638" s="66"/>
      <c r="IC638" s="66"/>
      <c r="ID638" s="66"/>
      <c r="IE638" s="66"/>
      <c r="IF638" s="66"/>
      <c r="IG638" s="66"/>
      <c r="IH638" s="66"/>
      <c r="II638" s="66"/>
      <c r="IJ638" s="66"/>
      <c r="IK638" s="66"/>
      <c r="IL638" s="66"/>
      <c r="IM638" s="66"/>
      <c r="IN638" s="66"/>
      <c r="IO638" s="66"/>
      <c r="IP638" s="66"/>
    </row>
    <row r="639" spans="1:250" s="65" customFormat="1" ht="37.5" customHeight="1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463</v>
      </c>
      <c r="F639" s="35" t="s">
        <v>121</v>
      </c>
      <c r="G639" s="37">
        <f>G640</f>
        <v>5.9</v>
      </c>
      <c r="H639" s="37">
        <f t="shared" si="120"/>
        <v>5.9</v>
      </c>
      <c r="I639" s="37">
        <f t="shared" si="120"/>
        <v>5.9</v>
      </c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  <c r="CA639" s="66"/>
      <c r="CB639" s="66"/>
      <c r="CC639" s="66"/>
      <c r="CD639" s="66"/>
      <c r="CE639" s="66"/>
      <c r="CF639" s="66"/>
      <c r="CG639" s="66"/>
      <c r="CH639" s="66"/>
      <c r="CI639" s="66"/>
      <c r="CJ639" s="66"/>
      <c r="CK639" s="66"/>
      <c r="CL639" s="66"/>
      <c r="CM639" s="66"/>
      <c r="CN639" s="66"/>
      <c r="CO639" s="66"/>
      <c r="CP639" s="66"/>
      <c r="CQ639" s="66"/>
      <c r="CR639" s="66"/>
      <c r="CS639" s="66"/>
      <c r="CT639" s="66"/>
      <c r="CU639" s="66"/>
      <c r="CV639" s="66"/>
      <c r="CW639" s="66"/>
      <c r="CX639" s="66"/>
      <c r="CY639" s="66"/>
      <c r="CZ639" s="66"/>
      <c r="DA639" s="66"/>
      <c r="DB639" s="66"/>
      <c r="DC639" s="66"/>
      <c r="DD639" s="66"/>
      <c r="DE639" s="66"/>
      <c r="DF639" s="66"/>
      <c r="DG639" s="66"/>
      <c r="DH639" s="66"/>
      <c r="DI639" s="66"/>
      <c r="DJ639" s="66"/>
      <c r="DK639" s="66"/>
      <c r="DL639" s="66"/>
      <c r="DM639" s="66"/>
      <c r="DN639" s="66"/>
      <c r="DO639" s="66"/>
      <c r="DP639" s="66"/>
      <c r="DQ639" s="66"/>
      <c r="DR639" s="66"/>
      <c r="DS639" s="66"/>
      <c r="DT639" s="66"/>
      <c r="DU639" s="66"/>
      <c r="DV639" s="66"/>
      <c r="DW639" s="66"/>
      <c r="DX639" s="66"/>
      <c r="DY639" s="66"/>
      <c r="DZ639" s="66"/>
      <c r="EA639" s="66"/>
      <c r="EB639" s="66"/>
      <c r="EC639" s="66"/>
      <c r="ED639" s="66"/>
      <c r="EE639" s="66"/>
      <c r="EF639" s="66"/>
      <c r="EG639" s="66"/>
      <c r="EH639" s="66"/>
      <c r="EI639" s="66"/>
      <c r="EJ639" s="66"/>
      <c r="EK639" s="66"/>
      <c r="EL639" s="66"/>
      <c r="EM639" s="66"/>
      <c r="EN639" s="66"/>
      <c r="EO639" s="66"/>
      <c r="EP639" s="66"/>
      <c r="EQ639" s="66"/>
      <c r="ER639" s="66"/>
      <c r="ES639" s="66"/>
      <c r="ET639" s="66"/>
      <c r="EU639" s="66"/>
      <c r="EV639" s="66"/>
      <c r="EW639" s="66"/>
      <c r="EX639" s="66"/>
      <c r="EY639" s="66"/>
      <c r="EZ639" s="66"/>
      <c r="FA639" s="66"/>
      <c r="FB639" s="66"/>
      <c r="FC639" s="66"/>
      <c r="FD639" s="66"/>
      <c r="FE639" s="66"/>
      <c r="FF639" s="66"/>
      <c r="FG639" s="66"/>
      <c r="FH639" s="66"/>
      <c r="FI639" s="66"/>
      <c r="FJ639" s="66"/>
      <c r="FK639" s="66"/>
      <c r="FL639" s="66"/>
      <c r="FM639" s="66"/>
      <c r="FN639" s="66"/>
      <c r="FO639" s="66"/>
      <c r="FP639" s="66"/>
      <c r="FQ639" s="66"/>
      <c r="FR639" s="66"/>
      <c r="FS639" s="66"/>
      <c r="FT639" s="66"/>
      <c r="FU639" s="66"/>
      <c r="FV639" s="66"/>
      <c r="FW639" s="66"/>
      <c r="FX639" s="66"/>
      <c r="FY639" s="66"/>
      <c r="FZ639" s="66"/>
      <c r="GA639" s="66"/>
      <c r="GB639" s="66"/>
      <c r="GC639" s="66"/>
      <c r="GD639" s="66"/>
      <c r="GE639" s="66"/>
      <c r="GF639" s="66"/>
      <c r="GG639" s="66"/>
      <c r="GH639" s="66"/>
      <c r="GI639" s="66"/>
      <c r="GJ639" s="66"/>
      <c r="GK639" s="66"/>
      <c r="GL639" s="66"/>
      <c r="GM639" s="66"/>
      <c r="GN639" s="66"/>
      <c r="GO639" s="66"/>
      <c r="GP639" s="66"/>
      <c r="GQ639" s="66"/>
      <c r="GR639" s="66"/>
      <c r="GS639" s="66"/>
      <c r="GT639" s="66"/>
      <c r="GU639" s="66"/>
      <c r="GV639" s="66"/>
      <c r="GW639" s="66"/>
      <c r="GX639" s="66"/>
      <c r="GY639" s="66"/>
      <c r="GZ639" s="66"/>
      <c r="HA639" s="66"/>
      <c r="HB639" s="66"/>
      <c r="HC639" s="66"/>
      <c r="HD639" s="66"/>
      <c r="HE639" s="66"/>
      <c r="HF639" s="66"/>
      <c r="HG639" s="66"/>
      <c r="HH639" s="66"/>
      <c r="HI639" s="66"/>
      <c r="HJ639" s="66"/>
      <c r="HK639" s="66"/>
      <c r="HL639" s="66"/>
      <c r="HM639" s="66"/>
      <c r="HN639" s="66"/>
      <c r="HO639" s="66"/>
      <c r="HP639" s="66"/>
      <c r="HQ639" s="66"/>
      <c r="HR639" s="66"/>
      <c r="HS639" s="66"/>
      <c r="HT639" s="66"/>
      <c r="HU639" s="66"/>
      <c r="HV639" s="66"/>
      <c r="HW639" s="66"/>
      <c r="HX639" s="66"/>
      <c r="HY639" s="66"/>
      <c r="HZ639" s="66"/>
      <c r="IA639" s="66"/>
      <c r="IB639" s="66"/>
      <c r="IC639" s="66"/>
      <c r="ID639" s="66"/>
      <c r="IE639" s="66"/>
      <c r="IF639" s="66"/>
      <c r="IG639" s="66"/>
      <c r="IH639" s="66"/>
      <c r="II639" s="66"/>
      <c r="IJ639" s="66"/>
      <c r="IK639" s="66"/>
      <c r="IL639" s="66"/>
      <c r="IM639" s="66"/>
      <c r="IN639" s="66"/>
      <c r="IO639" s="66"/>
      <c r="IP639" s="66"/>
    </row>
    <row r="640" spans="1:250" s="65" customFormat="1" ht="24" customHeight="1" x14ac:dyDescent="0.25">
      <c r="A640" s="38" t="s">
        <v>122</v>
      </c>
      <c r="B640" s="35" t="s">
        <v>563</v>
      </c>
      <c r="C640" s="35" t="s">
        <v>459</v>
      </c>
      <c r="D640" s="35" t="s">
        <v>98</v>
      </c>
      <c r="E640" s="35" t="s">
        <v>463</v>
      </c>
      <c r="F640" s="35" t="s">
        <v>123</v>
      </c>
      <c r="G640" s="37">
        <f>5.9+5.9-5.9</f>
        <v>5.9</v>
      </c>
      <c r="H640" s="37">
        <f>5.9+5.9-5.9</f>
        <v>5.9</v>
      </c>
      <c r="I640" s="37">
        <f>5.9+5.9-5.9</f>
        <v>5.9</v>
      </c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  <c r="CA640" s="66"/>
      <c r="CB640" s="66"/>
      <c r="CC640" s="66"/>
      <c r="CD640" s="66"/>
      <c r="CE640" s="66"/>
      <c r="CF640" s="66"/>
      <c r="CG640" s="66"/>
      <c r="CH640" s="66"/>
      <c r="CI640" s="66"/>
      <c r="CJ640" s="66"/>
      <c r="CK640" s="66"/>
      <c r="CL640" s="66"/>
      <c r="CM640" s="66"/>
      <c r="CN640" s="66"/>
      <c r="CO640" s="66"/>
      <c r="CP640" s="66"/>
      <c r="CQ640" s="66"/>
      <c r="CR640" s="66"/>
      <c r="CS640" s="66"/>
      <c r="CT640" s="66"/>
      <c r="CU640" s="66"/>
      <c r="CV640" s="66"/>
      <c r="CW640" s="66"/>
      <c r="CX640" s="66"/>
      <c r="CY640" s="66"/>
      <c r="CZ640" s="66"/>
      <c r="DA640" s="66"/>
      <c r="DB640" s="66"/>
      <c r="DC640" s="66"/>
      <c r="DD640" s="66"/>
      <c r="DE640" s="66"/>
      <c r="DF640" s="66"/>
      <c r="DG640" s="66"/>
      <c r="DH640" s="66"/>
      <c r="DI640" s="66"/>
      <c r="DJ640" s="66"/>
      <c r="DK640" s="66"/>
      <c r="DL640" s="66"/>
      <c r="DM640" s="66"/>
      <c r="DN640" s="66"/>
      <c r="DO640" s="66"/>
      <c r="DP640" s="66"/>
      <c r="DQ640" s="66"/>
      <c r="DR640" s="66"/>
      <c r="DS640" s="66"/>
      <c r="DT640" s="66"/>
      <c r="DU640" s="66"/>
      <c r="DV640" s="66"/>
      <c r="DW640" s="66"/>
      <c r="DX640" s="66"/>
      <c r="DY640" s="66"/>
      <c r="DZ640" s="66"/>
      <c r="EA640" s="66"/>
      <c r="EB640" s="66"/>
      <c r="EC640" s="66"/>
      <c r="ED640" s="66"/>
      <c r="EE640" s="66"/>
      <c r="EF640" s="66"/>
      <c r="EG640" s="66"/>
      <c r="EH640" s="66"/>
      <c r="EI640" s="66"/>
      <c r="EJ640" s="66"/>
      <c r="EK640" s="66"/>
      <c r="EL640" s="66"/>
      <c r="EM640" s="66"/>
      <c r="EN640" s="66"/>
      <c r="EO640" s="66"/>
      <c r="EP640" s="66"/>
      <c r="EQ640" s="66"/>
      <c r="ER640" s="66"/>
      <c r="ES640" s="66"/>
      <c r="ET640" s="66"/>
      <c r="EU640" s="66"/>
      <c r="EV640" s="66"/>
      <c r="EW640" s="66"/>
      <c r="EX640" s="66"/>
      <c r="EY640" s="66"/>
      <c r="EZ640" s="66"/>
      <c r="FA640" s="66"/>
      <c r="FB640" s="66"/>
      <c r="FC640" s="66"/>
      <c r="FD640" s="66"/>
      <c r="FE640" s="66"/>
      <c r="FF640" s="66"/>
      <c r="FG640" s="66"/>
      <c r="FH640" s="66"/>
      <c r="FI640" s="66"/>
      <c r="FJ640" s="66"/>
      <c r="FK640" s="66"/>
      <c r="FL640" s="66"/>
      <c r="FM640" s="66"/>
      <c r="FN640" s="66"/>
      <c r="FO640" s="66"/>
      <c r="FP640" s="66"/>
      <c r="FQ640" s="66"/>
      <c r="FR640" s="66"/>
      <c r="FS640" s="66"/>
      <c r="FT640" s="66"/>
      <c r="FU640" s="66"/>
      <c r="FV640" s="66"/>
      <c r="FW640" s="66"/>
      <c r="FX640" s="66"/>
      <c r="FY640" s="66"/>
      <c r="FZ640" s="66"/>
      <c r="GA640" s="66"/>
      <c r="GB640" s="66"/>
      <c r="GC640" s="66"/>
      <c r="GD640" s="66"/>
      <c r="GE640" s="66"/>
      <c r="GF640" s="66"/>
      <c r="GG640" s="66"/>
      <c r="GH640" s="66"/>
      <c r="GI640" s="66"/>
      <c r="GJ640" s="66"/>
      <c r="GK640" s="66"/>
      <c r="GL640" s="66"/>
      <c r="GM640" s="66"/>
      <c r="GN640" s="66"/>
      <c r="GO640" s="66"/>
      <c r="GP640" s="66"/>
      <c r="GQ640" s="66"/>
      <c r="GR640" s="66"/>
      <c r="GS640" s="66"/>
      <c r="GT640" s="66"/>
      <c r="GU640" s="66"/>
      <c r="GV640" s="66"/>
      <c r="GW640" s="66"/>
      <c r="GX640" s="66"/>
      <c r="GY640" s="66"/>
      <c r="GZ640" s="66"/>
      <c r="HA640" s="66"/>
      <c r="HB640" s="66"/>
      <c r="HC640" s="66"/>
      <c r="HD640" s="66"/>
      <c r="HE640" s="66"/>
      <c r="HF640" s="66"/>
      <c r="HG640" s="66"/>
      <c r="HH640" s="66"/>
      <c r="HI640" s="66"/>
      <c r="HJ640" s="66"/>
      <c r="HK640" s="66"/>
      <c r="HL640" s="66"/>
      <c r="HM640" s="66"/>
      <c r="HN640" s="66"/>
      <c r="HO640" s="66"/>
      <c r="HP640" s="66"/>
      <c r="HQ640" s="66"/>
      <c r="HR640" s="66"/>
      <c r="HS640" s="66"/>
      <c r="HT640" s="66"/>
      <c r="HU640" s="66"/>
      <c r="HV640" s="66"/>
      <c r="HW640" s="66"/>
      <c r="HX640" s="66"/>
      <c r="HY640" s="66"/>
      <c r="HZ640" s="66"/>
      <c r="IA640" s="66"/>
      <c r="IB640" s="66"/>
      <c r="IC640" s="66"/>
      <c r="ID640" s="66"/>
      <c r="IE640" s="66"/>
      <c r="IF640" s="66"/>
      <c r="IG640" s="66"/>
      <c r="IH640" s="66"/>
      <c r="II640" s="66"/>
      <c r="IJ640" s="66"/>
      <c r="IK640" s="66"/>
      <c r="IL640" s="66"/>
      <c r="IM640" s="66"/>
      <c r="IN640" s="66"/>
      <c r="IO640" s="66"/>
      <c r="IP640" s="66"/>
    </row>
    <row r="641" spans="1:250" s="65" customFormat="1" ht="44.25" hidden="1" customHeight="1" x14ac:dyDescent="0.25">
      <c r="A641" s="38" t="s">
        <v>464</v>
      </c>
      <c r="B641" s="35" t="s">
        <v>563</v>
      </c>
      <c r="C641" s="35" t="s">
        <v>459</v>
      </c>
      <c r="D641" s="35" t="s">
        <v>98</v>
      </c>
      <c r="E641" s="35" t="s">
        <v>465</v>
      </c>
      <c r="F641" s="35" t="s">
        <v>101</v>
      </c>
      <c r="G641" s="37">
        <f>G642</f>
        <v>0</v>
      </c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  <c r="CA641" s="66"/>
      <c r="CB641" s="66"/>
      <c r="CC641" s="66"/>
      <c r="CD641" s="66"/>
      <c r="CE641" s="66"/>
      <c r="CF641" s="66"/>
      <c r="CG641" s="66"/>
      <c r="CH641" s="66"/>
      <c r="CI641" s="66"/>
      <c r="CJ641" s="66"/>
      <c r="CK641" s="66"/>
      <c r="CL641" s="66"/>
      <c r="CM641" s="66"/>
      <c r="CN641" s="66"/>
      <c r="CO641" s="66"/>
      <c r="CP641" s="66"/>
      <c r="CQ641" s="66"/>
      <c r="CR641" s="66"/>
      <c r="CS641" s="66"/>
      <c r="CT641" s="66"/>
      <c r="CU641" s="66"/>
      <c r="CV641" s="66"/>
      <c r="CW641" s="66"/>
      <c r="CX641" s="66"/>
      <c r="CY641" s="66"/>
      <c r="CZ641" s="66"/>
      <c r="DA641" s="66"/>
      <c r="DB641" s="66"/>
      <c r="DC641" s="66"/>
      <c r="DD641" s="66"/>
      <c r="DE641" s="66"/>
      <c r="DF641" s="66"/>
      <c r="DG641" s="66"/>
      <c r="DH641" s="66"/>
      <c r="DI641" s="66"/>
      <c r="DJ641" s="66"/>
      <c r="DK641" s="66"/>
      <c r="DL641" s="66"/>
      <c r="DM641" s="66"/>
      <c r="DN641" s="66"/>
      <c r="DO641" s="66"/>
      <c r="DP641" s="66"/>
      <c r="DQ641" s="66"/>
      <c r="DR641" s="66"/>
      <c r="DS641" s="66"/>
      <c r="DT641" s="66"/>
      <c r="DU641" s="66"/>
      <c r="DV641" s="66"/>
      <c r="DW641" s="66"/>
      <c r="DX641" s="66"/>
      <c r="DY641" s="66"/>
      <c r="DZ641" s="66"/>
      <c r="EA641" s="66"/>
      <c r="EB641" s="66"/>
      <c r="EC641" s="66"/>
      <c r="ED641" s="66"/>
      <c r="EE641" s="66"/>
      <c r="EF641" s="66"/>
      <c r="EG641" s="66"/>
      <c r="EH641" s="66"/>
      <c r="EI641" s="66"/>
      <c r="EJ641" s="66"/>
      <c r="EK641" s="66"/>
      <c r="EL641" s="66"/>
      <c r="EM641" s="66"/>
      <c r="EN641" s="66"/>
      <c r="EO641" s="66"/>
      <c r="EP641" s="66"/>
      <c r="EQ641" s="66"/>
      <c r="ER641" s="66"/>
      <c r="ES641" s="66"/>
      <c r="ET641" s="66"/>
      <c r="EU641" s="66"/>
      <c r="EV641" s="66"/>
      <c r="EW641" s="66"/>
      <c r="EX641" s="66"/>
      <c r="EY641" s="66"/>
      <c r="EZ641" s="66"/>
      <c r="FA641" s="66"/>
      <c r="FB641" s="66"/>
      <c r="FC641" s="66"/>
      <c r="FD641" s="66"/>
      <c r="FE641" s="66"/>
      <c r="FF641" s="66"/>
      <c r="FG641" s="66"/>
      <c r="FH641" s="66"/>
      <c r="FI641" s="66"/>
      <c r="FJ641" s="66"/>
      <c r="FK641" s="66"/>
      <c r="FL641" s="66"/>
      <c r="FM641" s="66"/>
      <c r="FN641" s="66"/>
      <c r="FO641" s="66"/>
      <c r="FP641" s="66"/>
      <c r="FQ641" s="66"/>
      <c r="FR641" s="66"/>
      <c r="FS641" s="66"/>
      <c r="FT641" s="66"/>
      <c r="FU641" s="66"/>
      <c r="FV641" s="66"/>
      <c r="FW641" s="66"/>
      <c r="FX641" s="66"/>
      <c r="FY641" s="66"/>
      <c r="FZ641" s="66"/>
      <c r="GA641" s="66"/>
      <c r="GB641" s="66"/>
      <c r="GC641" s="66"/>
      <c r="GD641" s="66"/>
      <c r="GE641" s="66"/>
      <c r="GF641" s="66"/>
      <c r="GG641" s="66"/>
      <c r="GH641" s="66"/>
      <c r="GI641" s="66"/>
      <c r="GJ641" s="66"/>
      <c r="GK641" s="66"/>
      <c r="GL641" s="66"/>
      <c r="GM641" s="66"/>
      <c r="GN641" s="66"/>
      <c r="GO641" s="66"/>
      <c r="GP641" s="66"/>
      <c r="GQ641" s="66"/>
      <c r="GR641" s="66"/>
      <c r="GS641" s="66"/>
      <c r="GT641" s="66"/>
      <c r="GU641" s="66"/>
      <c r="GV641" s="66"/>
      <c r="GW641" s="66"/>
      <c r="GX641" s="66"/>
      <c r="GY641" s="66"/>
      <c r="GZ641" s="66"/>
      <c r="HA641" s="66"/>
      <c r="HB641" s="66"/>
      <c r="HC641" s="66"/>
      <c r="HD641" s="66"/>
      <c r="HE641" s="66"/>
      <c r="HF641" s="66"/>
      <c r="HG641" s="66"/>
      <c r="HH641" s="66"/>
      <c r="HI641" s="66"/>
      <c r="HJ641" s="66"/>
      <c r="HK641" s="66"/>
      <c r="HL641" s="66"/>
      <c r="HM641" s="66"/>
      <c r="HN641" s="66"/>
      <c r="HO641" s="66"/>
      <c r="HP641" s="66"/>
      <c r="HQ641" s="66"/>
      <c r="HR641" s="66"/>
      <c r="HS641" s="66"/>
      <c r="HT641" s="66"/>
      <c r="HU641" s="66"/>
      <c r="HV641" s="66"/>
      <c r="HW641" s="66"/>
      <c r="HX641" s="66"/>
      <c r="HY641" s="66"/>
      <c r="HZ641" s="66"/>
      <c r="IA641" s="66"/>
      <c r="IB641" s="66"/>
      <c r="IC641" s="66"/>
      <c r="ID641" s="66"/>
      <c r="IE641" s="66"/>
      <c r="IF641" s="66"/>
      <c r="IG641" s="66"/>
      <c r="IH641" s="66"/>
      <c r="II641" s="66"/>
      <c r="IJ641" s="66"/>
      <c r="IK641" s="66"/>
      <c r="IL641" s="66"/>
      <c r="IM641" s="66"/>
      <c r="IN641" s="66"/>
      <c r="IO641" s="66"/>
      <c r="IP641" s="66"/>
    </row>
    <row r="642" spans="1:250" s="40" customFormat="1" ht="24.75" hidden="1" customHeight="1" x14ac:dyDescent="0.25">
      <c r="A642" s="38" t="s">
        <v>466</v>
      </c>
      <c r="B642" s="35" t="s">
        <v>563</v>
      </c>
      <c r="C642" s="35" t="s">
        <v>459</v>
      </c>
      <c r="D642" s="35" t="s">
        <v>98</v>
      </c>
      <c r="E642" s="35" t="s">
        <v>467</v>
      </c>
      <c r="F642" s="35" t="s">
        <v>101</v>
      </c>
      <c r="G642" s="37">
        <f>G643</f>
        <v>0</v>
      </c>
    </row>
    <row r="643" spans="1:250" s="40" customFormat="1" ht="16.5" hidden="1" customHeight="1" x14ac:dyDescent="0.25">
      <c r="A643" s="38" t="s">
        <v>179</v>
      </c>
      <c r="B643" s="35" t="s">
        <v>563</v>
      </c>
      <c r="C643" s="35" t="s">
        <v>459</v>
      </c>
      <c r="D643" s="35" t="s">
        <v>98</v>
      </c>
      <c r="E643" s="35" t="s">
        <v>468</v>
      </c>
      <c r="F643" s="35" t="s">
        <v>101</v>
      </c>
      <c r="G643" s="37">
        <f>G644</f>
        <v>0</v>
      </c>
    </row>
    <row r="644" spans="1:250" s="40" customFormat="1" ht="39" hidden="1" customHeight="1" x14ac:dyDescent="0.25">
      <c r="A644" s="38" t="s">
        <v>149</v>
      </c>
      <c r="B644" s="35" t="s">
        <v>563</v>
      </c>
      <c r="C644" s="35" t="s">
        <v>459</v>
      </c>
      <c r="D644" s="35" t="s">
        <v>98</v>
      </c>
      <c r="E644" s="35" t="s">
        <v>468</v>
      </c>
      <c r="F644" s="35" t="s">
        <v>121</v>
      </c>
      <c r="G644" s="37">
        <f>G645</f>
        <v>0</v>
      </c>
    </row>
    <row r="645" spans="1:250" s="40" customFormat="1" ht="4.5" hidden="1" customHeight="1" x14ac:dyDescent="0.25">
      <c r="A645" s="38" t="s">
        <v>122</v>
      </c>
      <c r="B645" s="35" t="s">
        <v>563</v>
      </c>
      <c r="C645" s="35" t="s">
        <v>459</v>
      </c>
      <c r="D645" s="35" t="s">
        <v>98</v>
      </c>
      <c r="E645" s="35" t="s">
        <v>468</v>
      </c>
      <c r="F645" s="35" t="s">
        <v>123</v>
      </c>
      <c r="G645" s="37">
        <f>5.9-5.9</f>
        <v>0</v>
      </c>
    </row>
    <row r="646" spans="1:250" s="44" customFormat="1" ht="14.25" x14ac:dyDescent="0.2">
      <c r="A646" s="54" t="s">
        <v>564</v>
      </c>
      <c r="B646" s="33" t="s">
        <v>565</v>
      </c>
      <c r="C646" s="33" t="s">
        <v>99</v>
      </c>
      <c r="D646" s="33" t="s">
        <v>99</v>
      </c>
      <c r="E646" s="33" t="s">
        <v>100</v>
      </c>
      <c r="F646" s="33" t="s">
        <v>101</v>
      </c>
      <c r="G646" s="34">
        <f>G647+G688</f>
        <v>3181.5999999999995</v>
      </c>
      <c r="H646" s="34">
        <f>H647+H688</f>
        <v>3013.5999999999995</v>
      </c>
      <c r="I646" s="34">
        <f>I647+I688</f>
        <v>3013.5999999999995</v>
      </c>
    </row>
    <row r="647" spans="1:250" s="40" customFormat="1" ht="20.25" customHeight="1" x14ac:dyDescent="0.25">
      <c r="A647" s="61" t="s">
        <v>387</v>
      </c>
      <c r="B647" s="42" t="s">
        <v>565</v>
      </c>
      <c r="C647" s="42" t="s">
        <v>158</v>
      </c>
      <c r="D647" s="42" t="s">
        <v>99</v>
      </c>
      <c r="E647" s="42" t="s">
        <v>100</v>
      </c>
      <c r="F647" s="42" t="s">
        <v>101</v>
      </c>
      <c r="G647" s="43">
        <f>G648</f>
        <v>2812.5999999999995</v>
      </c>
      <c r="H647" s="43">
        <f>H648</f>
        <v>2644.5999999999995</v>
      </c>
      <c r="I647" s="43">
        <f>I648</f>
        <v>2644.5999999999995</v>
      </c>
    </row>
    <row r="648" spans="1:250" s="40" customFormat="1" ht="20.25" customHeight="1" x14ac:dyDescent="0.25">
      <c r="A648" s="38" t="s">
        <v>439</v>
      </c>
      <c r="B648" s="42" t="s">
        <v>565</v>
      </c>
      <c r="C648" s="42" t="s">
        <v>158</v>
      </c>
      <c r="D648" s="42" t="s">
        <v>243</v>
      </c>
      <c r="E648" s="42" t="s">
        <v>100</v>
      </c>
      <c r="F648" s="42" t="s">
        <v>101</v>
      </c>
      <c r="G648" s="43">
        <f>G649+G654</f>
        <v>2812.5999999999995</v>
      </c>
      <c r="H648" s="43">
        <f>H649+H654</f>
        <v>2644.5999999999995</v>
      </c>
      <c r="I648" s="43">
        <f>I649+I654</f>
        <v>2644.5999999999995</v>
      </c>
    </row>
    <row r="649" spans="1:250" s="40" customFormat="1" ht="43.5" customHeight="1" x14ac:dyDescent="0.25">
      <c r="A649" s="38" t="s">
        <v>440</v>
      </c>
      <c r="B649" s="42" t="s">
        <v>565</v>
      </c>
      <c r="C649" s="42" t="s">
        <v>158</v>
      </c>
      <c r="D649" s="42" t="s">
        <v>243</v>
      </c>
      <c r="E649" s="42" t="s">
        <v>412</v>
      </c>
      <c r="F649" s="42" t="s">
        <v>101</v>
      </c>
      <c r="G649" s="43">
        <f>G650</f>
        <v>33.700000000000003</v>
      </c>
      <c r="H649" s="43">
        <f t="shared" ref="H649:I652" si="121">H650</f>
        <v>33.700000000000003</v>
      </c>
      <c r="I649" s="43">
        <f t="shared" si="121"/>
        <v>33.700000000000003</v>
      </c>
    </row>
    <row r="650" spans="1:250" s="40" customFormat="1" ht="64.5" x14ac:dyDescent="0.25">
      <c r="A650" s="38" t="s">
        <v>441</v>
      </c>
      <c r="B650" s="42" t="s">
        <v>565</v>
      </c>
      <c r="C650" s="42" t="s">
        <v>158</v>
      </c>
      <c r="D650" s="42" t="s">
        <v>243</v>
      </c>
      <c r="E650" s="42" t="s">
        <v>414</v>
      </c>
      <c r="F650" s="42" t="s">
        <v>101</v>
      </c>
      <c r="G650" s="43">
        <f>G651</f>
        <v>33.700000000000003</v>
      </c>
      <c r="H650" s="43">
        <f t="shared" si="121"/>
        <v>33.700000000000003</v>
      </c>
      <c r="I650" s="43">
        <f t="shared" si="121"/>
        <v>33.700000000000003</v>
      </c>
    </row>
    <row r="651" spans="1:250" s="40" customFormat="1" ht="15" x14ac:dyDescent="0.25">
      <c r="A651" s="38" t="s">
        <v>179</v>
      </c>
      <c r="B651" s="42" t="s">
        <v>565</v>
      </c>
      <c r="C651" s="42" t="s">
        <v>158</v>
      </c>
      <c r="D651" s="42" t="s">
        <v>243</v>
      </c>
      <c r="E651" s="42" t="s">
        <v>415</v>
      </c>
      <c r="F651" s="42" t="s">
        <v>101</v>
      </c>
      <c r="G651" s="43">
        <f>G652</f>
        <v>33.700000000000003</v>
      </c>
      <c r="H651" s="43">
        <f t="shared" si="121"/>
        <v>33.700000000000003</v>
      </c>
      <c r="I651" s="43">
        <f t="shared" si="121"/>
        <v>33.700000000000003</v>
      </c>
    </row>
    <row r="652" spans="1:250" s="40" customFormat="1" ht="70.5" customHeight="1" x14ac:dyDescent="0.25">
      <c r="A652" s="38" t="s">
        <v>110</v>
      </c>
      <c r="B652" s="42" t="s">
        <v>565</v>
      </c>
      <c r="C652" s="42" t="s">
        <v>158</v>
      </c>
      <c r="D652" s="42" t="s">
        <v>243</v>
      </c>
      <c r="E652" s="42" t="s">
        <v>415</v>
      </c>
      <c r="F652" s="42" t="s">
        <v>111</v>
      </c>
      <c r="G652" s="43">
        <f>G653</f>
        <v>33.700000000000003</v>
      </c>
      <c r="H652" s="43">
        <f t="shared" si="121"/>
        <v>33.700000000000003</v>
      </c>
      <c r="I652" s="43">
        <f t="shared" si="121"/>
        <v>33.700000000000003</v>
      </c>
    </row>
    <row r="653" spans="1:250" s="40" customFormat="1" ht="15" x14ac:dyDescent="0.25">
      <c r="A653" s="38" t="s">
        <v>239</v>
      </c>
      <c r="B653" s="42" t="s">
        <v>565</v>
      </c>
      <c r="C653" s="42" t="s">
        <v>158</v>
      </c>
      <c r="D653" s="42" t="s">
        <v>243</v>
      </c>
      <c r="E653" s="42" t="s">
        <v>415</v>
      </c>
      <c r="F653" s="42" t="s">
        <v>240</v>
      </c>
      <c r="G653" s="43">
        <v>33.700000000000003</v>
      </c>
      <c r="H653" s="43">
        <v>33.700000000000003</v>
      </c>
      <c r="I653" s="43">
        <v>33.700000000000003</v>
      </c>
    </row>
    <row r="654" spans="1:250" s="40" customFormat="1" ht="42.75" customHeight="1" x14ac:dyDescent="0.25">
      <c r="A654" s="61" t="s">
        <v>442</v>
      </c>
      <c r="B654" s="42" t="s">
        <v>565</v>
      </c>
      <c r="C654" s="42" t="s">
        <v>158</v>
      </c>
      <c r="D654" s="42" t="s">
        <v>243</v>
      </c>
      <c r="E654" s="42" t="s">
        <v>417</v>
      </c>
      <c r="F654" s="42" t="s">
        <v>101</v>
      </c>
      <c r="G654" s="37">
        <f>G655+G667+G671</f>
        <v>2778.8999999999996</v>
      </c>
      <c r="H654" s="37">
        <f>H655+H667+H671</f>
        <v>2610.8999999999996</v>
      </c>
      <c r="I654" s="37">
        <f>I655+I667+I671</f>
        <v>2610.8999999999996</v>
      </c>
    </row>
    <row r="655" spans="1:250" s="40" customFormat="1" ht="54" customHeight="1" x14ac:dyDescent="0.25">
      <c r="A655" s="38" t="s">
        <v>418</v>
      </c>
      <c r="B655" s="35" t="s">
        <v>565</v>
      </c>
      <c r="C655" s="35" t="s">
        <v>158</v>
      </c>
      <c r="D655" s="42" t="s">
        <v>243</v>
      </c>
      <c r="E655" s="35" t="s">
        <v>419</v>
      </c>
      <c r="F655" s="35" t="s">
        <v>101</v>
      </c>
      <c r="G655" s="37">
        <f>G656+G661+G664</f>
        <v>2298</v>
      </c>
      <c r="H655" s="37">
        <f t="shared" ref="H655:I655" si="122">H656+H661+H664</f>
        <v>2130</v>
      </c>
      <c r="I655" s="37">
        <f t="shared" si="122"/>
        <v>2130</v>
      </c>
    </row>
    <row r="656" spans="1:250" s="40" customFormat="1" ht="31.5" customHeight="1" x14ac:dyDescent="0.25">
      <c r="A656" s="38" t="s">
        <v>237</v>
      </c>
      <c r="B656" s="35" t="s">
        <v>565</v>
      </c>
      <c r="C656" s="35" t="s">
        <v>158</v>
      </c>
      <c r="D656" s="42" t="s">
        <v>243</v>
      </c>
      <c r="E656" s="35" t="s">
        <v>420</v>
      </c>
      <c r="F656" s="35" t="s">
        <v>101</v>
      </c>
      <c r="G656" s="37">
        <f>G657+G659</f>
        <v>2121.1</v>
      </c>
      <c r="H656" s="37">
        <f>H657+H659</f>
        <v>2130</v>
      </c>
      <c r="I656" s="37">
        <f>I657+I659</f>
        <v>2130</v>
      </c>
    </row>
    <row r="657" spans="1:9" ht="69.75" customHeight="1" x14ac:dyDescent="0.25">
      <c r="A657" s="38" t="s">
        <v>110</v>
      </c>
      <c r="B657" s="35" t="s">
        <v>565</v>
      </c>
      <c r="C657" s="35" t="s">
        <v>158</v>
      </c>
      <c r="D657" s="42" t="s">
        <v>243</v>
      </c>
      <c r="E657" s="35" t="s">
        <v>420</v>
      </c>
      <c r="F657" s="35" t="s">
        <v>111</v>
      </c>
      <c r="G657" s="37">
        <f>G658</f>
        <v>2121.1</v>
      </c>
      <c r="H657" s="37">
        <f>H658</f>
        <v>2130</v>
      </c>
      <c r="I657" s="37">
        <f>I658</f>
        <v>2130</v>
      </c>
    </row>
    <row r="658" spans="1:9" ht="21" customHeight="1" x14ac:dyDescent="0.25">
      <c r="A658" s="38" t="s">
        <v>239</v>
      </c>
      <c r="B658" s="35" t="s">
        <v>565</v>
      </c>
      <c r="C658" s="35" t="s">
        <v>158</v>
      </c>
      <c r="D658" s="42" t="s">
        <v>243</v>
      </c>
      <c r="E658" s="35" t="s">
        <v>420</v>
      </c>
      <c r="F658" s="35" t="s">
        <v>240</v>
      </c>
      <c r="G658" s="37">
        <f>2130-6.8-2.1</f>
        <v>2121.1</v>
      </c>
      <c r="H658" s="37">
        <v>2130</v>
      </c>
      <c r="I658" s="37">
        <v>2130</v>
      </c>
    </row>
    <row r="659" spans="1:9" ht="30" hidden="1" customHeight="1" x14ac:dyDescent="0.25">
      <c r="A659" s="38" t="s">
        <v>120</v>
      </c>
      <c r="B659" s="35" t="s">
        <v>565</v>
      </c>
      <c r="C659" s="35" t="s">
        <v>158</v>
      </c>
      <c r="D659" s="42" t="s">
        <v>243</v>
      </c>
      <c r="E659" s="35" t="s">
        <v>420</v>
      </c>
      <c r="F659" s="35" t="s">
        <v>121</v>
      </c>
      <c r="G659" s="37">
        <f>G660</f>
        <v>0</v>
      </c>
    </row>
    <row r="660" spans="1:9" ht="26.25" hidden="1" customHeight="1" x14ac:dyDescent="0.25">
      <c r="A660" s="38" t="s">
        <v>122</v>
      </c>
      <c r="B660" s="35" t="s">
        <v>565</v>
      </c>
      <c r="C660" s="35" t="s">
        <v>158</v>
      </c>
      <c r="D660" s="42" t="s">
        <v>243</v>
      </c>
      <c r="E660" s="35" t="s">
        <v>420</v>
      </c>
      <c r="F660" s="35" t="s">
        <v>123</v>
      </c>
      <c r="G660" s="37">
        <v>0</v>
      </c>
    </row>
    <row r="661" spans="1:9" ht="44.25" customHeight="1" x14ac:dyDescent="0.25">
      <c r="A661" s="38" t="s">
        <v>592</v>
      </c>
      <c r="B661" s="35" t="s">
        <v>565</v>
      </c>
      <c r="C661" s="35" t="s">
        <v>158</v>
      </c>
      <c r="D661" s="42" t="s">
        <v>243</v>
      </c>
      <c r="E661" s="35" t="s">
        <v>591</v>
      </c>
      <c r="F661" s="35" t="s">
        <v>101</v>
      </c>
      <c r="G661" s="78">
        <f>G662</f>
        <v>8.9</v>
      </c>
      <c r="H661" s="78">
        <f t="shared" ref="H661:I661" si="123">H662</f>
        <v>0</v>
      </c>
      <c r="I661" s="78">
        <f t="shared" si="123"/>
        <v>0</v>
      </c>
    </row>
    <row r="662" spans="1:9" ht="75" customHeight="1" x14ac:dyDescent="0.25">
      <c r="A662" s="38" t="s">
        <v>110</v>
      </c>
      <c r="B662" s="35" t="s">
        <v>565</v>
      </c>
      <c r="C662" s="35" t="s">
        <v>158</v>
      </c>
      <c r="D662" s="42" t="s">
        <v>243</v>
      </c>
      <c r="E662" s="35" t="s">
        <v>591</v>
      </c>
      <c r="F662" s="35" t="s">
        <v>111</v>
      </c>
      <c r="G662" s="78">
        <f>G663</f>
        <v>8.9</v>
      </c>
      <c r="H662" s="78">
        <f t="shared" ref="H662:I662" si="124">H663</f>
        <v>0</v>
      </c>
      <c r="I662" s="78">
        <f t="shared" si="124"/>
        <v>0</v>
      </c>
    </row>
    <row r="663" spans="1:9" ht="26.25" customHeight="1" x14ac:dyDescent="0.25">
      <c r="A663" s="38" t="s">
        <v>239</v>
      </c>
      <c r="B663" s="35" t="s">
        <v>565</v>
      </c>
      <c r="C663" s="35" t="s">
        <v>158</v>
      </c>
      <c r="D663" s="42" t="s">
        <v>243</v>
      </c>
      <c r="E663" s="35" t="s">
        <v>591</v>
      </c>
      <c r="F663" s="35" t="s">
        <v>240</v>
      </c>
      <c r="G663" s="37">
        <f>6.8+2.1</f>
        <v>8.9</v>
      </c>
      <c r="H663" s="80">
        <v>0</v>
      </c>
      <c r="I663" s="79">
        <v>0</v>
      </c>
    </row>
    <row r="664" spans="1:9" ht="35.25" customHeight="1" x14ac:dyDescent="0.25">
      <c r="A664" s="38" t="s">
        <v>594</v>
      </c>
      <c r="B664" s="35" t="s">
        <v>565</v>
      </c>
      <c r="C664" s="35" t="s">
        <v>158</v>
      </c>
      <c r="D664" s="42" t="s">
        <v>243</v>
      </c>
      <c r="E664" s="35" t="s">
        <v>593</v>
      </c>
      <c r="F664" s="35" t="s">
        <v>101</v>
      </c>
      <c r="G664" s="37">
        <f>G665</f>
        <v>168</v>
      </c>
      <c r="H664" s="37">
        <f t="shared" ref="H664:I664" si="125">H665</f>
        <v>0</v>
      </c>
      <c r="I664" s="37">
        <f t="shared" si="125"/>
        <v>0</v>
      </c>
    </row>
    <row r="665" spans="1:9" ht="72" customHeight="1" x14ac:dyDescent="0.25">
      <c r="A665" s="38" t="s">
        <v>110</v>
      </c>
      <c r="B665" s="35" t="s">
        <v>565</v>
      </c>
      <c r="C665" s="35" t="s">
        <v>158</v>
      </c>
      <c r="D665" s="42" t="s">
        <v>243</v>
      </c>
      <c r="E665" s="35" t="s">
        <v>593</v>
      </c>
      <c r="F665" s="35" t="s">
        <v>111</v>
      </c>
      <c r="G665" s="37">
        <f>G666</f>
        <v>168</v>
      </c>
      <c r="H665" s="37">
        <f t="shared" ref="H665:I665" si="126">H666</f>
        <v>0</v>
      </c>
      <c r="I665" s="37">
        <f t="shared" si="126"/>
        <v>0</v>
      </c>
    </row>
    <row r="666" spans="1:9" ht="25.5" customHeight="1" x14ac:dyDescent="0.25">
      <c r="A666" s="38" t="s">
        <v>239</v>
      </c>
      <c r="B666" s="35" t="s">
        <v>565</v>
      </c>
      <c r="C666" s="35" t="s">
        <v>158</v>
      </c>
      <c r="D666" s="42" t="s">
        <v>243</v>
      </c>
      <c r="E666" s="35" t="s">
        <v>593</v>
      </c>
      <c r="F666" s="35" t="s">
        <v>240</v>
      </c>
      <c r="G666" s="37">
        <v>168</v>
      </c>
      <c r="H666" s="80">
        <v>0</v>
      </c>
      <c r="I666" s="79">
        <v>0</v>
      </c>
    </row>
    <row r="667" spans="1:9" ht="45" customHeight="1" x14ac:dyDescent="0.25">
      <c r="A667" s="38" t="s">
        <v>421</v>
      </c>
      <c r="B667" s="35" t="s">
        <v>565</v>
      </c>
      <c r="C667" s="35" t="s">
        <v>158</v>
      </c>
      <c r="D667" s="42" t="s">
        <v>243</v>
      </c>
      <c r="E667" s="35" t="s">
        <v>422</v>
      </c>
      <c r="F667" s="35" t="s">
        <v>101</v>
      </c>
      <c r="G667" s="37">
        <f>G668</f>
        <v>50.2</v>
      </c>
      <c r="H667" s="37">
        <f t="shared" ref="H667:I669" si="127">H668</f>
        <v>50.2</v>
      </c>
      <c r="I667" s="37">
        <f t="shared" si="127"/>
        <v>50.2</v>
      </c>
    </row>
    <row r="668" spans="1:9" ht="31.5" customHeight="1" x14ac:dyDescent="0.25">
      <c r="A668" s="38" t="s">
        <v>237</v>
      </c>
      <c r="B668" s="35" t="s">
        <v>565</v>
      </c>
      <c r="C668" s="35" t="s">
        <v>158</v>
      </c>
      <c r="D668" s="42" t="s">
        <v>243</v>
      </c>
      <c r="E668" s="35" t="s">
        <v>423</v>
      </c>
      <c r="F668" s="35" t="s">
        <v>101</v>
      </c>
      <c r="G668" s="37">
        <f>G669</f>
        <v>50.2</v>
      </c>
      <c r="H668" s="37">
        <f t="shared" si="127"/>
        <v>50.2</v>
      </c>
      <c r="I668" s="37">
        <f t="shared" si="127"/>
        <v>50.2</v>
      </c>
    </row>
    <row r="669" spans="1:9" ht="30.75" customHeight="1" x14ac:dyDescent="0.25">
      <c r="A669" s="38" t="s">
        <v>120</v>
      </c>
      <c r="B669" s="35" t="s">
        <v>565</v>
      </c>
      <c r="C669" s="35" t="s">
        <v>158</v>
      </c>
      <c r="D669" s="42" t="s">
        <v>243</v>
      </c>
      <c r="E669" s="35" t="s">
        <v>423</v>
      </c>
      <c r="F669" s="35" t="s">
        <v>121</v>
      </c>
      <c r="G669" s="37">
        <f>G670</f>
        <v>50.2</v>
      </c>
      <c r="H669" s="37">
        <f t="shared" si="127"/>
        <v>50.2</v>
      </c>
      <c r="I669" s="37">
        <f t="shared" si="127"/>
        <v>50.2</v>
      </c>
    </row>
    <row r="670" spans="1:9" ht="26.25" customHeight="1" x14ac:dyDescent="0.25">
      <c r="A670" s="38" t="s">
        <v>122</v>
      </c>
      <c r="B670" s="35" t="s">
        <v>565</v>
      </c>
      <c r="C670" s="35" t="s">
        <v>158</v>
      </c>
      <c r="D670" s="42" t="s">
        <v>243</v>
      </c>
      <c r="E670" s="35" t="s">
        <v>423</v>
      </c>
      <c r="F670" s="35" t="s">
        <v>123</v>
      </c>
      <c r="G670" s="37">
        <v>50.2</v>
      </c>
      <c r="H670" s="37">
        <v>50.2</v>
      </c>
      <c r="I670" s="37">
        <v>50.2</v>
      </c>
    </row>
    <row r="671" spans="1:9" ht="26.25" customHeight="1" x14ac:dyDescent="0.25">
      <c r="A671" s="38" t="s">
        <v>424</v>
      </c>
      <c r="B671" s="35" t="s">
        <v>565</v>
      </c>
      <c r="C671" s="35" t="s">
        <v>158</v>
      </c>
      <c r="D671" s="42" t="s">
        <v>243</v>
      </c>
      <c r="E671" s="35" t="s">
        <v>425</v>
      </c>
      <c r="F671" s="35" t="s">
        <v>101</v>
      </c>
      <c r="G671" s="37">
        <f>G672+G675</f>
        <v>430.70000000000005</v>
      </c>
      <c r="H671" s="37">
        <f>H672+H675</f>
        <v>430.70000000000005</v>
      </c>
      <c r="I671" s="37">
        <f>I672+I675</f>
        <v>430.70000000000005</v>
      </c>
    </row>
    <row r="672" spans="1:9" ht="26.25" customHeight="1" x14ac:dyDescent="0.25">
      <c r="A672" s="38" t="s">
        <v>237</v>
      </c>
      <c r="B672" s="35" t="s">
        <v>565</v>
      </c>
      <c r="C672" s="35" t="s">
        <v>158</v>
      </c>
      <c r="D672" s="42" t="s">
        <v>243</v>
      </c>
      <c r="E672" s="35" t="s">
        <v>426</v>
      </c>
      <c r="F672" s="35" t="s">
        <v>101</v>
      </c>
      <c r="G672" s="37">
        <f t="shared" ref="G672:I673" si="128">G673</f>
        <v>384.1</v>
      </c>
      <c r="H672" s="37">
        <f t="shared" si="128"/>
        <v>384.1</v>
      </c>
      <c r="I672" s="37">
        <f t="shared" si="128"/>
        <v>384.1</v>
      </c>
    </row>
    <row r="673" spans="1:9" ht="26.25" customHeight="1" x14ac:dyDescent="0.25">
      <c r="A673" s="38" t="s">
        <v>120</v>
      </c>
      <c r="B673" s="35" t="s">
        <v>565</v>
      </c>
      <c r="C673" s="35" t="s">
        <v>158</v>
      </c>
      <c r="D673" s="42" t="s">
        <v>243</v>
      </c>
      <c r="E673" s="35" t="s">
        <v>426</v>
      </c>
      <c r="F673" s="35" t="s">
        <v>121</v>
      </c>
      <c r="G673" s="37">
        <f t="shared" si="128"/>
        <v>384.1</v>
      </c>
      <c r="H673" s="37">
        <f t="shared" si="128"/>
        <v>384.1</v>
      </c>
      <c r="I673" s="37">
        <f t="shared" si="128"/>
        <v>384.1</v>
      </c>
    </row>
    <row r="674" spans="1:9" ht="26.25" customHeight="1" x14ac:dyDescent="0.25">
      <c r="A674" s="38" t="s">
        <v>122</v>
      </c>
      <c r="B674" s="35" t="s">
        <v>565</v>
      </c>
      <c r="C674" s="35" t="s">
        <v>158</v>
      </c>
      <c r="D674" s="42" t="s">
        <v>243</v>
      </c>
      <c r="E674" s="35" t="s">
        <v>426</v>
      </c>
      <c r="F674" s="35" t="s">
        <v>123</v>
      </c>
      <c r="G674" s="37">
        <v>384.1</v>
      </c>
      <c r="H674" s="37">
        <v>384.1</v>
      </c>
      <c r="I674" s="37">
        <v>384.1</v>
      </c>
    </row>
    <row r="675" spans="1:9" ht="52.5" customHeight="1" x14ac:dyDescent="0.25">
      <c r="A675" s="38" t="s">
        <v>235</v>
      </c>
      <c r="B675" s="35" t="s">
        <v>565</v>
      </c>
      <c r="C675" s="35" t="s">
        <v>158</v>
      </c>
      <c r="D675" s="42" t="s">
        <v>243</v>
      </c>
      <c r="E675" s="35" t="s">
        <v>427</v>
      </c>
      <c r="F675" s="35" t="s">
        <v>101</v>
      </c>
      <c r="G675" s="37">
        <f t="shared" ref="G675:I676" si="129">G676</f>
        <v>46.6</v>
      </c>
      <c r="H675" s="37">
        <f t="shared" si="129"/>
        <v>46.6</v>
      </c>
      <c r="I675" s="37">
        <f t="shared" si="129"/>
        <v>46.6</v>
      </c>
    </row>
    <row r="676" spans="1:9" s="40" customFormat="1" ht="18.75" customHeight="1" x14ac:dyDescent="0.25">
      <c r="A676" s="38" t="s">
        <v>124</v>
      </c>
      <c r="B676" s="35" t="s">
        <v>565</v>
      </c>
      <c r="C676" s="35" t="s">
        <v>158</v>
      </c>
      <c r="D676" s="42" t="s">
        <v>243</v>
      </c>
      <c r="E676" s="35" t="s">
        <v>427</v>
      </c>
      <c r="F676" s="35" t="s">
        <v>125</v>
      </c>
      <c r="G676" s="37">
        <f t="shared" si="129"/>
        <v>46.6</v>
      </c>
      <c r="H676" s="37">
        <f t="shared" si="129"/>
        <v>46.6</v>
      </c>
      <c r="I676" s="37">
        <f t="shared" si="129"/>
        <v>46.6</v>
      </c>
    </row>
    <row r="677" spans="1:9" s="40" customFormat="1" ht="15" x14ac:dyDescent="0.25">
      <c r="A677" s="38" t="s">
        <v>126</v>
      </c>
      <c r="B677" s="35" t="s">
        <v>565</v>
      </c>
      <c r="C677" s="35" t="s">
        <v>158</v>
      </c>
      <c r="D677" s="42" t="s">
        <v>243</v>
      </c>
      <c r="E677" s="35" t="s">
        <v>427</v>
      </c>
      <c r="F677" s="35" t="s">
        <v>127</v>
      </c>
      <c r="G677" s="37">
        <v>46.6</v>
      </c>
      <c r="H677" s="37">
        <v>46.6</v>
      </c>
      <c r="I677" s="37">
        <v>46.6</v>
      </c>
    </row>
    <row r="678" spans="1:9" s="40" customFormat="1" ht="26.25" hidden="1" x14ac:dyDescent="0.25">
      <c r="A678" s="38" t="s">
        <v>523</v>
      </c>
      <c r="B678" s="35" t="s">
        <v>565</v>
      </c>
      <c r="C678" s="35" t="s">
        <v>158</v>
      </c>
      <c r="D678" s="35" t="s">
        <v>103</v>
      </c>
      <c r="E678" s="35" t="s">
        <v>524</v>
      </c>
      <c r="F678" s="35" t="s">
        <v>101</v>
      </c>
      <c r="G678" s="37">
        <f>G679</f>
        <v>0</v>
      </c>
    </row>
    <row r="679" spans="1:9" s="40" customFormat="1" ht="26.25" hidden="1" x14ac:dyDescent="0.25">
      <c r="A679" s="38" t="s">
        <v>522</v>
      </c>
      <c r="B679" s="35" t="s">
        <v>565</v>
      </c>
      <c r="C679" s="35" t="s">
        <v>158</v>
      </c>
      <c r="D679" s="35" t="s">
        <v>103</v>
      </c>
      <c r="E679" s="35" t="s">
        <v>524</v>
      </c>
      <c r="F679" s="35" t="s">
        <v>121</v>
      </c>
      <c r="G679" s="37">
        <f>G680</f>
        <v>0</v>
      </c>
    </row>
    <row r="680" spans="1:9" s="40" customFormat="1" ht="26.25" hidden="1" x14ac:dyDescent="0.25">
      <c r="A680" s="38" t="s">
        <v>255</v>
      </c>
      <c r="B680" s="35" t="s">
        <v>565</v>
      </c>
      <c r="C680" s="35" t="s">
        <v>158</v>
      </c>
      <c r="D680" s="35" t="s">
        <v>103</v>
      </c>
      <c r="E680" s="35" t="s">
        <v>524</v>
      </c>
      <c r="F680" s="35" t="s">
        <v>123</v>
      </c>
      <c r="G680" s="37">
        <v>0</v>
      </c>
    </row>
    <row r="681" spans="1:9" ht="39" hidden="1" x14ac:dyDescent="0.25">
      <c r="A681" s="38" t="s">
        <v>525</v>
      </c>
      <c r="B681" s="35" t="s">
        <v>565</v>
      </c>
      <c r="C681" s="35" t="s">
        <v>158</v>
      </c>
      <c r="D681" s="35" t="s">
        <v>103</v>
      </c>
      <c r="E681" s="35" t="s">
        <v>526</v>
      </c>
      <c r="F681" s="35" t="s">
        <v>101</v>
      </c>
      <c r="G681" s="37">
        <f>G682</f>
        <v>0</v>
      </c>
    </row>
    <row r="682" spans="1:9" ht="26.25" hidden="1" x14ac:dyDescent="0.25">
      <c r="A682" s="38" t="s">
        <v>527</v>
      </c>
      <c r="B682" s="35" t="s">
        <v>565</v>
      </c>
      <c r="C682" s="35" t="s">
        <v>158</v>
      </c>
      <c r="D682" s="35" t="s">
        <v>103</v>
      </c>
      <c r="E682" s="35" t="s">
        <v>526</v>
      </c>
      <c r="F682" s="35" t="s">
        <v>101</v>
      </c>
      <c r="G682" s="37">
        <f>G683</f>
        <v>0</v>
      </c>
    </row>
    <row r="683" spans="1:9" ht="64.5" hidden="1" x14ac:dyDescent="0.25">
      <c r="A683" s="38" t="s">
        <v>110</v>
      </c>
      <c r="B683" s="35" t="s">
        <v>565</v>
      </c>
      <c r="C683" s="35" t="s">
        <v>158</v>
      </c>
      <c r="D683" s="35" t="s">
        <v>103</v>
      </c>
      <c r="E683" s="35" t="s">
        <v>526</v>
      </c>
      <c r="F683" s="35" t="s">
        <v>111</v>
      </c>
      <c r="G683" s="37">
        <f>G684</f>
        <v>0</v>
      </c>
    </row>
    <row r="684" spans="1:9" ht="15" hidden="1" x14ac:dyDescent="0.25">
      <c r="A684" s="38" t="s">
        <v>528</v>
      </c>
      <c r="B684" s="35" t="s">
        <v>565</v>
      </c>
      <c r="C684" s="35" t="s">
        <v>158</v>
      </c>
      <c r="D684" s="35" t="s">
        <v>103</v>
      </c>
      <c r="E684" s="35" t="s">
        <v>526</v>
      </c>
      <c r="F684" s="35" t="s">
        <v>240</v>
      </c>
      <c r="G684" s="37">
        <f>30-30</f>
        <v>0</v>
      </c>
    </row>
    <row r="685" spans="1:9" ht="51.75" hidden="1" x14ac:dyDescent="0.25">
      <c r="A685" s="38" t="s">
        <v>529</v>
      </c>
      <c r="B685" s="35" t="s">
        <v>565</v>
      </c>
      <c r="C685" s="35" t="s">
        <v>158</v>
      </c>
      <c r="D685" s="35" t="s">
        <v>103</v>
      </c>
      <c r="E685" s="35" t="s">
        <v>438</v>
      </c>
      <c r="F685" s="35" t="s">
        <v>101</v>
      </c>
      <c r="G685" s="37">
        <f>G686</f>
        <v>0</v>
      </c>
    </row>
    <row r="686" spans="1:9" ht="26.25" hidden="1" x14ac:dyDescent="0.25">
      <c r="A686" s="38" t="s">
        <v>522</v>
      </c>
      <c r="B686" s="35" t="s">
        <v>565</v>
      </c>
      <c r="C686" s="35" t="s">
        <v>158</v>
      </c>
      <c r="D686" s="35" t="s">
        <v>103</v>
      </c>
      <c r="E686" s="35" t="s">
        <v>438</v>
      </c>
      <c r="F686" s="35" t="s">
        <v>121</v>
      </c>
      <c r="G686" s="37">
        <f>G687</f>
        <v>0</v>
      </c>
    </row>
    <row r="687" spans="1:9" ht="26.25" hidden="1" x14ac:dyDescent="0.25">
      <c r="A687" s="38" t="s">
        <v>255</v>
      </c>
      <c r="B687" s="35" t="s">
        <v>565</v>
      </c>
      <c r="C687" s="35" t="s">
        <v>158</v>
      </c>
      <c r="D687" s="35" t="s">
        <v>103</v>
      </c>
      <c r="E687" s="35" t="s">
        <v>438</v>
      </c>
      <c r="F687" s="35" t="s">
        <v>123</v>
      </c>
      <c r="G687" s="37">
        <v>0</v>
      </c>
    </row>
    <row r="688" spans="1:9" ht="15" x14ac:dyDescent="0.25">
      <c r="A688" s="38" t="s">
        <v>499</v>
      </c>
      <c r="B688" s="35" t="s">
        <v>565</v>
      </c>
      <c r="C688" s="35" t="s">
        <v>164</v>
      </c>
      <c r="D688" s="35" t="s">
        <v>99</v>
      </c>
      <c r="E688" s="35" t="s">
        <v>100</v>
      </c>
      <c r="F688" s="35" t="s">
        <v>101</v>
      </c>
      <c r="G688" s="37">
        <f>G689</f>
        <v>369</v>
      </c>
      <c r="H688" s="37">
        <f>H689</f>
        <v>369</v>
      </c>
      <c r="I688" s="37">
        <f>I689</f>
        <v>369</v>
      </c>
    </row>
    <row r="689" spans="1:9" ht="15" x14ac:dyDescent="0.25">
      <c r="A689" s="38" t="s">
        <v>500</v>
      </c>
      <c r="B689" s="35" t="s">
        <v>565</v>
      </c>
      <c r="C689" s="35" t="s">
        <v>164</v>
      </c>
      <c r="D689" s="35" t="s">
        <v>103</v>
      </c>
      <c r="E689" s="35" t="s">
        <v>100</v>
      </c>
      <c r="F689" s="35" t="s">
        <v>101</v>
      </c>
      <c r="G689" s="37">
        <f>G691</f>
        <v>369</v>
      </c>
      <c r="H689" s="37">
        <f>H691</f>
        <v>369</v>
      </c>
      <c r="I689" s="37">
        <f>I691</f>
        <v>369</v>
      </c>
    </row>
    <row r="690" spans="1:9" ht="15" hidden="1" x14ac:dyDescent="0.25">
      <c r="A690" s="38"/>
      <c r="B690" s="35"/>
      <c r="C690" s="35"/>
      <c r="D690" s="35"/>
      <c r="E690" s="35"/>
      <c r="F690" s="35"/>
      <c r="G690" s="37"/>
      <c r="H690" s="37"/>
      <c r="I690" s="37"/>
    </row>
    <row r="691" spans="1:9" ht="40.5" customHeight="1" x14ac:dyDescent="0.25">
      <c r="A691" s="38" t="s">
        <v>440</v>
      </c>
      <c r="B691" s="35" t="s">
        <v>565</v>
      </c>
      <c r="C691" s="35" t="s">
        <v>164</v>
      </c>
      <c r="D691" s="35" t="s">
        <v>103</v>
      </c>
      <c r="E691" s="35" t="s">
        <v>412</v>
      </c>
      <c r="F691" s="35" t="s">
        <v>101</v>
      </c>
      <c r="G691" s="37">
        <f>G692+G696+G706</f>
        <v>369</v>
      </c>
      <c r="H691" s="37">
        <f>H692+H696+H706</f>
        <v>369</v>
      </c>
      <c r="I691" s="37">
        <f>I692+I696+I706</f>
        <v>369</v>
      </c>
    </row>
    <row r="692" spans="1:9" ht="42.75" customHeight="1" x14ac:dyDescent="0.25">
      <c r="A692" s="38" t="s">
        <v>501</v>
      </c>
      <c r="B692" s="35" t="s">
        <v>565</v>
      </c>
      <c r="C692" s="35" t="s">
        <v>164</v>
      </c>
      <c r="D692" s="35" t="s">
        <v>103</v>
      </c>
      <c r="E692" s="35" t="s">
        <v>502</v>
      </c>
      <c r="F692" s="35" t="s">
        <v>101</v>
      </c>
      <c r="G692" s="37">
        <f>G693</f>
        <v>21</v>
      </c>
      <c r="H692" s="37">
        <f t="shared" ref="H692:I694" si="130">H693</f>
        <v>21</v>
      </c>
      <c r="I692" s="37">
        <f t="shared" si="130"/>
        <v>21</v>
      </c>
    </row>
    <row r="693" spans="1:9" ht="18.75" customHeight="1" x14ac:dyDescent="0.25">
      <c r="A693" s="38" t="s">
        <v>179</v>
      </c>
      <c r="B693" s="35" t="s">
        <v>565</v>
      </c>
      <c r="C693" s="35" t="s">
        <v>164</v>
      </c>
      <c r="D693" s="35" t="s">
        <v>103</v>
      </c>
      <c r="E693" s="35" t="s">
        <v>503</v>
      </c>
      <c r="F693" s="35" t="s">
        <v>101</v>
      </c>
      <c r="G693" s="37">
        <f>G694</f>
        <v>21</v>
      </c>
      <c r="H693" s="37">
        <f t="shared" si="130"/>
        <v>21</v>
      </c>
      <c r="I693" s="37">
        <f t="shared" si="130"/>
        <v>21</v>
      </c>
    </row>
    <row r="694" spans="1:9" ht="30.75" customHeight="1" x14ac:dyDescent="0.25">
      <c r="A694" s="38" t="s">
        <v>120</v>
      </c>
      <c r="B694" s="35" t="s">
        <v>565</v>
      </c>
      <c r="C694" s="35" t="s">
        <v>164</v>
      </c>
      <c r="D694" s="35" t="s">
        <v>103</v>
      </c>
      <c r="E694" s="35" t="s">
        <v>503</v>
      </c>
      <c r="F694" s="35" t="s">
        <v>121</v>
      </c>
      <c r="G694" s="37">
        <f>G695</f>
        <v>21</v>
      </c>
      <c r="H694" s="37">
        <f t="shared" si="130"/>
        <v>21</v>
      </c>
      <c r="I694" s="37">
        <f t="shared" si="130"/>
        <v>21</v>
      </c>
    </row>
    <row r="695" spans="1:9" ht="30" customHeight="1" x14ac:dyDescent="0.25">
      <c r="A695" s="38" t="s">
        <v>122</v>
      </c>
      <c r="B695" s="35" t="s">
        <v>565</v>
      </c>
      <c r="C695" s="35" t="s">
        <v>164</v>
      </c>
      <c r="D695" s="35" t="s">
        <v>103</v>
      </c>
      <c r="E695" s="35" t="s">
        <v>503</v>
      </c>
      <c r="F695" s="35" t="s">
        <v>123</v>
      </c>
      <c r="G695" s="37">
        <v>21</v>
      </c>
      <c r="H695" s="37">
        <v>21</v>
      </c>
      <c r="I695" s="37">
        <v>21</v>
      </c>
    </row>
    <row r="696" spans="1:9" ht="64.5" x14ac:dyDescent="0.25">
      <c r="A696" s="38" t="s">
        <v>441</v>
      </c>
      <c r="B696" s="35" t="s">
        <v>565</v>
      </c>
      <c r="C696" s="35" t="s">
        <v>164</v>
      </c>
      <c r="D696" s="35" t="s">
        <v>103</v>
      </c>
      <c r="E696" s="35" t="s">
        <v>414</v>
      </c>
      <c r="F696" s="35" t="s">
        <v>101</v>
      </c>
      <c r="G696" s="37">
        <f>G697</f>
        <v>328</v>
      </c>
      <c r="H696" s="37">
        <f>H697</f>
        <v>328</v>
      </c>
      <c r="I696" s="37">
        <f>I697</f>
        <v>328</v>
      </c>
    </row>
    <row r="697" spans="1:9" ht="20.25" customHeight="1" x14ac:dyDescent="0.25">
      <c r="A697" s="38" t="s">
        <v>179</v>
      </c>
      <c r="B697" s="35" t="s">
        <v>565</v>
      </c>
      <c r="C697" s="35" t="s">
        <v>164</v>
      </c>
      <c r="D697" s="35" t="s">
        <v>103</v>
      </c>
      <c r="E697" s="35" t="s">
        <v>415</v>
      </c>
      <c r="F697" s="35" t="s">
        <v>101</v>
      </c>
      <c r="G697" s="37">
        <f>G698+G700</f>
        <v>328</v>
      </c>
      <c r="H697" s="37">
        <f>H698+H700</f>
        <v>328</v>
      </c>
      <c r="I697" s="37">
        <f>I698+I700</f>
        <v>328</v>
      </c>
    </row>
    <row r="698" spans="1:9" ht="69.75" customHeight="1" x14ac:dyDescent="0.25">
      <c r="A698" s="38" t="s">
        <v>110</v>
      </c>
      <c r="B698" s="35" t="s">
        <v>565</v>
      </c>
      <c r="C698" s="35" t="s">
        <v>164</v>
      </c>
      <c r="D698" s="35" t="s">
        <v>103</v>
      </c>
      <c r="E698" s="35" t="s">
        <v>415</v>
      </c>
      <c r="F698" s="35" t="s">
        <v>111</v>
      </c>
      <c r="G698" s="37">
        <f>G699</f>
        <v>187.8</v>
      </c>
      <c r="H698" s="37">
        <f>H699</f>
        <v>187.8</v>
      </c>
      <c r="I698" s="37">
        <f>I699</f>
        <v>187.8</v>
      </c>
    </row>
    <row r="699" spans="1:9" ht="19.5" customHeight="1" x14ac:dyDescent="0.25">
      <c r="A699" s="38" t="s">
        <v>239</v>
      </c>
      <c r="B699" s="35" t="s">
        <v>565</v>
      </c>
      <c r="C699" s="35" t="s">
        <v>164</v>
      </c>
      <c r="D699" s="35" t="s">
        <v>103</v>
      </c>
      <c r="E699" s="35" t="s">
        <v>415</v>
      </c>
      <c r="F699" s="35" t="s">
        <v>240</v>
      </c>
      <c r="G699" s="37">
        <v>187.8</v>
      </c>
      <c r="H699" s="37">
        <v>187.8</v>
      </c>
      <c r="I699" s="37">
        <v>187.8</v>
      </c>
    </row>
    <row r="700" spans="1:9" ht="30.75" customHeight="1" x14ac:dyDescent="0.25">
      <c r="A700" s="38" t="s">
        <v>120</v>
      </c>
      <c r="B700" s="35" t="s">
        <v>565</v>
      </c>
      <c r="C700" s="35" t="s">
        <v>164</v>
      </c>
      <c r="D700" s="35" t="s">
        <v>103</v>
      </c>
      <c r="E700" s="35" t="s">
        <v>415</v>
      </c>
      <c r="F700" s="35" t="s">
        <v>121</v>
      </c>
      <c r="G700" s="37">
        <f>G701</f>
        <v>140.19999999999999</v>
      </c>
      <c r="H700" s="37">
        <f>H701</f>
        <v>140.19999999999999</v>
      </c>
      <c r="I700" s="37">
        <f>I701</f>
        <v>140.19999999999999</v>
      </c>
    </row>
    <row r="701" spans="1:9" ht="26.25" x14ac:dyDescent="0.25">
      <c r="A701" s="38" t="s">
        <v>122</v>
      </c>
      <c r="B701" s="35" t="s">
        <v>565</v>
      </c>
      <c r="C701" s="35" t="s">
        <v>164</v>
      </c>
      <c r="D701" s="35" t="s">
        <v>103</v>
      </c>
      <c r="E701" s="35" t="s">
        <v>415</v>
      </c>
      <c r="F701" s="35" t="s">
        <v>123</v>
      </c>
      <c r="G701" s="37">
        <v>140.19999999999999</v>
      </c>
      <c r="H701" s="37">
        <v>140.19999999999999</v>
      </c>
      <c r="I701" s="37">
        <v>140.19999999999999</v>
      </c>
    </row>
    <row r="702" spans="1:9" ht="26.25" hidden="1" x14ac:dyDescent="0.25">
      <c r="A702" s="38" t="s">
        <v>504</v>
      </c>
      <c r="B702" s="35" t="s">
        <v>565</v>
      </c>
      <c r="C702" s="35" t="s">
        <v>164</v>
      </c>
      <c r="D702" s="35" t="s">
        <v>103</v>
      </c>
      <c r="E702" s="35" t="s">
        <v>505</v>
      </c>
      <c r="F702" s="35" t="s">
        <v>101</v>
      </c>
      <c r="G702" s="37">
        <f>G703</f>
        <v>0</v>
      </c>
    </row>
    <row r="703" spans="1:9" ht="15" hidden="1" x14ac:dyDescent="0.25">
      <c r="A703" s="38" t="s">
        <v>179</v>
      </c>
      <c r="B703" s="35" t="s">
        <v>565</v>
      </c>
      <c r="C703" s="35" t="s">
        <v>164</v>
      </c>
      <c r="D703" s="35" t="s">
        <v>103</v>
      </c>
      <c r="E703" s="35" t="s">
        <v>506</v>
      </c>
      <c r="F703" s="35" t="s">
        <v>101</v>
      </c>
      <c r="G703" s="37">
        <f>G704</f>
        <v>0</v>
      </c>
    </row>
    <row r="704" spans="1:9" ht="26.25" hidden="1" x14ac:dyDescent="0.25">
      <c r="A704" s="38" t="s">
        <v>120</v>
      </c>
      <c r="B704" s="35" t="s">
        <v>565</v>
      </c>
      <c r="C704" s="35" t="s">
        <v>164</v>
      </c>
      <c r="D704" s="35" t="s">
        <v>103</v>
      </c>
      <c r="E704" s="35" t="s">
        <v>506</v>
      </c>
      <c r="F704" s="35" t="s">
        <v>121</v>
      </c>
      <c r="G704" s="37">
        <f>G705</f>
        <v>0</v>
      </c>
    </row>
    <row r="705" spans="1:9" ht="26.25" hidden="1" x14ac:dyDescent="0.25">
      <c r="A705" s="38" t="s">
        <v>122</v>
      </c>
      <c r="B705" s="35" t="s">
        <v>565</v>
      </c>
      <c r="C705" s="35" t="s">
        <v>164</v>
      </c>
      <c r="D705" s="35" t="s">
        <v>103</v>
      </c>
      <c r="E705" s="35" t="s">
        <v>506</v>
      </c>
      <c r="F705" s="35" t="s">
        <v>123</v>
      </c>
      <c r="G705" s="37">
        <v>0</v>
      </c>
    </row>
    <row r="706" spans="1:9" ht="26.25" x14ac:dyDescent="0.25">
      <c r="A706" s="38" t="s">
        <v>507</v>
      </c>
      <c r="B706" s="35" t="s">
        <v>565</v>
      </c>
      <c r="C706" s="35" t="s">
        <v>164</v>
      </c>
      <c r="D706" s="35" t="s">
        <v>103</v>
      </c>
      <c r="E706" s="35" t="s">
        <v>508</v>
      </c>
      <c r="F706" s="35" t="s">
        <v>101</v>
      </c>
      <c r="G706" s="37">
        <f>G707</f>
        <v>20</v>
      </c>
      <c r="H706" s="37">
        <f t="shared" ref="H706:I708" si="131">H707</f>
        <v>20</v>
      </c>
      <c r="I706" s="37">
        <f t="shared" si="131"/>
        <v>20</v>
      </c>
    </row>
    <row r="707" spans="1:9" ht="15" x14ac:dyDescent="0.25">
      <c r="A707" s="38" t="s">
        <v>179</v>
      </c>
      <c r="B707" s="35" t="s">
        <v>565</v>
      </c>
      <c r="C707" s="35" t="s">
        <v>164</v>
      </c>
      <c r="D707" s="35" t="s">
        <v>103</v>
      </c>
      <c r="E707" s="35" t="s">
        <v>509</v>
      </c>
      <c r="F707" s="35" t="s">
        <v>101</v>
      </c>
      <c r="G707" s="37">
        <f>G708</f>
        <v>20</v>
      </c>
      <c r="H707" s="37">
        <f t="shared" si="131"/>
        <v>20</v>
      </c>
      <c r="I707" s="37">
        <f t="shared" si="131"/>
        <v>20</v>
      </c>
    </row>
    <row r="708" spans="1:9" ht="30.75" customHeight="1" x14ac:dyDescent="0.25">
      <c r="A708" s="38" t="s">
        <v>120</v>
      </c>
      <c r="B708" s="35" t="s">
        <v>565</v>
      </c>
      <c r="C708" s="35" t="s">
        <v>164</v>
      </c>
      <c r="D708" s="35" t="s">
        <v>103</v>
      </c>
      <c r="E708" s="35" t="s">
        <v>509</v>
      </c>
      <c r="F708" s="35" t="s">
        <v>121</v>
      </c>
      <c r="G708" s="37">
        <f>G709</f>
        <v>20</v>
      </c>
      <c r="H708" s="37">
        <f t="shared" si="131"/>
        <v>20</v>
      </c>
      <c r="I708" s="37">
        <f t="shared" si="131"/>
        <v>20</v>
      </c>
    </row>
    <row r="709" spans="1:9" ht="33.75" customHeight="1" x14ac:dyDescent="0.25">
      <c r="A709" s="38" t="s">
        <v>122</v>
      </c>
      <c r="B709" s="35" t="s">
        <v>565</v>
      </c>
      <c r="C709" s="35" t="s">
        <v>164</v>
      </c>
      <c r="D709" s="35" t="s">
        <v>103</v>
      </c>
      <c r="E709" s="35" t="s">
        <v>509</v>
      </c>
      <c r="F709" s="35" t="s">
        <v>123</v>
      </c>
      <c r="G709" s="37">
        <v>20</v>
      </c>
      <c r="H709" s="37">
        <v>20</v>
      </c>
      <c r="I709" s="37">
        <v>20</v>
      </c>
    </row>
    <row r="710" spans="1:9" s="55" customFormat="1" ht="15" hidden="1" customHeight="1" x14ac:dyDescent="0.2">
      <c r="A710" s="54" t="s">
        <v>566</v>
      </c>
      <c r="B710" s="33" t="s">
        <v>549</v>
      </c>
      <c r="C710" s="33" t="s">
        <v>99</v>
      </c>
      <c r="D710" s="33" t="s">
        <v>99</v>
      </c>
      <c r="E710" s="33" t="s">
        <v>100</v>
      </c>
      <c r="F710" s="33" t="s">
        <v>101</v>
      </c>
      <c r="G710" s="34">
        <f>G711</f>
        <v>2468</v>
      </c>
      <c r="H710" s="44"/>
      <c r="I710" s="44"/>
    </row>
    <row r="711" spans="1:9" ht="15" hidden="1" customHeight="1" x14ac:dyDescent="0.25">
      <c r="A711" s="38" t="s">
        <v>246</v>
      </c>
      <c r="B711" s="35" t="s">
        <v>549</v>
      </c>
      <c r="C711" s="35" t="s">
        <v>243</v>
      </c>
      <c r="D711" s="35" t="s">
        <v>99</v>
      </c>
      <c r="E711" s="35" t="s">
        <v>100</v>
      </c>
      <c r="F711" s="35" t="s">
        <v>101</v>
      </c>
      <c r="G711" s="37">
        <f>G712</f>
        <v>2468</v>
      </c>
    </row>
    <row r="712" spans="1:9" ht="39" hidden="1" x14ac:dyDescent="0.25">
      <c r="A712" s="38" t="s">
        <v>567</v>
      </c>
      <c r="B712" s="35" t="s">
        <v>549</v>
      </c>
      <c r="C712" s="35" t="s">
        <v>243</v>
      </c>
      <c r="D712" s="35" t="s">
        <v>248</v>
      </c>
      <c r="E712" s="35" t="s">
        <v>100</v>
      </c>
      <c r="F712" s="35" t="s">
        <v>101</v>
      </c>
      <c r="G712" s="37">
        <f>G713</f>
        <v>2468</v>
      </c>
    </row>
    <row r="713" spans="1:9" ht="51.75" hidden="1" x14ac:dyDescent="0.25">
      <c r="A713" s="38" t="s">
        <v>203</v>
      </c>
      <c r="B713" s="35" t="s">
        <v>549</v>
      </c>
      <c r="C713" s="35" t="s">
        <v>243</v>
      </c>
      <c r="D713" s="35" t="s">
        <v>248</v>
      </c>
      <c r="E713" s="35" t="s">
        <v>204</v>
      </c>
      <c r="F713" s="35" t="s">
        <v>101</v>
      </c>
      <c r="G713" s="37">
        <f>G714</f>
        <v>2468</v>
      </c>
    </row>
    <row r="714" spans="1:9" ht="39" hidden="1" x14ac:dyDescent="0.25">
      <c r="A714" s="38" t="s">
        <v>249</v>
      </c>
      <c r="B714" s="35" t="s">
        <v>549</v>
      </c>
      <c r="C714" s="35" t="s">
        <v>243</v>
      </c>
      <c r="D714" s="35" t="s">
        <v>248</v>
      </c>
      <c r="E714" s="35" t="s">
        <v>250</v>
      </c>
      <c r="F714" s="35" t="s">
        <v>101</v>
      </c>
      <c r="G714" s="37">
        <f>G715</f>
        <v>2468</v>
      </c>
    </row>
    <row r="715" spans="1:9" ht="77.25" hidden="1" x14ac:dyDescent="0.25">
      <c r="A715" s="38" t="s">
        <v>568</v>
      </c>
      <c r="B715" s="35" t="s">
        <v>549</v>
      </c>
      <c r="C715" s="35" t="s">
        <v>243</v>
      </c>
      <c r="D715" s="35" t="s">
        <v>248</v>
      </c>
      <c r="E715" s="35" t="s">
        <v>252</v>
      </c>
      <c r="F715" s="35" t="s">
        <v>101</v>
      </c>
      <c r="G715" s="37">
        <f>G716+G719</f>
        <v>2468</v>
      </c>
    </row>
    <row r="716" spans="1:9" ht="51.75" hidden="1" x14ac:dyDescent="0.25">
      <c r="A716" s="38" t="s">
        <v>235</v>
      </c>
      <c r="B716" s="35" t="s">
        <v>549</v>
      </c>
      <c r="C716" s="35" t="s">
        <v>243</v>
      </c>
      <c r="D716" s="35" t="s">
        <v>248</v>
      </c>
      <c r="E716" s="35" t="s">
        <v>253</v>
      </c>
      <c r="F716" s="35" t="s">
        <v>101</v>
      </c>
      <c r="G716" s="37">
        <f>G717</f>
        <v>4</v>
      </c>
    </row>
    <row r="717" spans="1:9" ht="15" hidden="1" x14ac:dyDescent="0.25">
      <c r="A717" s="38" t="s">
        <v>124</v>
      </c>
      <c r="B717" s="35" t="s">
        <v>549</v>
      </c>
      <c r="C717" s="35" t="s">
        <v>243</v>
      </c>
      <c r="D717" s="35" t="s">
        <v>248</v>
      </c>
      <c r="E717" s="35" t="s">
        <v>253</v>
      </c>
      <c r="F717" s="35" t="s">
        <v>125</v>
      </c>
      <c r="G717" s="37">
        <f>G718</f>
        <v>4</v>
      </c>
    </row>
    <row r="718" spans="1:9" ht="15" hidden="1" x14ac:dyDescent="0.25">
      <c r="A718" s="38" t="s">
        <v>126</v>
      </c>
      <c r="B718" s="35" t="s">
        <v>549</v>
      </c>
      <c r="C718" s="35" t="s">
        <v>243</v>
      </c>
      <c r="D718" s="35" t="s">
        <v>248</v>
      </c>
      <c r="E718" s="35" t="s">
        <v>253</v>
      </c>
      <c r="F718" s="35" t="s">
        <v>127</v>
      </c>
      <c r="G718" s="37">
        <v>4</v>
      </c>
    </row>
    <row r="719" spans="1:9" ht="26.25" hidden="1" x14ac:dyDescent="0.25">
      <c r="A719" s="38" t="s">
        <v>237</v>
      </c>
      <c r="B719" s="35" t="s">
        <v>549</v>
      </c>
      <c r="C719" s="35" t="s">
        <v>243</v>
      </c>
      <c r="D719" s="35" t="s">
        <v>248</v>
      </c>
      <c r="E719" s="35" t="s">
        <v>254</v>
      </c>
      <c r="F719" s="35" t="s">
        <v>101</v>
      </c>
      <c r="G719" s="37">
        <f>G720+G722</f>
        <v>2464</v>
      </c>
    </row>
    <row r="720" spans="1:9" ht="51.75" hidden="1" customHeight="1" x14ac:dyDescent="0.25">
      <c r="A720" s="38" t="s">
        <v>110</v>
      </c>
      <c r="B720" s="35" t="s">
        <v>549</v>
      </c>
      <c r="C720" s="35" t="s">
        <v>243</v>
      </c>
      <c r="D720" s="35" t="s">
        <v>248</v>
      </c>
      <c r="E720" s="35" t="s">
        <v>254</v>
      </c>
      <c r="F720" s="35" t="s">
        <v>111</v>
      </c>
      <c r="G720" s="37">
        <f>G721</f>
        <v>2432.1</v>
      </c>
    </row>
    <row r="721" spans="1:9" ht="15" hidden="1" x14ac:dyDescent="0.25">
      <c r="A721" s="38" t="s">
        <v>239</v>
      </c>
      <c r="B721" s="35" t="s">
        <v>549</v>
      </c>
      <c r="C721" s="35" t="s">
        <v>243</v>
      </c>
      <c r="D721" s="35" t="s">
        <v>248</v>
      </c>
      <c r="E721" s="35" t="s">
        <v>254</v>
      </c>
      <c r="F721" s="35" t="s">
        <v>240</v>
      </c>
      <c r="G721" s="37">
        <v>2432.1</v>
      </c>
    </row>
    <row r="722" spans="1:9" ht="26.25" hidden="1" x14ac:dyDescent="0.25">
      <c r="A722" s="38" t="s">
        <v>120</v>
      </c>
      <c r="B722" s="35" t="s">
        <v>549</v>
      </c>
      <c r="C722" s="35" t="s">
        <v>243</v>
      </c>
      <c r="D722" s="35" t="s">
        <v>248</v>
      </c>
      <c r="E722" s="35" t="s">
        <v>254</v>
      </c>
      <c r="F722" s="35" t="s">
        <v>121</v>
      </c>
      <c r="G722" s="37">
        <f>G723</f>
        <v>31.9</v>
      </c>
    </row>
    <row r="723" spans="1:9" ht="26.25" hidden="1" x14ac:dyDescent="0.25">
      <c r="A723" s="38" t="s">
        <v>255</v>
      </c>
      <c r="B723" s="35" t="s">
        <v>549</v>
      </c>
      <c r="C723" s="35" t="s">
        <v>243</v>
      </c>
      <c r="D723" s="35" t="s">
        <v>248</v>
      </c>
      <c r="E723" s="35" t="s">
        <v>254</v>
      </c>
      <c r="F723" s="35" t="s">
        <v>123</v>
      </c>
      <c r="G723" s="37">
        <v>31.9</v>
      </c>
    </row>
    <row r="724" spans="1:9" s="46" customFormat="1" ht="15.75" x14ac:dyDescent="0.25">
      <c r="A724" s="54" t="s">
        <v>538</v>
      </c>
      <c r="B724" s="45"/>
      <c r="C724" s="45"/>
      <c r="D724" s="45"/>
      <c r="E724" s="45"/>
      <c r="F724" s="45"/>
      <c r="G724" s="34">
        <f>G13+G43+G57+G607+G646</f>
        <v>96082.900000000009</v>
      </c>
      <c r="H724" s="34">
        <f>H13+H43+H57+H607+H646</f>
        <v>88887.5</v>
      </c>
      <c r="I724" s="34">
        <f>I13+I43+I57+I607+I646</f>
        <v>91397.4</v>
      </c>
    </row>
    <row r="725" spans="1:9" x14ac:dyDescent="0.2">
      <c r="A725" s="47"/>
      <c r="B725" s="48"/>
      <c r="C725" s="48"/>
      <c r="D725" s="48"/>
      <c r="E725" s="48"/>
      <c r="F725" s="48"/>
      <c r="G725" s="48"/>
    </row>
    <row r="726" spans="1:9" x14ac:dyDescent="0.2">
      <c r="A726" s="47"/>
      <c r="B726" s="48"/>
      <c r="C726" s="48"/>
      <c r="D726" s="48"/>
      <c r="E726" s="48"/>
      <c r="F726" s="48"/>
      <c r="G726" s="50"/>
      <c r="H726" s="62"/>
      <c r="I726" s="62"/>
    </row>
    <row r="727" spans="1:9" x14ac:dyDescent="0.2">
      <c r="A727" s="47"/>
      <c r="B727" s="48"/>
      <c r="C727" s="48"/>
      <c r="D727" s="48"/>
      <c r="E727" s="48"/>
      <c r="F727" s="48"/>
      <c r="G727" s="48"/>
    </row>
    <row r="728" spans="1:9" x14ac:dyDescent="0.2">
      <c r="A728" s="47"/>
      <c r="B728" s="48"/>
      <c r="C728" s="48"/>
      <c r="D728" s="48"/>
      <c r="E728" s="48"/>
      <c r="F728" s="48"/>
      <c r="G728" s="48"/>
    </row>
    <row r="729" spans="1:9" x14ac:dyDescent="0.2">
      <c r="A729" s="47"/>
      <c r="B729" s="48"/>
      <c r="C729" s="48"/>
      <c r="D729" s="48"/>
      <c r="E729" s="48"/>
      <c r="F729" s="48"/>
      <c r="G729" s="48"/>
    </row>
    <row r="730" spans="1:9" x14ac:dyDescent="0.2">
      <c r="A730" s="47"/>
      <c r="B730" s="48"/>
      <c r="C730" s="48"/>
      <c r="D730" s="48"/>
      <c r="E730" s="48"/>
      <c r="F730" s="48"/>
      <c r="G730" s="48"/>
    </row>
    <row r="731" spans="1:9" x14ac:dyDescent="0.2">
      <c r="A731" s="47"/>
      <c r="B731" s="48"/>
      <c r="C731" s="48"/>
      <c r="D731" s="48"/>
      <c r="E731" s="48"/>
      <c r="F731" s="48"/>
      <c r="G731" s="48"/>
    </row>
    <row r="732" spans="1:9" x14ac:dyDescent="0.2">
      <c r="A732" s="47"/>
      <c r="B732" s="48"/>
      <c r="C732" s="48"/>
      <c r="D732" s="48"/>
      <c r="E732" s="48"/>
      <c r="F732" s="48"/>
      <c r="G732" s="48"/>
    </row>
    <row r="733" spans="1:9" x14ac:dyDescent="0.2">
      <c r="A733" s="47"/>
      <c r="B733" s="48"/>
      <c r="C733" s="48"/>
      <c r="D733" s="48"/>
      <c r="E733" s="48"/>
      <c r="F733" s="48"/>
      <c r="G733" s="48"/>
    </row>
    <row r="734" spans="1:9" x14ac:dyDescent="0.2">
      <c r="A734" s="47"/>
      <c r="B734" s="48"/>
      <c r="C734" s="48"/>
      <c r="D734" s="48"/>
      <c r="E734" s="48"/>
      <c r="F734" s="48"/>
      <c r="G734" s="48"/>
    </row>
    <row r="735" spans="1:9" x14ac:dyDescent="0.2">
      <c r="A735" s="47"/>
      <c r="B735" s="48"/>
      <c r="C735" s="48"/>
      <c r="D735" s="48"/>
      <c r="E735" s="48"/>
      <c r="F735" s="48"/>
      <c r="G735" s="48"/>
    </row>
    <row r="736" spans="1:9" x14ac:dyDescent="0.2">
      <c r="A736" s="47"/>
      <c r="B736" s="48"/>
      <c r="C736" s="48"/>
      <c r="D736" s="48"/>
      <c r="E736" s="48"/>
      <c r="F736" s="48"/>
      <c r="G736" s="48"/>
    </row>
    <row r="737" spans="1:7" x14ac:dyDescent="0.2">
      <c r="A737" s="47"/>
      <c r="B737" s="48"/>
      <c r="C737" s="48"/>
      <c r="D737" s="48"/>
      <c r="E737" s="48"/>
      <c r="F737" s="48"/>
      <c r="G737" s="48"/>
    </row>
    <row r="738" spans="1:7" x14ac:dyDescent="0.2">
      <c r="A738" s="47"/>
      <c r="B738" s="48"/>
      <c r="C738" s="48"/>
      <c r="D738" s="48"/>
      <c r="E738" s="48"/>
      <c r="F738" s="48"/>
      <c r="G738" s="48"/>
    </row>
    <row r="739" spans="1:7" x14ac:dyDescent="0.2">
      <c r="A739" s="47"/>
      <c r="B739" s="48"/>
      <c r="C739" s="48"/>
      <c r="D739" s="48"/>
      <c r="E739" s="48"/>
      <c r="F739" s="48"/>
      <c r="G739" s="48"/>
    </row>
    <row r="740" spans="1:7" x14ac:dyDescent="0.2">
      <c r="A740" s="47"/>
      <c r="B740" s="48"/>
      <c r="C740" s="48"/>
      <c r="D740" s="48"/>
      <c r="E740" s="48"/>
      <c r="F740" s="48"/>
      <c r="G740" s="48"/>
    </row>
    <row r="741" spans="1:7" x14ac:dyDescent="0.2">
      <c r="A741" s="47"/>
      <c r="B741" s="48"/>
      <c r="C741" s="48"/>
      <c r="D741" s="48"/>
      <c r="E741" s="48"/>
      <c r="F741" s="48"/>
      <c r="G741" s="48"/>
    </row>
    <row r="742" spans="1:7" x14ac:dyDescent="0.2">
      <c r="A742" s="47"/>
      <c r="B742" s="48"/>
      <c r="C742" s="48"/>
      <c r="D742" s="48"/>
      <c r="E742" s="48"/>
      <c r="F742" s="48"/>
      <c r="G742" s="48"/>
    </row>
    <row r="743" spans="1:7" x14ac:dyDescent="0.2">
      <c r="A743" s="47"/>
      <c r="B743" s="48"/>
      <c r="C743" s="48"/>
      <c r="D743" s="48"/>
      <c r="E743" s="48"/>
      <c r="F743" s="48"/>
      <c r="G743" s="48"/>
    </row>
    <row r="744" spans="1:7" x14ac:dyDescent="0.2">
      <c r="A744" s="47"/>
      <c r="B744" s="48"/>
      <c r="C744" s="48"/>
      <c r="D744" s="48"/>
      <c r="E744" s="48"/>
      <c r="F744" s="48"/>
      <c r="G744" s="48"/>
    </row>
    <row r="745" spans="1:7" x14ac:dyDescent="0.2">
      <c r="A745" s="47"/>
      <c r="B745" s="48"/>
      <c r="C745" s="48"/>
      <c r="D745" s="48"/>
      <c r="E745" s="48"/>
      <c r="F745" s="48"/>
      <c r="G745" s="48"/>
    </row>
    <row r="746" spans="1:7" x14ac:dyDescent="0.2">
      <c r="A746" s="47"/>
      <c r="B746" s="48"/>
      <c r="C746" s="48"/>
      <c r="D746" s="48"/>
      <c r="E746" s="48"/>
      <c r="F746" s="48"/>
      <c r="G746" s="48"/>
    </row>
    <row r="747" spans="1:7" x14ac:dyDescent="0.2">
      <c r="A747" s="47"/>
      <c r="B747" s="48"/>
      <c r="C747" s="48"/>
      <c r="D747" s="48"/>
      <c r="E747" s="48"/>
      <c r="F747" s="48"/>
      <c r="G747" s="48"/>
    </row>
    <row r="748" spans="1:7" x14ac:dyDescent="0.2">
      <c r="A748" s="47"/>
      <c r="B748" s="48"/>
      <c r="C748" s="48"/>
      <c r="D748" s="48"/>
      <c r="E748" s="48"/>
      <c r="F748" s="48"/>
      <c r="G748" s="48"/>
    </row>
    <row r="749" spans="1:7" x14ac:dyDescent="0.2">
      <c r="A749" s="47"/>
      <c r="B749" s="48"/>
      <c r="C749" s="48"/>
      <c r="D749" s="48"/>
      <c r="E749" s="48"/>
      <c r="F749" s="48"/>
      <c r="G749" s="48"/>
    </row>
    <row r="750" spans="1:7" x14ac:dyDescent="0.2">
      <c r="A750" s="47"/>
      <c r="B750" s="48"/>
      <c r="C750" s="48"/>
      <c r="D750" s="48"/>
      <c r="E750" s="48"/>
      <c r="F750" s="48"/>
      <c r="G750" s="48"/>
    </row>
    <row r="751" spans="1:7" x14ac:dyDescent="0.2">
      <c r="A751" s="47"/>
      <c r="B751" s="48"/>
      <c r="C751" s="48"/>
      <c r="D751" s="48"/>
      <c r="E751" s="48"/>
      <c r="F751" s="48"/>
      <c r="G751" s="48"/>
    </row>
    <row r="752" spans="1:7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19"/>
  <sheetViews>
    <sheetView view="pageBreakPreview" zoomScaleSheetLayoutView="100" workbookViewId="0">
      <selection sqref="A1:H528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21" t="s">
        <v>652</v>
      </c>
      <c r="B1" s="121"/>
      <c r="C1" s="121"/>
      <c r="D1" s="121"/>
      <c r="E1" s="121"/>
      <c r="F1" s="121"/>
      <c r="G1" s="121"/>
      <c r="H1" s="121"/>
    </row>
    <row r="2" spans="1:8" ht="15.75" x14ac:dyDescent="0.2">
      <c r="A2" s="122" t="s">
        <v>86</v>
      </c>
      <c r="B2" s="122"/>
      <c r="C2" s="122"/>
      <c r="D2" s="122"/>
      <c r="E2" s="122"/>
      <c r="F2" s="122"/>
      <c r="G2" s="122"/>
      <c r="H2" s="122"/>
    </row>
    <row r="3" spans="1:8" ht="15.75" x14ac:dyDescent="0.2">
      <c r="A3" s="123" t="s">
        <v>649</v>
      </c>
      <c r="B3" s="123"/>
      <c r="C3" s="123"/>
      <c r="D3" s="123"/>
      <c r="E3" s="123"/>
      <c r="F3" s="123"/>
      <c r="G3" s="123"/>
      <c r="H3" s="123"/>
    </row>
    <row r="4" spans="1:8" ht="20.25" customHeight="1" x14ac:dyDescent="0.25">
      <c r="D4" s="134" t="s">
        <v>579</v>
      </c>
      <c r="E4" s="134"/>
      <c r="F4" s="134"/>
    </row>
    <row r="5" spans="1:8" ht="15" customHeight="1" x14ac:dyDescent="0.2">
      <c r="A5" s="123" t="s">
        <v>86</v>
      </c>
      <c r="B5" s="123"/>
      <c r="C5" s="123"/>
      <c r="D5" s="123"/>
      <c r="E5" s="123"/>
      <c r="F5" s="123"/>
    </row>
    <row r="6" spans="1:8" ht="15.75" customHeight="1" x14ac:dyDescent="0.2">
      <c r="A6" s="123" t="s">
        <v>585</v>
      </c>
      <c r="B6" s="123"/>
      <c r="C6" s="123"/>
      <c r="D6" s="123"/>
      <c r="E6" s="123"/>
      <c r="F6" s="123"/>
    </row>
    <row r="7" spans="1:8" ht="28.5" customHeight="1" x14ac:dyDescent="0.25">
      <c r="A7" s="124"/>
      <c r="B7" s="124"/>
      <c r="C7" s="124"/>
      <c r="D7" s="124"/>
      <c r="E7" s="124"/>
      <c r="F7" s="124"/>
    </row>
    <row r="8" spans="1:8" ht="79.5" customHeight="1" x14ac:dyDescent="0.3">
      <c r="A8" s="131" t="s">
        <v>570</v>
      </c>
      <c r="B8" s="131"/>
      <c r="C8" s="131"/>
      <c r="D8" s="131"/>
      <c r="E8" s="131"/>
      <c r="F8" s="131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32" t="s">
        <v>88</v>
      </c>
      <c r="B10" s="133" t="s">
        <v>91</v>
      </c>
      <c r="C10" s="133" t="s">
        <v>92</v>
      </c>
      <c r="D10" s="129" t="s">
        <v>93</v>
      </c>
      <c r="E10" s="129" t="s">
        <v>94</v>
      </c>
      <c r="F10" s="129" t="s">
        <v>95</v>
      </c>
    </row>
    <row r="11" spans="1:8" s="28" customFormat="1" ht="39.75" customHeight="1" x14ac:dyDescent="0.2">
      <c r="A11" s="132"/>
      <c r="B11" s="130"/>
      <c r="C11" s="130"/>
      <c r="D11" s="130"/>
      <c r="E11" s="130"/>
      <c r="F11" s="130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572</v>
      </c>
      <c r="F12" s="30" t="s">
        <v>572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2315.3999999999996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2150.1999999999998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2150.1999999999998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2150.1999999999998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</f>
        <v>2150.1999999999998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165.2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165.2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165.2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v>165.2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1258.8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187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187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187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v>187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17844.400000000001</v>
      </c>
      <c r="E93" s="34">
        <f>E94</f>
        <v>18186</v>
      </c>
      <c r="F93" s="34">
        <f>F94</f>
        <v>18886.100000000002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17844.400000000001</v>
      </c>
      <c r="E94" s="37">
        <f t="shared" ref="E94:F94" si="19">E95+E104+E107+E110+E98</f>
        <v>18186</v>
      </c>
      <c r="F94" s="37">
        <f t="shared" si="19"/>
        <v>18886.100000000002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9783.7000000000007</v>
      </c>
      <c r="E95" s="37">
        <f t="shared" si="20"/>
        <v>10349.1</v>
      </c>
      <c r="F95" s="37">
        <f t="shared" si="20"/>
        <v>10643.7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9783.7000000000007</v>
      </c>
      <c r="E96" s="37">
        <f t="shared" si="20"/>
        <v>10349.1</v>
      </c>
      <c r="F96" s="37">
        <f t="shared" si="20"/>
        <v>10643.7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</f>
        <v>9783.7000000000007</v>
      </c>
      <c r="E97" s="37">
        <v>10349.1</v>
      </c>
      <c r="F97" s="37">
        <v>10643.7</v>
      </c>
    </row>
    <row r="98" spans="1:6" s="27" customFormat="1" ht="26.25" x14ac:dyDescent="0.25">
      <c r="A98" s="38" t="s">
        <v>594</v>
      </c>
      <c r="B98" s="35" t="s">
        <v>597</v>
      </c>
      <c r="C98" s="35" t="s">
        <v>101</v>
      </c>
      <c r="D98" s="37">
        <f>D99</f>
        <v>292.89999999999998</v>
      </c>
      <c r="E98" s="37">
        <f t="shared" ref="E98:F98" si="21">E99</f>
        <v>0</v>
      </c>
      <c r="F98" s="37">
        <f t="shared" si="21"/>
        <v>0</v>
      </c>
    </row>
    <row r="99" spans="1:6" s="27" customFormat="1" ht="26.25" x14ac:dyDescent="0.25">
      <c r="A99" s="38" t="s">
        <v>394</v>
      </c>
      <c r="B99" s="35" t="s">
        <v>597</v>
      </c>
      <c r="C99" s="35" t="s">
        <v>395</v>
      </c>
      <c r="D99" s="37">
        <f>D100</f>
        <v>292.89999999999998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597</v>
      </c>
      <c r="C100" s="35" t="s">
        <v>397</v>
      </c>
      <c r="D100" s="37">
        <v>292.89999999999998</v>
      </c>
      <c r="E100" s="37">
        <v>0</v>
      </c>
      <c r="F100" s="37">
        <v>0</v>
      </c>
    </row>
    <row r="101" spans="1:6" s="27" customFormat="1" ht="39" x14ac:dyDescent="0.25">
      <c r="A101" s="38" t="s">
        <v>592</v>
      </c>
      <c r="B101" s="35" t="s">
        <v>603</v>
      </c>
      <c r="C101" s="35" t="s">
        <v>101</v>
      </c>
      <c r="D101" s="37">
        <f>D102</f>
        <v>16.3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603</v>
      </c>
      <c r="C102" s="35" t="s">
        <v>395</v>
      </c>
      <c r="D102" s="37">
        <f>D103</f>
        <v>16.3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603</v>
      </c>
      <c r="C103" s="35" t="s">
        <v>397</v>
      </c>
      <c r="D103" s="37">
        <v>16.3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46.4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46.4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v>46.4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7617.1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7617.1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v>7617.1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D114+D129</f>
        <v>5749.9</v>
      </c>
      <c r="E113" s="34">
        <f>E114+E129</f>
        <v>5649.9</v>
      </c>
      <c r="F113" s="34">
        <f>F114+F129</f>
        <v>5649.9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</f>
        <v>5251.5</v>
      </c>
      <c r="E114" s="37">
        <f t="shared" ref="E114:F114" si="28">E115+E123+E126+E118</f>
        <v>5251.5</v>
      </c>
      <c r="F114" s="37">
        <f t="shared" si="28"/>
        <v>5251.5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4486</v>
      </c>
      <c r="E115" s="37">
        <f>E116+E121</f>
        <v>4895.3</v>
      </c>
      <c r="F115" s="37">
        <f>F116+F121</f>
        <v>4895.3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590</v>
      </c>
      <c r="B118" s="35" t="s">
        <v>589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589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589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555</v>
      </c>
      <c r="E121" s="37">
        <f>E122</f>
        <v>555</v>
      </c>
      <c r="F121" s="37">
        <f>F122</f>
        <v>555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v>555</v>
      </c>
      <c r="E122" s="37">
        <v>555</v>
      </c>
      <c r="F122" s="37">
        <v>555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42" customHeight="1" x14ac:dyDescent="0.25">
      <c r="A129" s="38" t="s">
        <v>477</v>
      </c>
      <c r="B129" s="35" t="s">
        <v>478</v>
      </c>
      <c r="C129" s="35" t="s">
        <v>101</v>
      </c>
      <c r="D129" s="37">
        <f>D130</f>
        <v>498.4</v>
      </c>
      <c r="E129" s="37">
        <f t="shared" ref="E129:F131" si="33">E130</f>
        <v>398.4</v>
      </c>
      <c r="F129" s="37">
        <f t="shared" si="33"/>
        <v>398.4</v>
      </c>
    </row>
    <row r="130" spans="1:6" s="27" customFormat="1" ht="28.5" customHeight="1" x14ac:dyDescent="0.25">
      <c r="A130" s="38" t="s">
        <v>237</v>
      </c>
      <c r="B130" s="35" t="s">
        <v>479</v>
      </c>
      <c r="C130" s="35" t="s">
        <v>101</v>
      </c>
      <c r="D130" s="37">
        <f>D131</f>
        <v>498.4</v>
      </c>
      <c r="E130" s="37">
        <f t="shared" si="33"/>
        <v>398.4</v>
      </c>
      <c r="F130" s="37">
        <f t="shared" si="33"/>
        <v>398.4</v>
      </c>
    </row>
    <row r="131" spans="1:6" s="27" customFormat="1" ht="32.25" customHeight="1" x14ac:dyDescent="0.25">
      <c r="A131" s="38" t="s">
        <v>120</v>
      </c>
      <c r="B131" s="35" t="s">
        <v>479</v>
      </c>
      <c r="C131" s="35" t="s">
        <v>121</v>
      </c>
      <c r="D131" s="37">
        <f>D132</f>
        <v>498.4</v>
      </c>
      <c r="E131" s="37">
        <f t="shared" si="33"/>
        <v>398.4</v>
      </c>
      <c r="F131" s="37">
        <f t="shared" si="33"/>
        <v>398.4</v>
      </c>
    </row>
    <row r="132" spans="1:6" s="27" customFormat="1" ht="30.75" customHeight="1" x14ac:dyDescent="0.25">
      <c r="A132" s="38" t="s">
        <v>255</v>
      </c>
      <c r="B132" s="35" t="s">
        <v>479</v>
      </c>
      <c r="C132" s="35" t="s">
        <v>123</v>
      </c>
      <c r="D132" s="37">
        <f>398.4+100</f>
        <v>498.4</v>
      </c>
      <c r="E132" s="37">
        <v>398.4</v>
      </c>
      <c r="F132" s="37">
        <v>398.4</v>
      </c>
    </row>
    <row r="133" spans="1:6" s="27" customFormat="1" ht="42" customHeight="1" x14ac:dyDescent="0.2">
      <c r="A133" s="54" t="s">
        <v>440</v>
      </c>
      <c r="B133" s="33" t="s">
        <v>412</v>
      </c>
      <c r="C133" s="33" t="s">
        <v>101</v>
      </c>
      <c r="D133" s="34">
        <f>D134+D138+D148</f>
        <v>402.7</v>
      </c>
      <c r="E133" s="34">
        <f>E134+E138+E148</f>
        <v>402.7</v>
      </c>
      <c r="F133" s="34">
        <f>F134+F138+F148</f>
        <v>402.7</v>
      </c>
    </row>
    <row r="134" spans="1:6" s="27" customFormat="1" ht="43.5" customHeight="1" x14ac:dyDescent="0.25">
      <c r="A134" s="38" t="s">
        <v>501</v>
      </c>
      <c r="B134" s="35" t="s">
        <v>502</v>
      </c>
      <c r="C134" s="35" t="s">
        <v>101</v>
      </c>
      <c r="D134" s="37">
        <f>D135</f>
        <v>21</v>
      </c>
      <c r="E134" s="37">
        <f t="shared" ref="E134:F136" si="34">E135</f>
        <v>21</v>
      </c>
      <c r="F134" s="37">
        <f t="shared" si="34"/>
        <v>21</v>
      </c>
    </row>
    <row r="135" spans="1:6" s="27" customFormat="1" ht="15" x14ac:dyDescent="0.25">
      <c r="A135" s="38" t="s">
        <v>179</v>
      </c>
      <c r="B135" s="35" t="s">
        <v>503</v>
      </c>
      <c r="C135" s="35" t="s">
        <v>101</v>
      </c>
      <c r="D135" s="37">
        <f>D136</f>
        <v>21</v>
      </c>
      <c r="E135" s="37">
        <f t="shared" si="34"/>
        <v>21</v>
      </c>
      <c r="F135" s="37">
        <f t="shared" si="34"/>
        <v>21</v>
      </c>
    </row>
    <row r="136" spans="1:6" s="27" customFormat="1" ht="29.25" customHeight="1" x14ac:dyDescent="0.25">
      <c r="A136" s="38" t="s">
        <v>120</v>
      </c>
      <c r="B136" s="35" t="s">
        <v>503</v>
      </c>
      <c r="C136" s="35" t="s">
        <v>121</v>
      </c>
      <c r="D136" s="37">
        <f>D137</f>
        <v>21</v>
      </c>
      <c r="E136" s="37">
        <f t="shared" si="34"/>
        <v>21</v>
      </c>
      <c r="F136" s="37">
        <f t="shared" si="34"/>
        <v>21</v>
      </c>
    </row>
    <row r="137" spans="1:6" s="27" customFormat="1" ht="26.25" x14ac:dyDescent="0.25">
      <c r="A137" s="38" t="s">
        <v>255</v>
      </c>
      <c r="B137" s="35" t="s">
        <v>503</v>
      </c>
      <c r="C137" s="35" t="s">
        <v>123</v>
      </c>
      <c r="D137" s="37">
        <v>21</v>
      </c>
      <c r="E137" s="37">
        <v>21</v>
      </c>
      <c r="F137" s="37">
        <v>21</v>
      </c>
    </row>
    <row r="138" spans="1:6" s="27" customFormat="1" ht="66.75" customHeight="1" x14ac:dyDescent="0.25">
      <c r="A138" s="38" t="s">
        <v>441</v>
      </c>
      <c r="B138" s="35" t="s">
        <v>414</v>
      </c>
      <c r="C138" s="35" t="s">
        <v>101</v>
      </c>
      <c r="D138" s="37">
        <f>D139</f>
        <v>361.7</v>
      </c>
      <c r="E138" s="37">
        <f>E139</f>
        <v>361.7</v>
      </c>
      <c r="F138" s="37">
        <f>F139</f>
        <v>361.7</v>
      </c>
    </row>
    <row r="139" spans="1:6" s="27" customFormat="1" ht="15" x14ac:dyDescent="0.25">
      <c r="A139" s="38" t="s">
        <v>179</v>
      </c>
      <c r="B139" s="35" t="s">
        <v>415</v>
      </c>
      <c r="C139" s="35" t="s">
        <v>101</v>
      </c>
      <c r="D139" s="37">
        <f>D140+D142</f>
        <v>361.7</v>
      </c>
      <c r="E139" s="37">
        <f>E140+E142</f>
        <v>361.7</v>
      </c>
      <c r="F139" s="37">
        <f>F140+F142</f>
        <v>361.7</v>
      </c>
    </row>
    <row r="140" spans="1:6" s="27" customFormat="1" ht="69" customHeight="1" x14ac:dyDescent="0.25">
      <c r="A140" s="38" t="s">
        <v>110</v>
      </c>
      <c r="B140" s="35" t="s">
        <v>415</v>
      </c>
      <c r="C140" s="35" t="s">
        <v>111</v>
      </c>
      <c r="D140" s="37">
        <f>D141</f>
        <v>221.5</v>
      </c>
      <c r="E140" s="37">
        <f>E141</f>
        <v>221.5</v>
      </c>
      <c r="F140" s="37">
        <f>F141</f>
        <v>221.5</v>
      </c>
    </row>
    <row r="141" spans="1:6" s="27" customFormat="1" ht="15" x14ac:dyDescent="0.25">
      <c r="A141" s="38" t="s">
        <v>239</v>
      </c>
      <c r="B141" s="35" t="s">
        <v>415</v>
      </c>
      <c r="C141" s="35" t="s">
        <v>240</v>
      </c>
      <c r="D141" s="37">
        <f>33.7+187.8</f>
        <v>221.5</v>
      </c>
      <c r="E141" s="37">
        <f>33.7+187.8</f>
        <v>221.5</v>
      </c>
      <c r="F141" s="37">
        <f>33.7+187.8</f>
        <v>221.5</v>
      </c>
    </row>
    <row r="142" spans="1:6" s="27" customFormat="1" ht="30" customHeight="1" x14ac:dyDescent="0.25">
      <c r="A142" s="38" t="s">
        <v>120</v>
      </c>
      <c r="B142" s="35" t="s">
        <v>415</v>
      </c>
      <c r="C142" s="35" t="s">
        <v>121</v>
      </c>
      <c r="D142" s="37">
        <f>D143</f>
        <v>140.19999999999999</v>
      </c>
      <c r="E142" s="37">
        <f>E143</f>
        <v>140.19999999999999</v>
      </c>
      <c r="F142" s="37">
        <f>F143</f>
        <v>140.19999999999999</v>
      </c>
    </row>
    <row r="143" spans="1:6" s="27" customFormat="1" ht="26.25" x14ac:dyDescent="0.25">
      <c r="A143" s="38" t="s">
        <v>255</v>
      </c>
      <c r="B143" s="35" t="s">
        <v>415</v>
      </c>
      <c r="C143" s="35" t="s">
        <v>123</v>
      </c>
      <c r="D143" s="37">
        <v>140.19999999999999</v>
      </c>
      <c r="E143" s="37">
        <v>140.19999999999999</v>
      </c>
      <c r="F143" s="37">
        <v>140.19999999999999</v>
      </c>
    </row>
    <row r="144" spans="1:6" s="27" customFormat="1" ht="17.25" hidden="1" customHeight="1" x14ac:dyDescent="0.25">
      <c r="A144" s="38" t="s">
        <v>504</v>
      </c>
      <c r="B144" s="35" t="s">
        <v>505</v>
      </c>
      <c r="C144" s="35" t="s">
        <v>101</v>
      </c>
      <c r="D144" s="37">
        <f>D145</f>
        <v>0</v>
      </c>
      <c r="E144" s="37">
        <f t="shared" ref="E144:F146" si="35">E145</f>
        <v>0</v>
      </c>
      <c r="F144" s="37">
        <f t="shared" si="35"/>
        <v>0</v>
      </c>
    </row>
    <row r="145" spans="1:6" s="27" customFormat="1" ht="15" hidden="1" x14ac:dyDescent="0.25">
      <c r="A145" s="38" t="s">
        <v>179</v>
      </c>
      <c r="B145" s="35" t="s">
        <v>506</v>
      </c>
      <c r="C145" s="35" t="s">
        <v>101</v>
      </c>
      <c r="D145" s="37">
        <f>D146</f>
        <v>0</v>
      </c>
      <c r="E145" s="37">
        <f t="shared" si="35"/>
        <v>0</v>
      </c>
      <c r="F145" s="37">
        <f t="shared" si="35"/>
        <v>0</v>
      </c>
    </row>
    <row r="146" spans="1:6" s="27" customFormat="1" ht="28.5" hidden="1" customHeight="1" x14ac:dyDescent="0.25">
      <c r="A146" s="38" t="s">
        <v>120</v>
      </c>
      <c r="B146" s="35" t="s">
        <v>506</v>
      </c>
      <c r="C146" s="35" t="s">
        <v>121</v>
      </c>
      <c r="D146" s="37">
        <f>D147</f>
        <v>0</v>
      </c>
      <c r="E146" s="37">
        <f t="shared" si="35"/>
        <v>0</v>
      </c>
      <c r="F146" s="37">
        <f t="shared" si="35"/>
        <v>0</v>
      </c>
    </row>
    <row r="147" spans="1:6" s="27" customFormat="1" ht="26.25" hidden="1" x14ac:dyDescent="0.25">
      <c r="A147" s="38" t="s">
        <v>255</v>
      </c>
      <c r="B147" s="35" t="s">
        <v>506</v>
      </c>
      <c r="C147" s="35" t="s">
        <v>123</v>
      </c>
      <c r="D147" s="37"/>
      <c r="E147" s="37"/>
      <c r="F147" s="37"/>
    </row>
    <row r="148" spans="1:6" s="27" customFormat="1" ht="26.25" x14ac:dyDescent="0.25">
      <c r="A148" s="38" t="s">
        <v>507</v>
      </c>
      <c r="B148" s="35" t="s">
        <v>508</v>
      </c>
      <c r="C148" s="35" t="s">
        <v>101</v>
      </c>
      <c r="D148" s="37">
        <f>D149</f>
        <v>20</v>
      </c>
      <c r="E148" s="37">
        <f t="shared" ref="E148:F150" si="36">E149</f>
        <v>20</v>
      </c>
      <c r="F148" s="37">
        <f t="shared" si="36"/>
        <v>20</v>
      </c>
    </row>
    <row r="149" spans="1:6" s="27" customFormat="1" ht="15" x14ac:dyDescent="0.25">
      <c r="A149" s="38" t="s">
        <v>179</v>
      </c>
      <c r="B149" s="35" t="s">
        <v>509</v>
      </c>
      <c r="C149" s="35" t="s">
        <v>101</v>
      </c>
      <c r="D149" s="37">
        <f>D150</f>
        <v>20</v>
      </c>
      <c r="E149" s="37">
        <f t="shared" si="36"/>
        <v>20</v>
      </c>
      <c r="F149" s="37">
        <f t="shared" si="36"/>
        <v>20</v>
      </c>
    </row>
    <row r="150" spans="1:6" s="27" customFormat="1" ht="30" customHeight="1" x14ac:dyDescent="0.25">
      <c r="A150" s="38" t="s">
        <v>120</v>
      </c>
      <c r="B150" s="35" t="s">
        <v>509</v>
      </c>
      <c r="C150" s="35" t="s">
        <v>121</v>
      </c>
      <c r="D150" s="37">
        <f>D151</f>
        <v>20</v>
      </c>
      <c r="E150" s="37">
        <f t="shared" si="36"/>
        <v>20</v>
      </c>
      <c r="F150" s="37">
        <f t="shared" si="36"/>
        <v>20</v>
      </c>
    </row>
    <row r="151" spans="1:6" s="27" customFormat="1" ht="26.25" x14ac:dyDescent="0.25">
      <c r="A151" s="38" t="s">
        <v>255</v>
      </c>
      <c r="B151" s="35" t="s">
        <v>509</v>
      </c>
      <c r="C151" s="35" t="s">
        <v>123</v>
      </c>
      <c r="D151" s="37">
        <v>20</v>
      </c>
      <c r="E151" s="37">
        <v>20</v>
      </c>
      <c r="F151" s="37">
        <v>20</v>
      </c>
    </row>
    <row r="152" spans="1:6" s="27" customFormat="1" ht="65.25" customHeight="1" x14ac:dyDescent="0.2">
      <c r="A152" s="54" t="s">
        <v>198</v>
      </c>
      <c r="B152" s="33" t="s">
        <v>199</v>
      </c>
      <c r="C152" s="33" t="s">
        <v>101</v>
      </c>
      <c r="D152" s="34">
        <f>D153+D157+D163+D167+D173+D177+D181+D185+D190+D195</f>
        <v>6836.3</v>
      </c>
      <c r="E152" s="34">
        <f>E153+E157+E163+E167+E173+E177+E181+E185+E190+E195</f>
        <v>5751.3</v>
      </c>
      <c r="F152" s="34">
        <f>F153+F157+F163+F167+F173+F177+F181+F185+F190+F195</f>
        <v>6278.3</v>
      </c>
    </row>
    <row r="153" spans="1:6" s="27" customFormat="1" ht="66.75" customHeight="1" x14ac:dyDescent="0.25">
      <c r="A153" s="38" t="s">
        <v>326</v>
      </c>
      <c r="B153" s="35" t="s">
        <v>327</v>
      </c>
      <c r="C153" s="35" t="s">
        <v>101</v>
      </c>
      <c r="D153" s="37">
        <f>D154</f>
        <v>272.3</v>
      </c>
      <c r="E153" s="37">
        <f t="shared" ref="E153:F155" si="37">E154</f>
        <v>272.3</v>
      </c>
      <c r="F153" s="37">
        <f t="shared" si="37"/>
        <v>272.3</v>
      </c>
    </row>
    <row r="154" spans="1:6" s="27" customFormat="1" ht="17.25" customHeight="1" x14ac:dyDescent="0.25">
      <c r="A154" s="38" t="s">
        <v>179</v>
      </c>
      <c r="B154" s="35" t="s">
        <v>328</v>
      </c>
      <c r="C154" s="35" t="s">
        <v>101</v>
      </c>
      <c r="D154" s="37">
        <f>D155</f>
        <v>272.3</v>
      </c>
      <c r="E154" s="37">
        <f t="shared" si="37"/>
        <v>272.3</v>
      </c>
      <c r="F154" s="37">
        <f t="shared" si="37"/>
        <v>272.3</v>
      </c>
    </row>
    <row r="155" spans="1:6" s="27" customFormat="1" ht="26.25" customHeight="1" x14ac:dyDescent="0.25">
      <c r="A155" s="38" t="s">
        <v>120</v>
      </c>
      <c r="B155" s="35" t="s">
        <v>328</v>
      </c>
      <c r="C155" s="35" t="s">
        <v>121</v>
      </c>
      <c r="D155" s="37">
        <f>D156</f>
        <v>272.3</v>
      </c>
      <c r="E155" s="37">
        <f t="shared" si="37"/>
        <v>272.3</v>
      </c>
      <c r="F155" s="37">
        <f t="shared" si="37"/>
        <v>272.3</v>
      </c>
    </row>
    <row r="156" spans="1:6" s="27" customFormat="1" ht="30" customHeight="1" x14ac:dyDescent="0.25">
      <c r="A156" s="38" t="s">
        <v>255</v>
      </c>
      <c r="B156" s="35" t="s">
        <v>328</v>
      </c>
      <c r="C156" s="35" t="s">
        <v>123</v>
      </c>
      <c r="D156" s="37">
        <v>272.3</v>
      </c>
      <c r="E156" s="37">
        <v>272.3</v>
      </c>
      <c r="F156" s="37">
        <v>272.3</v>
      </c>
    </row>
    <row r="157" spans="1:6" s="27" customFormat="1" ht="42" hidden="1" customHeight="1" x14ac:dyDescent="0.25">
      <c r="A157" s="38" t="s">
        <v>329</v>
      </c>
      <c r="B157" s="35" t="s">
        <v>330</v>
      </c>
      <c r="C157" s="35" t="s">
        <v>101</v>
      </c>
      <c r="D157" s="37">
        <f>D158</f>
        <v>0</v>
      </c>
      <c r="E157" s="37">
        <f>E158</f>
        <v>0</v>
      </c>
      <c r="F157" s="37">
        <f>F158</f>
        <v>0</v>
      </c>
    </row>
    <row r="158" spans="1:6" s="27" customFormat="1" ht="15" hidden="1" x14ac:dyDescent="0.25">
      <c r="A158" s="38" t="s">
        <v>179</v>
      </c>
      <c r="B158" s="35" t="s">
        <v>331</v>
      </c>
      <c r="C158" s="35" t="s">
        <v>101</v>
      </c>
      <c r="D158" s="37">
        <f>D159+D161</f>
        <v>0</v>
      </c>
      <c r="E158" s="37">
        <f>E159+E161</f>
        <v>0</v>
      </c>
      <c r="F158" s="37">
        <f>F159+F161</f>
        <v>0</v>
      </c>
    </row>
    <row r="159" spans="1:6" s="27" customFormat="1" ht="27.75" hidden="1" customHeight="1" x14ac:dyDescent="0.25">
      <c r="A159" s="38" t="s">
        <v>120</v>
      </c>
      <c r="B159" s="35" t="s">
        <v>331</v>
      </c>
      <c r="C159" s="35" t="s">
        <v>121</v>
      </c>
      <c r="D159" s="37">
        <f>D160</f>
        <v>0</v>
      </c>
      <c r="E159" s="37">
        <f>E160</f>
        <v>0</v>
      </c>
      <c r="F159" s="37">
        <f>F160</f>
        <v>0</v>
      </c>
    </row>
    <row r="160" spans="1:6" s="27" customFormat="1" ht="26.25" hidden="1" x14ac:dyDescent="0.25">
      <c r="A160" s="38" t="s">
        <v>122</v>
      </c>
      <c r="B160" s="35" t="s">
        <v>331</v>
      </c>
      <c r="C160" s="35" t="s">
        <v>123</v>
      </c>
      <c r="D160" s="37">
        <f>15.3+29.5-44.8</f>
        <v>0</v>
      </c>
      <c r="E160" s="37">
        <f>15.3+29.5-44.8</f>
        <v>0</v>
      </c>
      <c r="F160" s="37">
        <f>15.3+29.5-44.8</f>
        <v>0</v>
      </c>
    </row>
    <row r="161" spans="1:6" s="27" customFormat="1" ht="39" hidden="1" x14ac:dyDescent="0.25">
      <c r="A161" s="38" t="s">
        <v>226</v>
      </c>
      <c r="B161" s="35" t="s">
        <v>331</v>
      </c>
      <c r="C161" s="35" t="s">
        <v>227</v>
      </c>
      <c r="D161" s="37">
        <f>D162</f>
        <v>0</v>
      </c>
      <c r="E161" s="37">
        <f>E162</f>
        <v>0</v>
      </c>
      <c r="F161" s="37">
        <f>F162</f>
        <v>0</v>
      </c>
    </row>
    <row r="162" spans="1:6" s="27" customFormat="1" ht="15" hidden="1" x14ac:dyDescent="0.25">
      <c r="A162" s="38" t="s">
        <v>228</v>
      </c>
      <c r="B162" s="35" t="s">
        <v>331</v>
      </c>
      <c r="C162" s="35" t="s">
        <v>229</v>
      </c>
      <c r="D162" s="37"/>
      <c r="E162" s="37"/>
      <c r="F162" s="37"/>
    </row>
    <row r="163" spans="1:6" s="27" customFormat="1" ht="27.75" customHeight="1" x14ac:dyDescent="0.25">
      <c r="A163" s="38" t="s">
        <v>200</v>
      </c>
      <c r="B163" s="35" t="s">
        <v>201</v>
      </c>
      <c r="C163" s="35" t="s">
        <v>101</v>
      </c>
      <c r="D163" s="37">
        <f>D164</f>
        <v>206</v>
      </c>
      <c r="E163" s="37">
        <f t="shared" ref="E163:F165" si="38">E164</f>
        <v>206</v>
      </c>
      <c r="F163" s="37">
        <f t="shared" si="38"/>
        <v>206</v>
      </c>
    </row>
    <row r="164" spans="1:6" s="27" customFormat="1" ht="15" x14ac:dyDescent="0.25">
      <c r="A164" s="38" t="s">
        <v>179</v>
      </c>
      <c r="B164" s="35" t="s">
        <v>202</v>
      </c>
      <c r="C164" s="35" t="s">
        <v>101</v>
      </c>
      <c r="D164" s="37">
        <f>D165</f>
        <v>206</v>
      </c>
      <c r="E164" s="37">
        <f t="shared" si="38"/>
        <v>206</v>
      </c>
      <c r="F164" s="37">
        <f t="shared" si="38"/>
        <v>206</v>
      </c>
    </row>
    <row r="165" spans="1:6" s="27" customFormat="1" ht="32.25" customHeight="1" x14ac:dyDescent="0.25">
      <c r="A165" s="38" t="s">
        <v>120</v>
      </c>
      <c r="B165" s="35" t="s">
        <v>202</v>
      </c>
      <c r="C165" s="35" t="s">
        <v>121</v>
      </c>
      <c r="D165" s="37">
        <f>D166</f>
        <v>206</v>
      </c>
      <c r="E165" s="37">
        <f t="shared" si="38"/>
        <v>206</v>
      </c>
      <c r="F165" s="37">
        <f t="shared" si="38"/>
        <v>206</v>
      </c>
    </row>
    <row r="166" spans="1:6" s="27" customFormat="1" ht="26.25" x14ac:dyDescent="0.25">
      <c r="A166" s="38" t="s">
        <v>122</v>
      </c>
      <c r="B166" s="35" t="s">
        <v>202</v>
      </c>
      <c r="C166" s="35" t="s">
        <v>123</v>
      </c>
      <c r="D166" s="37">
        <v>206</v>
      </c>
      <c r="E166" s="37">
        <v>206</v>
      </c>
      <c r="F166" s="37">
        <v>206</v>
      </c>
    </row>
    <row r="167" spans="1:6" s="27" customFormat="1" ht="83.25" customHeight="1" x14ac:dyDescent="0.25">
      <c r="A167" s="38" t="s">
        <v>344</v>
      </c>
      <c r="B167" s="35" t="s">
        <v>345</v>
      </c>
      <c r="C167" s="35" t="s">
        <v>101</v>
      </c>
      <c r="D167" s="37">
        <f>D168</f>
        <v>4458</v>
      </c>
      <c r="E167" s="37">
        <f>E168</f>
        <v>3373</v>
      </c>
      <c r="F167" s="37">
        <f>F168</f>
        <v>3900</v>
      </c>
    </row>
    <row r="168" spans="1:6" s="27" customFormat="1" ht="15" x14ac:dyDescent="0.25">
      <c r="A168" s="38" t="s">
        <v>179</v>
      </c>
      <c r="B168" s="35" t="s">
        <v>346</v>
      </c>
      <c r="C168" s="35" t="s">
        <v>101</v>
      </c>
      <c r="D168" s="37">
        <f>D169+D171</f>
        <v>4458</v>
      </c>
      <c r="E168" s="37">
        <f>E169+E171</f>
        <v>3373</v>
      </c>
      <c r="F168" s="37">
        <f>F169+F171</f>
        <v>3900</v>
      </c>
    </row>
    <row r="169" spans="1:6" s="27" customFormat="1" ht="26.25" hidden="1" x14ac:dyDescent="0.25">
      <c r="A169" s="38" t="s">
        <v>120</v>
      </c>
      <c r="B169" s="35" t="s">
        <v>346</v>
      </c>
      <c r="C169" s="35" t="s">
        <v>121</v>
      </c>
      <c r="D169" s="37">
        <f>D170</f>
        <v>0</v>
      </c>
      <c r="E169" s="37">
        <f>E170</f>
        <v>0</v>
      </c>
      <c r="F169" s="37">
        <f>F170</f>
        <v>0</v>
      </c>
    </row>
    <row r="170" spans="1:6" s="27" customFormat="1" ht="26.25" hidden="1" x14ac:dyDescent="0.25">
      <c r="A170" s="38" t="s">
        <v>122</v>
      </c>
      <c r="B170" s="35" t="s">
        <v>346</v>
      </c>
      <c r="C170" s="35" t="s">
        <v>123</v>
      </c>
      <c r="D170" s="37">
        <f>50-50</f>
        <v>0</v>
      </c>
      <c r="E170" s="37">
        <f>50-50</f>
        <v>0</v>
      </c>
      <c r="F170" s="37">
        <f>50-50</f>
        <v>0</v>
      </c>
    </row>
    <row r="171" spans="1:6" s="27" customFormat="1" ht="27.75" customHeight="1" x14ac:dyDescent="0.25">
      <c r="A171" s="38" t="s">
        <v>582</v>
      </c>
      <c r="B171" s="35" t="s">
        <v>346</v>
      </c>
      <c r="C171" s="35" t="s">
        <v>227</v>
      </c>
      <c r="D171" s="37">
        <f>D172</f>
        <v>4458</v>
      </c>
      <c r="E171" s="37">
        <f>E172</f>
        <v>3373</v>
      </c>
      <c r="F171" s="37">
        <f>F172</f>
        <v>3900</v>
      </c>
    </row>
    <row r="172" spans="1:6" s="27" customFormat="1" ht="15" x14ac:dyDescent="0.25">
      <c r="A172" s="38" t="s">
        <v>228</v>
      </c>
      <c r="B172" s="35" t="s">
        <v>346</v>
      </c>
      <c r="C172" s="35" t="s">
        <v>229</v>
      </c>
      <c r="D172" s="37">
        <v>4458</v>
      </c>
      <c r="E172" s="37">
        <v>3373</v>
      </c>
      <c r="F172" s="37">
        <v>3900</v>
      </c>
    </row>
    <row r="173" spans="1:6" s="27" customFormat="1" ht="26.25" customHeight="1" x14ac:dyDescent="0.25">
      <c r="A173" s="38" t="s">
        <v>303</v>
      </c>
      <c r="B173" s="35" t="s">
        <v>304</v>
      </c>
      <c r="C173" s="35" t="s">
        <v>101</v>
      </c>
      <c r="D173" s="37">
        <f>D174</f>
        <v>0</v>
      </c>
      <c r="E173" s="37">
        <f t="shared" ref="E173:F175" si="39">E174</f>
        <v>0</v>
      </c>
      <c r="F173" s="37">
        <f t="shared" si="39"/>
        <v>0</v>
      </c>
    </row>
    <row r="174" spans="1:6" s="27" customFormat="1" ht="30" customHeight="1" x14ac:dyDescent="0.25">
      <c r="A174" s="38" t="s">
        <v>179</v>
      </c>
      <c r="B174" s="35" t="s">
        <v>305</v>
      </c>
      <c r="C174" s="35" t="s">
        <v>101</v>
      </c>
      <c r="D174" s="37">
        <f>D175</f>
        <v>0</v>
      </c>
      <c r="E174" s="37">
        <f t="shared" si="39"/>
        <v>0</v>
      </c>
      <c r="F174" s="37">
        <f t="shared" si="39"/>
        <v>0</v>
      </c>
    </row>
    <row r="175" spans="1:6" s="27" customFormat="1" ht="30" customHeight="1" x14ac:dyDescent="0.25">
      <c r="A175" s="38" t="s">
        <v>120</v>
      </c>
      <c r="B175" s="35" t="s">
        <v>305</v>
      </c>
      <c r="C175" s="35" t="s">
        <v>121</v>
      </c>
      <c r="D175" s="37">
        <f>D176</f>
        <v>0</v>
      </c>
      <c r="E175" s="37">
        <f t="shared" si="39"/>
        <v>0</v>
      </c>
      <c r="F175" s="37">
        <f t="shared" si="39"/>
        <v>0</v>
      </c>
    </row>
    <row r="176" spans="1:6" s="27" customFormat="1" ht="30" customHeight="1" x14ac:dyDescent="0.25">
      <c r="A176" s="38" t="s">
        <v>122</v>
      </c>
      <c r="B176" s="35" t="s">
        <v>305</v>
      </c>
      <c r="C176" s="35" t="s">
        <v>123</v>
      </c>
      <c r="D176" s="37">
        <f>200-177.9-22.1</f>
        <v>0</v>
      </c>
      <c r="E176" s="37">
        <f>200-177.9-22.1</f>
        <v>0</v>
      </c>
      <c r="F176" s="37">
        <f>200-177.9-22.1</f>
        <v>0</v>
      </c>
    </row>
    <row r="177" spans="1:6" s="27" customFormat="1" ht="44.25" customHeight="1" x14ac:dyDescent="0.25">
      <c r="A177" s="38" t="s">
        <v>349</v>
      </c>
      <c r="B177" s="35" t="s">
        <v>333</v>
      </c>
      <c r="C177" s="35" t="s">
        <v>101</v>
      </c>
      <c r="D177" s="37">
        <f>D178</f>
        <v>800</v>
      </c>
      <c r="E177" s="37">
        <f t="shared" ref="E177:F179" si="40">E178</f>
        <v>800</v>
      </c>
      <c r="F177" s="37">
        <f t="shared" si="40"/>
        <v>800</v>
      </c>
    </row>
    <row r="178" spans="1:6" s="27" customFormat="1" ht="15" x14ac:dyDescent="0.25">
      <c r="A178" s="38" t="s">
        <v>179</v>
      </c>
      <c r="B178" s="35" t="s">
        <v>334</v>
      </c>
      <c r="C178" s="35" t="s">
        <v>101</v>
      </c>
      <c r="D178" s="37">
        <f>D179</f>
        <v>800</v>
      </c>
      <c r="E178" s="37">
        <f t="shared" si="40"/>
        <v>800</v>
      </c>
      <c r="F178" s="37">
        <f t="shared" si="40"/>
        <v>800</v>
      </c>
    </row>
    <row r="179" spans="1:6" s="27" customFormat="1" ht="26.25" x14ac:dyDescent="0.25">
      <c r="A179" s="38" t="s">
        <v>120</v>
      </c>
      <c r="B179" s="35" t="s">
        <v>334</v>
      </c>
      <c r="C179" s="35" t="s">
        <v>121</v>
      </c>
      <c r="D179" s="37">
        <f>D180</f>
        <v>800</v>
      </c>
      <c r="E179" s="37">
        <f t="shared" si="40"/>
        <v>800</v>
      </c>
      <c r="F179" s="37">
        <f t="shared" si="40"/>
        <v>800</v>
      </c>
    </row>
    <row r="180" spans="1:6" s="27" customFormat="1" ht="26.25" x14ac:dyDescent="0.25">
      <c r="A180" s="38" t="s">
        <v>122</v>
      </c>
      <c r="B180" s="35" t="s">
        <v>334</v>
      </c>
      <c r="C180" s="35" t="s">
        <v>123</v>
      </c>
      <c r="D180" s="37">
        <v>800</v>
      </c>
      <c r="E180" s="37">
        <v>800</v>
      </c>
      <c r="F180" s="37">
        <v>800</v>
      </c>
    </row>
    <row r="181" spans="1:6" s="27" customFormat="1" ht="32.25" customHeight="1" x14ac:dyDescent="0.25">
      <c r="A181" s="38" t="s">
        <v>350</v>
      </c>
      <c r="B181" s="35" t="s">
        <v>307</v>
      </c>
      <c r="C181" s="35" t="s">
        <v>101</v>
      </c>
      <c r="D181" s="37">
        <f>D182</f>
        <v>900</v>
      </c>
      <c r="E181" s="37">
        <f t="shared" ref="E181:F183" si="41">E182</f>
        <v>900</v>
      </c>
      <c r="F181" s="37">
        <f t="shared" si="41"/>
        <v>900</v>
      </c>
    </row>
    <row r="182" spans="1:6" s="27" customFormat="1" ht="20.25" customHeight="1" x14ac:dyDescent="0.25">
      <c r="A182" s="38" t="s">
        <v>179</v>
      </c>
      <c r="B182" s="35" t="s">
        <v>308</v>
      </c>
      <c r="C182" s="35" t="s">
        <v>101</v>
      </c>
      <c r="D182" s="37">
        <f>D183</f>
        <v>900</v>
      </c>
      <c r="E182" s="37">
        <f t="shared" si="41"/>
        <v>900</v>
      </c>
      <c r="F182" s="37">
        <f t="shared" si="41"/>
        <v>900</v>
      </c>
    </row>
    <row r="183" spans="1:6" s="27" customFormat="1" ht="26.25" x14ac:dyDescent="0.25">
      <c r="A183" s="38" t="s">
        <v>120</v>
      </c>
      <c r="B183" s="35" t="s">
        <v>308</v>
      </c>
      <c r="C183" s="35" t="s">
        <v>121</v>
      </c>
      <c r="D183" s="37">
        <f>D184</f>
        <v>900</v>
      </c>
      <c r="E183" s="37">
        <f t="shared" si="41"/>
        <v>900</v>
      </c>
      <c r="F183" s="37">
        <f t="shared" si="41"/>
        <v>900</v>
      </c>
    </row>
    <row r="184" spans="1:6" s="27" customFormat="1" ht="26.25" x14ac:dyDescent="0.25">
      <c r="A184" s="38" t="s">
        <v>122</v>
      </c>
      <c r="B184" s="35" t="s">
        <v>308</v>
      </c>
      <c r="C184" s="35" t="s">
        <v>123</v>
      </c>
      <c r="D184" s="37">
        <v>900</v>
      </c>
      <c r="E184" s="37">
        <v>900</v>
      </c>
      <c r="F184" s="37">
        <v>900</v>
      </c>
    </row>
    <row r="185" spans="1:6" s="27" customFormat="1" ht="39" hidden="1" x14ac:dyDescent="0.25">
      <c r="A185" s="38" t="s">
        <v>298</v>
      </c>
      <c r="B185" s="35" t="s">
        <v>299</v>
      </c>
      <c r="C185" s="35" t="s">
        <v>101</v>
      </c>
      <c r="D185" s="37">
        <f>D186</f>
        <v>0</v>
      </c>
      <c r="E185" s="37">
        <f t="shared" ref="E185:F187" si="42">E186</f>
        <v>0</v>
      </c>
      <c r="F185" s="37">
        <f t="shared" si="42"/>
        <v>0</v>
      </c>
    </row>
    <row r="186" spans="1:6" s="27" customFormat="1" ht="15" hidden="1" x14ac:dyDescent="0.25">
      <c r="A186" s="38" t="s">
        <v>179</v>
      </c>
      <c r="B186" s="35" t="s">
        <v>300</v>
      </c>
      <c r="C186" s="35" t="s">
        <v>101</v>
      </c>
      <c r="D186" s="37">
        <f>D187</f>
        <v>0</v>
      </c>
      <c r="E186" s="37">
        <f t="shared" si="42"/>
        <v>0</v>
      </c>
      <c r="F186" s="37">
        <f t="shared" si="42"/>
        <v>0</v>
      </c>
    </row>
    <row r="187" spans="1:6" s="27" customFormat="1" ht="26.25" hidden="1" x14ac:dyDescent="0.25">
      <c r="A187" s="38" t="s">
        <v>120</v>
      </c>
      <c r="B187" s="35" t="s">
        <v>300</v>
      </c>
      <c r="C187" s="35" t="s">
        <v>121</v>
      </c>
      <c r="D187" s="37">
        <f>D188</f>
        <v>0</v>
      </c>
      <c r="E187" s="37">
        <f t="shared" si="42"/>
        <v>0</v>
      </c>
      <c r="F187" s="37">
        <f t="shared" si="42"/>
        <v>0</v>
      </c>
    </row>
    <row r="188" spans="1:6" s="27" customFormat="1" ht="26.25" hidden="1" x14ac:dyDescent="0.25">
      <c r="A188" s="38" t="s">
        <v>122</v>
      </c>
      <c r="B188" s="35" t="s">
        <v>300</v>
      </c>
      <c r="C188" s="35" t="s">
        <v>123</v>
      </c>
      <c r="D188" s="37"/>
      <c r="E188" s="37"/>
      <c r="F188" s="37"/>
    </row>
    <row r="189" spans="1:6" s="27" customFormat="1" ht="15" hidden="1" x14ac:dyDescent="0.25">
      <c r="A189" s="38"/>
      <c r="B189" s="35"/>
      <c r="C189" s="35"/>
      <c r="D189" s="37"/>
      <c r="E189" s="37"/>
      <c r="F189" s="37"/>
    </row>
    <row r="190" spans="1:6" s="27" customFormat="1" ht="39" hidden="1" x14ac:dyDescent="0.25">
      <c r="A190" s="38" t="s">
        <v>335</v>
      </c>
      <c r="B190" s="35" t="s">
        <v>336</v>
      </c>
      <c r="C190" s="35" t="s">
        <v>101</v>
      </c>
      <c r="D190" s="37">
        <f>D191</f>
        <v>0</v>
      </c>
      <c r="E190" s="37">
        <f t="shared" ref="E190:F192" si="43">E191</f>
        <v>0</v>
      </c>
      <c r="F190" s="37">
        <f t="shared" si="43"/>
        <v>0</v>
      </c>
    </row>
    <row r="191" spans="1:6" s="27" customFormat="1" ht="15" hidden="1" x14ac:dyDescent="0.25">
      <c r="A191" s="38" t="s">
        <v>179</v>
      </c>
      <c r="B191" s="35" t="s">
        <v>337</v>
      </c>
      <c r="C191" s="35" t="s">
        <v>101</v>
      </c>
      <c r="D191" s="37">
        <f>D192</f>
        <v>0</v>
      </c>
      <c r="E191" s="37">
        <f t="shared" si="43"/>
        <v>0</v>
      </c>
      <c r="F191" s="37">
        <f t="shared" si="43"/>
        <v>0</v>
      </c>
    </row>
    <row r="192" spans="1:6" s="27" customFormat="1" ht="26.25" hidden="1" x14ac:dyDescent="0.25">
      <c r="A192" s="38" t="s">
        <v>120</v>
      </c>
      <c r="B192" s="35" t="s">
        <v>337</v>
      </c>
      <c r="C192" s="35" t="s">
        <v>121</v>
      </c>
      <c r="D192" s="37">
        <f>D193</f>
        <v>0</v>
      </c>
      <c r="E192" s="37">
        <f t="shared" si="43"/>
        <v>0</v>
      </c>
      <c r="F192" s="37">
        <f t="shared" si="43"/>
        <v>0</v>
      </c>
    </row>
    <row r="193" spans="1:6" s="27" customFormat="1" ht="26.25" hidden="1" x14ac:dyDescent="0.25">
      <c r="A193" s="38" t="s">
        <v>122</v>
      </c>
      <c r="B193" s="35" t="s">
        <v>337</v>
      </c>
      <c r="C193" s="35" t="s">
        <v>123</v>
      </c>
      <c r="D193" s="37"/>
      <c r="E193" s="37"/>
      <c r="F193" s="37"/>
    </row>
    <row r="194" spans="1:6" s="27" customFormat="1" ht="51.75" x14ac:dyDescent="0.25">
      <c r="A194" s="38" t="s">
        <v>309</v>
      </c>
      <c r="B194" s="35" t="s">
        <v>310</v>
      </c>
      <c r="C194" s="35" t="s">
        <v>101</v>
      </c>
      <c r="D194" s="37">
        <f t="shared" ref="D194:F196" si="44">D195</f>
        <v>200</v>
      </c>
      <c r="E194" s="37">
        <f t="shared" si="44"/>
        <v>200</v>
      </c>
      <c r="F194" s="37">
        <f t="shared" si="44"/>
        <v>200</v>
      </c>
    </row>
    <row r="195" spans="1:6" s="27" customFormat="1" ht="15" x14ac:dyDescent="0.25">
      <c r="A195" s="38" t="s">
        <v>179</v>
      </c>
      <c r="B195" s="35" t="s">
        <v>311</v>
      </c>
      <c r="C195" s="35" t="s">
        <v>101</v>
      </c>
      <c r="D195" s="37">
        <f t="shared" si="44"/>
        <v>200</v>
      </c>
      <c r="E195" s="37">
        <f t="shared" si="44"/>
        <v>200</v>
      </c>
      <c r="F195" s="37">
        <f t="shared" si="44"/>
        <v>200</v>
      </c>
    </row>
    <row r="196" spans="1:6" s="27" customFormat="1" ht="26.25" x14ac:dyDescent="0.25">
      <c r="A196" s="38" t="s">
        <v>120</v>
      </c>
      <c r="B196" s="35" t="s">
        <v>311</v>
      </c>
      <c r="C196" s="35" t="s">
        <v>121</v>
      </c>
      <c r="D196" s="37">
        <f t="shared" si="44"/>
        <v>200</v>
      </c>
      <c r="E196" s="37">
        <f t="shared" si="44"/>
        <v>200</v>
      </c>
      <c r="F196" s="37">
        <f t="shared" si="44"/>
        <v>200</v>
      </c>
    </row>
    <row r="197" spans="1:6" s="27" customFormat="1" ht="26.25" x14ac:dyDescent="0.25">
      <c r="A197" s="38" t="s">
        <v>122</v>
      </c>
      <c r="B197" s="35" t="s">
        <v>311</v>
      </c>
      <c r="C197" s="35" t="s">
        <v>123</v>
      </c>
      <c r="D197" s="37">
        <v>200</v>
      </c>
      <c r="E197" s="37">
        <v>200</v>
      </c>
      <c r="F197" s="37">
        <v>200</v>
      </c>
    </row>
    <row r="198" spans="1:6" s="27" customFormat="1" ht="38.25" x14ac:dyDescent="0.2">
      <c r="A198" s="54" t="s">
        <v>362</v>
      </c>
      <c r="B198" s="33" t="s">
        <v>363</v>
      </c>
      <c r="C198" s="33" t="s">
        <v>101</v>
      </c>
      <c r="D198" s="34">
        <f>D199+D203+D207+D211+D215+D223</f>
        <v>2370</v>
      </c>
      <c r="E198" s="34">
        <f>E199+E203+E207+E211+E215+E223</f>
        <v>2370</v>
      </c>
      <c r="F198" s="34">
        <f>F199+F203+F207+F211+F215+F223</f>
        <v>2370</v>
      </c>
    </row>
    <row r="199" spans="1:6" s="27" customFormat="1" ht="50.25" customHeight="1" x14ac:dyDescent="0.25">
      <c r="A199" s="38" t="s">
        <v>364</v>
      </c>
      <c r="B199" s="35" t="s">
        <v>365</v>
      </c>
      <c r="C199" s="35" t="s">
        <v>101</v>
      </c>
      <c r="D199" s="37">
        <f>D200</f>
        <v>200</v>
      </c>
      <c r="E199" s="37">
        <f t="shared" ref="E199:F201" si="45">E200</f>
        <v>200</v>
      </c>
      <c r="F199" s="37">
        <f t="shared" si="45"/>
        <v>200</v>
      </c>
    </row>
    <row r="200" spans="1:6" s="27" customFormat="1" ht="19.5" customHeight="1" x14ac:dyDescent="0.25">
      <c r="A200" s="38" t="s">
        <v>179</v>
      </c>
      <c r="B200" s="35" t="s">
        <v>366</v>
      </c>
      <c r="C200" s="35" t="s">
        <v>101</v>
      </c>
      <c r="D200" s="37">
        <f>D201</f>
        <v>200</v>
      </c>
      <c r="E200" s="37">
        <f t="shared" si="45"/>
        <v>200</v>
      </c>
      <c r="F200" s="37">
        <f t="shared" si="45"/>
        <v>200</v>
      </c>
    </row>
    <row r="201" spans="1:6" s="27" customFormat="1" ht="27.75" customHeight="1" x14ac:dyDescent="0.25">
      <c r="A201" s="38" t="s">
        <v>120</v>
      </c>
      <c r="B201" s="35" t="s">
        <v>366</v>
      </c>
      <c r="C201" s="35" t="s">
        <v>121</v>
      </c>
      <c r="D201" s="37">
        <f>D202</f>
        <v>200</v>
      </c>
      <c r="E201" s="37">
        <f t="shared" si="45"/>
        <v>200</v>
      </c>
      <c r="F201" s="37">
        <f t="shared" si="45"/>
        <v>200</v>
      </c>
    </row>
    <row r="202" spans="1:6" s="27" customFormat="1" ht="26.25" x14ac:dyDescent="0.25">
      <c r="A202" s="38" t="s">
        <v>122</v>
      </c>
      <c r="B202" s="35" t="s">
        <v>366</v>
      </c>
      <c r="C202" s="35" t="s">
        <v>123</v>
      </c>
      <c r="D202" s="37">
        <v>200</v>
      </c>
      <c r="E202" s="37">
        <v>200</v>
      </c>
      <c r="F202" s="37">
        <v>200</v>
      </c>
    </row>
    <row r="203" spans="1:6" s="27" customFormat="1" ht="54.75" customHeight="1" x14ac:dyDescent="0.25">
      <c r="A203" s="38" t="s">
        <v>367</v>
      </c>
      <c r="B203" s="35" t="s">
        <v>368</v>
      </c>
      <c r="C203" s="35" t="s">
        <v>101</v>
      </c>
      <c r="D203" s="37">
        <f>D204</f>
        <v>520</v>
      </c>
      <c r="E203" s="37">
        <f t="shared" ref="E203:F205" si="46">E204</f>
        <v>520</v>
      </c>
      <c r="F203" s="37">
        <f t="shared" si="46"/>
        <v>520</v>
      </c>
    </row>
    <row r="204" spans="1:6" s="27" customFormat="1" ht="21" customHeight="1" x14ac:dyDescent="0.25">
      <c r="A204" s="38" t="s">
        <v>179</v>
      </c>
      <c r="B204" s="35" t="s">
        <v>369</v>
      </c>
      <c r="C204" s="35" t="s">
        <v>101</v>
      </c>
      <c r="D204" s="37">
        <f>D205</f>
        <v>520</v>
      </c>
      <c r="E204" s="37">
        <f t="shared" si="46"/>
        <v>520</v>
      </c>
      <c r="F204" s="37">
        <f t="shared" si="46"/>
        <v>520</v>
      </c>
    </row>
    <row r="205" spans="1:6" s="27" customFormat="1" ht="33" customHeight="1" x14ac:dyDescent="0.25">
      <c r="A205" s="38" t="s">
        <v>120</v>
      </c>
      <c r="B205" s="35" t="s">
        <v>369</v>
      </c>
      <c r="C205" s="35" t="s">
        <v>121</v>
      </c>
      <c r="D205" s="37">
        <f>D206</f>
        <v>520</v>
      </c>
      <c r="E205" s="37">
        <f t="shared" si="46"/>
        <v>520</v>
      </c>
      <c r="F205" s="37">
        <f t="shared" si="46"/>
        <v>520</v>
      </c>
    </row>
    <row r="206" spans="1:6" s="27" customFormat="1" ht="29.25" customHeight="1" x14ac:dyDescent="0.25">
      <c r="A206" s="38" t="s">
        <v>122</v>
      </c>
      <c r="B206" s="35" t="s">
        <v>369</v>
      </c>
      <c r="C206" s="35" t="s">
        <v>123</v>
      </c>
      <c r="D206" s="37">
        <v>520</v>
      </c>
      <c r="E206" s="37">
        <v>520</v>
      </c>
      <c r="F206" s="37">
        <v>520</v>
      </c>
    </row>
    <row r="207" spans="1:6" s="27" customFormat="1" ht="30.75" customHeight="1" x14ac:dyDescent="0.25">
      <c r="A207" s="38" t="s">
        <v>370</v>
      </c>
      <c r="B207" s="35" t="s">
        <v>371</v>
      </c>
      <c r="C207" s="35" t="s">
        <v>101</v>
      </c>
      <c r="D207" s="37">
        <f>D208</f>
        <v>880</v>
      </c>
      <c r="E207" s="37">
        <f t="shared" ref="E207:F209" si="47">E208</f>
        <v>880</v>
      </c>
      <c r="F207" s="37">
        <f t="shared" si="47"/>
        <v>880</v>
      </c>
    </row>
    <row r="208" spans="1:6" s="27" customFormat="1" ht="17.25" customHeight="1" x14ac:dyDescent="0.25">
      <c r="A208" s="38" t="s">
        <v>179</v>
      </c>
      <c r="B208" s="35" t="s">
        <v>372</v>
      </c>
      <c r="C208" s="35" t="s">
        <v>101</v>
      </c>
      <c r="D208" s="37">
        <f>D209</f>
        <v>880</v>
      </c>
      <c r="E208" s="37">
        <f t="shared" si="47"/>
        <v>880</v>
      </c>
      <c r="F208" s="37">
        <f t="shared" si="47"/>
        <v>880</v>
      </c>
    </row>
    <row r="209" spans="1:6" s="27" customFormat="1" ht="30.75" customHeight="1" x14ac:dyDescent="0.25">
      <c r="A209" s="38" t="s">
        <v>120</v>
      </c>
      <c r="B209" s="35" t="s">
        <v>372</v>
      </c>
      <c r="C209" s="35" t="s">
        <v>121</v>
      </c>
      <c r="D209" s="37">
        <f>D210</f>
        <v>880</v>
      </c>
      <c r="E209" s="37">
        <f t="shared" si="47"/>
        <v>880</v>
      </c>
      <c r="F209" s="37">
        <f t="shared" si="47"/>
        <v>880</v>
      </c>
    </row>
    <row r="210" spans="1:6" s="27" customFormat="1" ht="26.25" x14ac:dyDescent="0.25">
      <c r="A210" s="38" t="s">
        <v>122</v>
      </c>
      <c r="B210" s="35" t="s">
        <v>372</v>
      </c>
      <c r="C210" s="35" t="s">
        <v>123</v>
      </c>
      <c r="D210" s="37">
        <v>880</v>
      </c>
      <c r="E210" s="37">
        <v>880</v>
      </c>
      <c r="F210" s="37">
        <v>880</v>
      </c>
    </row>
    <row r="211" spans="1:6" s="27" customFormat="1" ht="45.75" customHeight="1" x14ac:dyDescent="0.25">
      <c r="A211" s="38" t="s">
        <v>373</v>
      </c>
      <c r="B211" s="35" t="s">
        <v>374</v>
      </c>
      <c r="C211" s="35" t="s">
        <v>101</v>
      </c>
      <c r="D211" s="37">
        <f>D212</f>
        <v>720</v>
      </c>
      <c r="E211" s="37">
        <f t="shared" ref="E211:F213" si="48">E212</f>
        <v>720</v>
      </c>
      <c r="F211" s="37">
        <f t="shared" si="48"/>
        <v>720</v>
      </c>
    </row>
    <row r="212" spans="1:6" s="27" customFormat="1" ht="18.75" customHeight="1" x14ac:dyDescent="0.25">
      <c r="A212" s="38" t="s">
        <v>179</v>
      </c>
      <c r="B212" s="35" t="s">
        <v>375</v>
      </c>
      <c r="C212" s="35" t="s">
        <v>101</v>
      </c>
      <c r="D212" s="37">
        <f>D213</f>
        <v>720</v>
      </c>
      <c r="E212" s="37">
        <f t="shared" si="48"/>
        <v>720</v>
      </c>
      <c r="F212" s="37">
        <f t="shared" si="48"/>
        <v>720</v>
      </c>
    </row>
    <row r="213" spans="1:6" s="27" customFormat="1" ht="27.75" customHeight="1" x14ac:dyDescent="0.25">
      <c r="A213" s="38" t="s">
        <v>120</v>
      </c>
      <c r="B213" s="35" t="s">
        <v>375</v>
      </c>
      <c r="C213" s="35" t="s">
        <v>121</v>
      </c>
      <c r="D213" s="37">
        <f>D214</f>
        <v>720</v>
      </c>
      <c r="E213" s="37">
        <f t="shared" si="48"/>
        <v>720</v>
      </c>
      <c r="F213" s="37">
        <f t="shared" si="48"/>
        <v>720</v>
      </c>
    </row>
    <row r="214" spans="1:6" s="27" customFormat="1" ht="26.25" x14ac:dyDescent="0.25">
      <c r="A214" s="38" t="s">
        <v>122</v>
      </c>
      <c r="B214" s="35" t="s">
        <v>375</v>
      </c>
      <c r="C214" s="35" t="s">
        <v>123</v>
      </c>
      <c r="D214" s="37">
        <v>720</v>
      </c>
      <c r="E214" s="37">
        <v>720</v>
      </c>
      <c r="F214" s="37">
        <v>720</v>
      </c>
    </row>
    <row r="215" spans="1:6" s="27" customFormat="1" ht="29.25" customHeight="1" x14ac:dyDescent="0.25">
      <c r="A215" s="38" t="s">
        <v>376</v>
      </c>
      <c r="B215" s="35" t="s">
        <v>377</v>
      </c>
      <c r="C215" s="35" t="s">
        <v>101</v>
      </c>
      <c r="D215" s="37">
        <f>D216</f>
        <v>50</v>
      </c>
      <c r="E215" s="37">
        <f t="shared" ref="E215:F217" si="49">E216</f>
        <v>50</v>
      </c>
      <c r="F215" s="37">
        <f t="shared" si="49"/>
        <v>50</v>
      </c>
    </row>
    <row r="216" spans="1:6" s="27" customFormat="1" ht="16.5" customHeight="1" x14ac:dyDescent="0.25">
      <c r="A216" s="38" t="s">
        <v>179</v>
      </c>
      <c r="B216" s="35" t="s">
        <v>378</v>
      </c>
      <c r="C216" s="35" t="s">
        <v>101</v>
      </c>
      <c r="D216" s="37">
        <f>D217</f>
        <v>50</v>
      </c>
      <c r="E216" s="37">
        <f t="shared" si="49"/>
        <v>50</v>
      </c>
      <c r="F216" s="37">
        <f t="shared" si="49"/>
        <v>50</v>
      </c>
    </row>
    <row r="217" spans="1:6" s="27" customFormat="1" ht="35.25" customHeight="1" x14ac:dyDescent="0.25">
      <c r="A217" s="38" t="s">
        <v>120</v>
      </c>
      <c r="B217" s="35" t="s">
        <v>378</v>
      </c>
      <c r="C217" s="35" t="s">
        <v>121</v>
      </c>
      <c r="D217" s="37">
        <f>D218</f>
        <v>50</v>
      </c>
      <c r="E217" s="37">
        <f t="shared" si="49"/>
        <v>50</v>
      </c>
      <c r="F217" s="37">
        <f t="shared" si="49"/>
        <v>50</v>
      </c>
    </row>
    <row r="218" spans="1:6" s="27" customFormat="1" ht="37.5" customHeight="1" x14ac:dyDescent="0.25">
      <c r="A218" s="38" t="s">
        <v>122</v>
      </c>
      <c r="B218" s="35" t="s">
        <v>378</v>
      </c>
      <c r="C218" s="35" t="s">
        <v>123</v>
      </c>
      <c r="D218" s="37">
        <v>50</v>
      </c>
      <c r="E218" s="37">
        <v>50</v>
      </c>
      <c r="F218" s="37">
        <v>50</v>
      </c>
    </row>
    <row r="219" spans="1:6" s="27" customFormat="1" ht="17.25" hidden="1" customHeight="1" x14ac:dyDescent="0.25">
      <c r="A219" s="38" t="s">
        <v>379</v>
      </c>
      <c r="B219" s="35" t="s">
        <v>380</v>
      </c>
      <c r="C219" s="35" t="s">
        <v>101</v>
      </c>
      <c r="D219" s="37">
        <f>D221</f>
        <v>0</v>
      </c>
      <c r="E219" s="37">
        <f>E221</f>
        <v>0</v>
      </c>
      <c r="F219" s="37">
        <f>F221</f>
        <v>0</v>
      </c>
    </row>
    <row r="220" spans="1:6" s="27" customFormat="1" ht="17.25" hidden="1" customHeight="1" x14ac:dyDescent="0.25">
      <c r="A220" s="38" t="s">
        <v>179</v>
      </c>
      <c r="B220" s="35" t="s">
        <v>381</v>
      </c>
      <c r="C220" s="35" t="s">
        <v>101</v>
      </c>
      <c r="D220" s="37">
        <f t="shared" ref="D220:F221" si="50">D221</f>
        <v>0</v>
      </c>
      <c r="E220" s="37">
        <f t="shared" si="50"/>
        <v>0</v>
      </c>
      <c r="F220" s="37">
        <f t="shared" si="50"/>
        <v>0</v>
      </c>
    </row>
    <row r="221" spans="1:6" s="27" customFormat="1" ht="30" hidden="1" customHeight="1" x14ac:dyDescent="0.25">
      <c r="A221" s="38" t="s">
        <v>120</v>
      </c>
      <c r="B221" s="35" t="s">
        <v>381</v>
      </c>
      <c r="C221" s="35" t="s">
        <v>121</v>
      </c>
      <c r="D221" s="37">
        <f t="shared" si="50"/>
        <v>0</v>
      </c>
      <c r="E221" s="37">
        <f t="shared" si="50"/>
        <v>0</v>
      </c>
      <c r="F221" s="37">
        <f t="shared" si="50"/>
        <v>0</v>
      </c>
    </row>
    <row r="222" spans="1:6" s="27" customFormat="1" ht="26.25" hidden="1" x14ac:dyDescent="0.25">
      <c r="A222" s="38" t="s">
        <v>122</v>
      </c>
      <c r="B222" s="35" t="s">
        <v>381</v>
      </c>
      <c r="C222" s="35" t="s">
        <v>123</v>
      </c>
      <c r="D222" s="37">
        <f>50-50</f>
        <v>0</v>
      </c>
      <c r="E222" s="37">
        <f>50-50</f>
        <v>0</v>
      </c>
      <c r="F222" s="37">
        <f>50-50</f>
        <v>0</v>
      </c>
    </row>
    <row r="223" spans="1:6" s="27" customFormat="1" ht="26.25" hidden="1" x14ac:dyDescent="0.25">
      <c r="A223" s="38" t="s">
        <v>379</v>
      </c>
      <c r="B223" s="35" t="s">
        <v>380</v>
      </c>
      <c r="C223" s="35" t="s">
        <v>101</v>
      </c>
      <c r="D223" s="37">
        <f>D224</f>
        <v>0</v>
      </c>
      <c r="E223" s="37">
        <f t="shared" ref="E223:F225" si="51">E224</f>
        <v>0</v>
      </c>
      <c r="F223" s="37">
        <f t="shared" si="51"/>
        <v>0</v>
      </c>
    </row>
    <row r="224" spans="1:6" s="27" customFormat="1" ht="15" hidden="1" x14ac:dyDescent="0.25">
      <c r="A224" s="38" t="s">
        <v>179</v>
      </c>
      <c r="B224" s="35" t="s">
        <v>381</v>
      </c>
      <c r="C224" s="35" t="s">
        <v>101</v>
      </c>
      <c r="D224" s="37">
        <f>D225</f>
        <v>0</v>
      </c>
      <c r="E224" s="37">
        <f t="shared" si="51"/>
        <v>0</v>
      </c>
      <c r="F224" s="37">
        <f t="shared" si="51"/>
        <v>0</v>
      </c>
    </row>
    <row r="225" spans="1:6" s="27" customFormat="1" ht="26.25" hidden="1" x14ac:dyDescent="0.25">
      <c r="A225" s="38" t="s">
        <v>120</v>
      </c>
      <c r="B225" s="35" t="s">
        <v>381</v>
      </c>
      <c r="C225" s="35" t="s">
        <v>121</v>
      </c>
      <c r="D225" s="37">
        <f>D226</f>
        <v>0</v>
      </c>
      <c r="E225" s="37">
        <f t="shared" si="51"/>
        <v>0</v>
      </c>
      <c r="F225" s="37">
        <f t="shared" si="51"/>
        <v>0</v>
      </c>
    </row>
    <row r="226" spans="1:6" s="27" customFormat="1" ht="26.25" hidden="1" x14ac:dyDescent="0.25">
      <c r="A226" s="38" t="s">
        <v>122</v>
      </c>
      <c r="B226" s="35" t="s">
        <v>381</v>
      </c>
      <c r="C226" s="35" t="s">
        <v>123</v>
      </c>
      <c r="D226" s="37">
        <f>50-8.6-41.4</f>
        <v>0</v>
      </c>
      <c r="E226" s="37">
        <f>50-8.6-41.4</f>
        <v>0</v>
      </c>
      <c r="F226" s="37">
        <f>50-8.6-41.4</f>
        <v>0</v>
      </c>
    </row>
    <row r="227" spans="1:6" s="27" customFormat="1" ht="57" customHeight="1" x14ac:dyDescent="0.2">
      <c r="A227" s="54" t="s">
        <v>203</v>
      </c>
      <c r="B227" s="33" t="s">
        <v>204</v>
      </c>
      <c r="C227" s="33" t="s">
        <v>101</v>
      </c>
      <c r="D227" s="34">
        <f>D228+D263</f>
        <v>4493</v>
      </c>
      <c r="E227" s="34">
        <f>E228+E263</f>
        <v>2728.3</v>
      </c>
      <c r="F227" s="34">
        <f>F228+F263</f>
        <v>2812.4</v>
      </c>
    </row>
    <row r="228" spans="1:6" s="27" customFormat="1" ht="41.25" customHeight="1" x14ac:dyDescent="0.25">
      <c r="A228" s="38" t="s">
        <v>249</v>
      </c>
      <c r="B228" s="35" t="s">
        <v>250</v>
      </c>
      <c r="C228" s="35" t="s">
        <v>101</v>
      </c>
      <c r="D228" s="37">
        <f>D229+D252+D248</f>
        <v>4191.2</v>
      </c>
      <c r="E228" s="37">
        <f>E229+E252+E248</f>
        <v>2563.5</v>
      </c>
      <c r="F228" s="37">
        <f>F229+F252+F248</f>
        <v>2647.6</v>
      </c>
    </row>
    <row r="229" spans="1:6" s="27" customFormat="1" ht="82.5" customHeight="1" x14ac:dyDescent="0.25">
      <c r="A229" s="38" t="s">
        <v>251</v>
      </c>
      <c r="B229" s="35" t="s">
        <v>252</v>
      </c>
      <c r="C229" s="35" t="s">
        <v>101</v>
      </c>
      <c r="D229" s="37">
        <f>D230+D233+D236+D239</f>
        <v>4142.2</v>
      </c>
      <c r="E229" s="37">
        <f t="shared" ref="E229:F229" si="52">E230+E233+E236</f>
        <v>2514.5</v>
      </c>
      <c r="F229" s="37">
        <f t="shared" si="52"/>
        <v>2598.6</v>
      </c>
    </row>
    <row r="230" spans="1:6" s="27" customFormat="1" ht="57.75" customHeight="1" x14ac:dyDescent="0.25">
      <c r="A230" s="38" t="s">
        <v>235</v>
      </c>
      <c r="B230" s="35" t="s">
        <v>253</v>
      </c>
      <c r="C230" s="35" t="s">
        <v>101</v>
      </c>
      <c r="D230" s="37">
        <f t="shared" ref="D230:F231" si="53">D231</f>
        <v>4</v>
      </c>
      <c r="E230" s="37">
        <f t="shared" si="53"/>
        <v>4</v>
      </c>
      <c r="F230" s="37">
        <f t="shared" si="53"/>
        <v>4</v>
      </c>
    </row>
    <row r="231" spans="1:6" s="27" customFormat="1" ht="18.75" customHeight="1" x14ac:dyDescent="0.25">
      <c r="A231" s="38" t="s">
        <v>124</v>
      </c>
      <c r="B231" s="35" t="s">
        <v>253</v>
      </c>
      <c r="C231" s="35" t="s">
        <v>125</v>
      </c>
      <c r="D231" s="37">
        <f t="shared" si="53"/>
        <v>4</v>
      </c>
      <c r="E231" s="37">
        <f t="shared" si="53"/>
        <v>4</v>
      </c>
      <c r="F231" s="37">
        <f t="shared" si="53"/>
        <v>4</v>
      </c>
    </row>
    <row r="232" spans="1:6" s="27" customFormat="1" ht="19.5" customHeight="1" x14ac:dyDescent="0.25">
      <c r="A232" s="38" t="s">
        <v>126</v>
      </c>
      <c r="B232" s="35" t="s">
        <v>253</v>
      </c>
      <c r="C232" s="35" t="s">
        <v>127</v>
      </c>
      <c r="D232" s="37">
        <v>4</v>
      </c>
      <c r="E232" s="37">
        <v>4</v>
      </c>
      <c r="F232" s="37">
        <v>4</v>
      </c>
    </row>
    <row r="233" spans="1:6" s="27" customFormat="1" ht="30" customHeight="1" x14ac:dyDescent="0.25">
      <c r="A233" s="38" t="s">
        <v>237</v>
      </c>
      <c r="B233" s="35" t="s">
        <v>254</v>
      </c>
      <c r="C233" s="35" t="s">
        <v>101</v>
      </c>
      <c r="D233" s="37">
        <f>D234+D242</f>
        <v>3113.5999999999995</v>
      </c>
      <c r="E233" s="37">
        <f>E234+E242</f>
        <v>2510.5</v>
      </c>
      <c r="F233" s="37">
        <f>F234+F242</f>
        <v>2594.6</v>
      </c>
    </row>
    <row r="234" spans="1:6" s="27" customFormat="1" ht="66.75" customHeight="1" x14ac:dyDescent="0.25">
      <c r="A234" s="38" t="s">
        <v>110</v>
      </c>
      <c r="B234" s="35" t="s">
        <v>254</v>
      </c>
      <c r="C234" s="35" t="s">
        <v>111</v>
      </c>
      <c r="D234" s="37">
        <f>D235</f>
        <v>2404.4999999999995</v>
      </c>
      <c r="E234" s="37">
        <f>E235</f>
        <v>2499.5</v>
      </c>
      <c r="F234" s="37">
        <f>F235</f>
        <v>2583.6</v>
      </c>
    </row>
    <row r="235" spans="1:6" s="27" customFormat="1" ht="15" x14ac:dyDescent="0.25">
      <c r="A235" s="38" t="s">
        <v>239</v>
      </c>
      <c r="B235" s="35" t="s">
        <v>254</v>
      </c>
      <c r="C235" s="35" t="s">
        <v>240</v>
      </c>
      <c r="D235" s="37">
        <f>2455.7-39.3-11.9</f>
        <v>2404.4999999999995</v>
      </c>
      <c r="E235" s="37">
        <v>2499.5</v>
      </c>
      <c r="F235" s="37">
        <v>2583.6</v>
      </c>
    </row>
    <row r="236" spans="1:6" s="27" customFormat="1" ht="26.25" x14ac:dyDescent="0.25">
      <c r="A236" s="38" t="s">
        <v>594</v>
      </c>
      <c r="B236" s="35" t="s">
        <v>596</v>
      </c>
      <c r="C236" s="35" t="s">
        <v>101</v>
      </c>
      <c r="D236" s="37">
        <f>D237</f>
        <v>973.40000000000009</v>
      </c>
      <c r="E236" s="37">
        <f t="shared" ref="E236:F236" si="54">E237</f>
        <v>0</v>
      </c>
      <c r="F236" s="37">
        <f t="shared" si="54"/>
        <v>0</v>
      </c>
    </row>
    <row r="237" spans="1:6" s="27" customFormat="1" ht="64.5" x14ac:dyDescent="0.25">
      <c r="A237" s="38" t="s">
        <v>110</v>
      </c>
      <c r="B237" s="35" t="s">
        <v>596</v>
      </c>
      <c r="C237" s="35" t="s">
        <v>111</v>
      </c>
      <c r="D237" s="37">
        <f>D238</f>
        <v>973.40000000000009</v>
      </c>
      <c r="E237" s="37">
        <f t="shared" ref="E237:F237" si="55">E238</f>
        <v>0</v>
      </c>
      <c r="F237" s="37">
        <f t="shared" si="55"/>
        <v>0</v>
      </c>
    </row>
    <row r="238" spans="1:6" s="27" customFormat="1" ht="15" x14ac:dyDescent="0.25">
      <c r="A238" s="38" t="s">
        <v>239</v>
      </c>
      <c r="B238" s="35" t="s">
        <v>596</v>
      </c>
      <c r="C238" s="35" t="s">
        <v>240</v>
      </c>
      <c r="D238" s="37">
        <f>747.6+225.8</f>
        <v>973.40000000000009</v>
      </c>
      <c r="E238" s="37">
        <v>0</v>
      </c>
      <c r="F238" s="37">
        <v>0</v>
      </c>
    </row>
    <row r="239" spans="1:6" s="27" customFormat="1" ht="39" x14ac:dyDescent="0.25">
      <c r="A239" s="38" t="s">
        <v>592</v>
      </c>
      <c r="B239" s="35" t="s">
        <v>601</v>
      </c>
      <c r="C239" s="35" t="s">
        <v>101</v>
      </c>
      <c r="D239" s="37">
        <f>D240</f>
        <v>51.199999999999996</v>
      </c>
      <c r="E239" s="37">
        <f>E240</f>
        <v>0</v>
      </c>
      <c r="F239" s="37">
        <f>F240</f>
        <v>0</v>
      </c>
    </row>
    <row r="240" spans="1:6" s="27" customFormat="1" ht="64.5" x14ac:dyDescent="0.25">
      <c r="A240" s="38" t="s">
        <v>110</v>
      </c>
      <c r="B240" s="35" t="s">
        <v>601</v>
      </c>
      <c r="C240" s="35" t="s">
        <v>111</v>
      </c>
      <c r="D240" s="37">
        <f>D241</f>
        <v>51.199999999999996</v>
      </c>
      <c r="E240" s="37">
        <f t="shared" ref="E240:F240" si="56">E241</f>
        <v>0</v>
      </c>
      <c r="F240" s="37">
        <f t="shared" si="56"/>
        <v>0</v>
      </c>
    </row>
    <row r="241" spans="1:6" s="27" customFormat="1" ht="15" x14ac:dyDescent="0.25">
      <c r="A241" s="38" t="s">
        <v>239</v>
      </c>
      <c r="B241" s="35" t="s">
        <v>601</v>
      </c>
      <c r="C241" s="35" t="s">
        <v>240</v>
      </c>
      <c r="D241" s="37">
        <f>39.3+11.9</f>
        <v>51.199999999999996</v>
      </c>
      <c r="E241" s="37">
        <v>0</v>
      </c>
      <c r="F241" s="37">
        <v>0</v>
      </c>
    </row>
    <row r="242" spans="1:6" s="27" customFormat="1" ht="27.75" customHeight="1" x14ac:dyDescent="0.25">
      <c r="A242" s="38" t="s">
        <v>120</v>
      </c>
      <c r="B242" s="35" t="s">
        <v>254</v>
      </c>
      <c r="C242" s="35" t="s">
        <v>121</v>
      </c>
      <c r="D242" s="37">
        <f>D243</f>
        <v>709.1</v>
      </c>
      <c r="E242" s="37">
        <f>E243</f>
        <v>11</v>
      </c>
      <c r="F242" s="37">
        <f>F243</f>
        <v>11</v>
      </c>
    </row>
    <row r="243" spans="1:6" s="27" customFormat="1" ht="26.25" x14ac:dyDescent="0.25">
      <c r="A243" s="38" t="s">
        <v>255</v>
      </c>
      <c r="B243" s="35" t="s">
        <v>254</v>
      </c>
      <c r="C243" s="35" t="s">
        <v>123</v>
      </c>
      <c r="D243" s="37">
        <f>128.9+580.2</f>
        <v>709.1</v>
      </c>
      <c r="E243" s="37">
        <v>11</v>
      </c>
      <c r="F243" s="37">
        <v>11</v>
      </c>
    </row>
    <row r="244" spans="1:6" s="27" customFormat="1" ht="16.5" hidden="1" customHeight="1" x14ac:dyDescent="0.25">
      <c r="A244" s="38" t="s">
        <v>256</v>
      </c>
      <c r="B244" s="35" t="s">
        <v>257</v>
      </c>
      <c r="C244" s="35" t="s">
        <v>101</v>
      </c>
      <c r="D244" s="37">
        <f>D245</f>
        <v>0</v>
      </c>
      <c r="E244" s="37">
        <f t="shared" ref="E244:F246" si="57">E245</f>
        <v>0</v>
      </c>
      <c r="F244" s="37">
        <f t="shared" si="57"/>
        <v>0</v>
      </c>
    </row>
    <row r="245" spans="1:6" s="27" customFormat="1" ht="15" hidden="1" x14ac:dyDescent="0.25">
      <c r="A245" s="38" t="s">
        <v>179</v>
      </c>
      <c r="B245" s="35" t="s">
        <v>258</v>
      </c>
      <c r="C245" s="35" t="s">
        <v>101</v>
      </c>
      <c r="D245" s="37">
        <f>D246</f>
        <v>0</v>
      </c>
      <c r="E245" s="37">
        <f t="shared" si="57"/>
        <v>0</v>
      </c>
      <c r="F245" s="37">
        <f t="shared" si="57"/>
        <v>0</v>
      </c>
    </row>
    <row r="246" spans="1:6" s="27" customFormat="1" ht="27.75" hidden="1" customHeight="1" x14ac:dyDescent="0.25">
      <c r="A246" s="38" t="s">
        <v>120</v>
      </c>
      <c r="B246" s="35" t="s">
        <v>258</v>
      </c>
      <c r="C246" s="35" t="s">
        <v>121</v>
      </c>
      <c r="D246" s="37">
        <f>D247</f>
        <v>0</v>
      </c>
      <c r="E246" s="37">
        <f t="shared" si="57"/>
        <v>0</v>
      </c>
      <c r="F246" s="37">
        <f t="shared" si="57"/>
        <v>0</v>
      </c>
    </row>
    <row r="247" spans="1:6" s="27" customFormat="1" ht="26.25" hidden="1" x14ac:dyDescent="0.25">
      <c r="A247" s="38" t="s">
        <v>122</v>
      </c>
      <c r="B247" s="35" t="s">
        <v>258</v>
      </c>
      <c r="C247" s="35" t="s">
        <v>123</v>
      </c>
      <c r="D247" s="37"/>
      <c r="E247" s="37"/>
      <c r="F247" s="37"/>
    </row>
    <row r="248" spans="1:6" s="27" customFormat="1" ht="26.25" x14ac:dyDescent="0.25">
      <c r="A248" s="38" t="s">
        <v>256</v>
      </c>
      <c r="B248" s="35" t="s">
        <v>257</v>
      </c>
      <c r="C248" s="35" t="s">
        <v>101</v>
      </c>
      <c r="D248" s="37">
        <f>D249</f>
        <v>49</v>
      </c>
      <c r="E248" s="37">
        <f t="shared" ref="E248:F250" si="58">E249</f>
        <v>49</v>
      </c>
      <c r="F248" s="37">
        <f t="shared" si="58"/>
        <v>49</v>
      </c>
    </row>
    <row r="249" spans="1:6" s="27" customFormat="1" ht="15" x14ac:dyDescent="0.25">
      <c r="A249" s="38" t="s">
        <v>179</v>
      </c>
      <c r="B249" s="35" t="s">
        <v>258</v>
      </c>
      <c r="C249" s="35" t="s">
        <v>101</v>
      </c>
      <c r="D249" s="37">
        <f>D250</f>
        <v>49</v>
      </c>
      <c r="E249" s="37">
        <f t="shared" si="58"/>
        <v>49</v>
      </c>
      <c r="F249" s="37">
        <f t="shared" si="58"/>
        <v>49</v>
      </c>
    </row>
    <row r="250" spans="1:6" s="27" customFormat="1" ht="26.25" x14ac:dyDescent="0.25">
      <c r="A250" s="38" t="s">
        <v>120</v>
      </c>
      <c r="B250" s="35" t="s">
        <v>258</v>
      </c>
      <c r="C250" s="35" t="s">
        <v>121</v>
      </c>
      <c r="D250" s="37">
        <f>D251</f>
        <v>49</v>
      </c>
      <c r="E250" s="37">
        <f t="shared" si="58"/>
        <v>49</v>
      </c>
      <c r="F250" s="37">
        <f t="shared" si="58"/>
        <v>49</v>
      </c>
    </row>
    <row r="251" spans="1:6" s="27" customFormat="1" ht="26.25" x14ac:dyDescent="0.25">
      <c r="A251" s="38" t="s">
        <v>255</v>
      </c>
      <c r="B251" s="35" t="s">
        <v>258</v>
      </c>
      <c r="C251" s="35" t="s">
        <v>123</v>
      </c>
      <c r="D251" s="37">
        <v>49</v>
      </c>
      <c r="E251" s="37">
        <v>49</v>
      </c>
      <c r="F251" s="37">
        <v>49</v>
      </c>
    </row>
    <row r="252" spans="1:6" s="27" customFormat="1" ht="39" hidden="1" x14ac:dyDescent="0.25">
      <c r="A252" s="38" t="s">
        <v>259</v>
      </c>
      <c r="B252" s="35" t="s">
        <v>260</v>
      </c>
      <c r="C252" s="35" t="s">
        <v>101</v>
      </c>
      <c r="D252" s="37">
        <f>D253</f>
        <v>0</v>
      </c>
      <c r="E252" s="37">
        <f t="shared" ref="E252:F254" si="59">E253</f>
        <v>0</v>
      </c>
      <c r="F252" s="37">
        <f t="shared" si="59"/>
        <v>0</v>
      </c>
    </row>
    <row r="253" spans="1:6" s="27" customFormat="1" ht="15" hidden="1" x14ac:dyDescent="0.25">
      <c r="A253" s="38" t="s">
        <v>179</v>
      </c>
      <c r="B253" s="35" t="s">
        <v>261</v>
      </c>
      <c r="C253" s="35" t="s">
        <v>101</v>
      </c>
      <c r="D253" s="37">
        <f>D254</f>
        <v>0</v>
      </c>
      <c r="E253" s="37">
        <f t="shared" si="59"/>
        <v>0</v>
      </c>
      <c r="F253" s="37">
        <f t="shared" si="59"/>
        <v>0</v>
      </c>
    </row>
    <row r="254" spans="1:6" s="27" customFormat="1" ht="26.25" hidden="1" x14ac:dyDescent="0.25">
      <c r="A254" s="38" t="s">
        <v>120</v>
      </c>
      <c r="B254" s="35" t="s">
        <v>261</v>
      </c>
      <c r="C254" s="35" t="s">
        <v>121</v>
      </c>
      <c r="D254" s="37">
        <f>D255</f>
        <v>0</v>
      </c>
      <c r="E254" s="37">
        <f t="shared" si="59"/>
        <v>0</v>
      </c>
      <c r="F254" s="37">
        <f t="shared" si="59"/>
        <v>0</v>
      </c>
    </row>
    <row r="255" spans="1:6" s="27" customFormat="1" ht="26.25" hidden="1" x14ac:dyDescent="0.25">
      <c r="A255" s="38" t="s">
        <v>122</v>
      </c>
      <c r="B255" s="35" t="s">
        <v>261</v>
      </c>
      <c r="C255" s="35" t="s">
        <v>123</v>
      </c>
      <c r="D255" s="37"/>
      <c r="E255" s="37"/>
      <c r="F255" s="37"/>
    </row>
    <row r="256" spans="1:6" s="27" customFormat="1" ht="77.25" hidden="1" x14ac:dyDescent="0.25">
      <c r="A256" s="38" t="s">
        <v>262</v>
      </c>
      <c r="B256" s="35" t="s">
        <v>263</v>
      </c>
      <c r="C256" s="35" t="s">
        <v>101</v>
      </c>
      <c r="D256" s="37">
        <f>D257+D260</f>
        <v>0</v>
      </c>
      <c r="E256" s="37">
        <f>E257+E260</f>
        <v>0</v>
      </c>
      <c r="F256" s="37">
        <f>F257+F260</f>
        <v>0</v>
      </c>
    </row>
    <row r="257" spans="1:6" s="27" customFormat="1" ht="15" hidden="1" x14ac:dyDescent="0.25">
      <c r="A257" s="38" t="s">
        <v>179</v>
      </c>
      <c r="B257" s="35" t="s">
        <v>264</v>
      </c>
      <c r="C257" s="35" t="s">
        <v>101</v>
      </c>
      <c r="D257" s="37">
        <f t="shared" ref="D257:F258" si="60">D258</f>
        <v>0</v>
      </c>
      <c r="E257" s="37">
        <f t="shared" si="60"/>
        <v>0</v>
      </c>
      <c r="F257" s="37">
        <f t="shared" si="60"/>
        <v>0</v>
      </c>
    </row>
    <row r="258" spans="1:6" s="27" customFormat="1" ht="26.25" hidden="1" x14ac:dyDescent="0.25">
      <c r="A258" s="38" t="s">
        <v>120</v>
      </c>
      <c r="B258" s="35" t="s">
        <v>264</v>
      </c>
      <c r="C258" s="35" t="s">
        <v>121</v>
      </c>
      <c r="D258" s="37">
        <f t="shared" si="60"/>
        <v>0</v>
      </c>
      <c r="E258" s="37">
        <f t="shared" si="60"/>
        <v>0</v>
      </c>
      <c r="F258" s="37">
        <f t="shared" si="60"/>
        <v>0</v>
      </c>
    </row>
    <row r="259" spans="1:6" s="27" customFormat="1" ht="26.25" hidden="1" x14ac:dyDescent="0.25">
      <c r="A259" s="38" t="s">
        <v>122</v>
      </c>
      <c r="B259" s="35" t="s">
        <v>264</v>
      </c>
      <c r="C259" s="35" t="s">
        <v>123</v>
      </c>
      <c r="D259" s="37"/>
      <c r="E259" s="37"/>
      <c r="F259" s="37"/>
    </row>
    <row r="260" spans="1:6" s="27" customFormat="1" ht="26.25" hidden="1" x14ac:dyDescent="0.25">
      <c r="A260" s="38" t="s">
        <v>265</v>
      </c>
      <c r="B260" s="35" t="s">
        <v>266</v>
      </c>
      <c r="C260" s="35" t="s">
        <v>101</v>
      </c>
      <c r="D260" s="37">
        <f t="shared" ref="D260:F261" si="61">D261</f>
        <v>0</v>
      </c>
      <c r="E260" s="37">
        <f t="shared" si="61"/>
        <v>0</v>
      </c>
      <c r="F260" s="37">
        <f t="shared" si="61"/>
        <v>0</v>
      </c>
    </row>
    <row r="261" spans="1:6" s="27" customFormat="1" ht="26.25" hidden="1" x14ac:dyDescent="0.25">
      <c r="A261" s="38" t="s">
        <v>120</v>
      </c>
      <c r="B261" s="35" t="s">
        <v>266</v>
      </c>
      <c r="C261" s="35" t="s">
        <v>121</v>
      </c>
      <c r="D261" s="37">
        <f t="shared" si="61"/>
        <v>0</v>
      </c>
      <c r="E261" s="37">
        <f t="shared" si="61"/>
        <v>0</v>
      </c>
      <c r="F261" s="37">
        <f t="shared" si="61"/>
        <v>0</v>
      </c>
    </row>
    <row r="262" spans="1:6" s="27" customFormat="1" ht="26.25" hidden="1" x14ac:dyDescent="0.25">
      <c r="A262" s="38" t="s">
        <v>122</v>
      </c>
      <c r="B262" s="35" t="s">
        <v>266</v>
      </c>
      <c r="C262" s="35" t="s">
        <v>123</v>
      </c>
      <c r="D262" s="37"/>
      <c r="E262" s="37"/>
      <c r="F262" s="37"/>
    </row>
    <row r="263" spans="1:6" s="27" customFormat="1" ht="39" x14ac:dyDescent="0.25">
      <c r="A263" s="38" t="s">
        <v>205</v>
      </c>
      <c r="B263" s="35" t="s">
        <v>206</v>
      </c>
      <c r="C263" s="35" t="s">
        <v>101</v>
      </c>
      <c r="D263" s="37">
        <f>D264+D268+D271+D275+D279</f>
        <v>301.8</v>
      </c>
      <c r="E263" s="37">
        <f>E264+E268+E271</f>
        <v>164.8</v>
      </c>
      <c r="F263" s="37">
        <f>F264+F268+F271</f>
        <v>164.8</v>
      </c>
    </row>
    <row r="264" spans="1:6" s="27" customFormat="1" ht="39" x14ac:dyDescent="0.25">
      <c r="A264" s="38" t="s">
        <v>207</v>
      </c>
      <c r="B264" s="35" t="s">
        <v>208</v>
      </c>
      <c r="C264" s="35" t="s">
        <v>101</v>
      </c>
      <c r="D264" s="37">
        <f>D265</f>
        <v>164.8</v>
      </c>
      <c r="E264" s="37">
        <f t="shared" ref="E264:F266" si="62">E265</f>
        <v>164.8</v>
      </c>
      <c r="F264" s="37">
        <f t="shared" si="62"/>
        <v>164.8</v>
      </c>
    </row>
    <row r="265" spans="1:6" s="27" customFormat="1" ht="15" x14ac:dyDescent="0.25">
      <c r="A265" s="38" t="s">
        <v>179</v>
      </c>
      <c r="B265" s="35" t="s">
        <v>209</v>
      </c>
      <c r="C265" s="35" t="s">
        <v>101</v>
      </c>
      <c r="D265" s="37">
        <f>D266</f>
        <v>164.8</v>
      </c>
      <c r="E265" s="37">
        <f t="shared" si="62"/>
        <v>164.8</v>
      </c>
      <c r="F265" s="37">
        <f t="shared" si="62"/>
        <v>164.8</v>
      </c>
    </row>
    <row r="266" spans="1:6" s="27" customFormat="1" ht="26.25" x14ac:dyDescent="0.25">
      <c r="A266" s="38" t="s">
        <v>120</v>
      </c>
      <c r="B266" s="35" t="s">
        <v>209</v>
      </c>
      <c r="C266" s="35" t="s">
        <v>121</v>
      </c>
      <c r="D266" s="37">
        <f>D267</f>
        <v>164.8</v>
      </c>
      <c r="E266" s="37">
        <f t="shared" si="62"/>
        <v>164.8</v>
      </c>
      <c r="F266" s="37">
        <f t="shared" si="62"/>
        <v>164.8</v>
      </c>
    </row>
    <row r="267" spans="1:6" s="27" customFormat="1" ht="26.25" x14ac:dyDescent="0.25">
      <c r="A267" s="38" t="s">
        <v>122</v>
      </c>
      <c r="B267" s="35" t="s">
        <v>209</v>
      </c>
      <c r="C267" s="35" t="s">
        <v>123</v>
      </c>
      <c r="D267" s="37">
        <f>87.6+77.2</f>
        <v>164.8</v>
      </c>
      <c r="E267" s="37">
        <f>87.6+77.2</f>
        <v>164.8</v>
      </c>
      <c r="F267" s="37">
        <f>87.6+77.2</f>
        <v>164.8</v>
      </c>
    </row>
    <row r="268" spans="1:6" s="27" customFormat="1" ht="77.25" hidden="1" x14ac:dyDescent="0.25">
      <c r="A268" s="38" t="s">
        <v>267</v>
      </c>
      <c r="B268" s="35" t="s">
        <v>268</v>
      </c>
      <c r="C268" s="35" t="s">
        <v>101</v>
      </c>
      <c r="D268" s="37">
        <f t="shared" ref="D268:F269" si="63">D269</f>
        <v>0</v>
      </c>
      <c r="E268" s="37">
        <f t="shared" si="63"/>
        <v>0</v>
      </c>
      <c r="F268" s="37">
        <f t="shared" si="63"/>
        <v>0</v>
      </c>
    </row>
    <row r="269" spans="1:6" s="27" customFormat="1" ht="26.25" hidden="1" x14ac:dyDescent="0.25">
      <c r="A269" s="38" t="s">
        <v>120</v>
      </c>
      <c r="B269" s="35" t="s">
        <v>269</v>
      </c>
      <c r="C269" s="35" t="s">
        <v>121</v>
      </c>
      <c r="D269" s="37">
        <f t="shared" si="63"/>
        <v>0</v>
      </c>
      <c r="E269" s="37">
        <f t="shared" si="63"/>
        <v>0</v>
      </c>
      <c r="F269" s="37">
        <f t="shared" si="63"/>
        <v>0</v>
      </c>
    </row>
    <row r="270" spans="1:6" s="27" customFormat="1" ht="26.25" hidden="1" x14ac:dyDescent="0.25">
      <c r="A270" s="38" t="s">
        <v>122</v>
      </c>
      <c r="B270" s="35" t="s">
        <v>269</v>
      </c>
      <c r="C270" s="35" t="s">
        <v>123</v>
      </c>
      <c r="D270" s="37"/>
      <c r="E270" s="37"/>
      <c r="F270" s="37"/>
    </row>
    <row r="271" spans="1:6" s="27" customFormat="1" ht="39" hidden="1" x14ac:dyDescent="0.25">
      <c r="A271" s="38" t="s">
        <v>270</v>
      </c>
      <c r="B271" s="35" t="s">
        <v>271</v>
      </c>
      <c r="C271" s="35" t="s">
        <v>101</v>
      </c>
      <c r="D271" s="37">
        <f>D272</f>
        <v>0</v>
      </c>
      <c r="E271" s="37">
        <f t="shared" ref="E271:F273" si="64">E272</f>
        <v>0</v>
      </c>
      <c r="F271" s="37">
        <f t="shared" si="64"/>
        <v>0</v>
      </c>
    </row>
    <row r="272" spans="1:6" s="27" customFormat="1" ht="15" hidden="1" x14ac:dyDescent="0.25">
      <c r="A272" s="38" t="s">
        <v>179</v>
      </c>
      <c r="B272" s="35" t="s">
        <v>272</v>
      </c>
      <c r="C272" s="35" t="s">
        <v>101</v>
      </c>
      <c r="D272" s="37">
        <f>D273</f>
        <v>0</v>
      </c>
      <c r="E272" s="37">
        <f t="shared" si="64"/>
        <v>0</v>
      </c>
      <c r="F272" s="37">
        <f t="shared" si="64"/>
        <v>0</v>
      </c>
    </row>
    <row r="273" spans="1:6" s="27" customFormat="1" ht="26.25" hidden="1" x14ac:dyDescent="0.25">
      <c r="A273" s="38" t="s">
        <v>120</v>
      </c>
      <c r="B273" s="35" t="s">
        <v>272</v>
      </c>
      <c r="C273" s="35" t="s">
        <v>121</v>
      </c>
      <c r="D273" s="37">
        <f>D274</f>
        <v>0</v>
      </c>
      <c r="E273" s="37">
        <f t="shared" si="64"/>
        <v>0</v>
      </c>
      <c r="F273" s="37">
        <f t="shared" si="64"/>
        <v>0</v>
      </c>
    </row>
    <row r="274" spans="1:6" s="27" customFormat="1" ht="26.25" hidden="1" x14ac:dyDescent="0.25">
      <c r="A274" s="38" t="s">
        <v>122</v>
      </c>
      <c r="B274" s="35" t="s">
        <v>272</v>
      </c>
      <c r="C274" s="35" t="s">
        <v>123</v>
      </c>
      <c r="D274" s="37"/>
      <c r="E274" s="37"/>
      <c r="F274" s="37"/>
    </row>
    <row r="275" spans="1:6" s="27" customFormat="1" ht="71.25" customHeight="1" x14ac:dyDescent="0.25">
      <c r="A275" s="38" t="s">
        <v>267</v>
      </c>
      <c r="B275" s="35" t="s">
        <v>268</v>
      </c>
      <c r="C275" s="35" t="s">
        <v>101</v>
      </c>
      <c r="D275" s="37">
        <f>D276</f>
        <v>88</v>
      </c>
      <c r="E275" s="37">
        <f t="shared" ref="E275:F275" si="65">E276</f>
        <v>0</v>
      </c>
      <c r="F275" s="37">
        <f t="shared" si="65"/>
        <v>0</v>
      </c>
    </row>
    <row r="276" spans="1:6" s="27" customFormat="1" ht="15" x14ac:dyDescent="0.25">
      <c r="A276" s="38" t="s">
        <v>179</v>
      </c>
      <c r="B276" s="35" t="s">
        <v>269</v>
      </c>
      <c r="C276" s="35" t="s">
        <v>101</v>
      </c>
      <c r="D276" s="37">
        <f>D277</f>
        <v>88</v>
      </c>
      <c r="E276" s="37">
        <f t="shared" ref="E276:F276" si="66">E277</f>
        <v>0</v>
      </c>
      <c r="F276" s="37">
        <f t="shared" si="66"/>
        <v>0</v>
      </c>
    </row>
    <row r="277" spans="1:6" s="27" customFormat="1" ht="26.25" x14ac:dyDescent="0.25">
      <c r="A277" s="38" t="s">
        <v>120</v>
      </c>
      <c r="B277" s="35" t="s">
        <v>269</v>
      </c>
      <c r="C277" s="35" t="s">
        <v>121</v>
      </c>
      <c r="D277" s="37">
        <f>D278</f>
        <v>88</v>
      </c>
      <c r="E277" s="37">
        <f t="shared" ref="E277:F277" si="67">E278</f>
        <v>0</v>
      </c>
      <c r="F277" s="37">
        <f t="shared" si="67"/>
        <v>0</v>
      </c>
    </row>
    <row r="278" spans="1:6" s="27" customFormat="1" ht="26.25" x14ac:dyDescent="0.25">
      <c r="A278" s="38" t="s">
        <v>122</v>
      </c>
      <c r="B278" s="35" t="s">
        <v>269</v>
      </c>
      <c r="C278" s="35" t="s">
        <v>123</v>
      </c>
      <c r="D278" s="37">
        <v>88</v>
      </c>
      <c r="E278" s="37">
        <v>0</v>
      </c>
      <c r="F278" s="37">
        <v>0</v>
      </c>
    </row>
    <row r="279" spans="1:6" s="27" customFormat="1" ht="39" x14ac:dyDescent="0.25">
      <c r="A279" s="38" t="s">
        <v>270</v>
      </c>
      <c r="B279" s="35" t="s">
        <v>271</v>
      </c>
      <c r="C279" s="35" t="s">
        <v>101</v>
      </c>
      <c r="D279" s="37">
        <f>D280</f>
        <v>49</v>
      </c>
      <c r="E279" s="37">
        <f t="shared" ref="E279:F279" si="68">E280</f>
        <v>0</v>
      </c>
      <c r="F279" s="37">
        <f t="shared" si="68"/>
        <v>0</v>
      </c>
    </row>
    <row r="280" spans="1:6" s="27" customFormat="1" ht="15" x14ac:dyDescent="0.25">
      <c r="A280" s="38" t="s">
        <v>179</v>
      </c>
      <c r="B280" s="35" t="s">
        <v>272</v>
      </c>
      <c r="C280" s="35" t="s">
        <v>101</v>
      </c>
      <c r="D280" s="37">
        <f>D281</f>
        <v>49</v>
      </c>
      <c r="E280" s="37">
        <f t="shared" ref="E280:F280" si="69">E281</f>
        <v>0</v>
      </c>
      <c r="F280" s="37">
        <f t="shared" si="69"/>
        <v>0</v>
      </c>
    </row>
    <row r="281" spans="1:6" s="27" customFormat="1" ht="26.25" x14ac:dyDescent="0.25">
      <c r="A281" s="38" t="s">
        <v>120</v>
      </c>
      <c r="B281" s="35" t="s">
        <v>272</v>
      </c>
      <c r="C281" s="35" t="s">
        <v>121</v>
      </c>
      <c r="D281" s="37">
        <f>D282</f>
        <v>49</v>
      </c>
      <c r="E281" s="37">
        <f t="shared" ref="E281:F281" si="70">E282</f>
        <v>0</v>
      </c>
      <c r="F281" s="37">
        <f t="shared" si="70"/>
        <v>0</v>
      </c>
    </row>
    <row r="282" spans="1:6" s="27" customFormat="1" ht="26.25" x14ac:dyDescent="0.25">
      <c r="A282" s="38" t="s">
        <v>122</v>
      </c>
      <c r="B282" s="35" t="s">
        <v>272</v>
      </c>
      <c r="C282" s="35" t="s">
        <v>123</v>
      </c>
      <c r="D282" s="37">
        <v>49</v>
      </c>
      <c r="E282" s="37">
        <v>0</v>
      </c>
      <c r="F282" s="37">
        <v>0</v>
      </c>
    </row>
    <row r="283" spans="1:6" s="27" customFormat="1" ht="42" customHeight="1" x14ac:dyDescent="0.2">
      <c r="A283" s="54" t="s">
        <v>351</v>
      </c>
      <c r="B283" s="33" t="s">
        <v>352</v>
      </c>
      <c r="C283" s="33" t="s">
        <v>101</v>
      </c>
      <c r="D283" s="34">
        <f>D288</f>
        <v>2768.3</v>
      </c>
      <c r="E283" s="34">
        <f>E288</f>
        <v>1562</v>
      </c>
      <c r="F283" s="34">
        <f>F288</f>
        <v>1562</v>
      </c>
    </row>
    <row r="284" spans="1:6" s="27" customFormat="1" ht="39" hidden="1" x14ac:dyDescent="0.25">
      <c r="A284" s="38" t="s">
        <v>353</v>
      </c>
      <c r="B284" s="35" t="s">
        <v>354</v>
      </c>
      <c r="C284" s="35" t="s">
        <v>101</v>
      </c>
      <c r="D284" s="37">
        <f>D285</f>
        <v>0</v>
      </c>
      <c r="E284" s="37">
        <f t="shared" ref="E284:F286" si="71">E285</f>
        <v>0</v>
      </c>
      <c r="F284" s="37">
        <f t="shared" si="71"/>
        <v>0</v>
      </c>
    </row>
    <row r="285" spans="1:6" s="27" customFormat="1" ht="15" hidden="1" x14ac:dyDescent="0.25">
      <c r="A285" s="38" t="s">
        <v>179</v>
      </c>
      <c r="B285" s="35" t="s">
        <v>355</v>
      </c>
      <c r="C285" s="35" t="s">
        <v>101</v>
      </c>
      <c r="D285" s="37">
        <f>D286</f>
        <v>0</v>
      </c>
      <c r="E285" s="37">
        <f t="shared" si="71"/>
        <v>0</v>
      </c>
      <c r="F285" s="37">
        <f t="shared" si="71"/>
        <v>0</v>
      </c>
    </row>
    <row r="286" spans="1:6" s="27" customFormat="1" ht="26.25" hidden="1" x14ac:dyDescent="0.25">
      <c r="A286" s="38" t="s">
        <v>120</v>
      </c>
      <c r="B286" s="35" t="s">
        <v>355</v>
      </c>
      <c r="C286" s="35" t="s">
        <v>121</v>
      </c>
      <c r="D286" s="37">
        <f>D287</f>
        <v>0</v>
      </c>
      <c r="E286" s="37">
        <f t="shared" si="71"/>
        <v>0</v>
      </c>
      <c r="F286" s="37">
        <f t="shared" si="71"/>
        <v>0</v>
      </c>
    </row>
    <row r="287" spans="1:6" s="27" customFormat="1" ht="26.25" hidden="1" x14ac:dyDescent="0.25">
      <c r="A287" s="38" t="s">
        <v>122</v>
      </c>
      <c r="B287" s="35" t="s">
        <v>355</v>
      </c>
      <c r="C287" s="35" t="s">
        <v>123</v>
      </c>
      <c r="D287" s="37"/>
      <c r="E287" s="37"/>
      <c r="F287" s="37"/>
    </row>
    <row r="288" spans="1:6" s="27" customFormat="1" ht="27.75" customHeight="1" x14ac:dyDescent="0.25">
      <c r="A288" s="38" t="s">
        <v>356</v>
      </c>
      <c r="B288" s="35" t="s">
        <v>357</v>
      </c>
      <c r="C288" s="35" t="s">
        <v>101</v>
      </c>
      <c r="D288" s="37">
        <f>D289</f>
        <v>2768.3</v>
      </c>
      <c r="E288" s="37">
        <f t="shared" ref="E288:F290" si="72">E289</f>
        <v>1562</v>
      </c>
      <c r="F288" s="37">
        <f t="shared" si="72"/>
        <v>1562</v>
      </c>
    </row>
    <row r="289" spans="1:6" s="27" customFormat="1" ht="18.75" customHeight="1" x14ac:dyDescent="0.25">
      <c r="A289" s="38" t="s">
        <v>179</v>
      </c>
      <c r="B289" s="35" t="s">
        <v>358</v>
      </c>
      <c r="C289" s="35" t="s">
        <v>101</v>
      </c>
      <c r="D289" s="37">
        <f>D290</f>
        <v>2768.3</v>
      </c>
      <c r="E289" s="37">
        <f t="shared" si="72"/>
        <v>1562</v>
      </c>
      <c r="F289" s="37">
        <f t="shared" si="72"/>
        <v>1562</v>
      </c>
    </row>
    <row r="290" spans="1:6" s="27" customFormat="1" ht="31.5" customHeight="1" x14ac:dyDescent="0.25">
      <c r="A290" s="38" t="s">
        <v>120</v>
      </c>
      <c r="B290" s="35" t="s">
        <v>358</v>
      </c>
      <c r="C290" s="35" t="s">
        <v>121</v>
      </c>
      <c r="D290" s="37">
        <f>D291</f>
        <v>2768.3</v>
      </c>
      <c r="E290" s="37">
        <f t="shared" si="72"/>
        <v>1562</v>
      </c>
      <c r="F290" s="37">
        <f t="shared" si="72"/>
        <v>1562</v>
      </c>
    </row>
    <row r="291" spans="1:6" s="27" customFormat="1" ht="26.25" x14ac:dyDescent="0.25">
      <c r="A291" s="38" t="s">
        <v>122</v>
      </c>
      <c r="B291" s="35" t="s">
        <v>358</v>
      </c>
      <c r="C291" s="35" t="s">
        <v>123</v>
      </c>
      <c r="D291" s="37">
        <f>1562+1206.3</f>
        <v>2768.3</v>
      </c>
      <c r="E291" s="37">
        <v>1562</v>
      </c>
      <c r="F291" s="37">
        <v>1562</v>
      </c>
    </row>
    <row r="292" spans="1:6" s="27" customFormat="1" ht="42.75" customHeight="1" x14ac:dyDescent="0.2">
      <c r="A292" s="77" t="s">
        <v>442</v>
      </c>
      <c r="B292" s="67" t="s">
        <v>417</v>
      </c>
      <c r="C292" s="67" t="s">
        <v>101</v>
      </c>
      <c r="D292" s="68">
        <f>D293+D305+D309</f>
        <v>2778.8999999999996</v>
      </c>
      <c r="E292" s="68">
        <f>E293+E305+E309</f>
        <v>2610.8999999999996</v>
      </c>
      <c r="F292" s="68">
        <f>F293+F305+F309</f>
        <v>2610.8999999999996</v>
      </c>
    </row>
    <row r="293" spans="1:6" s="27" customFormat="1" ht="53.25" customHeight="1" x14ac:dyDescent="0.25">
      <c r="A293" s="38" t="s">
        <v>418</v>
      </c>
      <c r="B293" s="35" t="s">
        <v>419</v>
      </c>
      <c r="C293" s="35" t="s">
        <v>101</v>
      </c>
      <c r="D293" s="37">
        <f>D294+D299+D302</f>
        <v>2298</v>
      </c>
      <c r="E293" s="37">
        <f t="shared" ref="E293:F293" si="73">E294+E299+E302</f>
        <v>2130</v>
      </c>
      <c r="F293" s="37">
        <f t="shared" si="73"/>
        <v>2130</v>
      </c>
    </row>
    <row r="294" spans="1:6" s="27" customFormat="1" ht="27.75" customHeight="1" x14ac:dyDescent="0.25">
      <c r="A294" s="38" t="s">
        <v>237</v>
      </c>
      <c r="B294" s="35" t="s">
        <v>420</v>
      </c>
      <c r="C294" s="35" t="s">
        <v>101</v>
      </c>
      <c r="D294" s="37">
        <f>D295+D297</f>
        <v>2121.1</v>
      </c>
      <c r="E294" s="37">
        <f>E295+E297</f>
        <v>2130</v>
      </c>
      <c r="F294" s="37">
        <f>F295+F297</f>
        <v>2130</v>
      </c>
    </row>
    <row r="295" spans="1:6" s="27" customFormat="1" ht="51" customHeight="1" x14ac:dyDescent="0.25">
      <c r="A295" s="38" t="s">
        <v>110</v>
      </c>
      <c r="B295" s="35" t="s">
        <v>420</v>
      </c>
      <c r="C295" s="35" t="s">
        <v>111</v>
      </c>
      <c r="D295" s="37">
        <f>D296</f>
        <v>2121.1</v>
      </c>
      <c r="E295" s="37">
        <f>E296</f>
        <v>2130</v>
      </c>
      <c r="F295" s="37">
        <f>F296</f>
        <v>2130</v>
      </c>
    </row>
    <row r="296" spans="1:6" s="27" customFormat="1" ht="19.5" customHeight="1" x14ac:dyDescent="0.25">
      <c r="A296" s="38" t="s">
        <v>239</v>
      </c>
      <c r="B296" s="35" t="s">
        <v>420</v>
      </c>
      <c r="C296" s="35" t="s">
        <v>240</v>
      </c>
      <c r="D296" s="37">
        <f>2130-6.8-2.1</f>
        <v>2121.1</v>
      </c>
      <c r="E296" s="37">
        <v>2130</v>
      </c>
      <c r="F296" s="37">
        <v>2130</v>
      </c>
    </row>
    <row r="297" spans="1:6" s="27" customFormat="1" ht="30" hidden="1" customHeight="1" x14ac:dyDescent="0.25">
      <c r="A297" s="38" t="s">
        <v>120</v>
      </c>
      <c r="B297" s="35" t="s">
        <v>420</v>
      </c>
      <c r="C297" s="35" t="s">
        <v>121</v>
      </c>
      <c r="D297" s="37">
        <f>D298</f>
        <v>0</v>
      </c>
      <c r="E297" s="37">
        <f>E298</f>
        <v>0</v>
      </c>
      <c r="F297" s="37">
        <f>F298</f>
        <v>0</v>
      </c>
    </row>
    <row r="298" spans="1:6" s="27" customFormat="1" ht="26.25" hidden="1" x14ac:dyDescent="0.25">
      <c r="A298" s="38" t="s">
        <v>255</v>
      </c>
      <c r="B298" s="35" t="s">
        <v>420</v>
      </c>
      <c r="C298" s="35" t="s">
        <v>123</v>
      </c>
      <c r="D298" s="37"/>
      <c r="E298" s="37"/>
      <c r="F298" s="37"/>
    </row>
    <row r="299" spans="1:6" s="27" customFormat="1" ht="39" x14ac:dyDescent="0.25">
      <c r="A299" s="38" t="s">
        <v>592</v>
      </c>
      <c r="B299" s="35" t="s">
        <v>591</v>
      </c>
      <c r="C299" s="35" t="s">
        <v>101</v>
      </c>
      <c r="D299" s="37">
        <f>D300</f>
        <v>8.9</v>
      </c>
      <c r="E299" s="37">
        <f t="shared" ref="E299:F299" si="74">E300</f>
        <v>0</v>
      </c>
      <c r="F299" s="37">
        <f t="shared" si="74"/>
        <v>0</v>
      </c>
    </row>
    <row r="300" spans="1:6" s="27" customFormat="1" ht="64.5" x14ac:dyDescent="0.25">
      <c r="A300" s="38" t="s">
        <v>110</v>
      </c>
      <c r="B300" s="35" t="s">
        <v>591</v>
      </c>
      <c r="C300" s="35" t="s">
        <v>111</v>
      </c>
      <c r="D300" s="37">
        <f>D301</f>
        <v>8.9</v>
      </c>
      <c r="E300" s="37">
        <f t="shared" ref="E300:F300" si="75">E301</f>
        <v>0</v>
      </c>
      <c r="F300" s="37">
        <f t="shared" si="75"/>
        <v>0</v>
      </c>
    </row>
    <row r="301" spans="1:6" s="27" customFormat="1" ht="15" x14ac:dyDescent="0.25">
      <c r="A301" s="38" t="s">
        <v>239</v>
      </c>
      <c r="B301" s="35" t="s">
        <v>591</v>
      </c>
      <c r="C301" s="35" t="s">
        <v>240</v>
      </c>
      <c r="D301" s="37">
        <f>6.8+2.1</f>
        <v>8.9</v>
      </c>
      <c r="E301" s="37">
        <v>0</v>
      </c>
      <c r="F301" s="37">
        <v>0</v>
      </c>
    </row>
    <row r="302" spans="1:6" s="27" customFormat="1" ht="26.25" x14ac:dyDescent="0.25">
      <c r="A302" s="38" t="s">
        <v>594</v>
      </c>
      <c r="B302" s="35" t="s">
        <v>593</v>
      </c>
      <c r="C302" s="35" t="s">
        <v>101</v>
      </c>
      <c r="D302" s="37">
        <f>D303</f>
        <v>168</v>
      </c>
      <c r="E302" s="37">
        <f t="shared" ref="E302:F302" si="76">E303</f>
        <v>0</v>
      </c>
      <c r="F302" s="37">
        <f t="shared" si="76"/>
        <v>0</v>
      </c>
    </row>
    <row r="303" spans="1:6" s="27" customFormat="1" ht="64.5" x14ac:dyDescent="0.25">
      <c r="A303" s="38" t="s">
        <v>110</v>
      </c>
      <c r="B303" s="35" t="s">
        <v>593</v>
      </c>
      <c r="C303" s="35" t="s">
        <v>111</v>
      </c>
      <c r="D303" s="37">
        <f>D304</f>
        <v>168</v>
      </c>
      <c r="E303" s="37">
        <f t="shared" ref="E303:F303" si="77">E304</f>
        <v>0</v>
      </c>
      <c r="F303" s="37">
        <f t="shared" si="77"/>
        <v>0</v>
      </c>
    </row>
    <row r="304" spans="1:6" s="27" customFormat="1" ht="15" x14ac:dyDescent="0.25">
      <c r="A304" s="38" t="s">
        <v>239</v>
      </c>
      <c r="B304" s="35" t="s">
        <v>593</v>
      </c>
      <c r="C304" s="35" t="s">
        <v>240</v>
      </c>
      <c r="D304" s="37">
        <v>168</v>
      </c>
      <c r="E304" s="37">
        <v>0</v>
      </c>
      <c r="F304" s="37">
        <v>0</v>
      </c>
    </row>
    <row r="305" spans="1:6" s="27" customFormat="1" ht="37.5" customHeight="1" x14ac:dyDescent="0.25">
      <c r="A305" s="38" t="s">
        <v>421</v>
      </c>
      <c r="B305" s="35" t="s">
        <v>422</v>
      </c>
      <c r="C305" s="35" t="s">
        <v>101</v>
      </c>
      <c r="D305" s="37">
        <f>D306</f>
        <v>50.2</v>
      </c>
      <c r="E305" s="37">
        <f t="shared" ref="E305:F307" si="78">E306</f>
        <v>50.2</v>
      </c>
      <c r="F305" s="37">
        <f t="shared" si="78"/>
        <v>50.2</v>
      </c>
    </row>
    <row r="306" spans="1:6" s="27" customFormat="1" ht="25.5" customHeight="1" x14ac:dyDescent="0.25">
      <c r="A306" s="38" t="s">
        <v>237</v>
      </c>
      <c r="B306" s="35" t="s">
        <v>423</v>
      </c>
      <c r="C306" s="35" t="s">
        <v>101</v>
      </c>
      <c r="D306" s="37">
        <f>D307</f>
        <v>50.2</v>
      </c>
      <c r="E306" s="37">
        <f t="shared" si="78"/>
        <v>50.2</v>
      </c>
      <c r="F306" s="37">
        <f t="shared" si="78"/>
        <v>50.2</v>
      </c>
    </row>
    <row r="307" spans="1:6" s="27" customFormat="1" ht="26.25" customHeight="1" x14ac:dyDescent="0.25">
      <c r="A307" s="38" t="s">
        <v>120</v>
      </c>
      <c r="B307" s="35" t="s">
        <v>423</v>
      </c>
      <c r="C307" s="35" t="s">
        <v>121</v>
      </c>
      <c r="D307" s="37">
        <f>D308</f>
        <v>50.2</v>
      </c>
      <c r="E307" s="37">
        <f t="shared" si="78"/>
        <v>50.2</v>
      </c>
      <c r="F307" s="37">
        <f t="shared" si="78"/>
        <v>50.2</v>
      </c>
    </row>
    <row r="308" spans="1:6" s="27" customFormat="1" ht="26.25" x14ac:dyDescent="0.25">
      <c r="A308" s="38" t="s">
        <v>255</v>
      </c>
      <c r="B308" s="35" t="s">
        <v>423</v>
      </c>
      <c r="C308" s="35" t="s">
        <v>123</v>
      </c>
      <c r="D308" s="37">
        <v>50.2</v>
      </c>
      <c r="E308" s="37">
        <v>50.2</v>
      </c>
      <c r="F308" s="37">
        <v>50.2</v>
      </c>
    </row>
    <row r="309" spans="1:6" s="27" customFormat="1" ht="26.25" x14ac:dyDescent="0.25">
      <c r="A309" s="38" t="s">
        <v>424</v>
      </c>
      <c r="B309" s="35" t="s">
        <v>425</v>
      </c>
      <c r="C309" s="35" t="s">
        <v>101</v>
      </c>
      <c r="D309" s="37">
        <f>D310+D313</f>
        <v>430.70000000000005</v>
      </c>
      <c r="E309" s="37">
        <f>E310+E313</f>
        <v>430.70000000000005</v>
      </c>
      <c r="F309" s="37">
        <f>F310+F313</f>
        <v>430.70000000000005</v>
      </c>
    </row>
    <row r="310" spans="1:6" s="27" customFormat="1" ht="27.75" customHeight="1" x14ac:dyDescent="0.25">
      <c r="A310" s="38" t="s">
        <v>237</v>
      </c>
      <c r="B310" s="35" t="s">
        <v>426</v>
      </c>
      <c r="C310" s="35" t="s">
        <v>101</v>
      </c>
      <c r="D310" s="37">
        <f t="shared" ref="D310:F311" si="79">D311</f>
        <v>384.1</v>
      </c>
      <c r="E310" s="37">
        <f t="shared" si="79"/>
        <v>384.1</v>
      </c>
      <c r="F310" s="37">
        <f t="shared" si="79"/>
        <v>384.1</v>
      </c>
    </row>
    <row r="311" spans="1:6" s="27" customFormat="1" ht="30.75" customHeight="1" x14ac:dyDescent="0.25">
      <c r="A311" s="38" t="s">
        <v>120</v>
      </c>
      <c r="B311" s="35" t="s">
        <v>426</v>
      </c>
      <c r="C311" s="35" t="s">
        <v>121</v>
      </c>
      <c r="D311" s="37">
        <f t="shared" si="79"/>
        <v>384.1</v>
      </c>
      <c r="E311" s="37">
        <f t="shared" si="79"/>
        <v>384.1</v>
      </c>
      <c r="F311" s="37">
        <f t="shared" si="79"/>
        <v>384.1</v>
      </c>
    </row>
    <row r="312" spans="1:6" s="27" customFormat="1" ht="26.25" x14ac:dyDescent="0.25">
      <c r="A312" s="38" t="s">
        <v>255</v>
      </c>
      <c r="B312" s="35" t="s">
        <v>426</v>
      </c>
      <c r="C312" s="35" t="s">
        <v>123</v>
      </c>
      <c r="D312" s="37">
        <v>384.1</v>
      </c>
      <c r="E312" s="37">
        <v>384.1</v>
      </c>
      <c r="F312" s="37">
        <v>384.1</v>
      </c>
    </row>
    <row r="313" spans="1:6" s="27" customFormat="1" ht="51.75" x14ac:dyDescent="0.25">
      <c r="A313" s="38" t="s">
        <v>235</v>
      </c>
      <c r="B313" s="35" t="s">
        <v>427</v>
      </c>
      <c r="C313" s="35" t="s">
        <v>101</v>
      </c>
      <c r="D313" s="37">
        <f t="shared" ref="D313:F314" si="80">D314</f>
        <v>46.6</v>
      </c>
      <c r="E313" s="37">
        <f t="shared" si="80"/>
        <v>46.6</v>
      </c>
      <c r="F313" s="37">
        <f t="shared" si="80"/>
        <v>46.6</v>
      </c>
    </row>
    <row r="314" spans="1:6" s="27" customFormat="1" ht="15" x14ac:dyDescent="0.25">
      <c r="A314" s="38" t="s">
        <v>124</v>
      </c>
      <c r="B314" s="35" t="s">
        <v>427</v>
      </c>
      <c r="C314" s="35" t="s">
        <v>125</v>
      </c>
      <c r="D314" s="37">
        <f t="shared" si="80"/>
        <v>46.6</v>
      </c>
      <c r="E314" s="37">
        <f t="shared" si="80"/>
        <v>46.6</v>
      </c>
      <c r="F314" s="37">
        <f t="shared" si="80"/>
        <v>46.6</v>
      </c>
    </row>
    <row r="315" spans="1:6" s="27" customFormat="1" ht="15" x14ac:dyDescent="0.25">
      <c r="A315" s="38" t="s">
        <v>126</v>
      </c>
      <c r="B315" s="35" t="s">
        <v>427</v>
      </c>
      <c r="C315" s="35" t="s">
        <v>127</v>
      </c>
      <c r="D315" s="37">
        <v>46.6</v>
      </c>
      <c r="E315" s="37">
        <v>46.6</v>
      </c>
      <c r="F315" s="37">
        <v>46.6</v>
      </c>
    </row>
    <row r="316" spans="1:6" s="27" customFormat="1" ht="76.5" customHeight="1" x14ac:dyDescent="0.2">
      <c r="A316" s="54" t="s">
        <v>515</v>
      </c>
      <c r="B316" s="33" t="s">
        <v>516</v>
      </c>
      <c r="C316" s="33" t="s">
        <v>101</v>
      </c>
      <c r="D316" s="34">
        <f>D317</f>
        <v>1550.8</v>
      </c>
      <c r="E316" s="34">
        <f t="shared" ref="E316:F319" si="81">E317</f>
        <v>1442.1</v>
      </c>
      <c r="F316" s="34">
        <f t="shared" si="81"/>
        <v>1442.1</v>
      </c>
    </row>
    <row r="317" spans="1:6" s="27" customFormat="1" ht="52.5" customHeight="1" x14ac:dyDescent="0.25">
      <c r="A317" s="38" t="s">
        <v>517</v>
      </c>
      <c r="B317" s="35" t="s">
        <v>518</v>
      </c>
      <c r="C317" s="35" t="s">
        <v>101</v>
      </c>
      <c r="D317" s="37">
        <f>D318+D321+D324</f>
        <v>1550.8</v>
      </c>
      <c r="E317" s="37">
        <f t="shared" ref="E317:F317" si="82">E318+E321</f>
        <v>1442.1</v>
      </c>
      <c r="F317" s="37">
        <f t="shared" si="82"/>
        <v>1442.1</v>
      </c>
    </row>
    <row r="318" spans="1:6" s="27" customFormat="1" ht="39" x14ac:dyDescent="0.25">
      <c r="A318" s="38" t="s">
        <v>402</v>
      </c>
      <c r="B318" s="35" t="s">
        <v>519</v>
      </c>
      <c r="C318" s="35" t="s">
        <v>101</v>
      </c>
      <c r="D318" s="37">
        <f>D319</f>
        <v>1520.6</v>
      </c>
      <c r="E318" s="37">
        <f t="shared" si="81"/>
        <v>1442.1</v>
      </c>
      <c r="F318" s="37">
        <f t="shared" si="81"/>
        <v>1442.1</v>
      </c>
    </row>
    <row r="319" spans="1:6" s="27" customFormat="1" ht="26.25" x14ac:dyDescent="0.25">
      <c r="A319" s="38" t="s">
        <v>394</v>
      </c>
      <c r="B319" s="35" t="s">
        <v>519</v>
      </c>
      <c r="C319" s="35" t="s">
        <v>395</v>
      </c>
      <c r="D319" s="37">
        <f>D320</f>
        <v>1520.6</v>
      </c>
      <c r="E319" s="37">
        <f t="shared" si="81"/>
        <v>1442.1</v>
      </c>
      <c r="F319" s="37">
        <f t="shared" si="81"/>
        <v>1442.1</v>
      </c>
    </row>
    <row r="320" spans="1:6" s="27" customFormat="1" ht="15" x14ac:dyDescent="0.25">
      <c r="A320" s="38" t="s">
        <v>396</v>
      </c>
      <c r="B320" s="35" t="s">
        <v>519</v>
      </c>
      <c r="C320" s="35" t="s">
        <v>397</v>
      </c>
      <c r="D320" s="37">
        <f>1336.1+6+100+80-1.5</f>
        <v>1520.6</v>
      </c>
      <c r="E320" s="37">
        <f>1336.1+6+100</f>
        <v>1442.1</v>
      </c>
      <c r="F320" s="37">
        <f>1336.1+6+100</f>
        <v>1442.1</v>
      </c>
    </row>
    <row r="321" spans="1:6" s="27" customFormat="1" ht="26.25" x14ac:dyDescent="0.25">
      <c r="A321" s="38" t="s">
        <v>594</v>
      </c>
      <c r="B321" s="35" t="s">
        <v>599</v>
      </c>
      <c r="C321" s="35" t="s">
        <v>101</v>
      </c>
      <c r="D321" s="37">
        <f>D322</f>
        <v>28.7</v>
      </c>
      <c r="E321" s="37">
        <f t="shared" ref="E321:F321" si="83">E322</f>
        <v>0</v>
      </c>
      <c r="F321" s="37">
        <f t="shared" si="83"/>
        <v>0</v>
      </c>
    </row>
    <row r="322" spans="1:6" s="27" customFormat="1" ht="26.25" x14ac:dyDescent="0.25">
      <c r="A322" s="38" t="s">
        <v>394</v>
      </c>
      <c r="B322" s="35" t="s">
        <v>599</v>
      </c>
      <c r="C322" s="35" t="s">
        <v>395</v>
      </c>
      <c r="D322" s="37">
        <f>D323</f>
        <v>28.7</v>
      </c>
      <c r="E322" s="37">
        <f t="shared" ref="E322:F322" si="84">E323</f>
        <v>0</v>
      </c>
      <c r="F322" s="37">
        <f t="shared" si="84"/>
        <v>0</v>
      </c>
    </row>
    <row r="323" spans="1:6" s="27" customFormat="1" ht="15" x14ac:dyDescent="0.25">
      <c r="A323" s="38" t="s">
        <v>396</v>
      </c>
      <c r="B323" s="35" t="s">
        <v>599</v>
      </c>
      <c r="C323" s="35" t="s">
        <v>397</v>
      </c>
      <c r="D323" s="37">
        <v>28.7</v>
      </c>
      <c r="E323" s="37">
        <v>0</v>
      </c>
      <c r="F323" s="37">
        <v>0</v>
      </c>
    </row>
    <row r="324" spans="1:6" s="27" customFormat="1" ht="42.75" customHeight="1" x14ac:dyDescent="0.25">
      <c r="A324" s="38" t="s">
        <v>592</v>
      </c>
      <c r="B324" s="35" t="s">
        <v>605</v>
      </c>
      <c r="C324" s="35" t="s">
        <v>101</v>
      </c>
      <c r="D324" s="37">
        <f>D325</f>
        <v>1.5</v>
      </c>
      <c r="E324" s="37">
        <f t="shared" ref="E324:F324" si="85">E325</f>
        <v>0</v>
      </c>
      <c r="F324" s="37">
        <f t="shared" si="85"/>
        <v>0</v>
      </c>
    </row>
    <row r="325" spans="1:6" s="27" customFormat="1" ht="26.25" x14ac:dyDescent="0.25">
      <c r="A325" s="38" t="s">
        <v>394</v>
      </c>
      <c r="B325" s="35" t="s">
        <v>605</v>
      </c>
      <c r="C325" s="35" t="s">
        <v>395</v>
      </c>
      <c r="D325" s="37">
        <f>D326</f>
        <v>1.5</v>
      </c>
      <c r="E325" s="37">
        <f t="shared" ref="E325:F325" si="86">E326</f>
        <v>0</v>
      </c>
      <c r="F325" s="37">
        <f t="shared" si="86"/>
        <v>0</v>
      </c>
    </row>
    <row r="326" spans="1:6" s="27" customFormat="1" ht="15" x14ac:dyDescent="0.25">
      <c r="A326" s="38" t="s">
        <v>396</v>
      </c>
      <c r="B326" s="35" t="s">
        <v>605</v>
      </c>
      <c r="C326" s="35" t="s">
        <v>397</v>
      </c>
      <c r="D326" s="37">
        <v>1.5</v>
      </c>
      <c r="E326" s="37">
        <v>0</v>
      </c>
      <c r="F326" s="37">
        <v>0</v>
      </c>
    </row>
    <row r="327" spans="1:6" s="27" customFormat="1" ht="96" customHeight="1" x14ac:dyDescent="0.2">
      <c r="A327" s="54" t="s">
        <v>428</v>
      </c>
      <c r="B327" s="33" t="s">
        <v>429</v>
      </c>
      <c r="C327" s="33" t="s">
        <v>101</v>
      </c>
      <c r="D327" s="34">
        <f>D328</f>
        <v>20929.599999999999</v>
      </c>
      <c r="E327" s="34">
        <f>E328</f>
        <v>22545.8</v>
      </c>
      <c r="F327" s="34">
        <f>F328</f>
        <v>23191.1</v>
      </c>
    </row>
    <row r="328" spans="1:6" s="27" customFormat="1" ht="60.75" customHeight="1" x14ac:dyDescent="0.25">
      <c r="A328" s="38" t="s">
        <v>430</v>
      </c>
      <c r="B328" s="35" t="s">
        <v>431</v>
      </c>
      <c r="C328" s="35" t="s">
        <v>101</v>
      </c>
      <c r="D328" s="37">
        <f>D335+D338+D341+D329+D332</f>
        <v>20929.599999999999</v>
      </c>
      <c r="E328" s="37">
        <f>E335+E338+E341+E329</f>
        <v>22545.8</v>
      </c>
      <c r="F328" s="37">
        <f>F335+F338+F341+F329</f>
        <v>23191.1</v>
      </c>
    </row>
    <row r="329" spans="1:6" s="27" customFormat="1" ht="32.25" customHeight="1" x14ac:dyDescent="0.25">
      <c r="A329" s="38" t="s">
        <v>594</v>
      </c>
      <c r="B329" s="35" t="s">
        <v>598</v>
      </c>
      <c r="C329" s="35" t="s">
        <v>101</v>
      </c>
      <c r="D329" s="37">
        <f>D330</f>
        <v>225</v>
      </c>
      <c r="E329" s="37">
        <f t="shared" ref="E329:F329" si="87">E330</f>
        <v>0</v>
      </c>
      <c r="F329" s="37">
        <f t="shared" si="87"/>
        <v>0</v>
      </c>
    </row>
    <row r="330" spans="1:6" s="27" customFormat="1" ht="33" customHeight="1" x14ac:dyDescent="0.25">
      <c r="A330" s="38" t="s">
        <v>394</v>
      </c>
      <c r="B330" s="35" t="s">
        <v>598</v>
      </c>
      <c r="C330" s="35" t="s">
        <v>395</v>
      </c>
      <c r="D330" s="37">
        <f>D331</f>
        <v>225</v>
      </c>
      <c r="E330" s="37">
        <f t="shared" ref="E330:F330" si="88">E331</f>
        <v>0</v>
      </c>
      <c r="F330" s="37">
        <f t="shared" si="88"/>
        <v>0</v>
      </c>
    </row>
    <row r="331" spans="1:6" s="27" customFormat="1" ht="21.75" customHeight="1" x14ac:dyDescent="0.25">
      <c r="A331" s="38" t="s">
        <v>396</v>
      </c>
      <c r="B331" s="35" t="s">
        <v>598</v>
      </c>
      <c r="C331" s="35" t="s">
        <v>397</v>
      </c>
      <c r="D331" s="37">
        <v>225</v>
      </c>
      <c r="E331" s="37">
        <v>0</v>
      </c>
      <c r="F331" s="37">
        <v>0</v>
      </c>
    </row>
    <row r="332" spans="1:6" s="27" customFormat="1" ht="44.25" customHeight="1" x14ac:dyDescent="0.25">
      <c r="A332" s="38" t="s">
        <v>592</v>
      </c>
      <c r="B332" s="35" t="s">
        <v>604</v>
      </c>
      <c r="C332" s="35" t="s">
        <v>101</v>
      </c>
      <c r="D332" s="37">
        <f>D333</f>
        <v>12.5</v>
      </c>
      <c r="E332" s="37">
        <f t="shared" ref="E332:F332" si="89">E333</f>
        <v>0</v>
      </c>
      <c r="F332" s="37">
        <f t="shared" si="89"/>
        <v>0</v>
      </c>
    </row>
    <row r="333" spans="1:6" s="27" customFormat="1" ht="33" customHeight="1" x14ac:dyDescent="0.25">
      <c r="A333" s="38" t="s">
        <v>394</v>
      </c>
      <c r="B333" s="35" t="s">
        <v>604</v>
      </c>
      <c r="C333" s="35" t="s">
        <v>395</v>
      </c>
      <c r="D333" s="37">
        <f>D334</f>
        <v>12.5</v>
      </c>
      <c r="E333" s="37">
        <f t="shared" ref="E333:F333" si="90">E334</f>
        <v>0</v>
      </c>
      <c r="F333" s="37">
        <f t="shared" si="90"/>
        <v>0</v>
      </c>
    </row>
    <row r="334" spans="1:6" s="27" customFormat="1" ht="21.75" customHeight="1" x14ac:dyDescent="0.25">
      <c r="A334" s="38" t="s">
        <v>396</v>
      </c>
      <c r="B334" s="35" t="s">
        <v>604</v>
      </c>
      <c r="C334" s="35" t="s">
        <v>397</v>
      </c>
      <c r="D334" s="37">
        <v>12.5</v>
      </c>
      <c r="E334" s="37">
        <v>0</v>
      </c>
      <c r="F334" s="37">
        <v>0</v>
      </c>
    </row>
    <row r="335" spans="1:6" s="27" customFormat="1" ht="71.25" customHeight="1" x14ac:dyDescent="0.25">
      <c r="A335" s="38" t="s">
        <v>432</v>
      </c>
      <c r="B335" s="35" t="s">
        <v>433</v>
      </c>
      <c r="C335" s="35" t="s">
        <v>101</v>
      </c>
      <c r="D335" s="37">
        <f t="shared" ref="D335:F336" si="91">D336</f>
        <v>294.39999999999998</v>
      </c>
      <c r="E335" s="37">
        <f t="shared" si="91"/>
        <v>294.39999999999998</v>
      </c>
      <c r="F335" s="37">
        <f t="shared" si="91"/>
        <v>304.5</v>
      </c>
    </row>
    <row r="336" spans="1:6" s="27" customFormat="1" ht="29.25" customHeight="1" x14ac:dyDescent="0.25">
      <c r="A336" s="38" t="s">
        <v>394</v>
      </c>
      <c r="B336" s="35" t="s">
        <v>433</v>
      </c>
      <c r="C336" s="35" t="s">
        <v>395</v>
      </c>
      <c r="D336" s="37">
        <f t="shared" si="91"/>
        <v>294.39999999999998</v>
      </c>
      <c r="E336" s="37">
        <f t="shared" si="91"/>
        <v>294.39999999999998</v>
      </c>
      <c r="F336" s="37">
        <f t="shared" si="91"/>
        <v>304.5</v>
      </c>
    </row>
    <row r="337" spans="1:6" s="27" customFormat="1" ht="20.25" customHeight="1" x14ac:dyDescent="0.25">
      <c r="A337" s="38" t="s">
        <v>396</v>
      </c>
      <c r="B337" s="35" t="s">
        <v>433</v>
      </c>
      <c r="C337" s="35" t="s">
        <v>397</v>
      </c>
      <c r="D337" s="37">
        <v>294.39999999999998</v>
      </c>
      <c r="E337" s="37">
        <v>294.39999999999998</v>
      </c>
      <c r="F337" s="37">
        <v>304.5</v>
      </c>
    </row>
    <row r="338" spans="1:6" s="27" customFormat="1" ht="41.25" customHeight="1" x14ac:dyDescent="0.25">
      <c r="A338" s="38" t="s">
        <v>402</v>
      </c>
      <c r="B338" s="35" t="s">
        <v>434</v>
      </c>
      <c r="C338" s="35" t="s">
        <v>101</v>
      </c>
      <c r="D338" s="37">
        <f t="shared" ref="D338:F339" si="92">D339</f>
        <v>8873</v>
      </c>
      <c r="E338" s="37">
        <f t="shared" si="92"/>
        <v>10332.5</v>
      </c>
      <c r="F338" s="37">
        <f t="shared" si="92"/>
        <v>10562.3</v>
      </c>
    </row>
    <row r="339" spans="1:6" s="27" customFormat="1" ht="27.75" customHeight="1" x14ac:dyDescent="0.25">
      <c r="A339" s="38" t="s">
        <v>394</v>
      </c>
      <c r="B339" s="35" t="s">
        <v>434</v>
      </c>
      <c r="C339" s="35" t="s">
        <v>395</v>
      </c>
      <c r="D339" s="37">
        <f t="shared" si="92"/>
        <v>8873</v>
      </c>
      <c r="E339" s="37">
        <f t="shared" si="92"/>
        <v>10332.5</v>
      </c>
      <c r="F339" s="37">
        <f t="shared" si="92"/>
        <v>10562.3</v>
      </c>
    </row>
    <row r="340" spans="1:6" s="27" customFormat="1" ht="18.75" customHeight="1" x14ac:dyDescent="0.25">
      <c r="A340" s="38" t="s">
        <v>396</v>
      </c>
      <c r="B340" s="35" t="s">
        <v>434</v>
      </c>
      <c r="C340" s="35" t="s">
        <v>397</v>
      </c>
      <c r="D340" s="37">
        <f>8885.5-12.5</f>
        <v>8873</v>
      </c>
      <c r="E340" s="37">
        <v>10332.5</v>
      </c>
      <c r="F340" s="37">
        <v>10562.3</v>
      </c>
    </row>
    <row r="341" spans="1:6" s="27" customFormat="1" ht="30.75" customHeight="1" x14ac:dyDescent="0.25">
      <c r="A341" s="38" t="s">
        <v>435</v>
      </c>
      <c r="B341" s="35" t="s">
        <v>436</v>
      </c>
      <c r="C341" s="35" t="s">
        <v>101</v>
      </c>
      <c r="D341" s="37">
        <f t="shared" ref="D341:F342" si="93">D342</f>
        <v>11524.7</v>
      </c>
      <c r="E341" s="37">
        <f t="shared" si="93"/>
        <v>11918.9</v>
      </c>
      <c r="F341" s="37">
        <f t="shared" si="93"/>
        <v>12324.3</v>
      </c>
    </row>
    <row r="342" spans="1:6" s="27" customFormat="1" ht="31.5" customHeight="1" x14ac:dyDescent="0.25">
      <c r="A342" s="38" t="s">
        <v>394</v>
      </c>
      <c r="B342" s="35" t="s">
        <v>436</v>
      </c>
      <c r="C342" s="35" t="s">
        <v>395</v>
      </c>
      <c r="D342" s="37">
        <f t="shared" si="93"/>
        <v>11524.7</v>
      </c>
      <c r="E342" s="37">
        <f t="shared" si="93"/>
        <v>11918.9</v>
      </c>
      <c r="F342" s="37">
        <f t="shared" si="93"/>
        <v>12324.3</v>
      </c>
    </row>
    <row r="343" spans="1:6" s="27" customFormat="1" ht="15" x14ac:dyDescent="0.25">
      <c r="A343" s="38" t="s">
        <v>396</v>
      </c>
      <c r="B343" s="35" t="s">
        <v>436</v>
      </c>
      <c r="C343" s="35" t="s">
        <v>397</v>
      </c>
      <c r="D343" s="37">
        <v>11524.7</v>
      </c>
      <c r="E343" s="37">
        <v>11918.9</v>
      </c>
      <c r="F343" s="37">
        <v>12324.3</v>
      </c>
    </row>
    <row r="344" spans="1:6" s="27" customFormat="1" ht="25.5" x14ac:dyDescent="0.2">
      <c r="A344" s="54" t="s">
        <v>210</v>
      </c>
      <c r="B344" s="33" t="s">
        <v>211</v>
      </c>
      <c r="C344" s="33" t="s">
        <v>101</v>
      </c>
      <c r="D344" s="34">
        <f>D345+D353+D349</f>
        <v>2386.6999999999998</v>
      </c>
      <c r="E344" s="34">
        <f>E345+E353+E349</f>
        <v>716.5</v>
      </c>
      <c r="F344" s="34">
        <f>F345+F353+F349</f>
        <v>716.5</v>
      </c>
    </row>
    <row r="345" spans="1:6" s="27" customFormat="1" ht="39" hidden="1" x14ac:dyDescent="0.25">
      <c r="A345" s="38" t="s">
        <v>212</v>
      </c>
      <c r="B345" s="35" t="s">
        <v>213</v>
      </c>
      <c r="C345" s="35" t="s">
        <v>101</v>
      </c>
      <c r="D345" s="37">
        <f>D346</f>
        <v>0</v>
      </c>
      <c r="E345" s="37">
        <f t="shared" ref="E345:F347" si="94">E346</f>
        <v>0</v>
      </c>
      <c r="F345" s="37">
        <f t="shared" si="94"/>
        <v>0</v>
      </c>
    </row>
    <row r="346" spans="1:6" s="27" customFormat="1" ht="15" hidden="1" x14ac:dyDescent="0.25">
      <c r="A346" s="38" t="s">
        <v>179</v>
      </c>
      <c r="B346" s="35" t="s">
        <v>214</v>
      </c>
      <c r="C346" s="35" t="s">
        <v>101</v>
      </c>
      <c r="D346" s="37">
        <f>D347</f>
        <v>0</v>
      </c>
      <c r="E346" s="37">
        <f t="shared" si="94"/>
        <v>0</v>
      </c>
      <c r="F346" s="37">
        <f t="shared" si="94"/>
        <v>0</v>
      </c>
    </row>
    <row r="347" spans="1:6" s="27" customFormat="1" ht="29.25" hidden="1" customHeight="1" x14ac:dyDescent="0.25">
      <c r="A347" s="38" t="s">
        <v>120</v>
      </c>
      <c r="B347" s="35" t="s">
        <v>214</v>
      </c>
      <c r="C347" s="35" t="s">
        <v>121</v>
      </c>
      <c r="D347" s="37">
        <f>D348</f>
        <v>0</v>
      </c>
      <c r="E347" s="37">
        <f t="shared" si="94"/>
        <v>0</v>
      </c>
      <c r="F347" s="37">
        <f t="shared" si="94"/>
        <v>0</v>
      </c>
    </row>
    <row r="348" spans="1:6" s="27" customFormat="1" ht="26.25" hidden="1" x14ac:dyDescent="0.25">
      <c r="A348" s="38" t="s">
        <v>122</v>
      </c>
      <c r="B348" s="35" t="s">
        <v>214</v>
      </c>
      <c r="C348" s="35" t="s">
        <v>123</v>
      </c>
      <c r="D348" s="37"/>
      <c r="E348" s="37"/>
      <c r="F348" s="37"/>
    </row>
    <row r="349" spans="1:6" s="27" customFormat="1" ht="39" x14ac:dyDescent="0.25">
      <c r="A349" s="38" t="s">
        <v>212</v>
      </c>
      <c r="B349" s="35" t="s">
        <v>213</v>
      </c>
      <c r="C349" s="35" t="s">
        <v>101</v>
      </c>
      <c r="D349" s="37">
        <f>D350</f>
        <v>360</v>
      </c>
      <c r="E349" s="37">
        <f t="shared" ref="E349:F349" si="95">E350</f>
        <v>0</v>
      </c>
      <c r="F349" s="37">
        <f t="shared" si="95"/>
        <v>0</v>
      </c>
    </row>
    <row r="350" spans="1:6" s="27" customFormat="1" ht="15" x14ac:dyDescent="0.25">
      <c r="A350" s="38" t="s">
        <v>179</v>
      </c>
      <c r="B350" s="35" t="s">
        <v>214</v>
      </c>
      <c r="C350" s="35" t="s">
        <v>101</v>
      </c>
      <c r="D350" s="37">
        <f>D351</f>
        <v>360</v>
      </c>
      <c r="E350" s="37">
        <f t="shared" ref="E350:F350" si="96">E351</f>
        <v>0</v>
      </c>
      <c r="F350" s="37">
        <f t="shared" si="96"/>
        <v>0</v>
      </c>
    </row>
    <row r="351" spans="1:6" s="27" customFormat="1" ht="26.25" x14ac:dyDescent="0.25">
      <c r="A351" s="38" t="s">
        <v>120</v>
      </c>
      <c r="B351" s="35" t="s">
        <v>214</v>
      </c>
      <c r="C351" s="35" t="s">
        <v>121</v>
      </c>
      <c r="D351" s="37">
        <f>D352</f>
        <v>360</v>
      </c>
      <c r="E351" s="37">
        <f t="shared" ref="E351:F351" si="97">E352</f>
        <v>0</v>
      </c>
      <c r="F351" s="37">
        <f t="shared" si="97"/>
        <v>0</v>
      </c>
    </row>
    <row r="352" spans="1:6" s="27" customFormat="1" ht="26.25" x14ac:dyDescent="0.25">
      <c r="A352" s="38" t="s">
        <v>122</v>
      </c>
      <c r="B352" s="35" t="s">
        <v>214</v>
      </c>
      <c r="C352" s="35" t="s">
        <v>123</v>
      </c>
      <c r="D352" s="37">
        <v>360</v>
      </c>
      <c r="E352" s="37">
        <v>0</v>
      </c>
      <c r="F352" s="37">
        <v>0</v>
      </c>
    </row>
    <row r="353" spans="1:6" s="27" customFormat="1" ht="15" x14ac:dyDescent="0.25">
      <c r="A353" s="38" t="s">
        <v>220</v>
      </c>
      <c r="B353" s="35" t="s">
        <v>221</v>
      </c>
      <c r="C353" s="35" t="s">
        <v>101</v>
      </c>
      <c r="D353" s="37">
        <f>D354</f>
        <v>2026.7</v>
      </c>
      <c r="E353" s="37">
        <f t="shared" ref="E353:F355" si="98">E354</f>
        <v>716.5</v>
      </c>
      <c r="F353" s="37">
        <f t="shared" si="98"/>
        <v>716.5</v>
      </c>
    </row>
    <row r="354" spans="1:6" s="27" customFormat="1" ht="15" x14ac:dyDescent="0.25">
      <c r="A354" s="38" t="s">
        <v>179</v>
      </c>
      <c r="B354" s="35" t="s">
        <v>222</v>
      </c>
      <c r="C354" s="35" t="s">
        <v>101</v>
      </c>
      <c r="D354" s="37">
        <f>D355+D374</f>
        <v>2026.7</v>
      </c>
      <c r="E354" s="37">
        <f t="shared" si="98"/>
        <v>716.5</v>
      </c>
      <c r="F354" s="37">
        <f t="shared" si="98"/>
        <v>716.5</v>
      </c>
    </row>
    <row r="355" spans="1:6" s="27" customFormat="1" ht="29.25" customHeight="1" x14ac:dyDescent="0.25">
      <c r="A355" s="38" t="s">
        <v>120</v>
      </c>
      <c r="B355" s="35" t="s">
        <v>222</v>
      </c>
      <c r="C355" s="35" t="s">
        <v>121</v>
      </c>
      <c r="D355" s="37">
        <f>D356</f>
        <v>1326.7</v>
      </c>
      <c r="E355" s="37">
        <f t="shared" si="98"/>
        <v>716.5</v>
      </c>
      <c r="F355" s="37">
        <f t="shared" si="98"/>
        <v>716.5</v>
      </c>
    </row>
    <row r="356" spans="1:6" s="27" customFormat="1" ht="26.25" x14ac:dyDescent="0.25">
      <c r="A356" s="38" t="s">
        <v>122</v>
      </c>
      <c r="B356" s="35" t="s">
        <v>222</v>
      </c>
      <c r="C356" s="35" t="s">
        <v>123</v>
      </c>
      <c r="D356" s="37">
        <f>430+119.9+166.6+90+124.2+396</f>
        <v>1326.7</v>
      </c>
      <c r="E356" s="37">
        <f>430+119.9+166.6</f>
        <v>716.5</v>
      </c>
      <c r="F356" s="37">
        <f>430+119.9+166.6</f>
        <v>716.5</v>
      </c>
    </row>
    <row r="357" spans="1:6" s="27" customFormat="1" ht="39" hidden="1" x14ac:dyDescent="0.25">
      <c r="A357" s="38" t="s">
        <v>382</v>
      </c>
      <c r="B357" s="35" t="s">
        <v>383</v>
      </c>
      <c r="C357" s="35" t="s">
        <v>101</v>
      </c>
      <c r="D357" s="37">
        <f>D358</f>
        <v>0</v>
      </c>
      <c r="E357" s="37">
        <f t="shared" ref="E357:F359" si="99">E358</f>
        <v>0</v>
      </c>
      <c r="F357" s="37">
        <f t="shared" si="99"/>
        <v>0</v>
      </c>
    </row>
    <row r="358" spans="1:6" s="27" customFormat="1" ht="15" hidden="1" x14ac:dyDescent="0.25">
      <c r="A358" s="38" t="s">
        <v>179</v>
      </c>
      <c r="B358" s="35" t="s">
        <v>384</v>
      </c>
      <c r="C358" s="35" t="s">
        <v>101</v>
      </c>
      <c r="D358" s="37">
        <f>D359</f>
        <v>0</v>
      </c>
      <c r="E358" s="37">
        <f t="shared" si="99"/>
        <v>0</v>
      </c>
      <c r="F358" s="37">
        <f t="shared" si="99"/>
        <v>0</v>
      </c>
    </row>
    <row r="359" spans="1:6" s="27" customFormat="1" ht="39" hidden="1" x14ac:dyDescent="0.25">
      <c r="A359" s="38" t="s">
        <v>226</v>
      </c>
      <c r="B359" s="35" t="s">
        <v>384</v>
      </c>
      <c r="C359" s="35" t="s">
        <v>227</v>
      </c>
      <c r="D359" s="37">
        <f>D360</f>
        <v>0</v>
      </c>
      <c r="E359" s="37">
        <f t="shared" si="99"/>
        <v>0</v>
      </c>
      <c r="F359" s="37">
        <f t="shared" si="99"/>
        <v>0</v>
      </c>
    </row>
    <row r="360" spans="1:6" s="27" customFormat="1" ht="15" hidden="1" x14ac:dyDescent="0.25">
      <c r="A360" s="38" t="s">
        <v>228</v>
      </c>
      <c r="B360" s="35" t="s">
        <v>384</v>
      </c>
      <c r="C360" s="35" t="s">
        <v>229</v>
      </c>
      <c r="D360" s="37"/>
      <c r="E360" s="37"/>
      <c r="F360" s="37"/>
    </row>
    <row r="361" spans="1:6" s="27" customFormat="1" ht="26.25" hidden="1" x14ac:dyDescent="0.25">
      <c r="A361" s="38" t="s">
        <v>230</v>
      </c>
      <c r="B361" s="35" t="s">
        <v>231</v>
      </c>
      <c r="C361" s="35" t="s">
        <v>101</v>
      </c>
      <c r="D361" s="37">
        <f>D362</f>
        <v>0</v>
      </c>
      <c r="E361" s="37">
        <f t="shared" ref="E361:F363" si="100">E362</f>
        <v>0</v>
      </c>
      <c r="F361" s="37">
        <f t="shared" si="100"/>
        <v>0</v>
      </c>
    </row>
    <row r="362" spans="1:6" s="27" customFormat="1" ht="15" hidden="1" x14ac:dyDescent="0.25">
      <c r="A362" s="38" t="s">
        <v>179</v>
      </c>
      <c r="B362" s="35" t="s">
        <v>232</v>
      </c>
      <c r="C362" s="35" t="s">
        <v>101</v>
      </c>
      <c r="D362" s="37">
        <f>D363</f>
        <v>0</v>
      </c>
      <c r="E362" s="37">
        <f t="shared" si="100"/>
        <v>0</v>
      </c>
      <c r="F362" s="37">
        <f t="shared" si="100"/>
        <v>0</v>
      </c>
    </row>
    <row r="363" spans="1:6" s="27" customFormat="1" ht="26.25" hidden="1" x14ac:dyDescent="0.25">
      <c r="A363" s="38" t="s">
        <v>120</v>
      </c>
      <c r="B363" s="35" t="s">
        <v>232</v>
      </c>
      <c r="C363" s="35" t="s">
        <v>121</v>
      </c>
      <c r="D363" s="37">
        <f>D364</f>
        <v>0</v>
      </c>
      <c r="E363" s="37">
        <f t="shared" si="100"/>
        <v>0</v>
      </c>
      <c r="F363" s="37">
        <f t="shared" si="100"/>
        <v>0</v>
      </c>
    </row>
    <row r="364" spans="1:6" s="27" customFormat="1" ht="26.25" hidden="1" x14ac:dyDescent="0.25">
      <c r="A364" s="38" t="s">
        <v>122</v>
      </c>
      <c r="B364" s="35" t="s">
        <v>232</v>
      </c>
      <c r="C364" s="35" t="s">
        <v>123</v>
      </c>
      <c r="D364" s="37"/>
      <c r="E364" s="37"/>
      <c r="F364" s="37"/>
    </row>
    <row r="365" spans="1:6" s="27" customFormat="1" ht="38.25" hidden="1" x14ac:dyDescent="0.2">
      <c r="A365" s="54" t="s">
        <v>312</v>
      </c>
      <c r="B365" s="33" t="s">
        <v>313</v>
      </c>
      <c r="C365" s="33" t="s">
        <v>101</v>
      </c>
      <c r="D365" s="34">
        <f>D366</f>
        <v>0</v>
      </c>
      <c r="E365" s="34">
        <f t="shared" ref="E365:F368" si="101">E366</f>
        <v>0</v>
      </c>
      <c r="F365" s="34">
        <f t="shared" si="101"/>
        <v>0</v>
      </c>
    </row>
    <row r="366" spans="1:6" s="27" customFormat="1" ht="51.75" hidden="1" x14ac:dyDescent="0.25">
      <c r="A366" s="38" t="s">
        <v>314</v>
      </c>
      <c r="B366" s="35" t="s">
        <v>315</v>
      </c>
      <c r="C366" s="35" t="s">
        <v>101</v>
      </c>
      <c r="D366" s="37">
        <f>D367</f>
        <v>0</v>
      </c>
      <c r="E366" s="37">
        <f t="shared" si="101"/>
        <v>0</v>
      </c>
      <c r="F366" s="37">
        <f t="shared" si="101"/>
        <v>0</v>
      </c>
    </row>
    <row r="367" spans="1:6" s="27" customFormat="1" ht="39" hidden="1" x14ac:dyDescent="0.25">
      <c r="A367" s="38" t="s">
        <v>316</v>
      </c>
      <c r="B367" s="35" t="s">
        <v>317</v>
      </c>
      <c r="C367" s="35" t="s">
        <v>101</v>
      </c>
      <c r="D367" s="37">
        <f>D368</f>
        <v>0</v>
      </c>
      <c r="E367" s="37">
        <f t="shared" si="101"/>
        <v>0</v>
      </c>
      <c r="F367" s="37">
        <f t="shared" si="101"/>
        <v>0</v>
      </c>
    </row>
    <row r="368" spans="1:6" s="27" customFormat="1" ht="39" hidden="1" x14ac:dyDescent="0.25">
      <c r="A368" s="38" t="s">
        <v>318</v>
      </c>
      <c r="B368" s="35" t="s">
        <v>317</v>
      </c>
      <c r="C368" s="35" t="s">
        <v>125</v>
      </c>
      <c r="D368" s="37">
        <f>D369</f>
        <v>0</v>
      </c>
      <c r="E368" s="37">
        <f t="shared" si="101"/>
        <v>0</v>
      </c>
      <c r="F368" s="37">
        <f t="shared" si="101"/>
        <v>0</v>
      </c>
    </row>
    <row r="369" spans="1:6" s="27" customFormat="1" ht="15" hidden="1" x14ac:dyDescent="0.25">
      <c r="A369" s="38" t="s">
        <v>124</v>
      </c>
      <c r="B369" s="35" t="s">
        <v>317</v>
      </c>
      <c r="C369" s="35" t="s">
        <v>319</v>
      </c>
      <c r="D369" s="37"/>
      <c r="E369" s="37"/>
      <c r="F369" s="37"/>
    </row>
    <row r="370" spans="1:6" s="27" customFormat="1" ht="39" hidden="1" x14ac:dyDescent="0.25">
      <c r="A370" s="38" t="s">
        <v>320</v>
      </c>
      <c r="B370" s="35" t="s">
        <v>321</v>
      </c>
      <c r="C370" s="35" t="s">
        <v>101</v>
      </c>
      <c r="D370" s="37">
        <f>D371</f>
        <v>0</v>
      </c>
      <c r="E370" s="37">
        <f>E371</f>
        <v>0</v>
      </c>
      <c r="F370" s="37">
        <f>F371</f>
        <v>0</v>
      </c>
    </row>
    <row r="371" spans="1:6" s="27" customFormat="1" ht="39" hidden="1" x14ac:dyDescent="0.25">
      <c r="A371" s="38" t="s">
        <v>318</v>
      </c>
      <c r="B371" s="35" t="s">
        <v>321</v>
      </c>
      <c r="C371" s="35" t="s">
        <v>319</v>
      </c>
      <c r="D371" s="37"/>
      <c r="E371" s="37"/>
      <c r="F371" s="37"/>
    </row>
    <row r="372" spans="1:6" s="27" customFormat="1" ht="39" hidden="1" x14ac:dyDescent="0.25">
      <c r="A372" s="38" t="s">
        <v>322</v>
      </c>
      <c r="B372" s="35" t="s">
        <v>323</v>
      </c>
      <c r="C372" s="35" t="s">
        <v>101</v>
      </c>
      <c r="D372" s="37">
        <f>D373</f>
        <v>0</v>
      </c>
      <c r="E372" s="37">
        <f>E373</f>
        <v>0</v>
      </c>
      <c r="F372" s="37">
        <f>F373</f>
        <v>0</v>
      </c>
    </row>
    <row r="373" spans="1:6" s="27" customFormat="1" ht="39" hidden="1" x14ac:dyDescent="0.25">
      <c r="A373" s="38" t="s">
        <v>318</v>
      </c>
      <c r="B373" s="35" t="s">
        <v>323</v>
      </c>
      <c r="C373" s="35" t="s">
        <v>319</v>
      </c>
      <c r="D373" s="37"/>
      <c r="E373" s="37"/>
      <c r="F373" s="37"/>
    </row>
    <row r="374" spans="1:6" s="27" customFormat="1" ht="15" x14ac:dyDescent="0.25">
      <c r="A374" s="38" t="s">
        <v>124</v>
      </c>
      <c r="B374" s="35" t="s">
        <v>222</v>
      </c>
      <c r="C374" s="35" t="s">
        <v>125</v>
      </c>
      <c r="D374" s="37">
        <f>D375</f>
        <v>700</v>
      </c>
      <c r="E374" s="37">
        <f t="shared" ref="E374:F374" si="102">E375</f>
        <v>0</v>
      </c>
      <c r="F374" s="37">
        <f t="shared" si="102"/>
        <v>0</v>
      </c>
    </row>
    <row r="375" spans="1:6" s="27" customFormat="1" ht="42.75" customHeight="1" x14ac:dyDescent="0.25">
      <c r="A375" s="84" t="s">
        <v>602</v>
      </c>
      <c r="B375" s="35" t="s">
        <v>222</v>
      </c>
      <c r="C375" s="35" t="s">
        <v>319</v>
      </c>
      <c r="D375" s="37">
        <v>700</v>
      </c>
      <c r="E375" s="37">
        <v>0</v>
      </c>
      <c r="F375" s="37">
        <v>0</v>
      </c>
    </row>
    <row r="376" spans="1:6" s="27" customFormat="1" ht="37.5" customHeight="1" x14ac:dyDescent="0.2">
      <c r="A376" s="54" t="s">
        <v>223</v>
      </c>
      <c r="B376" s="33" t="s">
        <v>224</v>
      </c>
      <c r="C376" s="33" t="s">
        <v>101</v>
      </c>
      <c r="D376" s="34">
        <f>D377</f>
        <v>398</v>
      </c>
      <c r="E376" s="34">
        <f>E377</f>
        <v>398</v>
      </c>
      <c r="F376" s="34">
        <f>F377</f>
        <v>398</v>
      </c>
    </row>
    <row r="377" spans="1:6" s="27" customFormat="1" ht="15" x14ac:dyDescent="0.25">
      <c r="A377" s="38" t="s">
        <v>179</v>
      </c>
      <c r="B377" s="35" t="s">
        <v>360</v>
      </c>
      <c r="C377" s="35" t="s">
        <v>101</v>
      </c>
      <c r="D377" s="37">
        <f>D378+D380</f>
        <v>398</v>
      </c>
      <c r="E377" s="37">
        <f>E378+E380</f>
        <v>398</v>
      </c>
      <c r="F377" s="37">
        <f>F378+F380</f>
        <v>398</v>
      </c>
    </row>
    <row r="378" spans="1:6" s="27" customFormat="1" ht="26.25" x14ac:dyDescent="0.25">
      <c r="A378" s="38" t="s">
        <v>120</v>
      </c>
      <c r="B378" s="35" t="s">
        <v>360</v>
      </c>
      <c r="C378" s="35" t="s">
        <v>121</v>
      </c>
      <c r="D378" s="37">
        <f>D379</f>
        <v>398</v>
      </c>
      <c r="E378" s="37">
        <f>E379</f>
        <v>398</v>
      </c>
      <c r="F378" s="37">
        <f>F379</f>
        <v>398</v>
      </c>
    </row>
    <row r="379" spans="1:6" s="27" customFormat="1" ht="26.25" x14ac:dyDescent="0.25">
      <c r="A379" s="38" t="s">
        <v>122</v>
      </c>
      <c r="B379" s="35" t="s">
        <v>360</v>
      </c>
      <c r="C379" s="35" t="s">
        <v>123</v>
      </c>
      <c r="D379" s="37">
        <v>398</v>
      </c>
      <c r="E379" s="37">
        <v>398</v>
      </c>
      <c r="F379" s="37">
        <v>398</v>
      </c>
    </row>
    <row r="380" spans="1:6" s="27" customFormat="1" ht="27.75" hidden="1" customHeight="1" x14ac:dyDescent="0.25">
      <c r="A380" s="38" t="s">
        <v>226</v>
      </c>
      <c r="B380" s="35" t="s">
        <v>360</v>
      </c>
      <c r="C380" s="35" t="s">
        <v>227</v>
      </c>
      <c r="D380" s="37">
        <f>D381</f>
        <v>0</v>
      </c>
      <c r="E380" s="37">
        <f>E381</f>
        <v>0</v>
      </c>
      <c r="F380" s="37">
        <f>F381</f>
        <v>0</v>
      </c>
    </row>
    <row r="381" spans="1:6" s="27" customFormat="1" ht="19.5" hidden="1" customHeight="1" x14ac:dyDescent="0.25">
      <c r="A381" s="38" t="s">
        <v>228</v>
      </c>
      <c r="B381" s="35" t="s">
        <v>360</v>
      </c>
      <c r="C381" s="35" t="s">
        <v>229</v>
      </c>
      <c r="D381" s="37"/>
      <c r="E381" s="37"/>
      <c r="F381" s="37"/>
    </row>
    <row r="382" spans="1:6" s="27" customFormat="1" ht="27.75" customHeight="1" x14ac:dyDescent="0.2">
      <c r="A382" s="54" t="s">
        <v>339</v>
      </c>
      <c r="B382" s="33" t="s">
        <v>340</v>
      </c>
      <c r="C382" s="33" t="s">
        <v>101</v>
      </c>
      <c r="D382" s="34">
        <f>D383+D389+D392</f>
        <v>675.4</v>
      </c>
      <c r="E382" s="34">
        <f>E383+E389+E392</f>
        <v>685.4</v>
      </c>
      <c r="F382" s="34">
        <f>F383+F389+F392</f>
        <v>685.4</v>
      </c>
    </row>
    <row r="383" spans="1:6" s="27" customFormat="1" ht="18.75" customHeight="1" x14ac:dyDescent="0.25">
      <c r="A383" s="38" t="s">
        <v>483</v>
      </c>
      <c r="B383" s="35" t="s">
        <v>484</v>
      </c>
      <c r="C383" s="35" t="s">
        <v>101</v>
      </c>
      <c r="D383" s="37">
        <f t="shared" ref="D383:F384" si="103">D384</f>
        <v>402</v>
      </c>
      <c r="E383" s="37">
        <f t="shared" si="103"/>
        <v>402</v>
      </c>
      <c r="F383" s="37">
        <f t="shared" si="103"/>
        <v>402</v>
      </c>
    </row>
    <row r="384" spans="1:6" s="27" customFormat="1" ht="18" customHeight="1" x14ac:dyDescent="0.25">
      <c r="A384" s="38" t="s">
        <v>485</v>
      </c>
      <c r="B384" s="35" t="s">
        <v>484</v>
      </c>
      <c r="C384" s="35" t="s">
        <v>486</v>
      </c>
      <c r="D384" s="37">
        <f t="shared" si="103"/>
        <v>402</v>
      </c>
      <c r="E384" s="37">
        <f t="shared" si="103"/>
        <v>402</v>
      </c>
      <c r="F384" s="37">
        <f t="shared" si="103"/>
        <v>402</v>
      </c>
    </row>
    <row r="385" spans="1:6" s="27" customFormat="1" ht="21" customHeight="1" x14ac:dyDescent="0.25">
      <c r="A385" s="38" t="s">
        <v>487</v>
      </c>
      <c r="B385" s="35" t="s">
        <v>484</v>
      </c>
      <c r="C385" s="35" t="s">
        <v>488</v>
      </c>
      <c r="D385" s="37">
        <v>402</v>
      </c>
      <c r="E385" s="37">
        <v>402</v>
      </c>
      <c r="F385" s="37">
        <v>402</v>
      </c>
    </row>
    <row r="386" spans="1:6" s="27" customFormat="1" ht="15.75" hidden="1" customHeight="1" x14ac:dyDescent="0.25">
      <c r="A386" s="38" t="s">
        <v>341</v>
      </c>
      <c r="B386" s="35" t="s">
        <v>342</v>
      </c>
      <c r="C386" s="35" t="s">
        <v>101</v>
      </c>
      <c r="D386" s="37">
        <f t="shared" ref="D386:F387" si="104">D387</f>
        <v>0</v>
      </c>
      <c r="E386" s="37">
        <f t="shared" si="104"/>
        <v>0</v>
      </c>
      <c r="F386" s="37">
        <f t="shared" si="104"/>
        <v>0</v>
      </c>
    </row>
    <row r="387" spans="1:6" s="27" customFormat="1" ht="15" hidden="1" x14ac:dyDescent="0.25">
      <c r="A387" s="38" t="s">
        <v>124</v>
      </c>
      <c r="B387" s="35" t="s">
        <v>342</v>
      </c>
      <c r="C387" s="35" t="s">
        <v>125</v>
      </c>
      <c r="D387" s="37">
        <f t="shared" si="104"/>
        <v>0</v>
      </c>
      <c r="E387" s="37">
        <f t="shared" si="104"/>
        <v>0</v>
      </c>
      <c r="F387" s="37">
        <f t="shared" si="104"/>
        <v>0</v>
      </c>
    </row>
    <row r="388" spans="1:6" s="27" customFormat="1" ht="30" hidden="1" customHeight="1" x14ac:dyDescent="0.25">
      <c r="A388" s="38" t="s">
        <v>318</v>
      </c>
      <c r="B388" s="35" t="s">
        <v>342</v>
      </c>
      <c r="C388" s="35" t="s">
        <v>319</v>
      </c>
      <c r="D388" s="37"/>
      <c r="E388" s="37"/>
      <c r="F388" s="37"/>
    </row>
    <row r="389" spans="1:6" s="27" customFormat="1" ht="56.25" customHeight="1" x14ac:dyDescent="0.25">
      <c r="A389" s="38" t="s">
        <v>493</v>
      </c>
      <c r="B389" s="35" t="s">
        <v>494</v>
      </c>
      <c r="C389" s="35" t="s">
        <v>101</v>
      </c>
      <c r="D389" s="37">
        <f t="shared" ref="D389:F390" si="105">D390</f>
        <v>273.39999999999998</v>
      </c>
      <c r="E389" s="37">
        <f t="shared" si="105"/>
        <v>283.39999999999998</v>
      </c>
      <c r="F389" s="37">
        <f t="shared" si="105"/>
        <v>283.39999999999998</v>
      </c>
    </row>
    <row r="390" spans="1:6" s="27" customFormat="1" ht="15.75" customHeight="1" x14ac:dyDescent="0.25">
      <c r="A390" s="38" t="s">
        <v>495</v>
      </c>
      <c r="B390" s="35" t="s">
        <v>494</v>
      </c>
      <c r="C390" s="35" t="s">
        <v>486</v>
      </c>
      <c r="D390" s="37">
        <f t="shared" si="105"/>
        <v>273.39999999999998</v>
      </c>
      <c r="E390" s="37">
        <f t="shared" si="105"/>
        <v>283.39999999999998</v>
      </c>
      <c r="F390" s="37">
        <f t="shared" si="105"/>
        <v>283.39999999999998</v>
      </c>
    </row>
    <row r="391" spans="1:6" s="27" customFormat="1" ht="18.75" customHeight="1" x14ac:dyDescent="0.25">
      <c r="A391" s="38" t="s">
        <v>487</v>
      </c>
      <c r="B391" s="35" t="s">
        <v>494</v>
      </c>
      <c r="C391" s="35" t="s">
        <v>488</v>
      </c>
      <c r="D391" s="37">
        <v>273.39999999999998</v>
      </c>
      <c r="E391" s="37">
        <v>283.39999999999998</v>
      </c>
      <c r="F391" s="37">
        <v>283.39999999999998</v>
      </c>
    </row>
    <row r="392" spans="1:6" s="27" customFormat="1" ht="25.5" customHeight="1" x14ac:dyDescent="0.25">
      <c r="A392" s="38" t="s">
        <v>341</v>
      </c>
      <c r="B392" s="35" t="s">
        <v>342</v>
      </c>
      <c r="C392" s="35" t="s">
        <v>101</v>
      </c>
      <c r="D392" s="37">
        <f t="shared" ref="D392:F393" si="106">D393</f>
        <v>0</v>
      </c>
      <c r="E392" s="37">
        <f t="shared" si="106"/>
        <v>0</v>
      </c>
      <c r="F392" s="37">
        <f t="shared" si="106"/>
        <v>0</v>
      </c>
    </row>
    <row r="393" spans="1:6" s="27" customFormat="1" ht="41.25" hidden="1" customHeight="1" x14ac:dyDescent="0.25">
      <c r="A393" s="38" t="s">
        <v>318</v>
      </c>
      <c r="B393" s="35" t="s">
        <v>342</v>
      </c>
      <c r="C393" s="35" t="s">
        <v>125</v>
      </c>
      <c r="D393" s="37">
        <f t="shared" si="106"/>
        <v>0</v>
      </c>
      <c r="E393" s="37">
        <f t="shared" si="106"/>
        <v>0</v>
      </c>
      <c r="F393" s="37">
        <f t="shared" si="106"/>
        <v>0</v>
      </c>
    </row>
    <row r="394" spans="1:6" s="27" customFormat="1" ht="18.75" hidden="1" customHeight="1" x14ac:dyDescent="0.25">
      <c r="A394" s="38" t="s">
        <v>124</v>
      </c>
      <c r="B394" s="35" t="s">
        <v>342</v>
      </c>
      <c r="C394" s="35" t="s">
        <v>319</v>
      </c>
      <c r="D394" s="37"/>
      <c r="E394" s="37"/>
      <c r="F394" s="37"/>
    </row>
    <row r="395" spans="1:6" s="27" customFormat="1" ht="30" customHeight="1" x14ac:dyDescent="0.2">
      <c r="A395" s="54" t="s">
        <v>104</v>
      </c>
      <c r="B395" s="33" t="s">
        <v>105</v>
      </c>
      <c r="C395" s="33" t="s">
        <v>101</v>
      </c>
      <c r="D395" s="34">
        <f>D396</f>
        <v>14590.200000000003</v>
      </c>
      <c r="E395" s="34">
        <f>E396</f>
        <v>15076.899999999998</v>
      </c>
      <c r="F395" s="34">
        <f>F396</f>
        <v>15592.1</v>
      </c>
    </row>
    <row r="396" spans="1:6" s="27" customFormat="1" ht="31.5" customHeight="1" x14ac:dyDescent="0.25">
      <c r="A396" s="38" t="s">
        <v>106</v>
      </c>
      <c r="B396" s="35" t="s">
        <v>107</v>
      </c>
      <c r="C396" s="35" t="s">
        <v>101</v>
      </c>
      <c r="D396" s="37">
        <f>D397+D403+D410+D413+D422+D427+D432+D439+D444+D449+D457+D466+D471+D474+D454+D416</f>
        <v>14590.200000000003</v>
      </c>
      <c r="E396" s="37">
        <f>E397+E403+E410+E413+E422+E427+E432+E439+E444+E449+E457+E466+E471+E474+E454+E416</f>
        <v>15076.899999999998</v>
      </c>
      <c r="F396" s="37">
        <f>F397+F403+F410+F413+F422+F427+F432+F439+F444+F449+F457+F466+F471+F474+F454+F416</f>
        <v>15592.1</v>
      </c>
    </row>
    <row r="397" spans="1:6" s="27" customFormat="1" ht="34.5" customHeight="1" x14ac:dyDescent="0.25">
      <c r="A397" s="38" t="s">
        <v>108</v>
      </c>
      <c r="B397" s="35" t="s">
        <v>109</v>
      </c>
      <c r="C397" s="35" t="s">
        <v>101</v>
      </c>
      <c r="D397" s="37">
        <f t="shared" ref="D397:F398" si="107">D398</f>
        <v>1507</v>
      </c>
      <c r="E397" s="37">
        <f t="shared" si="107"/>
        <v>1564.3</v>
      </c>
      <c r="F397" s="37">
        <f t="shared" si="107"/>
        <v>1623.8</v>
      </c>
    </row>
    <row r="398" spans="1:6" s="27" customFormat="1" ht="64.5" customHeight="1" x14ac:dyDescent="0.25">
      <c r="A398" s="38" t="s">
        <v>110</v>
      </c>
      <c r="B398" s="35" t="s">
        <v>109</v>
      </c>
      <c r="C398" s="35" t="s">
        <v>111</v>
      </c>
      <c r="D398" s="37">
        <f t="shared" si="107"/>
        <v>1507</v>
      </c>
      <c r="E398" s="37">
        <f t="shared" si="107"/>
        <v>1564.3</v>
      </c>
      <c r="F398" s="37">
        <f t="shared" si="107"/>
        <v>1623.8</v>
      </c>
    </row>
    <row r="399" spans="1:6" s="27" customFormat="1" ht="27.75" customHeight="1" x14ac:dyDescent="0.25">
      <c r="A399" s="38" t="s">
        <v>112</v>
      </c>
      <c r="B399" s="35" t="s">
        <v>109</v>
      </c>
      <c r="C399" s="35" t="s">
        <v>113</v>
      </c>
      <c r="D399" s="37">
        <v>1507</v>
      </c>
      <c r="E399" s="37">
        <v>1564.3</v>
      </c>
      <c r="F399" s="37">
        <v>1623.8</v>
      </c>
    </row>
    <row r="400" spans="1:6" s="27" customFormat="1" ht="17.25" hidden="1" customHeight="1" x14ac:dyDescent="0.25">
      <c r="A400" s="38" t="s">
        <v>116</v>
      </c>
      <c r="B400" s="35" t="s">
        <v>117</v>
      </c>
      <c r="C400" s="35" t="s">
        <v>101</v>
      </c>
      <c r="D400" s="37">
        <f t="shared" ref="D400:F401" si="108">D401</f>
        <v>0</v>
      </c>
      <c r="E400" s="37">
        <f t="shared" si="108"/>
        <v>0</v>
      </c>
      <c r="F400" s="37">
        <f t="shared" si="108"/>
        <v>0</v>
      </c>
    </row>
    <row r="401" spans="1:6" s="27" customFormat="1" ht="39.75" hidden="1" customHeight="1" x14ac:dyDescent="0.25">
      <c r="A401" s="38" t="s">
        <v>110</v>
      </c>
      <c r="B401" s="35" t="s">
        <v>117</v>
      </c>
      <c r="C401" s="35" t="s">
        <v>111</v>
      </c>
      <c r="D401" s="37">
        <f t="shared" si="108"/>
        <v>0</v>
      </c>
      <c r="E401" s="37">
        <f t="shared" si="108"/>
        <v>0</v>
      </c>
      <c r="F401" s="37">
        <f t="shared" si="108"/>
        <v>0</v>
      </c>
    </row>
    <row r="402" spans="1:6" s="27" customFormat="1" ht="16.5" hidden="1" customHeight="1" x14ac:dyDescent="0.25">
      <c r="A402" s="38" t="s">
        <v>112</v>
      </c>
      <c r="B402" s="35" t="s">
        <v>117</v>
      </c>
      <c r="C402" s="35" t="s">
        <v>113</v>
      </c>
      <c r="D402" s="37"/>
      <c r="E402" s="37"/>
      <c r="F402" s="37"/>
    </row>
    <row r="403" spans="1:6" s="27" customFormat="1" ht="21.75" customHeight="1" x14ac:dyDescent="0.25">
      <c r="A403" s="38" t="s">
        <v>118</v>
      </c>
      <c r="B403" s="35" t="s">
        <v>119</v>
      </c>
      <c r="C403" s="35" t="s">
        <v>101</v>
      </c>
      <c r="D403" s="37">
        <f>D404+D406+D408</f>
        <v>10453.800000000001</v>
      </c>
      <c r="E403" s="37">
        <f>E404+E406+E408</f>
        <v>10820</v>
      </c>
      <c r="F403" s="37">
        <f>F404+F406+F408</f>
        <v>11207.400000000001</v>
      </c>
    </row>
    <row r="404" spans="1:6" s="27" customFormat="1" ht="65.25" customHeight="1" x14ac:dyDescent="0.25">
      <c r="A404" s="38" t="s">
        <v>110</v>
      </c>
      <c r="B404" s="35" t="s">
        <v>119</v>
      </c>
      <c r="C404" s="35" t="s">
        <v>111</v>
      </c>
      <c r="D404" s="37">
        <f>D405</f>
        <v>10407.1</v>
      </c>
      <c r="E404" s="37">
        <f>E405</f>
        <v>10773.3</v>
      </c>
      <c r="F404" s="37">
        <f>F405</f>
        <v>11160.7</v>
      </c>
    </row>
    <row r="405" spans="1:6" s="27" customFormat="1" ht="27" customHeight="1" x14ac:dyDescent="0.25">
      <c r="A405" s="38" t="s">
        <v>112</v>
      </c>
      <c r="B405" s="35" t="s">
        <v>119</v>
      </c>
      <c r="C405" s="35" t="s">
        <v>113</v>
      </c>
      <c r="D405" s="37">
        <f>8028+2379.1</f>
        <v>10407.1</v>
      </c>
      <c r="E405" s="37">
        <f>8305.6+2467.7</f>
        <v>10773.3</v>
      </c>
      <c r="F405" s="37">
        <f>8601+2559.7</f>
        <v>11160.7</v>
      </c>
    </row>
    <row r="406" spans="1:6" s="27" customFormat="1" ht="30" customHeight="1" x14ac:dyDescent="0.25">
      <c r="A406" s="38" t="s">
        <v>120</v>
      </c>
      <c r="B406" s="35" t="s">
        <v>119</v>
      </c>
      <c r="C406" s="35" t="s">
        <v>121</v>
      </c>
      <c r="D406" s="37">
        <f>D407</f>
        <v>38.5</v>
      </c>
      <c r="E406" s="37">
        <f>E407</f>
        <v>38.5</v>
      </c>
      <c r="F406" s="37">
        <f>F407</f>
        <v>38.5</v>
      </c>
    </row>
    <row r="407" spans="1:6" s="27" customFormat="1" ht="30" customHeight="1" x14ac:dyDescent="0.25">
      <c r="A407" s="38" t="s">
        <v>122</v>
      </c>
      <c r="B407" s="35" t="s">
        <v>119</v>
      </c>
      <c r="C407" s="35" t="s">
        <v>123</v>
      </c>
      <c r="D407" s="37">
        <v>38.5</v>
      </c>
      <c r="E407" s="37">
        <v>38.5</v>
      </c>
      <c r="F407" s="37">
        <v>38.5</v>
      </c>
    </row>
    <row r="408" spans="1:6" s="27" customFormat="1" ht="17.25" customHeight="1" x14ac:dyDescent="0.25">
      <c r="A408" s="38" t="s">
        <v>124</v>
      </c>
      <c r="B408" s="35" t="s">
        <v>119</v>
      </c>
      <c r="C408" s="35" t="s">
        <v>125</v>
      </c>
      <c r="D408" s="37">
        <f>D409</f>
        <v>8.1999999999999993</v>
      </c>
      <c r="E408" s="37">
        <f>E409</f>
        <v>8.1999999999999993</v>
      </c>
      <c r="F408" s="37">
        <f>F409</f>
        <v>8.1999999999999993</v>
      </c>
    </row>
    <row r="409" spans="1:6" s="27" customFormat="1" ht="21" customHeight="1" x14ac:dyDescent="0.25">
      <c r="A409" s="57" t="s">
        <v>126</v>
      </c>
      <c r="B409" s="35" t="s">
        <v>119</v>
      </c>
      <c r="C409" s="35" t="s">
        <v>127</v>
      </c>
      <c r="D409" s="37">
        <f>6.2+2</f>
        <v>8.1999999999999993</v>
      </c>
      <c r="E409" s="37">
        <f>6.2+2</f>
        <v>8.1999999999999993</v>
      </c>
      <c r="F409" s="37">
        <f>6.2+2</f>
        <v>8.1999999999999993</v>
      </c>
    </row>
    <row r="410" spans="1:6" s="27" customFormat="1" ht="32.25" customHeight="1" x14ac:dyDescent="0.25">
      <c r="A410" s="38" t="s">
        <v>155</v>
      </c>
      <c r="B410" s="35" t="s">
        <v>156</v>
      </c>
      <c r="C410" s="35" t="s">
        <v>101</v>
      </c>
      <c r="D410" s="37">
        <f t="shared" ref="D410:F411" si="109">D411</f>
        <v>577.70000000000005</v>
      </c>
      <c r="E410" s="37">
        <f t="shared" si="109"/>
        <v>578.79999999999995</v>
      </c>
      <c r="F410" s="37">
        <f t="shared" si="109"/>
        <v>580</v>
      </c>
    </row>
    <row r="411" spans="1:6" s="27" customFormat="1" ht="73.5" customHeight="1" x14ac:dyDescent="0.25">
      <c r="A411" s="38" t="s">
        <v>110</v>
      </c>
      <c r="B411" s="35" t="s">
        <v>156</v>
      </c>
      <c r="C411" s="35" t="s">
        <v>111</v>
      </c>
      <c r="D411" s="37">
        <f t="shared" si="109"/>
        <v>577.70000000000005</v>
      </c>
      <c r="E411" s="37">
        <f t="shared" si="109"/>
        <v>578.79999999999995</v>
      </c>
      <c r="F411" s="37">
        <f t="shared" si="109"/>
        <v>580</v>
      </c>
    </row>
    <row r="412" spans="1:6" s="27" customFormat="1" ht="30.75" customHeight="1" x14ac:dyDescent="0.25">
      <c r="A412" s="38" t="s">
        <v>112</v>
      </c>
      <c r="B412" s="35" t="s">
        <v>156</v>
      </c>
      <c r="C412" s="35" t="s">
        <v>113</v>
      </c>
      <c r="D412" s="37">
        <v>577.70000000000005</v>
      </c>
      <c r="E412" s="37">
        <v>578.79999999999995</v>
      </c>
      <c r="F412" s="37">
        <v>580</v>
      </c>
    </row>
    <row r="413" spans="1:6" s="27" customFormat="1" ht="28.5" customHeight="1" x14ac:dyDescent="0.25">
      <c r="A413" s="38" t="s">
        <v>244</v>
      </c>
      <c r="B413" s="35" t="s">
        <v>245</v>
      </c>
      <c r="C413" s="35" t="s">
        <v>101</v>
      </c>
      <c r="D413" s="37">
        <f t="shared" ref="D413:F414" si="110">D414</f>
        <v>67.099999999999994</v>
      </c>
      <c r="E413" s="37">
        <f t="shared" si="110"/>
        <v>67.8</v>
      </c>
      <c r="F413" s="37">
        <f t="shared" si="110"/>
        <v>70.3</v>
      </c>
    </row>
    <row r="414" spans="1:6" s="27" customFormat="1" ht="69.75" customHeight="1" x14ac:dyDescent="0.25">
      <c r="A414" s="38" t="s">
        <v>110</v>
      </c>
      <c r="B414" s="35" t="s">
        <v>245</v>
      </c>
      <c r="C414" s="35" t="s">
        <v>111</v>
      </c>
      <c r="D414" s="37">
        <f t="shared" si="110"/>
        <v>67.099999999999994</v>
      </c>
      <c r="E414" s="37">
        <f t="shared" si="110"/>
        <v>67.8</v>
      </c>
      <c r="F414" s="37">
        <f t="shared" si="110"/>
        <v>70.3</v>
      </c>
    </row>
    <row r="415" spans="1:6" s="27" customFormat="1" ht="30.75" customHeight="1" x14ac:dyDescent="0.25">
      <c r="A415" s="38" t="s">
        <v>112</v>
      </c>
      <c r="B415" s="35" t="s">
        <v>245</v>
      </c>
      <c r="C415" s="35" t="s">
        <v>113</v>
      </c>
      <c r="D415" s="37">
        <v>67.099999999999994</v>
      </c>
      <c r="E415" s="37">
        <v>67.8</v>
      </c>
      <c r="F415" s="37">
        <v>70.3</v>
      </c>
    </row>
    <row r="416" spans="1:6" s="27" customFormat="1" ht="42.75" hidden="1" customHeight="1" x14ac:dyDescent="0.25">
      <c r="A416" s="38" t="s">
        <v>147</v>
      </c>
      <c r="B416" s="35" t="s">
        <v>152</v>
      </c>
      <c r="C416" s="35" t="s">
        <v>101</v>
      </c>
      <c r="D416" s="37">
        <f t="shared" ref="D416:F417" si="111">D417</f>
        <v>0</v>
      </c>
      <c r="E416" s="37">
        <f t="shared" si="111"/>
        <v>0</v>
      </c>
      <c r="F416" s="37">
        <f t="shared" si="111"/>
        <v>0</v>
      </c>
    </row>
    <row r="417" spans="1:6" s="27" customFormat="1" ht="26.25" hidden="1" customHeight="1" x14ac:dyDescent="0.25">
      <c r="A417" s="38" t="s">
        <v>120</v>
      </c>
      <c r="B417" s="35" t="s">
        <v>152</v>
      </c>
      <c r="C417" s="35" t="s">
        <v>121</v>
      </c>
      <c r="D417" s="37">
        <f t="shared" si="111"/>
        <v>0</v>
      </c>
      <c r="E417" s="37">
        <f t="shared" si="111"/>
        <v>0</v>
      </c>
      <c r="F417" s="37">
        <f t="shared" si="111"/>
        <v>0</v>
      </c>
    </row>
    <row r="418" spans="1:6" s="27" customFormat="1" ht="30.75" hidden="1" customHeight="1" x14ac:dyDescent="0.25">
      <c r="A418" s="38" t="s">
        <v>122</v>
      </c>
      <c r="B418" s="35" t="s">
        <v>152</v>
      </c>
      <c r="C418" s="35" t="s">
        <v>123</v>
      </c>
      <c r="D418" s="37"/>
      <c r="E418" s="37"/>
      <c r="F418" s="37"/>
    </row>
    <row r="419" spans="1:6" s="27" customFormat="1" ht="37.5" hidden="1" customHeight="1" x14ac:dyDescent="0.25">
      <c r="A419" s="38" t="s">
        <v>275</v>
      </c>
      <c r="B419" s="35" t="s">
        <v>276</v>
      </c>
      <c r="C419" s="35" t="s">
        <v>101</v>
      </c>
      <c r="D419" s="37">
        <f t="shared" ref="D419:F420" si="112">D420</f>
        <v>0</v>
      </c>
      <c r="E419" s="37">
        <f t="shared" si="112"/>
        <v>0</v>
      </c>
      <c r="F419" s="37">
        <f t="shared" si="112"/>
        <v>0</v>
      </c>
    </row>
    <row r="420" spans="1:6" s="27" customFormat="1" ht="31.5" hidden="1" customHeight="1" x14ac:dyDescent="0.25">
      <c r="A420" s="38" t="s">
        <v>120</v>
      </c>
      <c r="B420" s="35" t="s">
        <v>276</v>
      </c>
      <c r="C420" s="35" t="s">
        <v>121</v>
      </c>
      <c r="D420" s="37">
        <f t="shared" si="112"/>
        <v>0</v>
      </c>
      <c r="E420" s="37">
        <f t="shared" si="112"/>
        <v>0</v>
      </c>
      <c r="F420" s="37">
        <f t="shared" si="112"/>
        <v>0</v>
      </c>
    </row>
    <row r="421" spans="1:6" s="27" customFormat="1" ht="32.25" hidden="1" customHeight="1" x14ac:dyDescent="0.25">
      <c r="A421" s="38" t="s">
        <v>122</v>
      </c>
      <c r="B421" s="35" t="s">
        <v>276</v>
      </c>
      <c r="C421" s="35" t="s">
        <v>123</v>
      </c>
      <c r="D421" s="37"/>
      <c r="E421" s="37"/>
      <c r="F421" s="37"/>
    </row>
    <row r="422" spans="1:6" ht="30.75" customHeight="1" x14ac:dyDescent="0.25">
      <c r="A422" s="38" t="s">
        <v>128</v>
      </c>
      <c r="B422" s="35" t="s">
        <v>129</v>
      </c>
      <c r="C422" s="35" t="s">
        <v>101</v>
      </c>
      <c r="D422" s="37">
        <f>D423+D425</f>
        <v>195.5</v>
      </c>
      <c r="E422" s="37">
        <f>E423+E425</f>
        <v>201.79999999999998</v>
      </c>
      <c r="F422" s="37">
        <f>F423+F425</f>
        <v>208.4</v>
      </c>
    </row>
    <row r="423" spans="1:6" ht="68.25" customHeight="1" x14ac:dyDescent="0.25">
      <c r="A423" s="38" t="s">
        <v>110</v>
      </c>
      <c r="B423" s="35" t="s">
        <v>129</v>
      </c>
      <c r="C423" s="35" t="s">
        <v>111</v>
      </c>
      <c r="D423" s="37">
        <f>D424</f>
        <v>194.9</v>
      </c>
      <c r="E423" s="37">
        <f>E424</f>
        <v>201.2</v>
      </c>
      <c r="F423" s="37">
        <f>F424</f>
        <v>207.8</v>
      </c>
    </row>
    <row r="424" spans="1:6" ht="30.75" customHeight="1" x14ac:dyDescent="0.25">
      <c r="A424" s="38" t="s">
        <v>112</v>
      </c>
      <c r="B424" s="35" t="s">
        <v>129</v>
      </c>
      <c r="C424" s="35" t="s">
        <v>113</v>
      </c>
      <c r="D424" s="37">
        <v>194.9</v>
      </c>
      <c r="E424" s="37">
        <v>201.2</v>
      </c>
      <c r="F424" s="37">
        <v>207.8</v>
      </c>
    </row>
    <row r="425" spans="1:6" ht="33.75" customHeight="1" x14ac:dyDescent="0.25">
      <c r="A425" s="38" t="s">
        <v>120</v>
      </c>
      <c r="B425" s="35" t="s">
        <v>129</v>
      </c>
      <c r="C425" s="35" t="s">
        <v>121</v>
      </c>
      <c r="D425" s="37">
        <f>D426</f>
        <v>0.60000000000000009</v>
      </c>
      <c r="E425" s="37">
        <f>E426</f>
        <v>0.60000000000000009</v>
      </c>
      <c r="F425" s="37">
        <f>F426</f>
        <v>0.60000000000000009</v>
      </c>
    </row>
    <row r="426" spans="1:6" ht="26.25" x14ac:dyDescent="0.25">
      <c r="A426" s="38" t="s">
        <v>122</v>
      </c>
      <c r="B426" s="35" t="s">
        <v>129</v>
      </c>
      <c r="C426" s="35" t="s">
        <v>123</v>
      </c>
      <c r="D426" s="37">
        <f>1.6-1</f>
        <v>0.60000000000000009</v>
      </c>
      <c r="E426" s="37">
        <f>1.6-1</f>
        <v>0.60000000000000009</v>
      </c>
      <c r="F426" s="37">
        <f>1.6-1</f>
        <v>0.60000000000000009</v>
      </c>
    </row>
    <row r="427" spans="1:6" ht="44.25" customHeight="1" x14ac:dyDescent="0.25">
      <c r="A427" s="38" t="s">
        <v>575</v>
      </c>
      <c r="B427" s="35" t="s">
        <v>131</v>
      </c>
      <c r="C427" s="35" t="s">
        <v>101</v>
      </c>
      <c r="D427" s="37">
        <f>D428+D430</f>
        <v>197.6</v>
      </c>
      <c r="E427" s="37">
        <f>E428+E430</f>
        <v>203.79999999999998</v>
      </c>
      <c r="F427" s="37">
        <f>F428+F430</f>
        <v>210.39999999999998</v>
      </c>
    </row>
    <row r="428" spans="1:6" ht="71.25" customHeight="1" x14ac:dyDescent="0.25">
      <c r="A428" s="38" t="s">
        <v>110</v>
      </c>
      <c r="B428" s="35" t="s">
        <v>131</v>
      </c>
      <c r="C428" s="35" t="s">
        <v>111</v>
      </c>
      <c r="D428" s="37">
        <f>D429</f>
        <v>184.4</v>
      </c>
      <c r="E428" s="37">
        <f>E429</f>
        <v>190.6</v>
      </c>
      <c r="F428" s="37">
        <f>F429</f>
        <v>197.2</v>
      </c>
    </row>
    <row r="429" spans="1:6" ht="30" customHeight="1" x14ac:dyDescent="0.25">
      <c r="A429" s="38" t="s">
        <v>112</v>
      </c>
      <c r="B429" s="35" t="s">
        <v>131</v>
      </c>
      <c r="C429" s="35" t="s">
        <v>113</v>
      </c>
      <c r="D429" s="37">
        <v>184.4</v>
      </c>
      <c r="E429" s="37">
        <v>190.6</v>
      </c>
      <c r="F429" s="37">
        <v>197.2</v>
      </c>
    </row>
    <row r="430" spans="1:6" ht="30.75" customHeight="1" x14ac:dyDescent="0.25">
      <c r="A430" s="38" t="s">
        <v>120</v>
      </c>
      <c r="B430" s="35" t="s">
        <v>131</v>
      </c>
      <c r="C430" s="35" t="s">
        <v>121</v>
      </c>
      <c r="D430" s="37">
        <f>D431</f>
        <v>13.200000000000001</v>
      </c>
      <c r="E430" s="37">
        <f>E431</f>
        <v>13.200000000000001</v>
      </c>
      <c r="F430" s="37">
        <f>F431</f>
        <v>13.200000000000001</v>
      </c>
    </row>
    <row r="431" spans="1:6" ht="26.25" x14ac:dyDescent="0.25">
      <c r="A431" s="38" t="s">
        <v>122</v>
      </c>
      <c r="B431" s="35" t="s">
        <v>131</v>
      </c>
      <c r="C431" s="35" t="s">
        <v>123</v>
      </c>
      <c r="D431" s="37">
        <f>19.3-6.1</f>
        <v>13.200000000000001</v>
      </c>
      <c r="E431" s="37">
        <f>19.3-6.1</f>
        <v>13.200000000000001</v>
      </c>
      <c r="F431" s="37">
        <f>19.3-6.1</f>
        <v>13.200000000000001</v>
      </c>
    </row>
    <row r="432" spans="1:6" ht="42" customHeight="1" x14ac:dyDescent="0.25">
      <c r="A432" s="38" t="s">
        <v>132</v>
      </c>
      <c r="B432" s="35" t="s">
        <v>133</v>
      </c>
      <c r="C432" s="35" t="s">
        <v>101</v>
      </c>
      <c r="D432" s="37">
        <f>D433+D437</f>
        <v>204.4</v>
      </c>
      <c r="E432" s="37">
        <f>E433+E437</f>
        <v>210.6</v>
      </c>
      <c r="F432" s="37">
        <f>F433+F437</f>
        <v>217.2</v>
      </c>
    </row>
    <row r="433" spans="1:6" ht="67.5" customHeight="1" x14ac:dyDescent="0.25">
      <c r="A433" s="38" t="s">
        <v>110</v>
      </c>
      <c r="B433" s="35" t="s">
        <v>133</v>
      </c>
      <c r="C433" s="35" t="s">
        <v>111</v>
      </c>
      <c r="D433" s="37">
        <f>D434</f>
        <v>204.4</v>
      </c>
      <c r="E433" s="37">
        <f>E434</f>
        <v>210.6</v>
      </c>
      <c r="F433" s="37">
        <f>F434</f>
        <v>217.2</v>
      </c>
    </row>
    <row r="434" spans="1:6" ht="29.25" customHeight="1" x14ac:dyDescent="0.25">
      <c r="A434" s="38" t="s">
        <v>112</v>
      </c>
      <c r="B434" s="35" t="s">
        <v>133</v>
      </c>
      <c r="C434" s="35" t="s">
        <v>113</v>
      </c>
      <c r="D434" s="37">
        <v>204.4</v>
      </c>
      <c r="E434" s="37">
        <v>210.6</v>
      </c>
      <c r="F434" s="37">
        <v>217.2</v>
      </c>
    </row>
    <row r="435" spans="1:6" ht="30.75" hidden="1" customHeight="1" x14ac:dyDescent="0.25">
      <c r="A435" s="38" t="s">
        <v>120</v>
      </c>
      <c r="B435" s="35" t="s">
        <v>133</v>
      </c>
      <c r="C435" s="35" t="s">
        <v>121</v>
      </c>
      <c r="D435" s="37">
        <f>D436</f>
        <v>0</v>
      </c>
      <c r="E435" s="37">
        <f>E436</f>
        <v>0</v>
      </c>
      <c r="F435" s="37">
        <f>F436</f>
        <v>0</v>
      </c>
    </row>
    <row r="436" spans="1:6" ht="26.25" hidden="1" x14ac:dyDescent="0.25">
      <c r="A436" s="38" t="s">
        <v>122</v>
      </c>
      <c r="B436" s="35" t="s">
        <v>133</v>
      </c>
      <c r="C436" s="35" t="s">
        <v>123</v>
      </c>
      <c r="D436" s="37">
        <f>34.4-9.7-24.7</f>
        <v>0</v>
      </c>
      <c r="E436" s="37">
        <f>34.4-9.7-24.7</f>
        <v>0</v>
      </c>
      <c r="F436" s="37">
        <f>34.4-9.7-24.7</f>
        <v>0</v>
      </c>
    </row>
    <row r="437" spans="1:6" ht="26.25" hidden="1" x14ac:dyDescent="0.25">
      <c r="A437" s="38" t="s">
        <v>120</v>
      </c>
      <c r="B437" s="35" t="s">
        <v>133</v>
      </c>
      <c r="C437" s="35" t="s">
        <v>121</v>
      </c>
      <c r="D437" s="37">
        <f>D438</f>
        <v>0</v>
      </c>
      <c r="E437" s="37">
        <f>E438</f>
        <v>0</v>
      </c>
      <c r="F437" s="37">
        <f>F438</f>
        <v>0</v>
      </c>
    </row>
    <row r="438" spans="1:6" ht="26.25" hidden="1" x14ac:dyDescent="0.25">
      <c r="A438" s="38" t="s">
        <v>122</v>
      </c>
      <c r="B438" s="35" t="s">
        <v>133</v>
      </c>
      <c r="C438" s="35" t="s">
        <v>123</v>
      </c>
      <c r="D438" s="37">
        <f>24.7-24.7</f>
        <v>0</v>
      </c>
      <c r="E438" s="37">
        <f>24.7-24.7</f>
        <v>0</v>
      </c>
      <c r="F438" s="37">
        <f>24.7-24.7</f>
        <v>0</v>
      </c>
    </row>
    <row r="439" spans="1:6" ht="69.75" customHeight="1" x14ac:dyDescent="0.25">
      <c r="A439" s="38" t="s">
        <v>134</v>
      </c>
      <c r="B439" s="35" t="s">
        <v>135</v>
      </c>
      <c r="C439" s="35" t="s">
        <v>101</v>
      </c>
      <c r="D439" s="37">
        <f>D440+D442</f>
        <v>195.8</v>
      </c>
      <c r="E439" s="37">
        <f>E440+E442</f>
        <v>202</v>
      </c>
      <c r="F439" s="37">
        <f>F440+F442</f>
        <v>208.60000000000002</v>
      </c>
    </row>
    <row r="440" spans="1:6" ht="38.25" customHeight="1" x14ac:dyDescent="0.25">
      <c r="A440" s="38" t="s">
        <v>110</v>
      </c>
      <c r="B440" s="35" t="s">
        <v>135</v>
      </c>
      <c r="C440" s="35" t="s">
        <v>111</v>
      </c>
      <c r="D440" s="37">
        <f>D441</f>
        <v>185.5</v>
      </c>
      <c r="E440" s="37">
        <f>E441</f>
        <v>191.7</v>
      </c>
      <c r="F440" s="37">
        <f>F441</f>
        <v>198.3</v>
      </c>
    </row>
    <row r="441" spans="1:6" ht="28.5" customHeight="1" x14ac:dyDescent="0.25">
      <c r="A441" s="38" t="s">
        <v>112</v>
      </c>
      <c r="B441" s="35" t="s">
        <v>135</v>
      </c>
      <c r="C441" s="35" t="s">
        <v>113</v>
      </c>
      <c r="D441" s="37">
        <v>185.5</v>
      </c>
      <c r="E441" s="37">
        <v>191.7</v>
      </c>
      <c r="F441" s="37">
        <v>198.3</v>
      </c>
    </row>
    <row r="442" spans="1:6" ht="27.75" customHeight="1" x14ac:dyDescent="0.25">
      <c r="A442" s="38" t="s">
        <v>120</v>
      </c>
      <c r="B442" s="35" t="s">
        <v>135</v>
      </c>
      <c r="C442" s="35" t="s">
        <v>121</v>
      </c>
      <c r="D442" s="37">
        <f>D443</f>
        <v>10.3</v>
      </c>
      <c r="E442" s="37">
        <f>E443</f>
        <v>10.3</v>
      </c>
      <c r="F442" s="37">
        <f>F443</f>
        <v>10.3</v>
      </c>
    </row>
    <row r="443" spans="1:6" ht="26.25" x14ac:dyDescent="0.25">
      <c r="A443" s="38" t="s">
        <v>122</v>
      </c>
      <c r="B443" s="35" t="s">
        <v>135</v>
      </c>
      <c r="C443" s="35" t="s">
        <v>123</v>
      </c>
      <c r="D443" s="37">
        <f>20.5-10.2</f>
        <v>10.3</v>
      </c>
      <c r="E443" s="37">
        <f>20.5-10.2</f>
        <v>10.3</v>
      </c>
      <c r="F443" s="37">
        <f>20.5-10.2</f>
        <v>10.3</v>
      </c>
    </row>
    <row r="444" spans="1:6" ht="42.75" customHeight="1" x14ac:dyDescent="0.25">
      <c r="A444" s="38" t="s">
        <v>136</v>
      </c>
      <c r="B444" s="35" t="s">
        <v>137</v>
      </c>
      <c r="C444" s="35" t="s">
        <v>101</v>
      </c>
      <c r="D444" s="37">
        <f>D445+D447</f>
        <v>622.9</v>
      </c>
      <c r="E444" s="37">
        <f>E445+E447</f>
        <v>641.69999999999993</v>
      </c>
      <c r="F444" s="37">
        <f>F445+F447</f>
        <v>661.3</v>
      </c>
    </row>
    <row r="445" spans="1:6" ht="71.25" customHeight="1" x14ac:dyDescent="0.25">
      <c r="A445" s="38" t="s">
        <v>110</v>
      </c>
      <c r="B445" s="35" t="s">
        <v>137</v>
      </c>
      <c r="C445" s="35" t="s">
        <v>111</v>
      </c>
      <c r="D445" s="37">
        <f>D446</f>
        <v>606.5</v>
      </c>
      <c r="E445" s="37">
        <f>E446</f>
        <v>625.29999999999995</v>
      </c>
      <c r="F445" s="37">
        <f>F446</f>
        <v>644.9</v>
      </c>
    </row>
    <row r="446" spans="1:6" ht="30.75" customHeight="1" x14ac:dyDescent="0.25">
      <c r="A446" s="38" t="s">
        <v>112</v>
      </c>
      <c r="B446" s="35" t="s">
        <v>137</v>
      </c>
      <c r="C446" s="35" t="s">
        <v>113</v>
      </c>
      <c r="D446" s="37">
        <v>606.5</v>
      </c>
      <c r="E446" s="37">
        <v>625.29999999999995</v>
      </c>
      <c r="F446" s="37">
        <v>644.9</v>
      </c>
    </row>
    <row r="447" spans="1:6" ht="27.75" customHeight="1" x14ac:dyDescent="0.25">
      <c r="A447" s="38" t="s">
        <v>120</v>
      </c>
      <c r="B447" s="35" t="s">
        <v>137</v>
      </c>
      <c r="C447" s="35" t="s">
        <v>121</v>
      </c>
      <c r="D447" s="37">
        <f>D448</f>
        <v>16.399999999999999</v>
      </c>
      <c r="E447" s="37">
        <f>E448</f>
        <v>16.399999999999999</v>
      </c>
      <c r="F447" s="37">
        <f>F448</f>
        <v>16.399999999999999</v>
      </c>
    </row>
    <row r="448" spans="1:6" ht="26.25" x14ac:dyDescent="0.25">
      <c r="A448" s="38" t="s">
        <v>122</v>
      </c>
      <c r="B448" s="35" t="s">
        <v>137</v>
      </c>
      <c r="C448" s="35" t="s">
        <v>123</v>
      </c>
      <c r="D448" s="37">
        <f>35.8-19.4</f>
        <v>16.399999999999999</v>
      </c>
      <c r="E448" s="37">
        <f>35.8-19.4</f>
        <v>16.399999999999999</v>
      </c>
      <c r="F448" s="37">
        <f>35.8-19.4</f>
        <v>16.399999999999999</v>
      </c>
    </row>
    <row r="449" spans="1:6" ht="93.75" customHeight="1" x14ac:dyDescent="0.25">
      <c r="A449" s="38" t="s">
        <v>138</v>
      </c>
      <c r="B449" s="35" t="s">
        <v>139</v>
      </c>
      <c r="C449" s="35" t="s">
        <v>101</v>
      </c>
      <c r="D449" s="37">
        <f t="shared" ref="D449:F450" si="113">D450</f>
        <v>185.5</v>
      </c>
      <c r="E449" s="37">
        <f t="shared" si="113"/>
        <v>191.8</v>
      </c>
      <c r="F449" s="37">
        <f t="shared" si="113"/>
        <v>198.4</v>
      </c>
    </row>
    <row r="450" spans="1:6" ht="68.25" customHeight="1" x14ac:dyDescent="0.25">
      <c r="A450" s="38" t="s">
        <v>110</v>
      </c>
      <c r="B450" s="35" t="s">
        <v>139</v>
      </c>
      <c r="C450" s="35" t="s">
        <v>111</v>
      </c>
      <c r="D450" s="37">
        <f t="shared" si="113"/>
        <v>185.5</v>
      </c>
      <c r="E450" s="37">
        <f t="shared" si="113"/>
        <v>191.8</v>
      </c>
      <c r="F450" s="37">
        <f t="shared" si="113"/>
        <v>198.4</v>
      </c>
    </row>
    <row r="451" spans="1:6" ht="30" customHeight="1" x14ac:dyDescent="0.25">
      <c r="A451" s="38" t="s">
        <v>112</v>
      </c>
      <c r="B451" s="35" t="s">
        <v>139</v>
      </c>
      <c r="C451" s="35" t="s">
        <v>113</v>
      </c>
      <c r="D451" s="37">
        <v>185.5</v>
      </c>
      <c r="E451" s="37">
        <v>191.8</v>
      </c>
      <c r="F451" s="37">
        <v>198.4</v>
      </c>
    </row>
    <row r="452" spans="1:6" ht="30.75" hidden="1" customHeight="1" x14ac:dyDescent="0.25">
      <c r="A452" s="38" t="s">
        <v>120</v>
      </c>
      <c r="B452" s="35" t="s">
        <v>576</v>
      </c>
      <c r="C452" s="35" t="s">
        <v>121</v>
      </c>
      <c r="D452" s="37">
        <f>D453</f>
        <v>0</v>
      </c>
      <c r="E452" s="37">
        <f>E453</f>
        <v>0</v>
      </c>
      <c r="F452" s="37">
        <f>F453</f>
        <v>0</v>
      </c>
    </row>
    <row r="453" spans="1:6" ht="26.25" hidden="1" x14ac:dyDescent="0.25">
      <c r="A453" s="38" t="s">
        <v>122</v>
      </c>
      <c r="B453" s="35" t="s">
        <v>576</v>
      </c>
      <c r="C453" s="35" t="s">
        <v>123</v>
      </c>
      <c r="D453" s="37">
        <v>0</v>
      </c>
      <c r="E453" s="37">
        <v>0</v>
      </c>
      <c r="F453" s="37">
        <v>0</v>
      </c>
    </row>
    <row r="454" spans="1:6" ht="66" hidden="1" customHeight="1" x14ac:dyDescent="0.25">
      <c r="A454" s="38" t="s">
        <v>140</v>
      </c>
      <c r="B454" s="35" t="s">
        <v>141</v>
      </c>
      <c r="C454" s="35" t="s">
        <v>101</v>
      </c>
      <c r="D454" s="37">
        <f t="shared" ref="D454:F455" si="114">D455</f>
        <v>0</v>
      </c>
      <c r="E454" s="37">
        <f t="shared" si="114"/>
        <v>0</v>
      </c>
      <c r="F454" s="37">
        <f t="shared" si="114"/>
        <v>0</v>
      </c>
    </row>
    <row r="455" spans="1:6" ht="26.25" hidden="1" x14ac:dyDescent="0.25">
      <c r="A455" s="38" t="s">
        <v>120</v>
      </c>
      <c r="B455" s="35" t="s">
        <v>141</v>
      </c>
      <c r="C455" s="35" t="s">
        <v>121</v>
      </c>
      <c r="D455" s="37">
        <f t="shared" si="114"/>
        <v>0</v>
      </c>
      <c r="E455" s="37">
        <f t="shared" si="114"/>
        <v>0</v>
      </c>
      <c r="F455" s="37">
        <f t="shared" si="114"/>
        <v>0</v>
      </c>
    </row>
    <row r="456" spans="1:6" ht="26.25" hidden="1" x14ac:dyDescent="0.25">
      <c r="A456" s="38" t="s">
        <v>122</v>
      </c>
      <c r="B456" s="35" t="s">
        <v>141</v>
      </c>
      <c r="C456" s="35" t="s">
        <v>123</v>
      </c>
      <c r="D456" s="37">
        <f>4.9-4.9</f>
        <v>0</v>
      </c>
      <c r="E456" s="37">
        <f>4.9-4.9</f>
        <v>0</v>
      </c>
      <c r="F456" s="37">
        <f>4.9-4.9</f>
        <v>0</v>
      </c>
    </row>
    <row r="457" spans="1:6" ht="81" customHeight="1" x14ac:dyDescent="0.25">
      <c r="A457" s="38" t="s">
        <v>142</v>
      </c>
      <c r="B457" s="35" t="s">
        <v>143</v>
      </c>
      <c r="C457" s="35" t="s">
        <v>101</v>
      </c>
      <c r="D457" s="37">
        <f>D458+D460</f>
        <v>20.5</v>
      </c>
      <c r="E457" s="37">
        <f>E458+E460</f>
        <v>20.5</v>
      </c>
      <c r="F457" s="37">
        <f>F458+F460</f>
        <v>21</v>
      </c>
    </row>
    <row r="458" spans="1:6" ht="67.5" customHeight="1" x14ac:dyDescent="0.25">
      <c r="A458" s="38" t="s">
        <v>110</v>
      </c>
      <c r="B458" s="35" t="s">
        <v>143</v>
      </c>
      <c r="C458" s="35" t="s">
        <v>111</v>
      </c>
      <c r="D458" s="37">
        <f>D459</f>
        <v>14.4</v>
      </c>
      <c r="E458" s="37">
        <f>E459</f>
        <v>14.4</v>
      </c>
      <c r="F458" s="37">
        <f>F459</f>
        <v>14.9</v>
      </c>
    </row>
    <row r="459" spans="1:6" ht="30.75" customHeight="1" x14ac:dyDescent="0.25">
      <c r="A459" s="38" t="s">
        <v>112</v>
      </c>
      <c r="B459" s="35" t="s">
        <v>143</v>
      </c>
      <c r="C459" s="35" t="s">
        <v>113</v>
      </c>
      <c r="D459" s="37">
        <v>14.4</v>
      </c>
      <c r="E459" s="37">
        <v>14.4</v>
      </c>
      <c r="F459" s="37">
        <v>14.9</v>
      </c>
    </row>
    <row r="460" spans="1:6" ht="33.75" customHeight="1" x14ac:dyDescent="0.25">
      <c r="A460" s="38" t="s">
        <v>120</v>
      </c>
      <c r="B460" s="35" t="s">
        <v>143</v>
      </c>
      <c r="C460" s="35" t="s">
        <v>121</v>
      </c>
      <c r="D460" s="37">
        <f>D461</f>
        <v>6.1</v>
      </c>
      <c r="E460" s="37">
        <f>E461</f>
        <v>6.1</v>
      </c>
      <c r="F460" s="37">
        <f>F461</f>
        <v>6.1</v>
      </c>
    </row>
    <row r="461" spans="1:6" ht="27" customHeight="1" x14ac:dyDescent="0.25">
      <c r="A461" s="38" t="s">
        <v>122</v>
      </c>
      <c r="B461" s="35" t="s">
        <v>143</v>
      </c>
      <c r="C461" s="35" t="s">
        <v>123</v>
      </c>
      <c r="D461" s="37">
        <v>6.1</v>
      </c>
      <c r="E461" s="37">
        <v>6.1</v>
      </c>
      <c r="F461" s="37">
        <v>6.1</v>
      </c>
    </row>
    <row r="462" spans="1:6" ht="19.5" hidden="1" customHeight="1" x14ac:dyDescent="0.25">
      <c r="A462" s="38" t="s">
        <v>144</v>
      </c>
      <c r="B462" s="35" t="s">
        <v>146</v>
      </c>
      <c r="C462" s="35" t="s">
        <v>101</v>
      </c>
      <c r="D462" s="37">
        <f>D463</f>
        <v>0</v>
      </c>
      <c r="E462" s="37">
        <f t="shared" ref="E462:F464" si="115">E463</f>
        <v>0</v>
      </c>
      <c r="F462" s="37">
        <f t="shared" si="115"/>
        <v>0</v>
      </c>
    </row>
    <row r="463" spans="1:6" ht="42.75" hidden="1" customHeight="1" x14ac:dyDescent="0.25">
      <c r="A463" s="38" t="s">
        <v>147</v>
      </c>
      <c r="B463" s="35" t="s">
        <v>148</v>
      </c>
      <c r="C463" s="35" t="s">
        <v>101</v>
      </c>
      <c r="D463" s="37">
        <f>D464</f>
        <v>0</v>
      </c>
      <c r="E463" s="37">
        <f t="shared" si="115"/>
        <v>0</v>
      </c>
      <c r="F463" s="37">
        <f t="shared" si="115"/>
        <v>0</v>
      </c>
    </row>
    <row r="464" spans="1:6" ht="27" hidden="1" customHeight="1" x14ac:dyDescent="0.25">
      <c r="A464" s="38" t="s">
        <v>149</v>
      </c>
      <c r="B464" s="35" t="s">
        <v>148</v>
      </c>
      <c r="C464" s="35" t="s">
        <v>121</v>
      </c>
      <c r="D464" s="37">
        <f>D465</f>
        <v>0</v>
      </c>
      <c r="E464" s="37">
        <f t="shared" si="115"/>
        <v>0</v>
      </c>
      <c r="F464" s="37">
        <f t="shared" si="115"/>
        <v>0</v>
      </c>
    </row>
    <row r="465" spans="1:6" ht="27" hidden="1" customHeight="1" x14ac:dyDescent="0.25">
      <c r="A465" s="38" t="s">
        <v>122</v>
      </c>
      <c r="B465" s="35" t="s">
        <v>148</v>
      </c>
      <c r="C465" s="35" t="s">
        <v>123</v>
      </c>
      <c r="D465" s="37">
        <v>0</v>
      </c>
      <c r="E465" s="37">
        <v>0</v>
      </c>
      <c r="F465" s="37">
        <v>0</v>
      </c>
    </row>
    <row r="466" spans="1:6" ht="54.75" customHeight="1" x14ac:dyDescent="0.25">
      <c r="A466" s="38" t="s">
        <v>490</v>
      </c>
      <c r="B466" s="35" t="s">
        <v>491</v>
      </c>
      <c r="C466" s="35" t="s">
        <v>101</v>
      </c>
      <c r="D466" s="37">
        <f>D467+D469</f>
        <v>317.09999999999997</v>
      </c>
      <c r="E466" s="37">
        <f>E467+E469</f>
        <v>328.5</v>
      </c>
      <c r="F466" s="37">
        <f>F467+F469</f>
        <v>340</v>
      </c>
    </row>
    <row r="467" spans="1:6" ht="28.5" customHeight="1" x14ac:dyDescent="0.25">
      <c r="A467" s="38" t="s">
        <v>120</v>
      </c>
      <c r="B467" s="35" t="s">
        <v>491</v>
      </c>
      <c r="C467" s="35" t="s">
        <v>121</v>
      </c>
      <c r="D467" s="37">
        <f>D468</f>
        <v>5.7</v>
      </c>
      <c r="E467" s="37">
        <f>E468</f>
        <v>5.9</v>
      </c>
      <c r="F467" s="37">
        <f>F468</f>
        <v>6.1</v>
      </c>
    </row>
    <row r="468" spans="1:6" ht="27" customHeight="1" x14ac:dyDescent="0.25">
      <c r="A468" s="38" t="s">
        <v>255</v>
      </c>
      <c r="B468" s="35" t="s">
        <v>491</v>
      </c>
      <c r="C468" s="35" t="s">
        <v>123</v>
      </c>
      <c r="D468" s="37">
        <v>5.7</v>
      </c>
      <c r="E468" s="37">
        <v>5.9</v>
      </c>
      <c r="F468" s="37">
        <v>6.1</v>
      </c>
    </row>
    <row r="469" spans="1:6" ht="14.25" customHeight="1" x14ac:dyDescent="0.25">
      <c r="A469" s="38" t="s">
        <v>485</v>
      </c>
      <c r="B469" s="35" t="s">
        <v>491</v>
      </c>
      <c r="C469" s="35" t="s">
        <v>486</v>
      </c>
      <c r="D469" s="37">
        <f>D470</f>
        <v>311.39999999999998</v>
      </c>
      <c r="E469" s="37">
        <f>E470</f>
        <v>322.60000000000002</v>
      </c>
      <c r="F469" s="37">
        <f>F470</f>
        <v>333.9</v>
      </c>
    </row>
    <row r="470" spans="1:6" ht="18" customHeight="1" x14ac:dyDescent="0.25">
      <c r="A470" s="38" t="s">
        <v>487</v>
      </c>
      <c r="B470" s="35" t="s">
        <v>491</v>
      </c>
      <c r="C470" s="35" t="s">
        <v>488</v>
      </c>
      <c r="D470" s="37">
        <v>311.39999999999998</v>
      </c>
      <c r="E470" s="37">
        <v>322.60000000000002</v>
      </c>
      <c r="F470" s="37">
        <v>333.9</v>
      </c>
    </row>
    <row r="471" spans="1:6" ht="45" customHeight="1" x14ac:dyDescent="0.25">
      <c r="A471" s="38" t="s">
        <v>150</v>
      </c>
      <c r="B471" s="35" t="s">
        <v>151</v>
      </c>
      <c r="C471" s="35" t="s">
        <v>101</v>
      </c>
      <c r="D471" s="37">
        <f t="shared" ref="D471:F472" si="116">D472</f>
        <v>0.7</v>
      </c>
      <c r="E471" s="37">
        <f t="shared" si="116"/>
        <v>0.7</v>
      </c>
      <c r="F471" s="37">
        <f t="shared" si="116"/>
        <v>0.7</v>
      </c>
    </row>
    <row r="472" spans="1:6" ht="67.5" customHeight="1" x14ac:dyDescent="0.25">
      <c r="A472" s="38" t="s">
        <v>110</v>
      </c>
      <c r="B472" s="35" t="s">
        <v>151</v>
      </c>
      <c r="C472" s="35" t="s">
        <v>111</v>
      </c>
      <c r="D472" s="37">
        <f t="shared" si="116"/>
        <v>0.7</v>
      </c>
      <c r="E472" s="37">
        <f t="shared" si="116"/>
        <v>0.7</v>
      </c>
      <c r="F472" s="37">
        <f t="shared" si="116"/>
        <v>0.7</v>
      </c>
    </row>
    <row r="473" spans="1:6" ht="27.75" customHeight="1" x14ac:dyDescent="0.25">
      <c r="A473" s="38" t="s">
        <v>112</v>
      </c>
      <c r="B473" s="35" t="s">
        <v>151</v>
      </c>
      <c r="C473" s="35" t="s">
        <v>113</v>
      </c>
      <c r="D473" s="37">
        <v>0.7</v>
      </c>
      <c r="E473" s="37">
        <v>0.7</v>
      </c>
      <c r="F473" s="37">
        <v>0.7</v>
      </c>
    </row>
    <row r="474" spans="1:6" ht="31.5" customHeight="1" x14ac:dyDescent="0.25">
      <c r="A474" s="38" t="s">
        <v>277</v>
      </c>
      <c r="B474" s="35" t="s">
        <v>278</v>
      </c>
      <c r="C474" s="35" t="s">
        <v>101</v>
      </c>
      <c r="D474" s="37">
        <f t="shared" ref="D474:F475" si="117">D475</f>
        <v>44.6</v>
      </c>
      <c r="E474" s="37">
        <f t="shared" si="117"/>
        <v>44.6</v>
      </c>
      <c r="F474" s="37">
        <f t="shared" si="117"/>
        <v>44.6</v>
      </c>
    </row>
    <row r="475" spans="1:6" ht="33" customHeight="1" x14ac:dyDescent="0.25">
      <c r="A475" s="38" t="s">
        <v>120</v>
      </c>
      <c r="B475" s="35" t="s">
        <v>278</v>
      </c>
      <c r="C475" s="35" t="s">
        <v>121</v>
      </c>
      <c r="D475" s="37">
        <f t="shared" si="117"/>
        <v>44.6</v>
      </c>
      <c r="E475" s="37">
        <f t="shared" si="117"/>
        <v>44.6</v>
      </c>
      <c r="F475" s="37">
        <f t="shared" si="117"/>
        <v>44.6</v>
      </c>
    </row>
    <row r="476" spans="1:6" ht="30" customHeight="1" x14ac:dyDescent="0.25">
      <c r="A476" s="38" t="s">
        <v>122</v>
      </c>
      <c r="B476" s="35" t="s">
        <v>278</v>
      </c>
      <c r="C476" s="35" t="s">
        <v>123</v>
      </c>
      <c r="D476" s="37">
        <v>44.6</v>
      </c>
      <c r="E476" s="37">
        <v>44.6</v>
      </c>
      <c r="F476" s="37">
        <v>44.6</v>
      </c>
    </row>
    <row r="477" spans="1:6" ht="31.5" customHeight="1" x14ac:dyDescent="0.2">
      <c r="A477" s="38" t="s">
        <v>233</v>
      </c>
      <c r="B477" s="33" t="s">
        <v>234</v>
      </c>
      <c r="C477" s="33" t="s">
        <v>101</v>
      </c>
      <c r="D477" s="34">
        <f>D478+D489+D483+D486</f>
        <v>8114.0999999999995</v>
      </c>
      <c r="E477" s="34">
        <f t="shared" ref="E477:F477" si="118">E478+E489+E483</f>
        <v>5617.5</v>
      </c>
      <c r="F477" s="34">
        <f t="shared" si="118"/>
        <v>5617.5</v>
      </c>
    </row>
    <row r="478" spans="1:6" ht="28.5" customHeight="1" x14ac:dyDescent="0.25">
      <c r="A478" s="38" t="s">
        <v>237</v>
      </c>
      <c r="B478" s="35" t="s">
        <v>238</v>
      </c>
      <c r="C478" s="35" t="s">
        <v>101</v>
      </c>
      <c r="D478" s="37">
        <f>D479+D481</f>
        <v>6459.9</v>
      </c>
      <c r="E478" s="37">
        <f>E479+E481</f>
        <v>5121.5</v>
      </c>
      <c r="F478" s="37">
        <f>F479+F481</f>
        <v>5121.5</v>
      </c>
    </row>
    <row r="479" spans="1:6" ht="74.25" customHeight="1" x14ac:dyDescent="0.25">
      <c r="A479" s="38" t="s">
        <v>110</v>
      </c>
      <c r="B479" s="35" t="s">
        <v>238</v>
      </c>
      <c r="C479" s="35" t="s">
        <v>111</v>
      </c>
      <c r="D479" s="37">
        <f>D480</f>
        <v>2942.4</v>
      </c>
      <c r="E479" s="37">
        <f>E480</f>
        <v>3000.3</v>
      </c>
      <c r="F479" s="37">
        <f>F480</f>
        <v>3000.3</v>
      </c>
    </row>
    <row r="480" spans="1:6" ht="14.25" customHeight="1" x14ac:dyDescent="0.25">
      <c r="A480" s="38" t="s">
        <v>239</v>
      </c>
      <c r="B480" s="35" t="s">
        <v>238</v>
      </c>
      <c r="C480" s="35" t="s">
        <v>240</v>
      </c>
      <c r="D480" s="37">
        <f>3000.3-44.5-13.4</f>
        <v>2942.4</v>
      </c>
      <c r="E480" s="37">
        <v>3000.3</v>
      </c>
      <c r="F480" s="37">
        <v>3000.3</v>
      </c>
    </row>
    <row r="481" spans="1:6" ht="31.5" customHeight="1" x14ac:dyDescent="0.25">
      <c r="A481" s="38" t="s">
        <v>120</v>
      </c>
      <c r="B481" s="35" t="s">
        <v>238</v>
      </c>
      <c r="C481" s="35" t="s">
        <v>121</v>
      </c>
      <c r="D481" s="37">
        <f>D482</f>
        <v>3517.5</v>
      </c>
      <c r="E481" s="37">
        <f>E482</f>
        <v>2121.1999999999998</v>
      </c>
      <c r="F481" s="37">
        <f>F482</f>
        <v>2121.1999999999998</v>
      </c>
    </row>
    <row r="482" spans="1:6" ht="27" customHeight="1" x14ac:dyDescent="0.25">
      <c r="A482" s="38" t="s">
        <v>255</v>
      </c>
      <c r="B482" s="35" t="s">
        <v>238</v>
      </c>
      <c r="C482" s="35" t="s">
        <v>123</v>
      </c>
      <c r="D482" s="37">
        <f>2121.2-256.3+1652.6</f>
        <v>3517.5</v>
      </c>
      <c r="E482" s="37">
        <v>2121.1999999999998</v>
      </c>
      <c r="F482" s="37">
        <v>2121.1999999999998</v>
      </c>
    </row>
    <row r="483" spans="1:6" ht="27" customHeight="1" x14ac:dyDescent="0.25">
      <c r="A483" s="38" t="s">
        <v>594</v>
      </c>
      <c r="B483" s="35" t="s">
        <v>595</v>
      </c>
      <c r="C483" s="35" t="s">
        <v>101</v>
      </c>
      <c r="D483" s="37">
        <f>D484</f>
        <v>1100.3</v>
      </c>
      <c r="E483" s="37">
        <f t="shared" ref="E483:F483" si="119">E484</f>
        <v>0</v>
      </c>
      <c r="F483" s="37">
        <f t="shared" si="119"/>
        <v>0</v>
      </c>
    </row>
    <row r="484" spans="1:6" ht="69" customHeight="1" x14ac:dyDescent="0.25">
      <c r="A484" s="38" t="s">
        <v>110</v>
      </c>
      <c r="B484" s="35" t="s">
        <v>595</v>
      </c>
      <c r="C484" s="35" t="s">
        <v>111</v>
      </c>
      <c r="D484" s="37">
        <f>D485</f>
        <v>1100.3</v>
      </c>
      <c r="E484" s="37">
        <f t="shared" ref="E484:F484" si="120">E485</f>
        <v>0</v>
      </c>
      <c r="F484" s="37">
        <f t="shared" si="120"/>
        <v>0</v>
      </c>
    </row>
    <row r="485" spans="1:6" ht="27" customHeight="1" x14ac:dyDescent="0.25">
      <c r="A485" s="38" t="s">
        <v>239</v>
      </c>
      <c r="B485" s="35" t="s">
        <v>595</v>
      </c>
      <c r="C485" s="35" t="s">
        <v>240</v>
      </c>
      <c r="D485" s="37">
        <f>845.1+255.2</f>
        <v>1100.3</v>
      </c>
      <c r="E485" s="37">
        <v>0</v>
      </c>
      <c r="F485" s="37">
        <v>0</v>
      </c>
    </row>
    <row r="486" spans="1:6" ht="44.25" customHeight="1" x14ac:dyDescent="0.25">
      <c r="A486" s="38" t="s">
        <v>592</v>
      </c>
      <c r="B486" s="35" t="s">
        <v>600</v>
      </c>
      <c r="C486" s="35" t="s">
        <v>101</v>
      </c>
      <c r="D486" s="37">
        <f>D487</f>
        <v>57.9</v>
      </c>
      <c r="E486" s="37">
        <f t="shared" ref="E486:F486" si="121">E487</f>
        <v>0</v>
      </c>
      <c r="F486" s="37">
        <f t="shared" si="121"/>
        <v>0</v>
      </c>
    </row>
    <row r="487" spans="1:6" ht="66.75" customHeight="1" x14ac:dyDescent="0.25">
      <c r="A487" s="38" t="s">
        <v>110</v>
      </c>
      <c r="B487" s="35" t="s">
        <v>600</v>
      </c>
      <c r="C487" s="35" t="s">
        <v>111</v>
      </c>
      <c r="D487" s="37">
        <f>D488</f>
        <v>57.9</v>
      </c>
      <c r="E487" s="37">
        <f t="shared" ref="E487:F487" si="122">E488</f>
        <v>0</v>
      </c>
      <c r="F487" s="37">
        <f t="shared" si="122"/>
        <v>0</v>
      </c>
    </row>
    <row r="488" spans="1:6" ht="27" customHeight="1" x14ac:dyDescent="0.25">
      <c r="A488" s="38" t="s">
        <v>239</v>
      </c>
      <c r="B488" s="35" t="s">
        <v>600</v>
      </c>
      <c r="C488" s="35" t="s">
        <v>240</v>
      </c>
      <c r="D488" s="37">
        <f>44.5+13.4</f>
        <v>57.9</v>
      </c>
      <c r="E488" s="37">
        <v>0</v>
      </c>
      <c r="F488" s="37">
        <v>0</v>
      </c>
    </row>
    <row r="489" spans="1:6" ht="57" customHeight="1" x14ac:dyDescent="0.25">
      <c r="A489" s="38" t="s">
        <v>235</v>
      </c>
      <c r="B489" s="35" t="s">
        <v>236</v>
      </c>
      <c r="C489" s="35" t="s">
        <v>101</v>
      </c>
      <c r="D489" s="37">
        <f t="shared" ref="D489:F490" si="123">D490</f>
        <v>496</v>
      </c>
      <c r="E489" s="37">
        <f t="shared" si="123"/>
        <v>496</v>
      </c>
      <c r="F489" s="37">
        <f t="shared" si="123"/>
        <v>496</v>
      </c>
    </row>
    <row r="490" spans="1:6" ht="16.5" customHeight="1" x14ac:dyDescent="0.25">
      <c r="A490" s="38" t="s">
        <v>124</v>
      </c>
      <c r="B490" s="35" t="s">
        <v>236</v>
      </c>
      <c r="C490" s="35" t="s">
        <v>125</v>
      </c>
      <c r="D490" s="37">
        <f t="shared" si="123"/>
        <v>496</v>
      </c>
      <c r="E490" s="37">
        <f t="shared" si="123"/>
        <v>496</v>
      </c>
      <c r="F490" s="37">
        <f t="shared" si="123"/>
        <v>496</v>
      </c>
    </row>
    <row r="491" spans="1:6" ht="18" customHeight="1" x14ac:dyDescent="0.25">
      <c r="A491" s="38" t="s">
        <v>126</v>
      </c>
      <c r="B491" s="35" t="s">
        <v>236</v>
      </c>
      <c r="C491" s="35" t="s">
        <v>127</v>
      </c>
      <c r="D491" s="37">
        <v>496</v>
      </c>
      <c r="E491" s="37">
        <v>496</v>
      </c>
      <c r="F491" s="37">
        <v>496</v>
      </c>
    </row>
    <row r="492" spans="1:6" ht="17.25" hidden="1" customHeight="1" x14ac:dyDescent="0.2">
      <c r="A492" s="54" t="s">
        <v>532</v>
      </c>
      <c r="B492" s="33" t="s">
        <v>533</v>
      </c>
      <c r="C492" s="33" t="s">
        <v>101</v>
      </c>
      <c r="D492" s="34">
        <f t="shared" ref="D492:F493" si="124">D493</f>
        <v>0</v>
      </c>
      <c r="E492" s="34">
        <f t="shared" si="124"/>
        <v>0</v>
      </c>
      <c r="F492" s="34">
        <f t="shared" si="124"/>
        <v>0</v>
      </c>
    </row>
    <row r="493" spans="1:6" ht="27" hidden="1" customHeight="1" x14ac:dyDescent="0.25">
      <c r="A493" s="38" t="s">
        <v>534</v>
      </c>
      <c r="B493" s="35" t="s">
        <v>535</v>
      </c>
      <c r="C493" s="35" t="s">
        <v>101</v>
      </c>
      <c r="D493" s="37">
        <f t="shared" si="124"/>
        <v>0</v>
      </c>
      <c r="E493" s="37">
        <f t="shared" si="124"/>
        <v>0</v>
      </c>
      <c r="F493" s="37">
        <f t="shared" si="124"/>
        <v>0</v>
      </c>
    </row>
    <row r="494" spans="1:6" ht="15" hidden="1" customHeight="1" x14ac:dyDescent="0.25">
      <c r="A494" s="38" t="s">
        <v>536</v>
      </c>
      <c r="B494" s="35" t="s">
        <v>535</v>
      </c>
      <c r="C494" s="35" t="s">
        <v>537</v>
      </c>
      <c r="D494" s="37"/>
      <c r="E494" s="37"/>
      <c r="F494" s="37"/>
    </row>
    <row r="495" spans="1:6" ht="15" hidden="1" customHeight="1" x14ac:dyDescent="0.2">
      <c r="A495" s="54" t="s">
        <v>159</v>
      </c>
      <c r="B495" s="33" t="s">
        <v>160</v>
      </c>
      <c r="C495" s="33" t="s">
        <v>101</v>
      </c>
      <c r="D495" s="34">
        <f>D496</f>
        <v>0</v>
      </c>
      <c r="E495" s="34">
        <f t="shared" ref="E495:F497" si="125">E496</f>
        <v>0</v>
      </c>
      <c r="F495" s="34">
        <f t="shared" si="125"/>
        <v>0</v>
      </c>
    </row>
    <row r="496" spans="1:6" ht="32.25" hidden="1" customHeight="1" x14ac:dyDescent="0.25">
      <c r="A496" s="38" t="s">
        <v>161</v>
      </c>
      <c r="B496" s="35" t="s">
        <v>162</v>
      </c>
      <c r="C496" s="35" t="s">
        <v>101</v>
      </c>
      <c r="D496" s="37">
        <f>D497</f>
        <v>0</v>
      </c>
      <c r="E496" s="37">
        <f t="shared" si="125"/>
        <v>0</v>
      </c>
      <c r="F496" s="37">
        <f t="shared" si="125"/>
        <v>0</v>
      </c>
    </row>
    <row r="497" spans="1:6" ht="31.5" hidden="1" customHeight="1" x14ac:dyDescent="0.25">
      <c r="A497" s="38" t="s">
        <v>120</v>
      </c>
      <c r="B497" s="35" t="s">
        <v>162</v>
      </c>
      <c r="C497" s="35" t="s">
        <v>121</v>
      </c>
      <c r="D497" s="37">
        <f>D498</f>
        <v>0</v>
      </c>
      <c r="E497" s="37">
        <f t="shared" si="125"/>
        <v>0</v>
      </c>
      <c r="F497" s="37">
        <f t="shared" si="125"/>
        <v>0</v>
      </c>
    </row>
    <row r="498" spans="1:6" ht="33" hidden="1" customHeight="1" x14ac:dyDescent="0.25">
      <c r="A498" s="38" t="s">
        <v>122</v>
      </c>
      <c r="B498" s="35" t="s">
        <v>162</v>
      </c>
      <c r="C498" s="35" t="s">
        <v>123</v>
      </c>
      <c r="D498" s="37"/>
      <c r="E498" s="37"/>
      <c r="F498" s="37"/>
    </row>
    <row r="499" spans="1:6" ht="16.5" customHeight="1" x14ac:dyDescent="0.2">
      <c r="A499" s="54" t="s">
        <v>165</v>
      </c>
      <c r="B499" s="33" t="s">
        <v>166</v>
      </c>
      <c r="C499" s="33" t="s">
        <v>101</v>
      </c>
      <c r="D499" s="34">
        <f>D500</f>
        <v>99</v>
      </c>
      <c r="E499" s="34">
        <f t="shared" ref="E499:F502" si="126">E500</f>
        <v>99</v>
      </c>
      <c r="F499" s="34">
        <f t="shared" si="126"/>
        <v>99</v>
      </c>
    </row>
    <row r="500" spans="1:6" ht="18" customHeight="1" x14ac:dyDescent="0.25">
      <c r="A500" s="38" t="s">
        <v>167</v>
      </c>
      <c r="B500" s="35" t="s">
        <v>168</v>
      </c>
      <c r="C500" s="35" t="s">
        <v>101</v>
      </c>
      <c r="D500" s="37">
        <f>D501</f>
        <v>99</v>
      </c>
      <c r="E500" s="37">
        <f t="shared" si="126"/>
        <v>99</v>
      </c>
      <c r="F500" s="37">
        <f t="shared" si="126"/>
        <v>99</v>
      </c>
    </row>
    <row r="501" spans="1:6" ht="32.25" customHeight="1" x14ac:dyDescent="0.25">
      <c r="A501" s="38" t="s">
        <v>169</v>
      </c>
      <c r="B501" s="35" t="s">
        <v>170</v>
      </c>
      <c r="C501" s="35" t="s">
        <v>101</v>
      </c>
      <c r="D501" s="37">
        <f>D502</f>
        <v>99</v>
      </c>
      <c r="E501" s="37">
        <f t="shared" si="126"/>
        <v>99</v>
      </c>
      <c r="F501" s="37">
        <f t="shared" si="126"/>
        <v>99</v>
      </c>
    </row>
    <row r="502" spans="1:6" ht="16.5" customHeight="1" x14ac:dyDescent="0.25">
      <c r="A502" s="38" t="s">
        <v>124</v>
      </c>
      <c r="B502" s="35" t="s">
        <v>170</v>
      </c>
      <c r="C502" s="35" t="s">
        <v>125</v>
      </c>
      <c r="D502" s="37">
        <f>D503</f>
        <v>99</v>
      </c>
      <c r="E502" s="37">
        <f t="shared" si="126"/>
        <v>99</v>
      </c>
      <c r="F502" s="37">
        <f t="shared" si="126"/>
        <v>99</v>
      </c>
    </row>
    <row r="503" spans="1:6" ht="15.75" customHeight="1" x14ac:dyDescent="0.25">
      <c r="A503" s="38" t="s">
        <v>171</v>
      </c>
      <c r="B503" s="35" t="s">
        <v>170</v>
      </c>
      <c r="C503" s="35" t="s">
        <v>172</v>
      </c>
      <c r="D503" s="37">
        <v>99</v>
      </c>
      <c r="E503" s="37">
        <v>99</v>
      </c>
      <c r="F503" s="37">
        <v>99</v>
      </c>
    </row>
    <row r="504" spans="1:6" ht="26.25" hidden="1" x14ac:dyDescent="0.25">
      <c r="A504" s="38" t="s">
        <v>104</v>
      </c>
      <c r="B504" s="35" t="s">
        <v>551</v>
      </c>
      <c r="C504" s="35" t="s">
        <v>101</v>
      </c>
      <c r="D504" s="37">
        <f t="shared" ref="D504:F507" si="127">D505</f>
        <v>0</v>
      </c>
      <c r="E504" s="37">
        <f t="shared" si="127"/>
        <v>0</v>
      </c>
      <c r="F504" s="37">
        <f t="shared" si="127"/>
        <v>0</v>
      </c>
    </row>
    <row r="505" spans="1:6" ht="13.5" hidden="1" customHeight="1" x14ac:dyDescent="0.25">
      <c r="A505" s="38" t="s">
        <v>106</v>
      </c>
      <c r="B505" s="35" t="s">
        <v>552</v>
      </c>
      <c r="C505" s="35" t="s">
        <v>101</v>
      </c>
      <c r="D505" s="37">
        <f t="shared" si="127"/>
        <v>0</v>
      </c>
      <c r="E505" s="37">
        <f t="shared" si="127"/>
        <v>0</v>
      </c>
      <c r="F505" s="37">
        <f t="shared" si="127"/>
        <v>0</v>
      </c>
    </row>
    <row r="506" spans="1:6" ht="39" hidden="1" x14ac:dyDescent="0.25">
      <c r="A506" s="38" t="s">
        <v>553</v>
      </c>
      <c r="B506" s="35" t="s">
        <v>554</v>
      </c>
      <c r="C506" s="35" t="s">
        <v>101</v>
      </c>
      <c r="D506" s="37">
        <f t="shared" si="127"/>
        <v>0</v>
      </c>
      <c r="E506" s="37">
        <f t="shared" si="127"/>
        <v>0</v>
      </c>
      <c r="F506" s="37">
        <f t="shared" si="127"/>
        <v>0</v>
      </c>
    </row>
    <row r="507" spans="1:6" ht="15" hidden="1" x14ac:dyDescent="0.25">
      <c r="A507" s="38" t="s">
        <v>124</v>
      </c>
      <c r="B507" s="35" t="s">
        <v>554</v>
      </c>
      <c r="C507" s="35" t="s">
        <v>125</v>
      </c>
      <c r="D507" s="37">
        <f t="shared" si="127"/>
        <v>0</v>
      </c>
      <c r="E507" s="37">
        <f t="shared" si="127"/>
        <v>0</v>
      </c>
      <c r="F507" s="37">
        <f t="shared" si="127"/>
        <v>0</v>
      </c>
    </row>
    <row r="508" spans="1:6" ht="15" hidden="1" x14ac:dyDescent="0.25">
      <c r="A508" s="57" t="s">
        <v>126</v>
      </c>
      <c r="B508" s="35" t="s">
        <v>554</v>
      </c>
      <c r="C508" s="35" t="s">
        <v>127</v>
      </c>
      <c r="D508" s="37">
        <v>0</v>
      </c>
      <c r="E508" s="37">
        <v>0</v>
      </c>
      <c r="F508" s="37">
        <v>0</v>
      </c>
    </row>
    <row r="509" spans="1:6" s="41" customFormat="1" ht="2.25" hidden="1" customHeight="1" x14ac:dyDescent="0.25">
      <c r="A509" s="38"/>
      <c r="B509" s="35"/>
      <c r="C509" s="35"/>
      <c r="D509" s="37" t="e">
        <f>#REF!/1000</f>
        <v>#REF!</v>
      </c>
      <c r="E509" s="37" t="e">
        <f>#REF!/1000</f>
        <v>#REF!</v>
      </c>
      <c r="F509" s="37" t="e">
        <f>#REF!/1000</f>
        <v>#REF!</v>
      </c>
    </row>
    <row r="510" spans="1:6" s="40" customFormat="1" ht="15" hidden="1" x14ac:dyDescent="0.25">
      <c r="A510" s="38" t="s">
        <v>496</v>
      </c>
      <c r="B510" s="35" t="s">
        <v>100</v>
      </c>
      <c r="C510" s="35" t="s">
        <v>101</v>
      </c>
      <c r="D510" s="37">
        <f t="shared" ref="D510:F513" si="128">D511</f>
        <v>0</v>
      </c>
      <c r="E510" s="37">
        <f t="shared" si="128"/>
        <v>0</v>
      </c>
      <c r="F510" s="37">
        <f t="shared" si="128"/>
        <v>0</v>
      </c>
    </row>
    <row r="511" spans="1:6" s="40" customFormat="1" ht="26.25" hidden="1" x14ac:dyDescent="0.25">
      <c r="A511" s="38" t="s">
        <v>339</v>
      </c>
      <c r="B511" s="35" t="s">
        <v>340</v>
      </c>
      <c r="C511" s="35" t="s">
        <v>101</v>
      </c>
      <c r="D511" s="37">
        <f t="shared" si="128"/>
        <v>0</v>
      </c>
      <c r="E511" s="37">
        <f t="shared" si="128"/>
        <v>0</v>
      </c>
      <c r="F511" s="37">
        <f t="shared" si="128"/>
        <v>0</v>
      </c>
    </row>
    <row r="512" spans="1:6" s="40" customFormat="1" ht="26.25" hidden="1" x14ac:dyDescent="0.25">
      <c r="A512" s="38" t="s">
        <v>497</v>
      </c>
      <c r="B512" s="35" t="s">
        <v>498</v>
      </c>
      <c r="C512" s="35" t="s">
        <v>101</v>
      </c>
      <c r="D512" s="37">
        <f t="shared" si="128"/>
        <v>0</v>
      </c>
      <c r="E512" s="37">
        <f t="shared" si="128"/>
        <v>0</v>
      </c>
      <c r="F512" s="37">
        <f t="shared" si="128"/>
        <v>0</v>
      </c>
    </row>
    <row r="513" spans="1:7" s="40" customFormat="1" ht="15" hidden="1" x14ac:dyDescent="0.25">
      <c r="A513" s="38" t="s">
        <v>495</v>
      </c>
      <c r="B513" s="35" t="s">
        <v>498</v>
      </c>
      <c r="C513" s="35" t="s">
        <v>486</v>
      </c>
      <c r="D513" s="37">
        <f t="shared" si="128"/>
        <v>0</v>
      </c>
      <c r="E513" s="37">
        <f t="shared" si="128"/>
        <v>0</v>
      </c>
      <c r="F513" s="37">
        <f t="shared" si="128"/>
        <v>0</v>
      </c>
    </row>
    <row r="514" spans="1:7" s="40" customFormat="1" ht="15.75" hidden="1" customHeight="1" x14ac:dyDescent="0.25">
      <c r="A514" s="38" t="s">
        <v>487</v>
      </c>
      <c r="B514" s="35" t="s">
        <v>498</v>
      </c>
      <c r="C514" s="35" t="s">
        <v>488</v>
      </c>
      <c r="D514" s="37">
        <v>0</v>
      </c>
      <c r="E514" s="37">
        <v>0</v>
      </c>
      <c r="F514" s="37">
        <v>0</v>
      </c>
    </row>
    <row r="515" spans="1:7" s="40" customFormat="1" ht="30.75" hidden="1" customHeight="1" x14ac:dyDescent="0.25">
      <c r="A515" s="60" t="s">
        <v>520</v>
      </c>
      <c r="B515" s="35" t="s">
        <v>521</v>
      </c>
      <c r="C515" s="35" t="s">
        <v>101</v>
      </c>
      <c r="D515" s="37">
        <f t="shared" ref="D515:F516" si="129">D516</f>
        <v>0</v>
      </c>
      <c r="E515" s="37">
        <f t="shared" si="129"/>
        <v>0</v>
      </c>
      <c r="F515" s="37">
        <f t="shared" si="129"/>
        <v>0</v>
      </c>
    </row>
    <row r="516" spans="1:7" s="40" customFormat="1" ht="26.25" hidden="1" x14ac:dyDescent="0.25">
      <c r="A516" s="38" t="s">
        <v>522</v>
      </c>
      <c r="B516" s="35" t="s">
        <v>521</v>
      </c>
      <c r="C516" s="35" t="s">
        <v>121</v>
      </c>
      <c r="D516" s="37">
        <f t="shared" si="129"/>
        <v>0</v>
      </c>
      <c r="E516" s="37">
        <f t="shared" si="129"/>
        <v>0</v>
      </c>
      <c r="F516" s="37">
        <f t="shared" si="129"/>
        <v>0</v>
      </c>
    </row>
    <row r="517" spans="1:7" s="40" customFormat="1" ht="26.25" hidden="1" x14ac:dyDescent="0.25">
      <c r="A517" s="38" t="s">
        <v>255</v>
      </c>
      <c r="B517" s="35" t="s">
        <v>521</v>
      </c>
      <c r="C517" s="35" t="s">
        <v>123</v>
      </c>
      <c r="D517" s="37">
        <v>0</v>
      </c>
      <c r="E517" s="37">
        <v>0</v>
      </c>
      <c r="F517" s="37">
        <v>0</v>
      </c>
    </row>
    <row r="518" spans="1:7" s="40" customFormat="1" ht="26.25" hidden="1" x14ac:dyDescent="0.25">
      <c r="A518" s="38" t="s">
        <v>523</v>
      </c>
      <c r="B518" s="35" t="s">
        <v>524</v>
      </c>
      <c r="C518" s="35" t="s">
        <v>101</v>
      </c>
      <c r="D518" s="37">
        <f t="shared" ref="D518:F519" si="130">D519</f>
        <v>0</v>
      </c>
      <c r="E518" s="37">
        <f t="shared" si="130"/>
        <v>0</v>
      </c>
      <c r="F518" s="37">
        <f t="shared" si="130"/>
        <v>0</v>
      </c>
    </row>
    <row r="519" spans="1:7" s="40" customFormat="1" ht="26.25" hidden="1" x14ac:dyDescent="0.25">
      <c r="A519" s="38" t="s">
        <v>522</v>
      </c>
      <c r="B519" s="35" t="s">
        <v>524</v>
      </c>
      <c r="C519" s="35" t="s">
        <v>121</v>
      </c>
      <c r="D519" s="37">
        <f t="shared" si="130"/>
        <v>0</v>
      </c>
      <c r="E519" s="37">
        <f t="shared" si="130"/>
        <v>0</v>
      </c>
      <c r="F519" s="37">
        <f t="shared" si="130"/>
        <v>0</v>
      </c>
    </row>
    <row r="520" spans="1:7" s="40" customFormat="1" ht="26.25" hidden="1" x14ac:dyDescent="0.25">
      <c r="A520" s="38" t="s">
        <v>255</v>
      </c>
      <c r="B520" s="35" t="s">
        <v>524</v>
      </c>
      <c r="C520" s="35" t="s">
        <v>123</v>
      </c>
      <c r="D520" s="37">
        <v>0</v>
      </c>
      <c r="E520" s="37">
        <v>0</v>
      </c>
      <c r="F520" s="37">
        <v>0</v>
      </c>
    </row>
    <row r="521" spans="1:7" ht="39" hidden="1" x14ac:dyDescent="0.25">
      <c r="A521" s="38" t="s">
        <v>525</v>
      </c>
      <c r="B521" s="35" t="s">
        <v>526</v>
      </c>
      <c r="C521" s="35" t="s">
        <v>101</v>
      </c>
      <c r="D521" s="37">
        <f t="shared" ref="D521:F523" si="131">D522</f>
        <v>0</v>
      </c>
      <c r="E521" s="37">
        <f t="shared" si="131"/>
        <v>0</v>
      </c>
      <c r="F521" s="37">
        <f t="shared" si="131"/>
        <v>0</v>
      </c>
    </row>
    <row r="522" spans="1:7" ht="26.25" hidden="1" x14ac:dyDescent="0.25">
      <c r="A522" s="38" t="s">
        <v>527</v>
      </c>
      <c r="B522" s="35" t="s">
        <v>526</v>
      </c>
      <c r="C522" s="35" t="s">
        <v>101</v>
      </c>
      <c r="D522" s="37">
        <f t="shared" si="131"/>
        <v>0</v>
      </c>
      <c r="E522" s="37">
        <f t="shared" si="131"/>
        <v>0</v>
      </c>
      <c r="F522" s="37">
        <f t="shared" si="131"/>
        <v>0</v>
      </c>
    </row>
    <row r="523" spans="1:7" ht="64.5" hidden="1" x14ac:dyDescent="0.25">
      <c r="A523" s="38" t="s">
        <v>110</v>
      </c>
      <c r="B523" s="35" t="s">
        <v>526</v>
      </c>
      <c r="C523" s="35" t="s">
        <v>111</v>
      </c>
      <c r="D523" s="37">
        <f t="shared" si="131"/>
        <v>0</v>
      </c>
      <c r="E523" s="37">
        <f t="shared" si="131"/>
        <v>0</v>
      </c>
      <c r="F523" s="37">
        <f t="shared" si="131"/>
        <v>0</v>
      </c>
    </row>
    <row r="524" spans="1:7" ht="15" hidden="1" x14ac:dyDescent="0.25">
      <c r="A524" s="38" t="s">
        <v>528</v>
      </c>
      <c r="B524" s="35" t="s">
        <v>526</v>
      </c>
      <c r="C524" s="35" t="s">
        <v>240</v>
      </c>
      <c r="D524" s="37">
        <f>30-30</f>
        <v>0</v>
      </c>
      <c r="E524" s="37">
        <f>30-30</f>
        <v>0</v>
      </c>
      <c r="F524" s="37">
        <f>30-30</f>
        <v>0</v>
      </c>
    </row>
    <row r="525" spans="1:7" ht="51.75" hidden="1" x14ac:dyDescent="0.25">
      <c r="A525" s="38" t="s">
        <v>529</v>
      </c>
      <c r="B525" s="35" t="s">
        <v>438</v>
      </c>
      <c r="C525" s="35" t="s">
        <v>101</v>
      </c>
      <c r="D525" s="37">
        <f t="shared" ref="D525:F526" si="132">D526</f>
        <v>0</v>
      </c>
      <c r="E525" s="37">
        <f t="shared" si="132"/>
        <v>0</v>
      </c>
      <c r="F525" s="37">
        <f t="shared" si="132"/>
        <v>0</v>
      </c>
    </row>
    <row r="526" spans="1:7" ht="26.25" hidden="1" x14ac:dyDescent="0.25">
      <c r="A526" s="38" t="s">
        <v>522</v>
      </c>
      <c r="B526" s="35" t="s">
        <v>438</v>
      </c>
      <c r="C526" s="35" t="s">
        <v>121</v>
      </c>
      <c r="D526" s="37">
        <f t="shared" si="132"/>
        <v>0</v>
      </c>
      <c r="E526" s="37">
        <f t="shared" si="132"/>
        <v>0</v>
      </c>
      <c r="F526" s="37">
        <f t="shared" si="132"/>
        <v>0</v>
      </c>
    </row>
    <row r="527" spans="1:7" ht="26.25" hidden="1" x14ac:dyDescent="0.25">
      <c r="A527" s="38" t="s">
        <v>255</v>
      </c>
      <c r="B527" s="35" t="s">
        <v>438</v>
      </c>
      <c r="C527" s="35" t="s">
        <v>123</v>
      </c>
      <c r="D527" s="37">
        <v>0</v>
      </c>
      <c r="E527" s="37">
        <v>0</v>
      </c>
      <c r="F527" s="37">
        <v>0</v>
      </c>
    </row>
    <row r="528" spans="1:7" s="46" customFormat="1" ht="15.75" x14ac:dyDescent="0.25">
      <c r="A528" s="54" t="s">
        <v>538</v>
      </c>
      <c r="B528" s="45"/>
      <c r="C528" s="45"/>
      <c r="D528" s="34">
        <f>D13+D26+D38+D47+D52+D61+D70+D93+D113+D133+D152+D198+D227+D283+D292+D316+D327+D344+D365+D382+D395+D477+D499+D376</f>
        <v>96082.9</v>
      </c>
      <c r="E528" s="34">
        <f>E13+E26+E38+E47+E52+E61+E70+E93+E113+E133+E152+E198+E227+E283+E292+E316+E327+E344+E365+E382+E395+E477+E499+E376</f>
        <v>88887.499999999985</v>
      </c>
      <c r="F528" s="34">
        <f>F13+F26+F38+F47+F52+F61+F70+F93+F113+F133+F152+F198+F227+F283+F292+F316+F327+F344+F365+F382+F395+F477+F499+F376</f>
        <v>91397.4</v>
      </c>
      <c r="G528" s="69"/>
    </row>
    <row r="529" spans="1:6" x14ac:dyDescent="0.2">
      <c r="A529" s="47"/>
      <c r="B529" s="48"/>
      <c r="C529" s="48"/>
      <c r="D529" s="48"/>
      <c r="E529" s="48"/>
      <c r="F529" s="48"/>
    </row>
    <row r="530" spans="1:6" x14ac:dyDescent="0.2">
      <c r="A530" s="47"/>
      <c r="B530" s="48"/>
      <c r="C530" s="48"/>
      <c r="D530" s="50">
        <v>86772.1</v>
      </c>
      <c r="E530" s="50">
        <v>88680.7</v>
      </c>
      <c r="F530" s="50">
        <v>91111</v>
      </c>
    </row>
    <row r="531" spans="1:6" x14ac:dyDescent="0.2">
      <c r="A531" s="47"/>
      <c r="B531" s="48"/>
      <c r="C531" s="48"/>
      <c r="D531" s="48"/>
      <c r="E531" s="48"/>
      <c r="F531" s="48"/>
    </row>
    <row r="532" spans="1:6" x14ac:dyDescent="0.2">
      <c r="A532" s="47"/>
      <c r="B532" s="48"/>
      <c r="C532" s="48"/>
      <c r="D532" s="48"/>
      <c r="E532" s="48"/>
      <c r="F532" s="48"/>
    </row>
    <row r="533" spans="1:6" x14ac:dyDescent="0.2">
      <c r="A533" s="47"/>
      <c r="B533" s="48"/>
      <c r="C533" s="48"/>
      <c r="D533" s="48"/>
    </row>
    <row r="534" spans="1:6" x14ac:dyDescent="0.2">
      <c r="A534" s="47"/>
      <c r="B534" s="48"/>
      <c r="C534" s="48"/>
      <c r="D534" s="48"/>
    </row>
    <row r="535" spans="1:6" x14ac:dyDescent="0.2">
      <c r="A535" s="47"/>
      <c r="B535" s="48"/>
      <c r="C535" s="48"/>
      <c r="D535" s="48"/>
    </row>
    <row r="536" spans="1:6" x14ac:dyDescent="0.2">
      <c r="A536" s="47"/>
      <c r="B536" s="48"/>
      <c r="C536" s="48"/>
      <c r="D536" s="48"/>
    </row>
    <row r="537" spans="1:6" x14ac:dyDescent="0.2">
      <c r="A537" s="47"/>
      <c r="B537" s="48"/>
      <c r="C537" s="48"/>
      <c r="D537" s="48"/>
    </row>
    <row r="538" spans="1:6" x14ac:dyDescent="0.2">
      <c r="A538" s="47"/>
      <c r="B538" s="48"/>
      <c r="C538" s="48"/>
      <c r="D538" s="48"/>
    </row>
    <row r="539" spans="1:6" x14ac:dyDescent="0.2">
      <c r="A539" s="47"/>
      <c r="B539" s="48"/>
      <c r="C539" s="48"/>
      <c r="D539" s="48"/>
    </row>
    <row r="540" spans="1:6" x14ac:dyDescent="0.2">
      <c r="A540" s="47"/>
      <c r="B540" s="48"/>
      <c r="C540" s="48"/>
      <c r="D540" s="48"/>
    </row>
    <row r="541" spans="1:6" x14ac:dyDescent="0.2">
      <c r="A541" s="47"/>
      <c r="B541" s="48"/>
      <c r="C541" s="48"/>
      <c r="D541" s="48"/>
    </row>
    <row r="542" spans="1:6" x14ac:dyDescent="0.2">
      <c r="A542" s="47"/>
      <c r="B542" s="48"/>
      <c r="C542" s="48"/>
      <c r="D542" s="48"/>
    </row>
    <row r="543" spans="1:6" x14ac:dyDescent="0.2">
      <c r="A543" s="47"/>
      <c r="B543" s="48"/>
      <c r="C543" s="48"/>
      <c r="D543" s="48"/>
    </row>
    <row r="544" spans="1:6" x14ac:dyDescent="0.2">
      <c r="A544" s="47"/>
      <c r="B544" s="48"/>
      <c r="C544" s="48"/>
      <c r="D544" s="48"/>
    </row>
    <row r="545" spans="1:4" x14ac:dyDescent="0.2">
      <c r="A545" s="47"/>
      <c r="B545" s="48"/>
      <c r="C545" s="48"/>
      <c r="D545" s="48"/>
    </row>
    <row r="546" spans="1:4" x14ac:dyDescent="0.2">
      <c r="A546" s="47"/>
      <c r="B546" s="48"/>
      <c r="C546" s="48"/>
      <c r="D546" s="48"/>
    </row>
    <row r="547" spans="1:4" x14ac:dyDescent="0.2">
      <c r="A547" s="47"/>
      <c r="B547" s="48"/>
      <c r="C547" s="48"/>
      <c r="D547" s="48"/>
    </row>
    <row r="548" spans="1:4" x14ac:dyDescent="0.2">
      <c r="A548" s="47"/>
      <c r="B548" s="48"/>
      <c r="C548" s="48"/>
      <c r="D548" s="48"/>
    </row>
    <row r="549" spans="1:4" x14ac:dyDescent="0.2">
      <c r="A549" s="47"/>
      <c r="B549" s="48"/>
      <c r="C549" s="48"/>
      <c r="D549" s="48"/>
    </row>
    <row r="550" spans="1:4" x14ac:dyDescent="0.2">
      <c r="A550" s="47"/>
      <c r="B550" s="48"/>
      <c r="C550" s="48"/>
      <c r="D550" s="48"/>
    </row>
    <row r="551" spans="1:4" x14ac:dyDescent="0.2">
      <c r="A551" s="47"/>
      <c r="B551" s="48"/>
      <c r="C551" s="48"/>
      <c r="D551" s="48"/>
    </row>
    <row r="552" spans="1:4" x14ac:dyDescent="0.2">
      <c r="A552" s="47"/>
      <c r="B552" s="48"/>
      <c r="C552" s="48"/>
      <c r="D552" s="48"/>
    </row>
    <row r="553" spans="1:4" x14ac:dyDescent="0.2">
      <c r="A553" s="47"/>
      <c r="B553" s="48"/>
      <c r="C553" s="48"/>
      <c r="D553" s="48"/>
    </row>
    <row r="554" spans="1:4" x14ac:dyDescent="0.2">
      <c r="A554" s="47"/>
      <c r="B554" s="48"/>
      <c r="C554" s="48"/>
      <c r="D554" s="48"/>
    </row>
    <row r="555" spans="1:4" x14ac:dyDescent="0.2">
      <c r="A555" s="47"/>
      <c r="B555" s="48"/>
      <c r="C555" s="48"/>
      <c r="D555" s="48"/>
    </row>
    <row r="556" spans="1:4" x14ac:dyDescent="0.2">
      <c r="A556" s="47"/>
      <c r="B556" s="48"/>
      <c r="C556" s="48"/>
      <c r="D556" s="48"/>
    </row>
    <row r="557" spans="1:4" x14ac:dyDescent="0.2">
      <c r="A557" s="47"/>
      <c r="B557" s="48"/>
      <c r="C557" s="48"/>
      <c r="D557" s="48"/>
    </row>
    <row r="558" spans="1:4" x14ac:dyDescent="0.2">
      <c r="A558" s="47"/>
      <c r="B558" s="48"/>
      <c r="C558" s="48"/>
      <c r="D558" s="48"/>
    </row>
    <row r="559" spans="1:4" x14ac:dyDescent="0.2">
      <c r="A559" s="47"/>
      <c r="B559" s="48"/>
      <c r="C559" s="48"/>
      <c r="D559" s="48"/>
    </row>
    <row r="560" spans="1:4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61" orientation="portrait" r:id="rId1"/>
  <headerFooter alignWithMargins="0"/>
  <rowBreaks count="8" manualBreakCount="8">
    <brk id="65" max="5" man="1"/>
    <brk id="104" max="5" man="1"/>
    <brk id="139" max="5" man="1"/>
    <brk id="193" max="5" man="1"/>
    <brk id="224" max="5" man="1"/>
    <brk id="291" max="5" man="1"/>
    <brk id="340" max="5" man="1"/>
    <brk id="39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S18" sqref="S18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2"/>
      <c r="C1" s="122"/>
    </row>
    <row r="2" spans="1:13" ht="12.75" hidden="1" customHeight="1" x14ac:dyDescent="0.2">
      <c r="B2" s="122"/>
      <c r="C2" s="122"/>
    </row>
    <row r="3" spans="1:13" ht="12.75" hidden="1" customHeight="1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3" ht="33.75" hidden="1" customHeight="1" x14ac:dyDescent="0.25"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3" ht="15" customHeight="1" x14ac:dyDescent="0.25">
      <c r="A5" s="121" t="s">
        <v>580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ht="16.5" customHeight="1" x14ac:dyDescent="0.2">
      <c r="A6" s="122" t="s">
        <v>86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ht="16.5" customHeight="1" x14ac:dyDescent="0.2">
      <c r="A7" s="123" t="s">
        <v>649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ht="18" customHeight="1" x14ac:dyDescent="0.2">
      <c r="B8" s="122" t="s">
        <v>647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ht="17.25" customHeight="1" x14ac:dyDescent="0.2">
      <c r="B9" s="123" t="s">
        <v>86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ht="17.25" customHeight="1" x14ac:dyDescent="0.2">
      <c r="B10" s="123" t="s">
        <v>585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ht="18.75" customHeight="1" x14ac:dyDescent="0.25"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3" ht="15.75" customHeight="1" x14ac:dyDescent="0.2">
      <c r="A12" s="136" t="s">
        <v>646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29.25" customHeight="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  <row r="14" spans="1:13" ht="27.75" customHeight="1" x14ac:dyDescent="0.25">
      <c r="A14" s="136"/>
      <c r="B14" s="136"/>
      <c r="C14" s="136"/>
      <c r="D14" s="136"/>
    </row>
    <row r="15" spans="1:13" x14ac:dyDescent="0.2">
      <c r="A15" s="137" t="s">
        <v>7</v>
      </c>
      <c r="B15" s="138" t="s">
        <v>644</v>
      </c>
      <c r="C15" s="135" t="s">
        <v>643</v>
      </c>
      <c r="D15" s="139"/>
      <c r="L15" s="135" t="s">
        <v>643</v>
      </c>
      <c r="M15" s="135" t="s">
        <v>643</v>
      </c>
    </row>
    <row r="16" spans="1:13" ht="18.75" customHeight="1" x14ac:dyDescent="0.2">
      <c r="A16" s="137"/>
      <c r="B16" s="138"/>
      <c r="C16" s="135"/>
      <c r="D16" s="139"/>
      <c r="L16" s="135"/>
      <c r="M16" s="135"/>
    </row>
    <row r="17" spans="1:13" ht="15.75" x14ac:dyDescent="0.25">
      <c r="A17" s="105">
        <v>1</v>
      </c>
      <c r="B17" s="104" t="s">
        <v>642</v>
      </c>
      <c r="C17" s="103">
        <v>3</v>
      </c>
      <c r="D17" s="100"/>
      <c r="L17" s="103">
        <v>4</v>
      </c>
      <c r="M17" s="103">
        <v>5</v>
      </c>
    </row>
    <row r="18" spans="1:13" ht="46.5" customHeight="1" x14ac:dyDescent="0.2">
      <c r="A18" s="99" t="s">
        <v>641</v>
      </c>
      <c r="B18" s="102" t="s">
        <v>640</v>
      </c>
      <c r="C18" s="101">
        <f>C31+C28</f>
        <v>6365.5</v>
      </c>
      <c r="D18" s="100"/>
      <c r="L18" s="101">
        <f t="shared" ref="L18:M18" si="0">L31+L28</f>
        <v>0</v>
      </c>
      <c r="M18" s="101">
        <f t="shared" si="0"/>
        <v>0</v>
      </c>
    </row>
    <row r="19" spans="1:13" ht="39" hidden="1" customHeight="1" x14ac:dyDescent="0.2">
      <c r="A19" s="99" t="s">
        <v>616</v>
      </c>
      <c r="B19" s="98" t="s">
        <v>639</v>
      </c>
      <c r="C19" s="97">
        <v>4604.3999999999996</v>
      </c>
      <c r="D19" s="96"/>
      <c r="L19" s="97">
        <v>4604.3999999999996</v>
      </c>
      <c r="M19" s="97">
        <v>4604.3999999999996</v>
      </c>
    </row>
    <row r="20" spans="1:13" ht="40.5" hidden="1" customHeight="1" x14ac:dyDescent="0.25">
      <c r="A20" s="88" t="s">
        <v>638</v>
      </c>
      <c r="B20" s="90" t="s">
        <v>637</v>
      </c>
      <c r="C20" s="93">
        <v>4602.8</v>
      </c>
      <c r="D20" s="95"/>
      <c r="L20" s="93">
        <v>4602.8</v>
      </c>
      <c r="M20" s="93">
        <v>4602.8</v>
      </c>
    </row>
    <row r="21" spans="1:13" ht="40.5" hidden="1" customHeight="1" x14ac:dyDescent="0.25">
      <c r="A21" s="88" t="s">
        <v>636</v>
      </c>
      <c r="B21" s="94" t="s">
        <v>635</v>
      </c>
      <c r="C21" s="93">
        <f>C22+C25</f>
        <v>0</v>
      </c>
      <c r="D21" s="46"/>
      <c r="L21" s="93">
        <f t="shared" ref="L21:M21" si="1">L22+L25</f>
        <v>0</v>
      </c>
      <c r="M21" s="93">
        <f t="shared" si="1"/>
        <v>0</v>
      </c>
    </row>
    <row r="22" spans="1:13" ht="40.5" hidden="1" customHeight="1" x14ac:dyDescent="0.25">
      <c r="A22" s="88" t="s">
        <v>634</v>
      </c>
      <c r="B22" s="94" t="s">
        <v>633</v>
      </c>
      <c r="C22" s="93">
        <f>C23</f>
        <v>0</v>
      </c>
      <c r="D22" s="46"/>
      <c r="L22" s="93">
        <f t="shared" ref="L22:M23" si="2">L23</f>
        <v>0</v>
      </c>
      <c r="M22" s="93">
        <f t="shared" si="2"/>
        <v>0</v>
      </c>
    </row>
    <row r="23" spans="1:13" ht="40.5" hidden="1" customHeight="1" x14ac:dyDescent="0.25">
      <c r="A23" s="88" t="s">
        <v>632</v>
      </c>
      <c r="B23" s="94" t="s">
        <v>631</v>
      </c>
      <c r="C23" s="93">
        <f>C24</f>
        <v>0</v>
      </c>
      <c r="D23" s="46"/>
      <c r="L23" s="93">
        <f t="shared" si="2"/>
        <v>0</v>
      </c>
      <c r="M23" s="93">
        <f t="shared" si="2"/>
        <v>0</v>
      </c>
    </row>
    <row r="24" spans="1:13" ht="45.75" hidden="1" customHeight="1" x14ac:dyDescent="0.25">
      <c r="A24" s="88" t="s">
        <v>630</v>
      </c>
      <c r="B24" s="94" t="s">
        <v>629</v>
      </c>
      <c r="C24" s="93">
        <v>0</v>
      </c>
      <c r="D24" s="46"/>
      <c r="L24" s="93">
        <v>0</v>
      </c>
      <c r="M24" s="93">
        <v>0</v>
      </c>
    </row>
    <row r="25" spans="1:13" ht="40.5" hidden="1" customHeight="1" x14ac:dyDescent="0.25">
      <c r="A25" s="88" t="s">
        <v>628</v>
      </c>
      <c r="B25" s="94" t="s">
        <v>627</v>
      </c>
      <c r="C25" s="93">
        <f>C26</f>
        <v>0</v>
      </c>
      <c r="D25" s="46"/>
      <c r="L25" s="93">
        <f t="shared" ref="L25:M26" si="3">L26</f>
        <v>0</v>
      </c>
      <c r="M25" s="93">
        <f t="shared" si="3"/>
        <v>0</v>
      </c>
    </row>
    <row r="26" spans="1:13" ht="40.5" hidden="1" customHeight="1" x14ac:dyDescent="0.25">
      <c r="A26" s="88" t="s">
        <v>626</v>
      </c>
      <c r="B26" s="94" t="s">
        <v>625</v>
      </c>
      <c r="C26" s="93">
        <f>C27</f>
        <v>0</v>
      </c>
      <c r="D26" s="46"/>
      <c r="L26" s="93">
        <f t="shared" si="3"/>
        <v>0</v>
      </c>
      <c r="M26" s="93">
        <f t="shared" si="3"/>
        <v>0</v>
      </c>
    </row>
    <row r="27" spans="1:13" ht="46.5" hidden="1" customHeight="1" thickBot="1" x14ac:dyDescent="0.25">
      <c r="A27" s="88" t="s">
        <v>624</v>
      </c>
      <c r="B27" s="94" t="s">
        <v>623</v>
      </c>
      <c r="C27" s="93">
        <v>0</v>
      </c>
      <c r="D27" s="46"/>
      <c r="L27" s="93">
        <v>0</v>
      </c>
      <c r="M27" s="93">
        <v>0</v>
      </c>
    </row>
    <row r="28" spans="1:13" ht="23.25" hidden="1" customHeight="1" x14ac:dyDescent="0.25">
      <c r="A28" s="88" t="s">
        <v>622</v>
      </c>
      <c r="B28" s="94" t="s">
        <v>621</v>
      </c>
      <c r="C28" s="93">
        <f>C29</f>
        <v>0</v>
      </c>
      <c r="D28" s="46"/>
      <c r="L28" s="93">
        <f t="shared" ref="L28:M29" si="4">L29</f>
        <v>0</v>
      </c>
      <c r="M28" s="93">
        <f t="shared" si="4"/>
        <v>0</v>
      </c>
    </row>
    <row r="29" spans="1:13" ht="27" hidden="1" customHeight="1" x14ac:dyDescent="0.25">
      <c r="A29" s="88" t="s">
        <v>620</v>
      </c>
      <c r="B29" s="94" t="s">
        <v>619</v>
      </c>
      <c r="C29" s="93">
        <f>C30</f>
        <v>0</v>
      </c>
      <c r="D29" s="46"/>
      <c r="L29" s="93">
        <f t="shared" si="4"/>
        <v>0</v>
      </c>
      <c r="M29" s="93">
        <f t="shared" si="4"/>
        <v>0</v>
      </c>
    </row>
    <row r="30" spans="1:13" ht="26.25" hidden="1" customHeight="1" x14ac:dyDescent="0.25">
      <c r="A30" s="88" t="s">
        <v>618</v>
      </c>
      <c r="B30" s="94" t="s">
        <v>617</v>
      </c>
      <c r="C30" s="93">
        <v>0</v>
      </c>
      <c r="D30" s="46"/>
      <c r="L30" s="93">
        <v>0</v>
      </c>
      <c r="M30" s="93">
        <v>0</v>
      </c>
    </row>
    <row r="31" spans="1:13" ht="15.75" customHeight="1" x14ac:dyDescent="0.2">
      <c r="A31" s="92" t="s">
        <v>616</v>
      </c>
      <c r="B31" s="91" t="s">
        <v>615</v>
      </c>
      <c r="C31" s="86">
        <f>C32+C34</f>
        <v>6365.5</v>
      </c>
      <c r="L31" s="86">
        <f t="shared" ref="L31:M31" si="5">L32+L34</f>
        <v>0</v>
      </c>
      <c r="M31" s="86">
        <f t="shared" si="5"/>
        <v>0</v>
      </c>
    </row>
    <row r="32" spans="1:13" ht="17.25" customHeight="1" x14ac:dyDescent="0.2">
      <c r="A32" s="88" t="s">
        <v>614</v>
      </c>
      <c r="B32" s="90" t="s">
        <v>613</v>
      </c>
      <c r="C32" s="86">
        <f>C33</f>
        <v>-89717.4</v>
      </c>
      <c r="L32" s="86">
        <f t="shared" ref="L32:M32" si="6">L33</f>
        <v>-88887.5</v>
      </c>
      <c r="M32" s="86">
        <f t="shared" si="6"/>
        <v>-91397.4</v>
      </c>
    </row>
    <row r="33" spans="1:13" ht="24.75" customHeight="1" x14ac:dyDescent="0.2">
      <c r="A33" s="88" t="s">
        <v>612</v>
      </c>
      <c r="B33" s="89" t="s">
        <v>611</v>
      </c>
      <c r="C33" s="86">
        <v>-89717.4</v>
      </c>
      <c r="L33" s="86">
        <v>-88887.5</v>
      </c>
      <c r="M33" s="86">
        <v>-91397.4</v>
      </c>
    </row>
    <row r="34" spans="1:13" ht="14.25" customHeight="1" x14ac:dyDescent="0.2">
      <c r="A34" s="88" t="s">
        <v>610</v>
      </c>
      <c r="B34" s="87" t="s">
        <v>609</v>
      </c>
      <c r="C34" s="86">
        <f>C35</f>
        <v>96082.9</v>
      </c>
      <c r="L34" s="86">
        <f t="shared" ref="L34:M34" si="7">L35</f>
        <v>88887.5</v>
      </c>
      <c r="M34" s="86">
        <f t="shared" si="7"/>
        <v>91397.4</v>
      </c>
    </row>
    <row r="35" spans="1:13" ht="25.5" x14ac:dyDescent="0.2">
      <c r="A35" s="88" t="s">
        <v>608</v>
      </c>
      <c r="B35" s="87" t="s">
        <v>607</v>
      </c>
      <c r="C35" s="86">
        <v>96082.9</v>
      </c>
      <c r="L35" s="86">
        <v>88887.5</v>
      </c>
      <c r="M35" s="86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tabSelected="1" showRuler="0" view="pageBreakPreview" topLeftCell="A5" zoomScaleNormal="115" zoomScaleSheetLayoutView="100" workbookViewId="0">
      <selection activeCell="C16" sqref="C16"/>
    </sheetView>
  </sheetViews>
  <sheetFormatPr defaultColWidth="17.42578125" defaultRowHeight="16.5" x14ac:dyDescent="0.25"/>
  <cols>
    <col min="1" max="1" width="5" style="110" customWidth="1"/>
    <col min="2" max="2" width="61.85546875" style="110" customWidth="1"/>
    <col min="3" max="3" width="15.85546875" style="106" customWidth="1"/>
    <col min="4" max="4" width="17" style="106" customWidth="1"/>
    <col min="5" max="5" width="17.42578125" style="110" hidden="1" customWidth="1"/>
    <col min="6" max="6" width="16.140625" style="110" hidden="1" customWidth="1"/>
    <col min="7" max="14" width="17.42578125" style="110" hidden="1" customWidth="1"/>
    <col min="15" max="256" width="17.42578125" style="110"/>
    <col min="257" max="257" width="5" style="110" customWidth="1"/>
    <col min="258" max="258" width="61.85546875" style="110" customWidth="1"/>
    <col min="259" max="259" width="15.85546875" style="110" customWidth="1"/>
    <col min="260" max="260" width="17.140625" style="110" customWidth="1"/>
    <col min="261" max="512" width="17.42578125" style="110"/>
    <col min="513" max="513" width="5" style="110" customWidth="1"/>
    <col min="514" max="514" width="61.85546875" style="110" customWidth="1"/>
    <col min="515" max="515" width="15.85546875" style="110" customWidth="1"/>
    <col min="516" max="516" width="17.140625" style="110" customWidth="1"/>
    <col min="517" max="768" width="17.42578125" style="110"/>
    <col min="769" max="769" width="5" style="110" customWidth="1"/>
    <col min="770" max="770" width="61.85546875" style="110" customWidth="1"/>
    <col min="771" max="771" width="15.85546875" style="110" customWidth="1"/>
    <col min="772" max="772" width="17.140625" style="110" customWidth="1"/>
    <col min="773" max="1024" width="17.42578125" style="110"/>
    <col min="1025" max="1025" width="5" style="110" customWidth="1"/>
    <col min="1026" max="1026" width="61.85546875" style="110" customWidth="1"/>
    <col min="1027" max="1027" width="15.85546875" style="110" customWidth="1"/>
    <col min="1028" max="1028" width="17.140625" style="110" customWidth="1"/>
    <col min="1029" max="1280" width="17.42578125" style="110"/>
    <col min="1281" max="1281" width="5" style="110" customWidth="1"/>
    <col min="1282" max="1282" width="61.85546875" style="110" customWidth="1"/>
    <col min="1283" max="1283" width="15.85546875" style="110" customWidth="1"/>
    <col min="1284" max="1284" width="17.140625" style="110" customWidth="1"/>
    <col min="1285" max="1536" width="17.42578125" style="110"/>
    <col min="1537" max="1537" width="5" style="110" customWidth="1"/>
    <col min="1538" max="1538" width="61.85546875" style="110" customWidth="1"/>
    <col min="1539" max="1539" width="15.85546875" style="110" customWidth="1"/>
    <col min="1540" max="1540" width="17.140625" style="110" customWidth="1"/>
    <col min="1541" max="1792" width="17.42578125" style="110"/>
    <col min="1793" max="1793" width="5" style="110" customWidth="1"/>
    <col min="1794" max="1794" width="61.85546875" style="110" customWidth="1"/>
    <col min="1795" max="1795" width="15.85546875" style="110" customWidth="1"/>
    <col min="1796" max="1796" width="17.140625" style="110" customWidth="1"/>
    <col min="1797" max="2048" width="17.42578125" style="110"/>
    <col min="2049" max="2049" width="5" style="110" customWidth="1"/>
    <col min="2050" max="2050" width="61.85546875" style="110" customWidth="1"/>
    <col min="2051" max="2051" width="15.85546875" style="110" customWidth="1"/>
    <col min="2052" max="2052" width="17.140625" style="110" customWidth="1"/>
    <col min="2053" max="2304" width="17.42578125" style="110"/>
    <col min="2305" max="2305" width="5" style="110" customWidth="1"/>
    <col min="2306" max="2306" width="61.85546875" style="110" customWidth="1"/>
    <col min="2307" max="2307" width="15.85546875" style="110" customWidth="1"/>
    <col min="2308" max="2308" width="17.140625" style="110" customWidth="1"/>
    <col min="2309" max="2560" width="17.42578125" style="110"/>
    <col min="2561" max="2561" width="5" style="110" customWidth="1"/>
    <col min="2562" max="2562" width="61.85546875" style="110" customWidth="1"/>
    <col min="2563" max="2563" width="15.85546875" style="110" customWidth="1"/>
    <col min="2564" max="2564" width="17.140625" style="110" customWidth="1"/>
    <col min="2565" max="2816" width="17.42578125" style="110"/>
    <col min="2817" max="2817" width="5" style="110" customWidth="1"/>
    <col min="2818" max="2818" width="61.85546875" style="110" customWidth="1"/>
    <col min="2819" max="2819" width="15.85546875" style="110" customWidth="1"/>
    <col min="2820" max="2820" width="17.140625" style="110" customWidth="1"/>
    <col min="2821" max="3072" width="17.42578125" style="110"/>
    <col min="3073" max="3073" width="5" style="110" customWidth="1"/>
    <col min="3074" max="3074" width="61.85546875" style="110" customWidth="1"/>
    <col min="3075" max="3075" width="15.85546875" style="110" customWidth="1"/>
    <col min="3076" max="3076" width="17.140625" style="110" customWidth="1"/>
    <col min="3077" max="3328" width="17.42578125" style="110"/>
    <col min="3329" max="3329" width="5" style="110" customWidth="1"/>
    <col min="3330" max="3330" width="61.85546875" style="110" customWidth="1"/>
    <col min="3331" max="3331" width="15.85546875" style="110" customWidth="1"/>
    <col min="3332" max="3332" width="17.140625" style="110" customWidth="1"/>
    <col min="3333" max="3584" width="17.42578125" style="110"/>
    <col min="3585" max="3585" width="5" style="110" customWidth="1"/>
    <col min="3586" max="3586" width="61.85546875" style="110" customWidth="1"/>
    <col min="3587" max="3587" width="15.85546875" style="110" customWidth="1"/>
    <col min="3588" max="3588" width="17.140625" style="110" customWidth="1"/>
    <col min="3589" max="3840" width="17.42578125" style="110"/>
    <col min="3841" max="3841" width="5" style="110" customWidth="1"/>
    <col min="3842" max="3842" width="61.85546875" style="110" customWidth="1"/>
    <col min="3843" max="3843" width="15.85546875" style="110" customWidth="1"/>
    <col min="3844" max="3844" width="17.140625" style="110" customWidth="1"/>
    <col min="3845" max="4096" width="17.42578125" style="110"/>
    <col min="4097" max="4097" width="5" style="110" customWidth="1"/>
    <col min="4098" max="4098" width="61.85546875" style="110" customWidth="1"/>
    <col min="4099" max="4099" width="15.85546875" style="110" customWidth="1"/>
    <col min="4100" max="4100" width="17.140625" style="110" customWidth="1"/>
    <col min="4101" max="4352" width="17.42578125" style="110"/>
    <col min="4353" max="4353" width="5" style="110" customWidth="1"/>
    <col min="4354" max="4354" width="61.85546875" style="110" customWidth="1"/>
    <col min="4355" max="4355" width="15.85546875" style="110" customWidth="1"/>
    <col min="4356" max="4356" width="17.140625" style="110" customWidth="1"/>
    <col min="4357" max="4608" width="17.42578125" style="110"/>
    <col min="4609" max="4609" width="5" style="110" customWidth="1"/>
    <col min="4610" max="4610" width="61.85546875" style="110" customWidth="1"/>
    <col min="4611" max="4611" width="15.85546875" style="110" customWidth="1"/>
    <col min="4612" max="4612" width="17.140625" style="110" customWidth="1"/>
    <col min="4613" max="4864" width="17.42578125" style="110"/>
    <col min="4865" max="4865" width="5" style="110" customWidth="1"/>
    <col min="4866" max="4866" width="61.85546875" style="110" customWidth="1"/>
    <col min="4867" max="4867" width="15.85546875" style="110" customWidth="1"/>
    <col min="4868" max="4868" width="17.140625" style="110" customWidth="1"/>
    <col min="4869" max="5120" width="17.42578125" style="110"/>
    <col min="5121" max="5121" width="5" style="110" customWidth="1"/>
    <col min="5122" max="5122" width="61.85546875" style="110" customWidth="1"/>
    <col min="5123" max="5123" width="15.85546875" style="110" customWidth="1"/>
    <col min="5124" max="5124" width="17.140625" style="110" customWidth="1"/>
    <col min="5125" max="5376" width="17.42578125" style="110"/>
    <col min="5377" max="5377" width="5" style="110" customWidth="1"/>
    <col min="5378" max="5378" width="61.85546875" style="110" customWidth="1"/>
    <col min="5379" max="5379" width="15.85546875" style="110" customWidth="1"/>
    <col min="5380" max="5380" width="17.140625" style="110" customWidth="1"/>
    <col min="5381" max="5632" width="17.42578125" style="110"/>
    <col min="5633" max="5633" width="5" style="110" customWidth="1"/>
    <col min="5634" max="5634" width="61.85546875" style="110" customWidth="1"/>
    <col min="5635" max="5635" width="15.85546875" style="110" customWidth="1"/>
    <col min="5636" max="5636" width="17.140625" style="110" customWidth="1"/>
    <col min="5637" max="5888" width="17.42578125" style="110"/>
    <col min="5889" max="5889" width="5" style="110" customWidth="1"/>
    <col min="5890" max="5890" width="61.85546875" style="110" customWidth="1"/>
    <col min="5891" max="5891" width="15.85546875" style="110" customWidth="1"/>
    <col min="5892" max="5892" width="17.140625" style="110" customWidth="1"/>
    <col min="5893" max="6144" width="17.42578125" style="110"/>
    <col min="6145" max="6145" width="5" style="110" customWidth="1"/>
    <col min="6146" max="6146" width="61.85546875" style="110" customWidth="1"/>
    <col min="6147" max="6147" width="15.85546875" style="110" customWidth="1"/>
    <col min="6148" max="6148" width="17.140625" style="110" customWidth="1"/>
    <col min="6149" max="6400" width="17.42578125" style="110"/>
    <col min="6401" max="6401" width="5" style="110" customWidth="1"/>
    <col min="6402" max="6402" width="61.85546875" style="110" customWidth="1"/>
    <col min="6403" max="6403" width="15.85546875" style="110" customWidth="1"/>
    <col min="6404" max="6404" width="17.140625" style="110" customWidth="1"/>
    <col min="6405" max="6656" width="17.42578125" style="110"/>
    <col min="6657" max="6657" width="5" style="110" customWidth="1"/>
    <col min="6658" max="6658" width="61.85546875" style="110" customWidth="1"/>
    <col min="6659" max="6659" width="15.85546875" style="110" customWidth="1"/>
    <col min="6660" max="6660" width="17.140625" style="110" customWidth="1"/>
    <col min="6661" max="6912" width="17.42578125" style="110"/>
    <col min="6913" max="6913" width="5" style="110" customWidth="1"/>
    <col min="6914" max="6914" width="61.85546875" style="110" customWidth="1"/>
    <col min="6915" max="6915" width="15.85546875" style="110" customWidth="1"/>
    <col min="6916" max="6916" width="17.140625" style="110" customWidth="1"/>
    <col min="6917" max="7168" width="17.42578125" style="110"/>
    <col min="7169" max="7169" width="5" style="110" customWidth="1"/>
    <col min="7170" max="7170" width="61.85546875" style="110" customWidth="1"/>
    <col min="7171" max="7171" width="15.85546875" style="110" customWidth="1"/>
    <col min="7172" max="7172" width="17.140625" style="110" customWidth="1"/>
    <col min="7173" max="7424" width="17.42578125" style="110"/>
    <col min="7425" max="7425" width="5" style="110" customWidth="1"/>
    <col min="7426" max="7426" width="61.85546875" style="110" customWidth="1"/>
    <col min="7427" max="7427" width="15.85546875" style="110" customWidth="1"/>
    <col min="7428" max="7428" width="17.140625" style="110" customWidth="1"/>
    <col min="7429" max="7680" width="17.42578125" style="110"/>
    <col min="7681" max="7681" width="5" style="110" customWidth="1"/>
    <col min="7682" max="7682" width="61.85546875" style="110" customWidth="1"/>
    <col min="7683" max="7683" width="15.85546875" style="110" customWidth="1"/>
    <col min="7684" max="7684" width="17.140625" style="110" customWidth="1"/>
    <col min="7685" max="7936" width="17.42578125" style="110"/>
    <col min="7937" max="7937" width="5" style="110" customWidth="1"/>
    <col min="7938" max="7938" width="61.85546875" style="110" customWidth="1"/>
    <col min="7939" max="7939" width="15.85546875" style="110" customWidth="1"/>
    <col min="7940" max="7940" width="17.140625" style="110" customWidth="1"/>
    <col min="7941" max="8192" width="17.42578125" style="110"/>
    <col min="8193" max="8193" width="5" style="110" customWidth="1"/>
    <col min="8194" max="8194" width="61.85546875" style="110" customWidth="1"/>
    <col min="8195" max="8195" width="15.85546875" style="110" customWidth="1"/>
    <col min="8196" max="8196" width="17.140625" style="110" customWidth="1"/>
    <col min="8197" max="8448" width="17.42578125" style="110"/>
    <col min="8449" max="8449" width="5" style="110" customWidth="1"/>
    <col min="8450" max="8450" width="61.85546875" style="110" customWidth="1"/>
    <col min="8451" max="8451" width="15.85546875" style="110" customWidth="1"/>
    <col min="8452" max="8452" width="17.140625" style="110" customWidth="1"/>
    <col min="8453" max="8704" width="17.42578125" style="110"/>
    <col min="8705" max="8705" width="5" style="110" customWidth="1"/>
    <col min="8706" max="8706" width="61.85546875" style="110" customWidth="1"/>
    <col min="8707" max="8707" width="15.85546875" style="110" customWidth="1"/>
    <col min="8708" max="8708" width="17.140625" style="110" customWidth="1"/>
    <col min="8709" max="8960" width="17.42578125" style="110"/>
    <col min="8961" max="8961" width="5" style="110" customWidth="1"/>
    <col min="8962" max="8962" width="61.85546875" style="110" customWidth="1"/>
    <col min="8963" max="8963" width="15.85546875" style="110" customWidth="1"/>
    <col min="8964" max="8964" width="17.140625" style="110" customWidth="1"/>
    <col min="8965" max="9216" width="17.42578125" style="110"/>
    <col min="9217" max="9217" width="5" style="110" customWidth="1"/>
    <col min="9218" max="9218" width="61.85546875" style="110" customWidth="1"/>
    <col min="9219" max="9219" width="15.85546875" style="110" customWidth="1"/>
    <col min="9220" max="9220" width="17.140625" style="110" customWidth="1"/>
    <col min="9221" max="9472" width="17.42578125" style="110"/>
    <col min="9473" max="9473" width="5" style="110" customWidth="1"/>
    <col min="9474" max="9474" width="61.85546875" style="110" customWidth="1"/>
    <col min="9475" max="9475" width="15.85546875" style="110" customWidth="1"/>
    <col min="9476" max="9476" width="17.140625" style="110" customWidth="1"/>
    <col min="9477" max="9728" width="17.42578125" style="110"/>
    <col min="9729" max="9729" width="5" style="110" customWidth="1"/>
    <col min="9730" max="9730" width="61.85546875" style="110" customWidth="1"/>
    <col min="9731" max="9731" width="15.85546875" style="110" customWidth="1"/>
    <col min="9732" max="9732" width="17.140625" style="110" customWidth="1"/>
    <col min="9733" max="9984" width="17.42578125" style="110"/>
    <col min="9985" max="9985" width="5" style="110" customWidth="1"/>
    <col min="9986" max="9986" width="61.85546875" style="110" customWidth="1"/>
    <col min="9987" max="9987" width="15.85546875" style="110" customWidth="1"/>
    <col min="9988" max="9988" width="17.140625" style="110" customWidth="1"/>
    <col min="9989" max="10240" width="17.42578125" style="110"/>
    <col min="10241" max="10241" width="5" style="110" customWidth="1"/>
    <col min="10242" max="10242" width="61.85546875" style="110" customWidth="1"/>
    <col min="10243" max="10243" width="15.85546875" style="110" customWidth="1"/>
    <col min="10244" max="10244" width="17.140625" style="110" customWidth="1"/>
    <col min="10245" max="10496" width="17.42578125" style="110"/>
    <col min="10497" max="10497" width="5" style="110" customWidth="1"/>
    <col min="10498" max="10498" width="61.85546875" style="110" customWidth="1"/>
    <col min="10499" max="10499" width="15.85546875" style="110" customWidth="1"/>
    <col min="10500" max="10500" width="17.140625" style="110" customWidth="1"/>
    <col min="10501" max="10752" width="17.42578125" style="110"/>
    <col min="10753" max="10753" width="5" style="110" customWidth="1"/>
    <col min="10754" max="10754" width="61.85546875" style="110" customWidth="1"/>
    <col min="10755" max="10755" width="15.85546875" style="110" customWidth="1"/>
    <col min="10756" max="10756" width="17.140625" style="110" customWidth="1"/>
    <col min="10757" max="11008" width="17.42578125" style="110"/>
    <col min="11009" max="11009" width="5" style="110" customWidth="1"/>
    <col min="11010" max="11010" width="61.85546875" style="110" customWidth="1"/>
    <col min="11011" max="11011" width="15.85546875" style="110" customWidth="1"/>
    <col min="11012" max="11012" width="17.140625" style="110" customWidth="1"/>
    <col min="11013" max="11264" width="17.42578125" style="110"/>
    <col min="11265" max="11265" width="5" style="110" customWidth="1"/>
    <col min="11266" max="11266" width="61.85546875" style="110" customWidth="1"/>
    <col min="11267" max="11267" width="15.85546875" style="110" customWidth="1"/>
    <col min="11268" max="11268" width="17.140625" style="110" customWidth="1"/>
    <col min="11269" max="11520" width="17.42578125" style="110"/>
    <col min="11521" max="11521" width="5" style="110" customWidth="1"/>
    <col min="11522" max="11522" width="61.85546875" style="110" customWidth="1"/>
    <col min="11523" max="11523" width="15.85546875" style="110" customWidth="1"/>
    <col min="11524" max="11524" width="17.140625" style="110" customWidth="1"/>
    <col min="11525" max="11776" width="17.42578125" style="110"/>
    <col min="11777" max="11777" width="5" style="110" customWidth="1"/>
    <col min="11778" max="11778" width="61.85546875" style="110" customWidth="1"/>
    <col min="11779" max="11779" width="15.85546875" style="110" customWidth="1"/>
    <col min="11780" max="11780" width="17.140625" style="110" customWidth="1"/>
    <col min="11781" max="12032" width="17.42578125" style="110"/>
    <col min="12033" max="12033" width="5" style="110" customWidth="1"/>
    <col min="12034" max="12034" width="61.85546875" style="110" customWidth="1"/>
    <col min="12035" max="12035" width="15.85546875" style="110" customWidth="1"/>
    <col min="12036" max="12036" width="17.140625" style="110" customWidth="1"/>
    <col min="12037" max="12288" width="17.42578125" style="110"/>
    <col min="12289" max="12289" width="5" style="110" customWidth="1"/>
    <col min="12290" max="12290" width="61.85546875" style="110" customWidth="1"/>
    <col min="12291" max="12291" width="15.85546875" style="110" customWidth="1"/>
    <col min="12292" max="12292" width="17.140625" style="110" customWidth="1"/>
    <col min="12293" max="12544" width="17.42578125" style="110"/>
    <col min="12545" max="12545" width="5" style="110" customWidth="1"/>
    <col min="12546" max="12546" width="61.85546875" style="110" customWidth="1"/>
    <col min="12547" max="12547" width="15.85546875" style="110" customWidth="1"/>
    <col min="12548" max="12548" width="17.140625" style="110" customWidth="1"/>
    <col min="12549" max="12800" width="17.42578125" style="110"/>
    <col min="12801" max="12801" width="5" style="110" customWidth="1"/>
    <col min="12802" max="12802" width="61.85546875" style="110" customWidth="1"/>
    <col min="12803" max="12803" width="15.85546875" style="110" customWidth="1"/>
    <col min="12804" max="12804" width="17.140625" style="110" customWidth="1"/>
    <col min="12805" max="13056" width="17.42578125" style="110"/>
    <col min="13057" max="13057" width="5" style="110" customWidth="1"/>
    <col min="13058" max="13058" width="61.85546875" style="110" customWidth="1"/>
    <col min="13059" max="13059" width="15.85546875" style="110" customWidth="1"/>
    <col min="13060" max="13060" width="17.140625" style="110" customWidth="1"/>
    <col min="13061" max="13312" width="17.42578125" style="110"/>
    <col min="13313" max="13313" width="5" style="110" customWidth="1"/>
    <col min="13314" max="13314" width="61.85546875" style="110" customWidth="1"/>
    <col min="13315" max="13315" width="15.85546875" style="110" customWidth="1"/>
    <col min="13316" max="13316" width="17.140625" style="110" customWidth="1"/>
    <col min="13317" max="13568" width="17.42578125" style="110"/>
    <col min="13569" max="13569" width="5" style="110" customWidth="1"/>
    <col min="13570" max="13570" width="61.85546875" style="110" customWidth="1"/>
    <col min="13571" max="13571" width="15.85546875" style="110" customWidth="1"/>
    <col min="13572" max="13572" width="17.140625" style="110" customWidth="1"/>
    <col min="13573" max="13824" width="17.42578125" style="110"/>
    <col min="13825" max="13825" width="5" style="110" customWidth="1"/>
    <col min="13826" max="13826" width="61.85546875" style="110" customWidth="1"/>
    <col min="13827" max="13827" width="15.85546875" style="110" customWidth="1"/>
    <col min="13828" max="13828" width="17.140625" style="110" customWidth="1"/>
    <col min="13829" max="14080" width="17.42578125" style="110"/>
    <col min="14081" max="14081" width="5" style="110" customWidth="1"/>
    <col min="14082" max="14082" width="61.85546875" style="110" customWidth="1"/>
    <col min="14083" max="14083" width="15.85546875" style="110" customWidth="1"/>
    <col min="14084" max="14084" width="17.140625" style="110" customWidth="1"/>
    <col min="14085" max="14336" width="17.42578125" style="110"/>
    <col min="14337" max="14337" width="5" style="110" customWidth="1"/>
    <col min="14338" max="14338" width="61.85546875" style="110" customWidth="1"/>
    <col min="14339" max="14339" width="15.85546875" style="110" customWidth="1"/>
    <col min="14340" max="14340" width="17.140625" style="110" customWidth="1"/>
    <col min="14341" max="14592" width="17.42578125" style="110"/>
    <col min="14593" max="14593" width="5" style="110" customWidth="1"/>
    <col min="14594" max="14594" width="61.85546875" style="110" customWidth="1"/>
    <col min="14595" max="14595" width="15.85546875" style="110" customWidth="1"/>
    <col min="14596" max="14596" width="17.140625" style="110" customWidth="1"/>
    <col min="14597" max="14848" width="17.42578125" style="110"/>
    <col min="14849" max="14849" width="5" style="110" customWidth="1"/>
    <col min="14850" max="14850" width="61.85546875" style="110" customWidth="1"/>
    <col min="14851" max="14851" width="15.85546875" style="110" customWidth="1"/>
    <col min="14852" max="14852" width="17.140625" style="110" customWidth="1"/>
    <col min="14853" max="15104" width="17.42578125" style="110"/>
    <col min="15105" max="15105" width="5" style="110" customWidth="1"/>
    <col min="15106" max="15106" width="61.85546875" style="110" customWidth="1"/>
    <col min="15107" max="15107" width="15.85546875" style="110" customWidth="1"/>
    <col min="15108" max="15108" width="17.140625" style="110" customWidth="1"/>
    <col min="15109" max="15360" width="17.42578125" style="110"/>
    <col min="15361" max="15361" width="5" style="110" customWidth="1"/>
    <col min="15362" max="15362" width="61.85546875" style="110" customWidth="1"/>
    <col min="15363" max="15363" width="15.85546875" style="110" customWidth="1"/>
    <col min="15364" max="15364" width="17.140625" style="110" customWidth="1"/>
    <col min="15365" max="15616" width="17.42578125" style="110"/>
    <col min="15617" max="15617" width="5" style="110" customWidth="1"/>
    <col min="15618" max="15618" width="61.85546875" style="110" customWidth="1"/>
    <col min="15619" max="15619" width="15.85546875" style="110" customWidth="1"/>
    <col min="15620" max="15620" width="17.140625" style="110" customWidth="1"/>
    <col min="15621" max="15872" width="17.42578125" style="110"/>
    <col min="15873" max="15873" width="5" style="110" customWidth="1"/>
    <col min="15874" max="15874" width="61.85546875" style="110" customWidth="1"/>
    <col min="15875" max="15875" width="15.85546875" style="110" customWidth="1"/>
    <col min="15876" max="15876" width="17.140625" style="110" customWidth="1"/>
    <col min="15877" max="16128" width="17.42578125" style="110"/>
    <col min="16129" max="16129" width="5" style="110" customWidth="1"/>
    <col min="16130" max="16130" width="61.85546875" style="110" customWidth="1"/>
    <col min="16131" max="16131" width="15.85546875" style="110" customWidth="1"/>
    <col min="16132" max="16132" width="17.140625" style="110" customWidth="1"/>
    <col min="16133" max="16384" width="17.42578125" style="110"/>
  </cols>
  <sheetData>
    <row r="1" spans="1:14" s="106" customFormat="1" hidden="1" x14ac:dyDescent="0.25">
      <c r="B1" s="107"/>
      <c r="C1" s="107"/>
      <c r="D1" s="85"/>
    </row>
    <row r="2" spans="1:14" s="106" customFormat="1" hidden="1" x14ac:dyDescent="0.25">
      <c r="B2" s="122"/>
      <c r="C2" s="122"/>
      <c r="D2" s="122"/>
    </row>
    <row r="3" spans="1:14" s="106" customFormat="1" hidden="1" x14ac:dyDescent="0.25">
      <c r="B3" s="123"/>
      <c r="C3" s="123"/>
      <c r="D3" s="123"/>
      <c r="E3" s="108"/>
      <c r="F3" s="108"/>
      <c r="G3" s="108"/>
      <c r="H3" s="108"/>
      <c r="I3" s="108"/>
      <c r="J3" s="108"/>
      <c r="K3" s="108"/>
      <c r="L3" s="108"/>
      <c r="M3" s="108"/>
    </row>
    <row r="4" spans="1:14" s="106" customFormat="1" ht="31.5" hidden="1" customHeight="1" x14ac:dyDescent="0.25">
      <c r="B4" s="124"/>
      <c r="C4" s="124"/>
      <c r="D4" s="124"/>
      <c r="E4" s="53"/>
      <c r="F4" s="53"/>
      <c r="G4" s="53"/>
      <c r="H4" s="53"/>
      <c r="I4" s="53"/>
      <c r="J4" s="53"/>
      <c r="K4" s="53"/>
      <c r="L4" s="53"/>
      <c r="M4" s="53"/>
    </row>
    <row r="5" spans="1:14" s="106" customFormat="1" ht="13.5" customHeight="1" x14ac:dyDescent="0.25">
      <c r="B5" s="121" t="s">
        <v>569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s="106" customFormat="1" ht="16.5" customHeight="1" x14ac:dyDescent="0.25">
      <c r="B6" s="122" t="s">
        <v>86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s="106" customFormat="1" ht="17.25" customHeight="1" x14ac:dyDescent="0.25">
      <c r="B7" s="123" t="s">
        <v>649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 s="106" customFormat="1" ht="21" customHeight="1" x14ac:dyDescent="0.25">
      <c r="B8" s="122" t="s">
        <v>645</v>
      </c>
      <c r="C8" s="122"/>
      <c r="D8" s="122"/>
      <c r="E8" s="53"/>
      <c r="F8" s="53"/>
      <c r="G8" s="53"/>
      <c r="H8" s="53"/>
      <c r="I8" s="53"/>
      <c r="J8" s="53"/>
      <c r="K8" s="53"/>
      <c r="L8" s="53"/>
      <c r="M8" s="53"/>
    </row>
    <row r="9" spans="1:14" s="106" customFormat="1" ht="15" customHeight="1" x14ac:dyDescent="0.25">
      <c r="B9" s="122" t="s">
        <v>86</v>
      </c>
      <c r="C9" s="122"/>
      <c r="D9" s="122"/>
      <c r="E9" s="109"/>
      <c r="F9" s="53"/>
      <c r="G9" s="53"/>
      <c r="H9" s="53"/>
      <c r="I9" s="53"/>
      <c r="J9" s="53"/>
      <c r="K9" s="53"/>
      <c r="L9" s="53"/>
      <c r="M9" s="53"/>
    </row>
    <row r="10" spans="1:14" s="106" customFormat="1" ht="16.5" customHeight="1" x14ac:dyDescent="0.25">
      <c r="B10" s="123" t="s">
        <v>586</v>
      </c>
      <c r="C10" s="123"/>
      <c r="D10" s="123"/>
      <c r="E10" s="108"/>
      <c r="F10" s="53"/>
      <c r="G10" s="53"/>
      <c r="H10" s="53"/>
      <c r="I10" s="53"/>
      <c r="J10" s="53"/>
      <c r="K10" s="53"/>
      <c r="L10" s="53"/>
      <c r="M10" s="53"/>
    </row>
    <row r="11" spans="1:14" s="106" customFormat="1" ht="15" customHeight="1" x14ac:dyDescent="0.25">
      <c r="B11" s="124"/>
      <c r="C11" s="124"/>
      <c r="D11" s="124"/>
      <c r="E11" s="53"/>
      <c r="F11" s="53"/>
      <c r="G11" s="53"/>
      <c r="H11" s="53"/>
      <c r="I11" s="53"/>
      <c r="J11" s="53"/>
      <c r="K11" s="53"/>
      <c r="L11" s="53"/>
      <c r="M11" s="53"/>
    </row>
    <row r="12" spans="1:14" ht="59.25" customHeight="1" x14ac:dyDescent="0.25">
      <c r="A12" s="140" t="s">
        <v>653</v>
      </c>
      <c r="B12" s="140"/>
      <c r="C12" s="140"/>
      <c r="D12" s="140"/>
    </row>
    <row r="13" spans="1:14" ht="13.5" customHeight="1" x14ac:dyDescent="0.25">
      <c r="A13" s="111"/>
      <c r="B13" s="112"/>
      <c r="C13" s="111"/>
      <c r="D13" s="111"/>
    </row>
    <row r="14" spans="1:14" ht="50.25" customHeight="1" x14ac:dyDescent="0.25">
      <c r="A14" s="141" t="s">
        <v>648</v>
      </c>
      <c r="B14" s="141"/>
      <c r="C14" s="141"/>
      <c r="D14" s="141"/>
    </row>
  </sheetData>
  <mergeCells count="12">
    <mergeCell ref="B11:D11"/>
    <mergeCell ref="A12:D12"/>
    <mergeCell ref="A14:D14"/>
    <mergeCell ref="B2:D2"/>
    <mergeCell ref="B3:D3"/>
    <mergeCell ref="B4:D4"/>
    <mergeCell ref="B8:D8"/>
    <mergeCell ref="B9:D9"/>
    <mergeCell ref="B10:D10"/>
    <mergeCell ref="B5:N5"/>
    <mergeCell ref="B6:N6"/>
    <mergeCell ref="B7:N7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6'!Колво_мес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2018-02-12T11:36:22Z</dcterms:modified>
</cp:coreProperties>
</file>