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firstSheet="3" activeTab="8"/>
  </bookViews>
  <sheets>
    <sheet name="Приложение1 " sheetId="16" r:id="rId1"/>
    <sheet name="Приложение 2 " sheetId="7" r:id="rId2"/>
    <sheet name="Приложение 3" sheetId="8" r:id="rId3"/>
    <sheet name="Приложение 4" sheetId="9" r:id="rId4"/>
    <sheet name="Приложение 5" sheetId="17" r:id="rId5"/>
    <sheet name="Приложение 6" sheetId="18" r:id="rId6"/>
    <sheet name="Приложение 7" sheetId="19" r:id="rId7"/>
    <sheet name="Приложение 8" sheetId="20" r:id="rId8"/>
    <sheet name="Приложение 9" sheetId="15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 localSheetId="0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 localSheetId="0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 localSheetId="0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 localSheetId="0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 localSheetId="0">#REF!</definedName>
    <definedName name="Колво_мес">#REF!</definedName>
    <definedName name="_xlnm.Print_Area" localSheetId="4">'Приложение 5'!$A$1:$H$729</definedName>
    <definedName name="_xlnm.Print_Area" localSheetId="5">'Приложение 6'!$A$1:$I$729</definedName>
    <definedName name="_xlnm.Print_Area" localSheetId="6">'Приложение 7'!$A$1:$F$533</definedName>
    <definedName name="_xlnm.Print_Area" localSheetId="7">'Приложение 8'!$A$2:$M$35</definedName>
    <definedName name="_xlnm.Print_Area" localSheetId="8">'Приложение 9'!$A$1:$D$19</definedName>
    <definedName name="_xlnm.Print_Area" localSheetId="0">'Приложение1 '!$A$1:$F$63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34" i="20" l="1"/>
  <c r="L34" i="20"/>
  <c r="C34" i="20"/>
  <c r="C31" i="20" s="1"/>
  <c r="C18" i="20" s="1"/>
  <c r="M32" i="20"/>
  <c r="L32" i="20"/>
  <c r="L31" i="20" s="1"/>
  <c r="C32" i="20"/>
  <c r="M31" i="20"/>
  <c r="M29" i="20"/>
  <c r="L29" i="20"/>
  <c r="L28" i="20" s="1"/>
  <c r="C29" i="20"/>
  <c r="M28" i="20"/>
  <c r="C28" i="20"/>
  <c r="M26" i="20"/>
  <c r="L26" i="20"/>
  <c r="L25" i="20" s="1"/>
  <c r="C26" i="20"/>
  <c r="M25" i="20"/>
  <c r="C25" i="20"/>
  <c r="M23" i="20"/>
  <c r="L23" i="20"/>
  <c r="L22" i="20" s="1"/>
  <c r="L21" i="20" s="1"/>
  <c r="C23" i="20"/>
  <c r="M22" i="20"/>
  <c r="M21" i="20" s="1"/>
  <c r="C22" i="20"/>
  <c r="C21" i="20" s="1"/>
  <c r="M18" i="20"/>
  <c r="F531" i="19"/>
  <c r="E531" i="19"/>
  <c r="E530" i="19" s="1"/>
  <c r="D531" i="19"/>
  <c r="F530" i="19"/>
  <c r="D530" i="19"/>
  <c r="F529" i="19"/>
  <c r="E529" i="19"/>
  <c r="E528" i="19" s="1"/>
  <c r="D529" i="19"/>
  <c r="F528" i="19"/>
  <c r="F527" i="19" s="1"/>
  <c r="F526" i="19" s="1"/>
  <c r="D528" i="19"/>
  <c r="D527" i="19" s="1"/>
  <c r="E527" i="19"/>
  <c r="E526" i="19" s="1"/>
  <c r="D526" i="19"/>
  <c r="F524" i="19"/>
  <c r="E524" i="19"/>
  <c r="E523" i="19" s="1"/>
  <c r="D524" i="19"/>
  <c r="F523" i="19"/>
  <c r="D523" i="19"/>
  <c r="F521" i="19"/>
  <c r="E521" i="19"/>
  <c r="E520" i="19" s="1"/>
  <c r="D521" i="19"/>
  <c r="F520" i="19"/>
  <c r="D520" i="19"/>
  <c r="F518" i="19"/>
  <c r="E518" i="19"/>
  <c r="E517" i="19" s="1"/>
  <c r="D518" i="19"/>
  <c r="F517" i="19"/>
  <c r="F516" i="19" s="1"/>
  <c r="F515" i="19" s="1"/>
  <c r="D517" i="19"/>
  <c r="D516" i="19" s="1"/>
  <c r="E516" i="19"/>
  <c r="E515" i="19" s="1"/>
  <c r="D515" i="19"/>
  <c r="F514" i="19"/>
  <c r="E514" i="19"/>
  <c r="D514" i="19"/>
  <c r="F512" i="19"/>
  <c r="F511" i="19" s="1"/>
  <c r="E512" i="19"/>
  <c r="D512" i="19"/>
  <c r="D511" i="19" s="1"/>
  <c r="D510" i="19" s="1"/>
  <c r="D509" i="19" s="1"/>
  <c r="E511" i="19"/>
  <c r="E510" i="19" s="1"/>
  <c r="F510" i="19"/>
  <c r="F509" i="19" s="1"/>
  <c r="E509" i="19"/>
  <c r="F507" i="19"/>
  <c r="F506" i="19" s="1"/>
  <c r="E507" i="19"/>
  <c r="D507" i="19"/>
  <c r="D506" i="19" s="1"/>
  <c r="E506" i="19"/>
  <c r="E505" i="19" s="1"/>
  <c r="E504" i="19" s="1"/>
  <c r="F505" i="19"/>
  <c r="F504" i="19" s="1"/>
  <c r="D505" i="19"/>
  <c r="D504" i="19" s="1"/>
  <c r="F502" i="19"/>
  <c r="F501" i="19" s="1"/>
  <c r="E502" i="19"/>
  <c r="D502" i="19"/>
  <c r="D501" i="19" s="1"/>
  <c r="D500" i="19" s="1"/>
  <c r="E501" i="19"/>
  <c r="E500" i="19" s="1"/>
  <c r="F500" i="19"/>
  <c r="F498" i="19"/>
  <c r="E498" i="19"/>
  <c r="E497" i="19" s="1"/>
  <c r="D498" i="19"/>
  <c r="F497" i="19"/>
  <c r="D497" i="19"/>
  <c r="F495" i="19"/>
  <c r="E495" i="19"/>
  <c r="E494" i="19" s="1"/>
  <c r="D495" i="19"/>
  <c r="F494" i="19"/>
  <c r="F482" i="19" s="1"/>
  <c r="D494" i="19"/>
  <c r="D493" i="19"/>
  <c r="F492" i="19"/>
  <c r="F491" i="19" s="1"/>
  <c r="E492" i="19"/>
  <c r="D492" i="19"/>
  <c r="D491" i="19" s="1"/>
  <c r="E491" i="19"/>
  <c r="D490" i="19"/>
  <c r="D489" i="19" s="1"/>
  <c r="F489" i="19"/>
  <c r="E489" i="19"/>
  <c r="E488" i="19" s="1"/>
  <c r="F488" i="19"/>
  <c r="D488" i="19"/>
  <c r="D487" i="19"/>
  <c r="F486" i="19"/>
  <c r="E486" i="19"/>
  <c r="D486" i="19"/>
  <c r="D485" i="19"/>
  <c r="F484" i="19"/>
  <c r="F483" i="19" s="1"/>
  <c r="E484" i="19"/>
  <c r="D484" i="19"/>
  <c r="D483" i="19" s="1"/>
  <c r="E483" i="19"/>
  <c r="E482" i="19" s="1"/>
  <c r="D482" i="19"/>
  <c r="F480" i="19"/>
  <c r="E480" i="19"/>
  <c r="E479" i="19" s="1"/>
  <c r="D480" i="19"/>
  <c r="F479" i="19"/>
  <c r="D479" i="19"/>
  <c r="F477" i="19"/>
  <c r="E477" i="19"/>
  <c r="E476" i="19" s="1"/>
  <c r="D477" i="19"/>
  <c r="F476" i="19"/>
  <c r="D476" i="19"/>
  <c r="F474" i="19"/>
  <c r="E474" i="19"/>
  <c r="E471" i="19" s="1"/>
  <c r="D474" i="19"/>
  <c r="F472" i="19"/>
  <c r="F471" i="19" s="1"/>
  <c r="E472" i="19"/>
  <c r="D472" i="19"/>
  <c r="D471" i="19" s="1"/>
  <c r="F469" i="19"/>
  <c r="F468" i="19" s="1"/>
  <c r="E469" i="19"/>
  <c r="D469" i="19"/>
  <c r="D468" i="19" s="1"/>
  <c r="D467" i="19" s="1"/>
  <c r="E468" i="19"/>
  <c r="E467" i="19" s="1"/>
  <c r="F467" i="19"/>
  <c r="F465" i="19"/>
  <c r="E465" i="19"/>
  <c r="D465" i="19"/>
  <c r="F463" i="19"/>
  <c r="F462" i="19" s="1"/>
  <c r="E463" i="19"/>
  <c r="D463" i="19"/>
  <c r="D462" i="19" s="1"/>
  <c r="E462" i="19"/>
  <c r="F461" i="19"/>
  <c r="F460" i="19" s="1"/>
  <c r="E461" i="19"/>
  <c r="D461" i="19"/>
  <c r="D460" i="19" s="1"/>
  <c r="E460" i="19"/>
  <c r="E459" i="19" s="1"/>
  <c r="F459" i="19"/>
  <c r="D459" i="19"/>
  <c r="F457" i="19"/>
  <c r="E457" i="19"/>
  <c r="D457" i="19"/>
  <c r="F455" i="19"/>
  <c r="F454" i="19" s="1"/>
  <c r="E455" i="19"/>
  <c r="D455" i="19"/>
  <c r="D454" i="19" s="1"/>
  <c r="E454" i="19"/>
  <c r="F453" i="19"/>
  <c r="F452" i="19" s="1"/>
  <c r="E453" i="19"/>
  <c r="D453" i="19"/>
  <c r="D452" i="19" s="1"/>
  <c r="E452" i="19"/>
  <c r="F450" i="19"/>
  <c r="F449" i="19" s="1"/>
  <c r="E450" i="19"/>
  <c r="D450" i="19"/>
  <c r="D449" i="19" s="1"/>
  <c r="E449" i="19"/>
  <c r="F448" i="19"/>
  <c r="F447" i="19" s="1"/>
  <c r="E448" i="19"/>
  <c r="D448" i="19"/>
  <c r="D447" i="19" s="1"/>
  <c r="E447" i="19"/>
  <c r="F445" i="19"/>
  <c r="F444" i="19" s="1"/>
  <c r="E445" i="19"/>
  <c r="D445" i="19"/>
  <c r="D444" i="19" s="1"/>
  <c r="E444" i="19"/>
  <c r="F443" i="19"/>
  <c r="F442" i="19" s="1"/>
  <c r="E443" i="19"/>
  <c r="D443" i="19"/>
  <c r="D442" i="19" s="1"/>
  <c r="E442" i="19"/>
  <c r="F441" i="19"/>
  <c r="F440" i="19" s="1"/>
  <c r="E441" i="19"/>
  <c r="D441" i="19"/>
  <c r="D440" i="19" s="1"/>
  <c r="E440" i="19"/>
  <c r="F438" i="19"/>
  <c r="F437" i="19" s="1"/>
  <c r="E438" i="19"/>
  <c r="D438" i="19"/>
  <c r="D437" i="19" s="1"/>
  <c r="E437" i="19"/>
  <c r="F436" i="19"/>
  <c r="F435" i="19" s="1"/>
  <c r="E436" i="19"/>
  <c r="D436" i="19"/>
  <c r="D435" i="19" s="1"/>
  <c r="E435" i="19"/>
  <c r="F433" i="19"/>
  <c r="F432" i="19" s="1"/>
  <c r="E433" i="19"/>
  <c r="D433" i="19"/>
  <c r="D432" i="19" s="1"/>
  <c r="E432" i="19"/>
  <c r="F431" i="19"/>
  <c r="F430" i="19" s="1"/>
  <c r="E431" i="19"/>
  <c r="D431" i="19"/>
  <c r="D430" i="19" s="1"/>
  <c r="E430" i="19"/>
  <c r="F428" i="19"/>
  <c r="F427" i="19" s="1"/>
  <c r="E428" i="19"/>
  <c r="D428" i="19"/>
  <c r="D427" i="19" s="1"/>
  <c r="E427" i="19"/>
  <c r="F425" i="19"/>
  <c r="F424" i="19" s="1"/>
  <c r="E425" i="19"/>
  <c r="D425" i="19"/>
  <c r="D424" i="19" s="1"/>
  <c r="E424" i="19"/>
  <c r="F422" i="19"/>
  <c r="F421" i="19" s="1"/>
  <c r="E422" i="19"/>
  <c r="D422" i="19"/>
  <c r="D421" i="19" s="1"/>
  <c r="E421" i="19"/>
  <c r="F419" i="19"/>
  <c r="F418" i="19" s="1"/>
  <c r="E419" i="19"/>
  <c r="D419" i="19"/>
  <c r="D418" i="19" s="1"/>
  <c r="E418" i="19"/>
  <c r="F416" i="19"/>
  <c r="F415" i="19" s="1"/>
  <c r="E416" i="19"/>
  <c r="D416" i="19"/>
  <c r="D415" i="19" s="1"/>
  <c r="E415" i="19"/>
  <c r="F414" i="19"/>
  <c r="F413" i="19" s="1"/>
  <c r="E414" i="19"/>
  <c r="D414" i="19"/>
  <c r="D413" i="19" s="1"/>
  <c r="E413" i="19"/>
  <c r="F411" i="19"/>
  <c r="E411" i="19"/>
  <c r="D411" i="19"/>
  <c r="F410" i="19"/>
  <c r="E410" i="19"/>
  <c r="E409" i="19" s="1"/>
  <c r="D410" i="19"/>
  <c r="F409" i="19"/>
  <c r="F408" i="19" s="1"/>
  <c r="F401" i="19" s="1"/>
  <c r="F400" i="19" s="1"/>
  <c r="D409" i="19"/>
  <c r="E408" i="19"/>
  <c r="F406" i="19"/>
  <c r="F405" i="19" s="1"/>
  <c r="E406" i="19"/>
  <c r="D406" i="19"/>
  <c r="D405" i="19" s="1"/>
  <c r="E405" i="19"/>
  <c r="F403" i="19"/>
  <c r="F402" i="19" s="1"/>
  <c r="E403" i="19"/>
  <c r="D403" i="19"/>
  <c r="D402" i="19" s="1"/>
  <c r="E402" i="19"/>
  <c r="F398" i="19"/>
  <c r="F397" i="19" s="1"/>
  <c r="E398" i="19"/>
  <c r="D398" i="19"/>
  <c r="D397" i="19" s="1"/>
  <c r="E397" i="19"/>
  <c r="F395" i="19"/>
  <c r="F394" i="19" s="1"/>
  <c r="E395" i="19"/>
  <c r="D395" i="19"/>
  <c r="D394" i="19" s="1"/>
  <c r="E394" i="19"/>
  <c r="F392" i="19"/>
  <c r="F391" i="19" s="1"/>
  <c r="E392" i="19"/>
  <c r="D392" i="19"/>
  <c r="D391" i="19" s="1"/>
  <c r="E391" i="19"/>
  <c r="F389" i="19"/>
  <c r="F388" i="19" s="1"/>
  <c r="E389" i="19"/>
  <c r="D389" i="19"/>
  <c r="D388" i="19" s="1"/>
  <c r="D387" i="19" s="1"/>
  <c r="E388" i="19"/>
  <c r="E387" i="19" s="1"/>
  <c r="F387" i="19"/>
  <c r="F385" i="19"/>
  <c r="E385" i="19"/>
  <c r="D385" i="19"/>
  <c r="F383" i="19"/>
  <c r="F382" i="19" s="1"/>
  <c r="E383" i="19"/>
  <c r="D383" i="19"/>
  <c r="D382" i="19" s="1"/>
  <c r="E382" i="19"/>
  <c r="E381" i="19" s="1"/>
  <c r="F381" i="19"/>
  <c r="D381" i="19"/>
  <c r="F379" i="19"/>
  <c r="E379" i="19"/>
  <c r="D379" i="19"/>
  <c r="F377" i="19"/>
  <c r="E377" i="19"/>
  <c r="D377" i="19"/>
  <c r="F375" i="19"/>
  <c r="E375" i="19"/>
  <c r="D375" i="19"/>
  <c r="F373" i="19"/>
  <c r="F372" i="19" s="1"/>
  <c r="E373" i="19"/>
  <c r="D373" i="19"/>
  <c r="D372" i="19" s="1"/>
  <c r="D371" i="19" s="1"/>
  <c r="D370" i="19" s="1"/>
  <c r="E372" i="19"/>
  <c r="E371" i="19" s="1"/>
  <c r="F371" i="19"/>
  <c r="F370" i="19" s="1"/>
  <c r="E370" i="19"/>
  <c r="F368" i="19"/>
  <c r="F367" i="19" s="1"/>
  <c r="E368" i="19"/>
  <c r="D368" i="19"/>
  <c r="D367" i="19" s="1"/>
  <c r="E367" i="19"/>
  <c r="E366" i="19" s="1"/>
  <c r="F366" i="19"/>
  <c r="D366" i="19"/>
  <c r="F364" i="19"/>
  <c r="E364" i="19"/>
  <c r="E363" i="19" s="1"/>
  <c r="D364" i="19"/>
  <c r="F363" i="19"/>
  <c r="F362" i="19" s="1"/>
  <c r="D363" i="19"/>
  <c r="E362" i="19"/>
  <c r="D362" i="19"/>
  <c r="F361" i="19"/>
  <c r="F360" i="19" s="1"/>
  <c r="F359" i="19" s="1"/>
  <c r="F358" i="19" s="1"/>
  <c r="E361" i="19"/>
  <c r="D361" i="19"/>
  <c r="D360" i="19" s="1"/>
  <c r="D359" i="19" s="1"/>
  <c r="D358" i="19" s="1"/>
  <c r="E360" i="19"/>
  <c r="E359" i="19"/>
  <c r="E358" i="19" s="1"/>
  <c r="E349" i="19" s="1"/>
  <c r="F356" i="19"/>
  <c r="F355" i="19" s="1"/>
  <c r="F354" i="19" s="1"/>
  <c r="E356" i="19"/>
  <c r="D356" i="19"/>
  <c r="D355" i="19" s="1"/>
  <c r="D354" i="19" s="1"/>
  <c r="E355" i="19"/>
  <c r="E354" i="19"/>
  <c r="F352" i="19"/>
  <c r="E352" i="19"/>
  <c r="E351" i="19" s="1"/>
  <c r="D352" i="19"/>
  <c r="D351" i="19" s="1"/>
  <c r="D350" i="19" s="1"/>
  <c r="D349" i="19" s="1"/>
  <c r="F351" i="19"/>
  <c r="F350" i="19"/>
  <c r="E350" i="19"/>
  <c r="D348" i="19"/>
  <c r="F347" i="19"/>
  <c r="F346" i="19" s="1"/>
  <c r="E347" i="19"/>
  <c r="E346" i="19" s="1"/>
  <c r="D347" i="19"/>
  <c r="D346" i="19" s="1"/>
  <c r="D345" i="19"/>
  <c r="D344" i="19" s="1"/>
  <c r="D343" i="19" s="1"/>
  <c r="D333" i="19" s="1"/>
  <c r="D332" i="19" s="1"/>
  <c r="F344" i="19"/>
  <c r="E344" i="19"/>
  <c r="E343" i="19" s="1"/>
  <c r="F343" i="19"/>
  <c r="F341" i="19"/>
  <c r="F340" i="19" s="1"/>
  <c r="F333" i="19" s="1"/>
  <c r="F332" i="19" s="1"/>
  <c r="E341" i="19"/>
  <c r="D341" i="19"/>
  <c r="E340" i="19"/>
  <c r="D340" i="19"/>
  <c r="F338" i="19"/>
  <c r="E338" i="19"/>
  <c r="E337" i="19" s="1"/>
  <c r="D338" i="19"/>
  <c r="F337" i="19"/>
  <c r="D337" i="19"/>
  <c r="F335" i="19"/>
  <c r="E335" i="19"/>
  <c r="E334" i="19" s="1"/>
  <c r="D335" i="19"/>
  <c r="F334" i="19"/>
  <c r="D334" i="19"/>
  <c r="F330" i="19"/>
  <c r="E330" i="19"/>
  <c r="E329" i="19" s="1"/>
  <c r="D330" i="19"/>
  <c r="F329" i="19"/>
  <c r="D329" i="19"/>
  <c r="F327" i="19"/>
  <c r="E327" i="19"/>
  <c r="E326" i="19" s="1"/>
  <c r="D327" i="19"/>
  <c r="F326" i="19"/>
  <c r="D326" i="19"/>
  <c r="F325" i="19"/>
  <c r="F324" i="19" s="1"/>
  <c r="F323" i="19" s="1"/>
  <c r="E325" i="19"/>
  <c r="D325" i="19"/>
  <c r="E324" i="19"/>
  <c r="E323" i="19" s="1"/>
  <c r="E322" i="19" s="1"/>
  <c r="E321" i="19" s="1"/>
  <c r="D324" i="19"/>
  <c r="D323" i="19"/>
  <c r="D322" i="19" s="1"/>
  <c r="D321" i="19" s="1"/>
  <c r="F322" i="19"/>
  <c r="F321" i="19" s="1"/>
  <c r="F319" i="19"/>
  <c r="F318" i="19" s="1"/>
  <c r="E319" i="19"/>
  <c r="D319" i="19"/>
  <c r="D318" i="19" s="1"/>
  <c r="D314" i="19" s="1"/>
  <c r="E318" i="19"/>
  <c r="F316" i="19"/>
  <c r="E316" i="19"/>
  <c r="D316" i="19"/>
  <c r="D315" i="19" s="1"/>
  <c r="F315" i="19"/>
  <c r="E315" i="19"/>
  <c r="F314" i="19"/>
  <c r="E314" i="19"/>
  <c r="F312" i="19"/>
  <c r="E312" i="19"/>
  <c r="E311" i="19" s="1"/>
  <c r="E310" i="19" s="1"/>
  <c r="D312" i="19"/>
  <c r="D311" i="19" s="1"/>
  <c r="D310" i="19" s="1"/>
  <c r="F311" i="19"/>
  <c r="F310" i="19" s="1"/>
  <c r="F308" i="19"/>
  <c r="F307" i="19" s="1"/>
  <c r="E308" i="19"/>
  <c r="D308" i="19"/>
  <c r="E307" i="19"/>
  <c r="D307" i="19"/>
  <c r="D306" i="19"/>
  <c r="F305" i="19"/>
  <c r="E305" i="19"/>
  <c r="E304" i="19" s="1"/>
  <c r="D305" i="19"/>
  <c r="D304" i="19" s="1"/>
  <c r="F304" i="19"/>
  <c r="F302" i="19"/>
  <c r="E302" i="19"/>
  <c r="D302" i="19"/>
  <c r="D301" i="19"/>
  <c r="D300" i="19" s="1"/>
  <c r="D299" i="19" s="1"/>
  <c r="F300" i="19"/>
  <c r="F299" i="19" s="1"/>
  <c r="E300" i="19"/>
  <c r="E299" i="19" s="1"/>
  <c r="E298" i="19" s="1"/>
  <c r="E297" i="19" s="1"/>
  <c r="D296" i="19"/>
  <c r="D295" i="19" s="1"/>
  <c r="D294" i="19" s="1"/>
  <c r="D293" i="19" s="1"/>
  <c r="D288" i="19" s="1"/>
  <c r="F295" i="19"/>
  <c r="E295" i="19"/>
  <c r="F294" i="19"/>
  <c r="F293" i="19" s="1"/>
  <c r="F288" i="19" s="1"/>
  <c r="E294" i="19"/>
  <c r="E293" i="19"/>
  <c r="E288" i="19" s="1"/>
  <c r="F291" i="19"/>
  <c r="E291" i="19"/>
  <c r="E290" i="19" s="1"/>
  <c r="E289" i="19" s="1"/>
  <c r="D291" i="19"/>
  <c r="D290" i="19" s="1"/>
  <c r="D289" i="19" s="1"/>
  <c r="F290" i="19"/>
  <c r="F289" i="19"/>
  <c r="F286" i="19"/>
  <c r="E286" i="19"/>
  <c r="E285" i="19" s="1"/>
  <c r="E284" i="19" s="1"/>
  <c r="D286" i="19"/>
  <c r="F285" i="19"/>
  <c r="D285" i="19"/>
  <c r="F284" i="19"/>
  <c r="D284" i="19"/>
  <c r="F282" i="19"/>
  <c r="E282" i="19"/>
  <c r="E281" i="19" s="1"/>
  <c r="D282" i="19"/>
  <c r="F281" i="19"/>
  <c r="F280" i="19" s="1"/>
  <c r="D281" i="19"/>
  <c r="D280" i="19" s="1"/>
  <c r="E280" i="19"/>
  <c r="F278" i="19"/>
  <c r="F277" i="19" s="1"/>
  <c r="E278" i="19"/>
  <c r="D278" i="19"/>
  <c r="D277" i="19" s="1"/>
  <c r="D276" i="19" s="1"/>
  <c r="E277" i="19"/>
  <c r="E276" i="19" s="1"/>
  <c r="F276" i="19"/>
  <c r="F274" i="19"/>
  <c r="E274" i="19"/>
  <c r="E273" i="19" s="1"/>
  <c r="D274" i="19"/>
  <c r="F273" i="19"/>
  <c r="D273" i="19"/>
  <c r="F272" i="19"/>
  <c r="E272" i="19"/>
  <c r="E271" i="19" s="1"/>
  <c r="D272" i="19"/>
  <c r="F271" i="19"/>
  <c r="F270" i="19" s="1"/>
  <c r="F269" i="19" s="1"/>
  <c r="F268" i="19" s="1"/>
  <c r="D271" i="19"/>
  <c r="D270" i="19" s="1"/>
  <c r="E270" i="19"/>
  <c r="E269" i="19" s="1"/>
  <c r="E268" i="19" s="1"/>
  <c r="D269" i="19"/>
  <c r="F266" i="19"/>
  <c r="F265" i="19" s="1"/>
  <c r="E266" i="19"/>
  <c r="D266" i="19"/>
  <c r="D265" i="19" s="1"/>
  <c r="E265" i="19"/>
  <c r="F263" i="19"/>
  <c r="F262" i="19" s="1"/>
  <c r="E263" i="19"/>
  <c r="D263" i="19"/>
  <c r="D262" i="19" s="1"/>
  <c r="D261" i="19" s="1"/>
  <c r="E262" i="19"/>
  <c r="E261" i="19" s="1"/>
  <c r="F261" i="19"/>
  <c r="F259" i="19"/>
  <c r="E259" i="19"/>
  <c r="E258" i="19" s="1"/>
  <c r="D259" i="19"/>
  <c r="F258" i="19"/>
  <c r="F257" i="19" s="1"/>
  <c r="D258" i="19"/>
  <c r="D257" i="19" s="1"/>
  <c r="E257" i="19"/>
  <c r="F255" i="19"/>
  <c r="F254" i="19" s="1"/>
  <c r="E255" i="19"/>
  <c r="D255" i="19"/>
  <c r="D254" i="19" s="1"/>
  <c r="D253" i="19" s="1"/>
  <c r="E254" i="19"/>
  <c r="E253" i="19" s="1"/>
  <c r="F253" i="19"/>
  <c r="F251" i="19"/>
  <c r="E251" i="19"/>
  <c r="E250" i="19" s="1"/>
  <c r="D251" i="19"/>
  <c r="F250" i="19"/>
  <c r="F249" i="19" s="1"/>
  <c r="D250" i="19"/>
  <c r="D249" i="19" s="1"/>
  <c r="E249" i="19"/>
  <c r="D248" i="19"/>
  <c r="D247" i="19" s="1"/>
  <c r="D238" i="19" s="1"/>
  <c r="F247" i="19"/>
  <c r="E247" i="19"/>
  <c r="D246" i="19"/>
  <c r="D245" i="19" s="1"/>
  <c r="F245" i="19"/>
  <c r="E245" i="19"/>
  <c r="E244" i="19" s="1"/>
  <c r="F244" i="19"/>
  <c r="D244" i="19"/>
  <c r="D243" i="19"/>
  <c r="F242" i="19"/>
  <c r="F241" i="19" s="1"/>
  <c r="E242" i="19"/>
  <c r="D242" i="19"/>
  <c r="D241" i="19" s="1"/>
  <c r="E241" i="19"/>
  <c r="D240" i="19"/>
  <c r="D239" i="19" s="1"/>
  <c r="F239" i="19"/>
  <c r="E239" i="19"/>
  <c r="F238" i="19"/>
  <c r="F236" i="19"/>
  <c r="E236" i="19"/>
  <c r="E235" i="19" s="1"/>
  <c r="D236" i="19"/>
  <c r="F235" i="19"/>
  <c r="D235" i="19"/>
  <c r="F230" i="19"/>
  <c r="F229" i="19" s="1"/>
  <c r="E230" i="19"/>
  <c r="D230" i="19"/>
  <c r="D229" i="19" s="1"/>
  <c r="E229" i="19"/>
  <c r="E228" i="19" s="1"/>
  <c r="E227" i="19" s="1"/>
  <c r="F228" i="19"/>
  <c r="F227" i="19" s="1"/>
  <c r="D228" i="19"/>
  <c r="D227" i="19" s="1"/>
  <c r="F226" i="19"/>
  <c r="F225" i="19" s="1"/>
  <c r="E226" i="19"/>
  <c r="D226" i="19"/>
  <c r="D225" i="19" s="1"/>
  <c r="D224" i="19" s="1"/>
  <c r="D223" i="19" s="1"/>
  <c r="E225" i="19"/>
  <c r="E224" i="19" s="1"/>
  <c r="F224" i="19"/>
  <c r="F223" i="19" s="1"/>
  <c r="E223" i="19"/>
  <c r="E198" i="19" s="1"/>
  <c r="F222" i="19"/>
  <c r="F221" i="19" s="1"/>
  <c r="F219" i="19" s="1"/>
  <c r="E222" i="19"/>
  <c r="D222" i="19"/>
  <c r="D221" i="19" s="1"/>
  <c r="D219" i="19" s="1"/>
  <c r="E221" i="19"/>
  <c r="E220" i="19" s="1"/>
  <c r="F220" i="19"/>
  <c r="D220" i="19"/>
  <c r="F217" i="19"/>
  <c r="F216" i="19" s="1"/>
  <c r="E217" i="19"/>
  <c r="D217" i="19"/>
  <c r="D216" i="19" s="1"/>
  <c r="D215" i="19" s="1"/>
  <c r="E216" i="19"/>
  <c r="E215" i="19" s="1"/>
  <c r="F215" i="19"/>
  <c r="F213" i="19"/>
  <c r="E213" i="19"/>
  <c r="E212" i="19" s="1"/>
  <c r="D213" i="19"/>
  <c r="F212" i="19"/>
  <c r="F211" i="19" s="1"/>
  <c r="D212" i="19"/>
  <c r="D211" i="19" s="1"/>
  <c r="E211" i="19"/>
  <c r="F209" i="19"/>
  <c r="F208" i="19" s="1"/>
  <c r="E209" i="19"/>
  <c r="D209" i="19"/>
  <c r="D208" i="19" s="1"/>
  <c r="D207" i="19" s="1"/>
  <c r="E208" i="19"/>
  <c r="E207" i="19" s="1"/>
  <c r="F207" i="19"/>
  <c r="F205" i="19"/>
  <c r="E205" i="19"/>
  <c r="E204" i="19" s="1"/>
  <c r="D205" i="19"/>
  <c r="F204" i="19"/>
  <c r="F203" i="19" s="1"/>
  <c r="D204" i="19"/>
  <c r="D203" i="19" s="1"/>
  <c r="E203" i="19"/>
  <c r="F201" i="19"/>
  <c r="F200" i="19" s="1"/>
  <c r="E201" i="19"/>
  <c r="D201" i="19"/>
  <c r="D200" i="19" s="1"/>
  <c r="D199" i="19" s="1"/>
  <c r="E200" i="19"/>
  <c r="E199" i="19" s="1"/>
  <c r="F199" i="19"/>
  <c r="F198" i="19" s="1"/>
  <c r="F196" i="19"/>
  <c r="F195" i="19" s="1"/>
  <c r="E196" i="19"/>
  <c r="D196" i="19"/>
  <c r="D195" i="19" s="1"/>
  <c r="E195" i="19"/>
  <c r="E194" i="19" s="1"/>
  <c r="F194" i="19"/>
  <c r="D194" i="19"/>
  <c r="F192" i="19"/>
  <c r="E192" i="19"/>
  <c r="E191" i="19" s="1"/>
  <c r="D192" i="19"/>
  <c r="F191" i="19"/>
  <c r="F190" i="19" s="1"/>
  <c r="D191" i="19"/>
  <c r="D190" i="19" s="1"/>
  <c r="E190" i="19"/>
  <c r="F187" i="19"/>
  <c r="F186" i="19" s="1"/>
  <c r="E187" i="19"/>
  <c r="D187" i="19"/>
  <c r="D186" i="19" s="1"/>
  <c r="E186" i="19"/>
  <c r="E185" i="19" s="1"/>
  <c r="F185" i="19"/>
  <c r="D185" i="19"/>
  <c r="F183" i="19"/>
  <c r="E183" i="19"/>
  <c r="E182" i="19" s="1"/>
  <c r="D183" i="19"/>
  <c r="F182" i="19"/>
  <c r="F181" i="19" s="1"/>
  <c r="D182" i="19"/>
  <c r="D181" i="19" s="1"/>
  <c r="E181" i="19"/>
  <c r="F179" i="19"/>
  <c r="F178" i="19" s="1"/>
  <c r="E179" i="19"/>
  <c r="D179" i="19"/>
  <c r="D178" i="19" s="1"/>
  <c r="E178" i="19"/>
  <c r="E177" i="19" s="1"/>
  <c r="F177" i="19"/>
  <c r="D177" i="19"/>
  <c r="F176" i="19"/>
  <c r="E176" i="19"/>
  <c r="E175" i="19" s="1"/>
  <c r="D176" i="19"/>
  <c r="F175" i="19"/>
  <c r="F174" i="19" s="1"/>
  <c r="F173" i="19" s="1"/>
  <c r="D175" i="19"/>
  <c r="D174" i="19" s="1"/>
  <c r="E174" i="19"/>
  <c r="E173" i="19" s="1"/>
  <c r="D173" i="19"/>
  <c r="D172" i="19"/>
  <c r="F171" i="19"/>
  <c r="E171" i="19"/>
  <c r="D171" i="19"/>
  <c r="F170" i="19"/>
  <c r="E170" i="19"/>
  <c r="E169" i="19" s="1"/>
  <c r="D170" i="19"/>
  <c r="F169" i="19"/>
  <c r="F168" i="19" s="1"/>
  <c r="F167" i="19" s="1"/>
  <c r="D169" i="19"/>
  <c r="E168" i="19"/>
  <c r="E167" i="19" s="1"/>
  <c r="F165" i="19"/>
  <c r="E165" i="19"/>
  <c r="E164" i="19" s="1"/>
  <c r="D165" i="19"/>
  <c r="F164" i="19"/>
  <c r="F163" i="19" s="1"/>
  <c r="D164" i="19"/>
  <c r="D163" i="19" s="1"/>
  <c r="E163" i="19"/>
  <c r="F161" i="19"/>
  <c r="E161" i="19"/>
  <c r="D161" i="19"/>
  <c r="F160" i="19"/>
  <c r="E160" i="19"/>
  <c r="E159" i="19" s="1"/>
  <c r="D160" i="19"/>
  <c r="F159" i="19"/>
  <c r="D159" i="19"/>
  <c r="D158" i="19" s="1"/>
  <c r="D157" i="19" s="1"/>
  <c r="E158" i="19"/>
  <c r="E157" i="19" s="1"/>
  <c r="F155" i="19"/>
  <c r="E155" i="19"/>
  <c r="E154" i="19" s="1"/>
  <c r="D155" i="19"/>
  <c r="F154" i="19"/>
  <c r="F153" i="19" s="1"/>
  <c r="D154" i="19"/>
  <c r="D153" i="19" s="1"/>
  <c r="E153" i="19"/>
  <c r="F150" i="19"/>
  <c r="E150" i="19"/>
  <c r="E149" i="19" s="1"/>
  <c r="D150" i="19"/>
  <c r="F149" i="19"/>
  <c r="F148" i="19" s="1"/>
  <c r="D149" i="19"/>
  <c r="D148" i="19" s="1"/>
  <c r="E148" i="19"/>
  <c r="F146" i="19"/>
  <c r="F145" i="19" s="1"/>
  <c r="E146" i="19"/>
  <c r="D146" i="19"/>
  <c r="D145" i="19" s="1"/>
  <c r="D144" i="19" s="1"/>
  <c r="E145" i="19"/>
  <c r="E144" i="19" s="1"/>
  <c r="F144" i="19"/>
  <c r="F142" i="19"/>
  <c r="E142" i="19"/>
  <c r="D142" i="19"/>
  <c r="F141" i="19"/>
  <c r="F140" i="19" s="1"/>
  <c r="E141" i="19"/>
  <c r="D141" i="19"/>
  <c r="D140" i="19" s="1"/>
  <c r="E140" i="19"/>
  <c r="E139" i="19" s="1"/>
  <c r="E138" i="19" s="1"/>
  <c r="E133" i="19" s="1"/>
  <c r="F139" i="19"/>
  <c r="F138" i="19" s="1"/>
  <c r="D139" i="19"/>
  <c r="D138" i="19" s="1"/>
  <c r="F136" i="19"/>
  <c r="F135" i="19" s="1"/>
  <c r="E136" i="19"/>
  <c r="D136" i="19"/>
  <c r="D135" i="19" s="1"/>
  <c r="D134" i="19" s="1"/>
  <c r="D133" i="19" s="1"/>
  <c r="E135" i="19"/>
  <c r="E134" i="19" s="1"/>
  <c r="F134" i="19"/>
  <c r="F133" i="19" s="1"/>
  <c r="D132" i="19"/>
  <c r="D131" i="19" s="1"/>
  <c r="F131" i="19"/>
  <c r="F130" i="19" s="1"/>
  <c r="F129" i="19" s="1"/>
  <c r="E131" i="19"/>
  <c r="E130" i="19"/>
  <c r="E129" i="19" s="1"/>
  <c r="D130" i="19"/>
  <c r="D129" i="19" s="1"/>
  <c r="F127" i="19"/>
  <c r="E127" i="19"/>
  <c r="D127" i="19"/>
  <c r="D126" i="19" s="1"/>
  <c r="F126" i="19"/>
  <c r="E126" i="19"/>
  <c r="F124" i="19"/>
  <c r="F123" i="19" s="1"/>
  <c r="E124" i="19"/>
  <c r="D124" i="19"/>
  <c r="E123" i="19"/>
  <c r="D123" i="19"/>
  <c r="F121" i="19"/>
  <c r="E121" i="19"/>
  <c r="D121" i="19"/>
  <c r="D120" i="19"/>
  <c r="D119" i="19" s="1"/>
  <c r="D118" i="19" s="1"/>
  <c r="F119" i="19"/>
  <c r="E119" i="19"/>
  <c r="F118" i="19"/>
  <c r="E118" i="19"/>
  <c r="F117" i="19"/>
  <c r="F116" i="19" s="1"/>
  <c r="F115" i="19" s="1"/>
  <c r="F114" i="19" s="1"/>
  <c r="E117" i="19"/>
  <c r="E116" i="19" s="1"/>
  <c r="E115" i="19" s="1"/>
  <c r="E114" i="19" s="1"/>
  <c r="D117" i="19"/>
  <c r="D116" i="19" s="1"/>
  <c r="D115" i="19" s="1"/>
  <c r="D114" i="19" s="1"/>
  <c r="D113" i="19" s="1"/>
  <c r="D112" i="19"/>
  <c r="F111" i="19"/>
  <c r="F110" i="19" s="1"/>
  <c r="E111" i="19"/>
  <c r="E110" i="19" s="1"/>
  <c r="D111" i="19"/>
  <c r="D110" i="19"/>
  <c r="F108" i="19"/>
  <c r="F107" i="19" s="1"/>
  <c r="E108" i="19"/>
  <c r="D108" i="19"/>
  <c r="D107" i="19" s="1"/>
  <c r="E107" i="19"/>
  <c r="F105" i="19"/>
  <c r="F104" i="19" s="1"/>
  <c r="E105" i="19"/>
  <c r="D105" i="19"/>
  <c r="D104" i="19" s="1"/>
  <c r="E104" i="19"/>
  <c r="F102" i="19"/>
  <c r="F101" i="19" s="1"/>
  <c r="E102" i="19"/>
  <c r="D102" i="19"/>
  <c r="D101" i="19" s="1"/>
  <c r="E101" i="19"/>
  <c r="F99" i="19"/>
  <c r="F98" i="19" s="1"/>
  <c r="E99" i="19"/>
  <c r="D99" i="19"/>
  <c r="D98" i="19" s="1"/>
  <c r="E98" i="19"/>
  <c r="D97" i="19"/>
  <c r="D96" i="19" s="1"/>
  <c r="D95" i="19" s="1"/>
  <c r="F96" i="19"/>
  <c r="E96" i="19"/>
  <c r="E95" i="19" s="1"/>
  <c r="E94" i="19" s="1"/>
  <c r="E93" i="19" s="1"/>
  <c r="F95" i="19"/>
  <c r="D92" i="19"/>
  <c r="F91" i="19"/>
  <c r="F90" i="19" s="1"/>
  <c r="F89" i="19" s="1"/>
  <c r="E91" i="19"/>
  <c r="D91" i="19"/>
  <c r="D90" i="19" s="1"/>
  <c r="D89" i="19" s="1"/>
  <c r="E90" i="19"/>
  <c r="E89" i="19" s="1"/>
  <c r="F88" i="19"/>
  <c r="E88" i="19"/>
  <c r="E87" i="19" s="1"/>
  <c r="E86" i="19" s="1"/>
  <c r="E85" i="19" s="1"/>
  <c r="D88" i="19"/>
  <c r="F87" i="19"/>
  <c r="F86" i="19" s="1"/>
  <c r="F85" i="19" s="1"/>
  <c r="D87" i="19"/>
  <c r="D86" i="19" s="1"/>
  <c r="D85" i="19" s="1"/>
  <c r="F83" i="19"/>
  <c r="E83" i="19"/>
  <c r="E82" i="19" s="1"/>
  <c r="E81" i="19" s="1"/>
  <c r="D83" i="19"/>
  <c r="F82" i="19"/>
  <c r="F81" i="19" s="1"/>
  <c r="D82" i="19"/>
  <c r="D81" i="19" s="1"/>
  <c r="F79" i="19"/>
  <c r="F78" i="19" s="1"/>
  <c r="F77" i="19" s="1"/>
  <c r="E79" i="19"/>
  <c r="D79" i="19"/>
  <c r="D78" i="19" s="1"/>
  <c r="D77" i="19" s="1"/>
  <c r="E78" i="19"/>
  <c r="E77" i="19" s="1"/>
  <c r="F75" i="19"/>
  <c r="E75" i="19"/>
  <c r="E72" i="19" s="1"/>
  <c r="E71" i="19" s="1"/>
  <c r="D75" i="19"/>
  <c r="F74" i="19"/>
  <c r="F73" i="19" s="1"/>
  <c r="E74" i="19"/>
  <c r="D74" i="19"/>
  <c r="D73" i="19" s="1"/>
  <c r="E73" i="19"/>
  <c r="F72" i="19"/>
  <c r="F71" i="19" s="1"/>
  <c r="F70" i="19" s="1"/>
  <c r="D72" i="19"/>
  <c r="D71" i="19" s="1"/>
  <c r="F68" i="19"/>
  <c r="E68" i="19"/>
  <c r="E67" i="19" s="1"/>
  <c r="E66" i="19" s="1"/>
  <c r="D68" i="19"/>
  <c r="F67" i="19"/>
  <c r="F66" i="19" s="1"/>
  <c r="D67" i="19"/>
  <c r="D66" i="19" s="1"/>
  <c r="F65" i="19"/>
  <c r="F64" i="19" s="1"/>
  <c r="F63" i="19" s="1"/>
  <c r="F62" i="19" s="1"/>
  <c r="F61" i="19" s="1"/>
  <c r="E65" i="19"/>
  <c r="D65" i="19"/>
  <c r="D64" i="19" s="1"/>
  <c r="D63" i="19" s="1"/>
  <c r="D62" i="19" s="1"/>
  <c r="E64" i="19"/>
  <c r="E63" i="19" s="1"/>
  <c r="E62" i="19" s="1"/>
  <c r="E61" i="19" s="1"/>
  <c r="F59" i="19"/>
  <c r="E59" i="19"/>
  <c r="E58" i="19" s="1"/>
  <c r="E57" i="19" s="1"/>
  <c r="D59" i="19"/>
  <c r="F58" i="19"/>
  <c r="F57" i="19" s="1"/>
  <c r="D58" i="19"/>
  <c r="D57" i="19" s="1"/>
  <c r="F55" i="19"/>
  <c r="F54" i="19" s="1"/>
  <c r="F53" i="19" s="1"/>
  <c r="F52" i="19" s="1"/>
  <c r="E55" i="19"/>
  <c r="D55" i="19"/>
  <c r="D54" i="19" s="1"/>
  <c r="D53" i="19" s="1"/>
  <c r="D52" i="19" s="1"/>
  <c r="E54" i="19"/>
  <c r="E53" i="19" s="1"/>
  <c r="F51" i="19"/>
  <c r="F50" i="19" s="1"/>
  <c r="F49" i="19" s="1"/>
  <c r="F48" i="19" s="1"/>
  <c r="F47" i="19" s="1"/>
  <c r="E51" i="19"/>
  <c r="D51" i="19"/>
  <c r="D50" i="19" s="1"/>
  <c r="D49" i="19" s="1"/>
  <c r="D48" i="19" s="1"/>
  <c r="D47" i="19" s="1"/>
  <c r="E50" i="19"/>
  <c r="E49" i="19" s="1"/>
  <c r="E48" i="19" s="1"/>
  <c r="E47" i="19" s="1"/>
  <c r="F45" i="19"/>
  <c r="E45" i="19"/>
  <c r="E44" i="19" s="1"/>
  <c r="E43" i="19" s="1"/>
  <c r="D45" i="19"/>
  <c r="F44" i="19"/>
  <c r="F43" i="19" s="1"/>
  <c r="D44" i="19"/>
  <c r="D43" i="19" s="1"/>
  <c r="F41" i="19"/>
  <c r="F40" i="19" s="1"/>
  <c r="F39" i="19" s="1"/>
  <c r="E41" i="19"/>
  <c r="D41" i="19"/>
  <c r="D40" i="19" s="1"/>
  <c r="D39" i="19" s="1"/>
  <c r="E40" i="19"/>
  <c r="E39" i="19" s="1"/>
  <c r="E38" i="19" s="1"/>
  <c r="F36" i="19"/>
  <c r="F35" i="19" s="1"/>
  <c r="E36" i="19"/>
  <c r="D36" i="19"/>
  <c r="D35" i="19" s="1"/>
  <c r="E35" i="19"/>
  <c r="F33" i="19"/>
  <c r="F32" i="19" s="1"/>
  <c r="F31" i="19" s="1"/>
  <c r="E33" i="19"/>
  <c r="D33" i="19"/>
  <c r="D32" i="19" s="1"/>
  <c r="D31" i="19" s="1"/>
  <c r="E32" i="19"/>
  <c r="E31" i="19" s="1"/>
  <c r="F30" i="19"/>
  <c r="E30" i="19"/>
  <c r="E29" i="19" s="1"/>
  <c r="E28" i="19" s="1"/>
  <c r="E27" i="19" s="1"/>
  <c r="E26" i="19" s="1"/>
  <c r="D30" i="19"/>
  <c r="F29" i="19"/>
  <c r="F28" i="19" s="1"/>
  <c r="F27" i="19" s="1"/>
  <c r="F26" i="19" s="1"/>
  <c r="D29" i="19"/>
  <c r="D28" i="19" s="1"/>
  <c r="D27" i="19" s="1"/>
  <c r="F25" i="19"/>
  <c r="F24" i="19" s="1"/>
  <c r="F23" i="19" s="1"/>
  <c r="F22" i="19" s="1"/>
  <c r="E25" i="19"/>
  <c r="D25" i="19"/>
  <c r="D24" i="19" s="1"/>
  <c r="D23" i="19" s="1"/>
  <c r="D22" i="19" s="1"/>
  <c r="E24" i="19"/>
  <c r="E23" i="19" s="1"/>
  <c r="E22" i="19" s="1"/>
  <c r="F21" i="19"/>
  <c r="F20" i="19" s="1"/>
  <c r="F19" i="19" s="1"/>
  <c r="F18" i="19" s="1"/>
  <c r="F13" i="19" s="1"/>
  <c r="E21" i="19"/>
  <c r="D21" i="19"/>
  <c r="D20" i="19" s="1"/>
  <c r="D19" i="19" s="1"/>
  <c r="D18" i="19" s="1"/>
  <c r="D13" i="19" s="1"/>
  <c r="E20" i="19"/>
  <c r="E19" i="19" s="1"/>
  <c r="E18" i="19" s="1"/>
  <c r="E13" i="19" s="1"/>
  <c r="F16" i="19"/>
  <c r="F15" i="19" s="1"/>
  <c r="F14" i="19" s="1"/>
  <c r="E16" i="19"/>
  <c r="D16" i="19"/>
  <c r="D15" i="19" s="1"/>
  <c r="D14" i="19" s="1"/>
  <c r="E15" i="19"/>
  <c r="E14" i="19" s="1"/>
  <c r="G727" i="18"/>
  <c r="G725" i="18"/>
  <c r="G724" i="18" s="1"/>
  <c r="G722" i="18"/>
  <c r="G721" i="18" s="1"/>
  <c r="G720" i="18" s="1"/>
  <c r="G719" i="18" s="1"/>
  <c r="G718" i="18" s="1"/>
  <c r="G717" i="18" s="1"/>
  <c r="G716" i="18" s="1"/>
  <c r="G715" i="18" s="1"/>
  <c r="I713" i="18"/>
  <c r="I712" i="18" s="1"/>
  <c r="I711" i="18" s="1"/>
  <c r="H713" i="18"/>
  <c r="G713" i="18"/>
  <c r="G712" i="18" s="1"/>
  <c r="G711" i="18" s="1"/>
  <c r="H712" i="18"/>
  <c r="H711" i="18" s="1"/>
  <c r="G709" i="18"/>
  <c r="G708" i="18"/>
  <c r="G707" i="18" s="1"/>
  <c r="I705" i="18"/>
  <c r="H705" i="18"/>
  <c r="G705" i="18"/>
  <c r="G702" i="18" s="1"/>
  <c r="G701" i="18" s="1"/>
  <c r="I703" i="18"/>
  <c r="H703" i="18"/>
  <c r="H702" i="18" s="1"/>
  <c r="G703" i="18"/>
  <c r="I702" i="18"/>
  <c r="I701" i="18" s="1"/>
  <c r="H701" i="18"/>
  <c r="I699" i="18"/>
  <c r="I698" i="18" s="1"/>
  <c r="H699" i="18"/>
  <c r="G699" i="18"/>
  <c r="G698" i="18" s="1"/>
  <c r="H698" i="18"/>
  <c r="H697" i="18" s="1"/>
  <c r="H696" i="18" s="1"/>
  <c r="H694" i="18" s="1"/>
  <c r="I697" i="18"/>
  <c r="G697" i="18"/>
  <c r="G696" i="18" s="1"/>
  <c r="G694" i="18" s="1"/>
  <c r="G693" i="18" s="1"/>
  <c r="H693" i="18"/>
  <c r="G691" i="18"/>
  <c r="G690" i="18" s="1"/>
  <c r="G689" i="18"/>
  <c r="G688" i="18" s="1"/>
  <c r="G687" i="18" s="1"/>
  <c r="G686" i="18" s="1"/>
  <c r="G684" i="18"/>
  <c r="G683" i="18" s="1"/>
  <c r="I681" i="18"/>
  <c r="I680" i="18" s="1"/>
  <c r="H681" i="18"/>
  <c r="G681" i="18"/>
  <c r="G680" i="18" s="1"/>
  <c r="H680" i="18"/>
  <c r="I678" i="18"/>
  <c r="I677" i="18" s="1"/>
  <c r="H678" i="18"/>
  <c r="G678" i="18"/>
  <c r="G677" i="18" s="1"/>
  <c r="H677" i="18"/>
  <c r="H676" i="18" s="1"/>
  <c r="I676" i="18"/>
  <c r="G676" i="18"/>
  <c r="I674" i="18"/>
  <c r="H674" i="18"/>
  <c r="H673" i="18" s="1"/>
  <c r="G674" i="18"/>
  <c r="I673" i="18"/>
  <c r="I672" i="18" s="1"/>
  <c r="G673" i="18"/>
  <c r="G672" i="18" s="1"/>
  <c r="H672" i="18"/>
  <c r="I670" i="18"/>
  <c r="I669" i="18" s="1"/>
  <c r="H670" i="18"/>
  <c r="G670" i="18"/>
  <c r="G669" i="18" s="1"/>
  <c r="H669" i="18"/>
  <c r="G668" i="18"/>
  <c r="G667" i="18" s="1"/>
  <c r="I667" i="18"/>
  <c r="H667" i="18"/>
  <c r="H666" i="18" s="1"/>
  <c r="I666" i="18"/>
  <c r="G666" i="18"/>
  <c r="G664" i="18"/>
  <c r="G663" i="18"/>
  <c r="G662" i="18" s="1"/>
  <c r="I662" i="18"/>
  <c r="H662" i="18"/>
  <c r="H661" i="18" s="1"/>
  <c r="I661" i="18"/>
  <c r="G661" i="18"/>
  <c r="G660" i="18" s="1"/>
  <c r="H660" i="18"/>
  <c r="H659" i="18" s="1"/>
  <c r="G659" i="18"/>
  <c r="I657" i="18"/>
  <c r="H657" i="18"/>
  <c r="H656" i="18" s="1"/>
  <c r="G657" i="18"/>
  <c r="I656" i="18"/>
  <c r="I655" i="18" s="1"/>
  <c r="I654" i="18" s="1"/>
  <c r="G656" i="18"/>
  <c r="G655" i="18" s="1"/>
  <c r="H655" i="18"/>
  <c r="H654" i="18" s="1"/>
  <c r="H653" i="18" s="1"/>
  <c r="H652" i="18" s="1"/>
  <c r="H651" i="18" s="1"/>
  <c r="G654" i="18"/>
  <c r="G653" i="18" s="1"/>
  <c r="G652" i="18" s="1"/>
  <c r="G651" i="18" s="1"/>
  <c r="G650" i="18"/>
  <c r="G649" i="18" s="1"/>
  <c r="G648" i="18" s="1"/>
  <c r="G647" i="18" s="1"/>
  <c r="G646" i="18" s="1"/>
  <c r="I645" i="18"/>
  <c r="I644" i="18" s="1"/>
  <c r="I643" i="18" s="1"/>
  <c r="H645" i="18"/>
  <c r="G645" i="18"/>
  <c r="H644" i="18"/>
  <c r="G644" i="18"/>
  <c r="G643" i="18" s="1"/>
  <c r="G642" i="18" s="1"/>
  <c r="G641" i="18" s="1"/>
  <c r="H643" i="18"/>
  <c r="H642" i="18" s="1"/>
  <c r="H641" i="18" s="1"/>
  <c r="I642" i="18"/>
  <c r="I641" i="18" s="1"/>
  <c r="I639" i="18"/>
  <c r="I638" i="18" s="1"/>
  <c r="I637" i="18" s="1"/>
  <c r="I636" i="18" s="1"/>
  <c r="I635" i="18" s="1"/>
  <c r="H639" i="18"/>
  <c r="H638" i="18" s="1"/>
  <c r="H637" i="18" s="1"/>
  <c r="G639" i="18"/>
  <c r="G638" i="18" s="1"/>
  <c r="G637" i="18" s="1"/>
  <c r="G636" i="18" s="1"/>
  <c r="G635" i="18" s="1"/>
  <c r="H636" i="18"/>
  <c r="H635" i="18"/>
  <c r="G634" i="18"/>
  <c r="I633" i="18"/>
  <c r="I632" i="18" s="1"/>
  <c r="H633" i="18"/>
  <c r="H632" i="18" s="1"/>
  <c r="H631" i="18" s="1"/>
  <c r="G633" i="18"/>
  <c r="G632" i="18"/>
  <c r="G631" i="18" s="1"/>
  <c r="I631" i="18"/>
  <c r="I629" i="18"/>
  <c r="I628" i="18" s="1"/>
  <c r="H629" i="18"/>
  <c r="G629" i="18"/>
  <c r="H628" i="18"/>
  <c r="G628" i="18"/>
  <c r="I626" i="18"/>
  <c r="H626" i="18"/>
  <c r="H625" i="18" s="1"/>
  <c r="G626" i="18"/>
  <c r="G625" i="18" s="1"/>
  <c r="I625" i="18"/>
  <c r="I623" i="18"/>
  <c r="H623" i="18"/>
  <c r="G623" i="18"/>
  <c r="G622" i="18"/>
  <c r="G621" i="18" s="1"/>
  <c r="G620" i="18" s="1"/>
  <c r="I621" i="18"/>
  <c r="H621" i="18"/>
  <c r="H620" i="18" s="1"/>
  <c r="I620" i="18"/>
  <c r="I619" i="18"/>
  <c r="H619" i="18"/>
  <c r="H618" i="18" s="1"/>
  <c r="G619" i="18"/>
  <c r="G618" i="18" s="1"/>
  <c r="G617" i="18" s="1"/>
  <c r="G616" i="18" s="1"/>
  <c r="G615" i="18" s="1"/>
  <c r="G614" i="18" s="1"/>
  <c r="G613" i="18" s="1"/>
  <c r="G612" i="18" s="1"/>
  <c r="I618" i="18"/>
  <c r="I617" i="18"/>
  <c r="H617" i="18"/>
  <c r="I610" i="18"/>
  <c r="H610" i="18"/>
  <c r="H609" i="18" s="1"/>
  <c r="G610" i="18"/>
  <c r="G609" i="18" s="1"/>
  <c r="I609" i="18"/>
  <c r="I607" i="18"/>
  <c r="I606" i="18" s="1"/>
  <c r="H607" i="18"/>
  <c r="G607" i="18"/>
  <c r="H606" i="18"/>
  <c r="G606" i="18"/>
  <c r="G604" i="18"/>
  <c r="G603" i="18"/>
  <c r="G602" i="18"/>
  <c r="G601" i="18" s="1"/>
  <c r="G600" i="18" s="1"/>
  <c r="G598" i="18"/>
  <c r="G597" i="18" s="1"/>
  <c r="G596" i="18"/>
  <c r="G594" i="18"/>
  <c r="G593" i="18"/>
  <c r="G592" i="18" s="1"/>
  <c r="G591" i="18"/>
  <c r="G590" i="18" s="1"/>
  <c r="G589" i="18" s="1"/>
  <c r="G588" i="18"/>
  <c r="G587" i="18" s="1"/>
  <c r="G585" i="18"/>
  <c r="G583" i="18"/>
  <c r="G582" i="18"/>
  <c r="G578" i="18" s="1"/>
  <c r="G577" i="18" s="1"/>
  <c r="G576" i="18" s="1"/>
  <c r="G575" i="18" s="1"/>
  <c r="G580" i="18"/>
  <c r="G579" i="18" s="1"/>
  <c r="G573" i="18"/>
  <c r="G572" i="18"/>
  <c r="G571" i="18"/>
  <c r="G570" i="18" s="1"/>
  <c r="G569" i="18"/>
  <c r="G568" i="18" s="1"/>
  <c r="G567" i="18" s="1"/>
  <c r="I566" i="18"/>
  <c r="H566" i="18"/>
  <c r="H565" i="18" s="1"/>
  <c r="H564" i="18" s="1"/>
  <c r="G566" i="18"/>
  <c r="I565" i="18"/>
  <c r="I564" i="18" s="1"/>
  <c r="I563" i="18" s="1"/>
  <c r="I562" i="18" s="1"/>
  <c r="I561" i="18" s="1"/>
  <c r="I560" i="18" s="1"/>
  <c r="G565" i="18"/>
  <c r="G564" i="18" s="1"/>
  <c r="G563" i="18"/>
  <c r="G562" i="18"/>
  <c r="G561" i="18" s="1"/>
  <c r="G560" i="18" s="1"/>
  <c r="G558" i="18"/>
  <c r="G557" i="18"/>
  <c r="G556" i="18" s="1"/>
  <c r="G555" i="18" s="1"/>
  <c r="I553" i="18"/>
  <c r="I552" i="18" s="1"/>
  <c r="H553" i="18"/>
  <c r="H552" i="18" s="1"/>
  <c r="H548" i="18" s="1"/>
  <c r="H547" i="18" s="1"/>
  <c r="G553" i="18"/>
  <c r="G552" i="18"/>
  <c r="I551" i="18"/>
  <c r="H551" i="18"/>
  <c r="G551" i="18"/>
  <c r="G550" i="18" s="1"/>
  <c r="I550" i="18"/>
  <c r="I549" i="18" s="1"/>
  <c r="H550" i="18"/>
  <c r="H549" i="18" s="1"/>
  <c r="G549" i="18"/>
  <c r="G548" i="18"/>
  <c r="G547" i="18" s="1"/>
  <c r="G546" i="18"/>
  <c r="I544" i="18"/>
  <c r="I541" i="18" s="1"/>
  <c r="I540" i="18" s="1"/>
  <c r="I539" i="18" s="1"/>
  <c r="H544" i="18"/>
  <c r="G544" i="18"/>
  <c r="I542" i="18"/>
  <c r="H542" i="18"/>
  <c r="H541" i="18" s="1"/>
  <c r="H540" i="18" s="1"/>
  <c r="H539" i="18" s="1"/>
  <c r="G542" i="18"/>
  <c r="G541" i="18"/>
  <c r="G540" i="18" s="1"/>
  <c r="G539" i="18" s="1"/>
  <c r="I537" i="18"/>
  <c r="H537" i="18"/>
  <c r="H536" i="18" s="1"/>
  <c r="H535" i="18" s="1"/>
  <c r="H534" i="18" s="1"/>
  <c r="G537" i="18"/>
  <c r="I536" i="18"/>
  <c r="I535" i="18" s="1"/>
  <c r="I534" i="18" s="1"/>
  <c r="G536" i="18"/>
  <c r="G535" i="18"/>
  <c r="G534" i="18" s="1"/>
  <c r="H533" i="18"/>
  <c r="I531" i="18"/>
  <c r="I530" i="18" s="1"/>
  <c r="H531" i="18"/>
  <c r="G531" i="18"/>
  <c r="G530" i="18" s="1"/>
  <c r="G529" i="18" s="1"/>
  <c r="H530" i="18"/>
  <c r="H529" i="18" s="1"/>
  <c r="I529" i="18"/>
  <c r="G528" i="18"/>
  <c r="G527" i="18"/>
  <c r="I525" i="18"/>
  <c r="H525" i="18"/>
  <c r="H524" i="18" s="1"/>
  <c r="G525" i="18"/>
  <c r="I524" i="18"/>
  <c r="G524" i="18"/>
  <c r="G523" i="18" s="1"/>
  <c r="G522" i="18" s="1"/>
  <c r="G521" i="18" s="1"/>
  <c r="I523" i="18"/>
  <c r="I522" i="18" s="1"/>
  <c r="I521" i="18" s="1"/>
  <c r="H523" i="18"/>
  <c r="H522" i="18" s="1"/>
  <c r="H521" i="18" s="1"/>
  <c r="I520" i="18"/>
  <c r="I519" i="18" s="1"/>
  <c r="I518" i="18" s="1"/>
  <c r="I517" i="18" s="1"/>
  <c r="H520" i="18"/>
  <c r="G520" i="18"/>
  <c r="G519" i="18" s="1"/>
  <c r="G518" i="18" s="1"/>
  <c r="G517" i="18" s="1"/>
  <c r="G516" i="18" s="1"/>
  <c r="H519" i="18"/>
  <c r="H518" i="18" s="1"/>
  <c r="H517" i="18" s="1"/>
  <c r="H516" i="18" s="1"/>
  <c r="I516" i="18"/>
  <c r="G515" i="18"/>
  <c r="G514" i="18" s="1"/>
  <c r="G513" i="18" s="1"/>
  <c r="G512" i="18" s="1"/>
  <c r="G511" i="18" s="1"/>
  <c r="G510" i="18"/>
  <c r="G509" i="18" s="1"/>
  <c r="G508" i="18" s="1"/>
  <c r="I509" i="18"/>
  <c r="H509" i="18"/>
  <c r="H508" i="18" s="1"/>
  <c r="I508" i="18"/>
  <c r="G507" i="18"/>
  <c r="G506" i="18" s="1"/>
  <c r="G505" i="18" s="1"/>
  <c r="I506" i="18"/>
  <c r="H506" i="18"/>
  <c r="I505" i="18"/>
  <c r="H505" i="18"/>
  <c r="I503" i="18"/>
  <c r="I502" i="18" s="1"/>
  <c r="H503" i="18"/>
  <c r="H502" i="18" s="1"/>
  <c r="H495" i="18" s="1"/>
  <c r="H494" i="18" s="1"/>
  <c r="H493" i="18" s="1"/>
  <c r="G503" i="18"/>
  <c r="G502" i="18"/>
  <c r="G495" i="18" s="1"/>
  <c r="G494" i="18" s="1"/>
  <c r="I500" i="18"/>
  <c r="H500" i="18"/>
  <c r="G500" i="18"/>
  <c r="G499" i="18" s="1"/>
  <c r="I499" i="18"/>
  <c r="H499" i="18"/>
  <c r="I497" i="18"/>
  <c r="I496" i="18" s="1"/>
  <c r="H497" i="18"/>
  <c r="G497" i="18"/>
  <c r="H496" i="18"/>
  <c r="G496" i="18"/>
  <c r="G492" i="18"/>
  <c r="I491" i="18"/>
  <c r="I490" i="18" s="1"/>
  <c r="H491" i="18"/>
  <c r="G491" i="18"/>
  <c r="G490" i="18" s="1"/>
  <c r="H490" i="18"/>
  <c r="I488" i="18"/>
  <c r="I487" i="18" s="1"/>
  <c r="H488" i="18"/>
  <c r="G488" i="18"/>
  <c r="G487" i="18" s="1"/>
  <c r="H487" i="18"/>
  <c r="I485" i="18"/>
  <c r="I484" i="18" s="1"/>
  <c r="H485" i="18"/>
  <c r="G485" i="18"/>
  <c r="H484" i="18"/>
  <c r="G484" i="18"/>
  <c r="I482" i="18"/>
  <c r="I481" i="18" s="1"/>
  <c r="H482" i="18"/>
  <c r="G482" i="18"/>
  <c r="G481" i="18" s="1"/>
  <c r="H481" i="18"/>
  <c r="I479" i="18"/>
  <c r="I478" i="18" s="1"/>
  <c r="H479" i="18"/>
  <c r="H478" i="18" s="1"/>
  <c r="G479" i="18"/>
  <c r="G478" i="18" s="1"/>
  <c r="G477" i="18"/>
  <c r="G476" i="18" s="1"/>
  <c r="G475" i="18" s="1"/>
  <c r="I476" i="18"/>
  <c r="H476" i="18"/>
  <c r="H475" i="18" s="1"/>
  <c r="I475" i="18"/>
  <c r="I474" i="18"/>
  <c r="I473" i="18" s="1"/>
  <c r="I472" i="18"/>
  <c r="H472" i="18"/>
  <c r="H471" i="18" s="1"/>
  <c r="H470" i="18" s="1"/>
  <c r="H469" i="18" s="1"/>
  <c r="G472" i="18"/>
  <c r="G471" i="18" s="1"/>
  <c r="G470" i="18" s="1"/>
  <c r="I471" i="18"/>
  <c r="I470" i="18" s="1"/>
  <c r="I469" i="18" s="1"/>
  <c r="I468" i="18" s="1"/>
  <c r="I467" i="18" s="1"/>
  <c r="G469" i="18"/>
  <c r="G468" i="18" s="1"/>
  <c r="H468" i="18"/>
  <c r="G464" i="18"/>
  <c r="G463" i="18" s="1"/>
  <c r="G462" i="18" s="1"/>
  <c r="G461" i="18" s="1"/>
  <c r="G460" i="18" s="1"/>
  <c r="G458" i="18"/>
  <c r="G457" i="18"/>
  <c r="G456" i="18" s="1"/>
  <c r="G455" i="18" s="1"/>
  <c r="G454" i="18"/>
  <c r="G453" i="18"/>
  <c r="G452" i="18" s="1"/>
  <c r="G451" i="18"/>
  <c r="I449" i="18"/>
  <c r="H449" i="18"/>
  <c r="H448" i="18" s="1"/>
  <c r="G449" i="18"/>
  <c r="I448" i="18"/>
  <c r="I447" i="18" s="1"/>
  <c r="G448" i="18"/>
  <c r="G447" i="18" s="1"/>
  <c r="H447" i="18"/>
  <c r="I446" i="18"/>
  <c r="I445" i="18" s="1"/>
  <c r="H446" i="18"/>
  <c r="G446" i="18"/>
  <c r="G445" i="18" s="1"/>
  <c r="H445" i="18"/>
  <c r="H444" i="18" s="1"/>
  <c r="H443" i="18" s="1"/>
  <c r="H430" i="18" s="1"/>
  <c r="H429" i="18" s="1"/>
  <c r="I444" i="18"/>
  <c r="I443" i="18" s="1"/>
  <c r="G444" i="18"/>
  <c r="G443" i="18" s="1"/>
  <c r="I441" i="18"/>
  <c r="I440" i="18" s="1"/>
  <c r="H441" i="18"/>
  <c r="G441" i="18"/>
  <c r="G440" i="18" s="1"/>
  <c r="G439" i="18" s="1"/>
  <c r="H440" i="18"/>
  <c r="H439" i="18" s="1"/>
  <c r="I439" i="18"/>
  <c r="I437" i="18"/>
  <c r="H437" i="18"/>
  <c r="H436" i="18" s="1"/>
  <c r="G437" i="18"/>
  <c r="I436" i="18"/>
  <c r="I435" i="18" s="1"/>
  <c r="G436" i="18"/>
  <c r="G435" i="18" s="1"/>
  <c r="H435" i="18"/>
  <c r="I433" i="18"/>
  <c r="I432" i="18" s="1"/>
  <c r="H433" i="18"/>
  <c r="G433" i="18"/>
  <c r="G432" i="18" s="1"/>
  <c r="G431" i="18" s="1"/>
  <c r="H432" i="18"/>
  <c r="H431" i="18" s="1"/>
  <c r="I431" i="18"/>
  <c r="I427" i="18"/>
  <c r="H427" i="18"/>
  <c r="G427" i="18"/>
  <c r="I426" i="18"/>
  <c r="I425" i="18" s="1"/>
  <c r="H426" i="18"/>
  <c r="G426" i="18"/>
  <c r="G425" i="18" s="1"/>
  <c r="G424" i="18" s="1"/>
  <c r="G423" i="18" s="1"/>
  <c r="H425" i="18"/>
  <c r="I424" i="18"/>
  <c r="I423" i="18" s="1"/>
  <c r="I421" i="18"/>
  <c r="H421" i="18"/>
  <c r="G421" i="18"/>
  <c r="I419" i="18"/>
  <c r="H419" i="18"/>
  <c r="H418" i="18" s="1"/>
  <c r="G419" i="18"/>
  <c r="I418" i="18"/>
  <c r="I417" i="18" s="1"/>
  <c r="G418" i="18"/>
  <c r="G417" i="18" s="1"/>
  <c r="G416" i="18" s="1"/>
  <c r="H417" i="18"/>
  <c r="H416" i="18" s="1"/>
  <c r="I416" i="18"/>
  <c r="I415" i="18"/>
  <c r="H415" i="18"/>
  <c r="H414" i="18" s="1"/>
  <c r="G415" i="18"/>
  <c r="I414" i="18"/>
  <c r="I413" i="18" s="1"/>
  <c r="G414" i="18"/>
  <c r="G413" i="18" s="1"/>
  <c r="G412" i="18" s="1"/>
  <c r="G411" i="18" s="1"/>
  <c r="H413" i="18"/>
  <c r="H412" i="18" s="1"/>
  <c r="I412" i="18"/>
  <c r="I411" i="18" s="1"/>
  <c r="H411" i="18"/>
  <c r="I409" i="18"/>
  <c r="I408" i="18" s="1"/>
  <c r="H409" i="18"/>
  <c r="G409" i="18"/>
  <c r="G408" i="18" s="1"/>
  <c r="H408" i="18"/>
  <c r="I406" i="18"/>
  <c r="I405" i="18" s="1"/>
  <c r="H406" i="18"/>
  <c r="G406" i="18"/>
  <c r="G405" i="18" s="1"/>
  <c r="H405" i="18"/>
  <c r="H404" i="18" s="1"/>
  <c r="I404" i="18"/>
  <c r="G404" i="18"/>
  <c r="I402" i="18"/>
  <c r="H402" i="18"/>
  <c r="H401" i="18" s="1"/>
  <c r="G402" i="18"/>
  <c r="I401" i="18"/>
  <c r="I400" i="18" s="1"/>
  <c r="I399" i="18" s="1"/>
  <c r="I377" i="18" s="1"/>
  <c r="G401" i="18"/>
  <c r="G400" i="18" s="1"/>
  <c r="H400" i="18"/>
  <c r="H399" i="18" s="1"/>
  <c r="G399" i="18"/>
  <c r="I397" i="18"/>
  <c r="H397" i="18"/>
  <c r="H396" i="18" s="1"/>
  <c r="G397" i="18"/>
  <c r="I396" i="18"/>
  <c r="I395" i="18" s="1"/>
  <c r="G396" i="18"/>
  <c r="G395" i="18" s="1"/>
  <c r="H395" i="18"/>
  <c r="I394" i="18"/>
  <c r="I393" i="18" s="1"/>
  <c r="H394" i="18"/>
  <c r="G394" i="18"/>
  <c r="G393" i="18" s="1"/>
  <c r="H393" i="18"/>
  <c r="H392" i="18" s="1"/>
  <c r="H391" i="18" s="1"/>
  <c r="I392" i="18"/>
  <c r="I391" i="18" s="1"/>
  <c r="G392" i="18"/>
  <c r="G391" i="18" s="1"/>
  <c r="G390" i="18"/>
  <c r="G389" i="18" s="1"/>
  <c r="I389" i="18"/>
  <c r="H389" i="18"/>
  <c r="I388" i="18"/>
  <c r="I387" i="18" s="1"/>
  <c r="H388" i="18"/>
  <c r="G388" i="18"/>
  <c r="G387" i="18" s="1"/>
  <c r="H387" i="18"/>
  <c r="H386" i="18" s="1"/>
  <c r="H383" i="18" s="1"/>
  <c r="I386" i="18"/>
  <c r="I383" i="18" s="1"/>
  <c r="G386" i="18"/>
  <c r="G383" i="18" s="1"/>
  <c r="G382" i="18" s="1"/>
  <c r="I382" i="18"/>
  <c r="I380" i="18"/>
  <c r="H380" i="18"/>
  <c r="H379" i="18" s="1"/>
  <c r="G380" i="18"/>
  <c r="I379" i="18"/>
  <c r="I378" i="18" s="1"/>
  <c r="G379" i="18"/>
  <c r="G378" i="18" s="1"/>
  <c r="H378" i="18"/>
  <c r="I376" i="18"/>
  <c r="H376" i="18"/>
  <c r="H375" i="18" s="1"/>
  <c r="G376" i="18"/>
  <c r="I375" i="18"/>
  <c r="I374" i="18" s="1"/>
  <c r="G375" i="18"/>
  <c r="G374" i="18" s="1"/>
  <c r="G373" i="18" s="1"/>
  <c r="G372" i="18" s="1"/>
  <c r="H374" i="18"/>
  <c r="H373" i="18" s="1"/>
  <c r="I373" i="18"/>
  <c r="I372" i="18" s="1"/>
  <c r="H372" i="18"/>
  <c r="I370" i="18"/>
  <c r="I369" i="18" s="1"/>
  <c r="H370" i="18"/>
  <c r="G370" i="18"/>
  <c r="G369" i="18" s="1"/>
  <c r="H369" i="18"/>
  <c r="H368" i="18" s="1"/>
  <c r="I368" i="18"/>
  <c r="G368" i="18"/>
  <c r="I366" i="18"/>
  <c r="H366" i="18"/>
  <c r="G366" i="18"/>
  <c r="I364" i="18"/>
  <c r="H364" i="18"/>
  <c r="G364" i="18"/>
  <c r="I363" i="18"/>
  <c r="H363" i="18"/>
  <c r="H362" i="18" s="1"/>
  <c r="G363" i="18"/>
  <c r="I362" i="18"/>
  <c r="I361" i="18" s="1"/>
  <c r="I360" i="18" s="1"/>
  <c r="G362" i="18"/>
  <c r="H361" i="18"/>
  <c r="H360" i="18" s="1"/>
  <c r="I358" i="18"/>
  <c r="H358" i="18"/>
  <c r="H357" i="18" s="1"/>
  <c r="G358" i="18"/>
  <c r="I357" i="18"/>
  <c r="I356" i="18" s="1"/>
  <c r="G357" i="18"/>
  <c r="G356" i="18" s="1"/>
  <c r="H356" i="18"/>
  <c r="H355" i="18" s="1"/>
  <c r="H354" i="18" s="1"/>
  <c r="I351" i="18"/>
  <c r="H351" i="18"/>
  <c r="H350" i="18" s="1"/>
  <c r="G351" i="18"/>
  <c r="I350" i="18"/>
  <c r="I349" i="18" s="1"/>
  <c r="G350" i="18"/>
  <c r="G349" i="18" s="1"/>
  <c r="G348" i="18" s="1"/>
  <c r="H349" i="18"/>
  <c r="H348" i="18" s="1"/>
  <c r="I348" i="18"/>
  <c r="I346" i="18"/>
  <c r="I345" i="18" s="1"/>
  <c r="I344" i="18" s="1"/>
  <c r="H346" i="18"/>
  <c r="G346" i="18"/>
  <c r="H345" i="18"/>
  <c r="H344" i="18" s="1"/>
  <c r="G345" i="18"/>
  <c r="G344" i="18"/>
  <c r="I342" i="18"/>
  <c r="I341" i="18" s="1"/>
  <c r="H342" i="18"/>
  <c r="G342" i="18"/>
  <c r="G341" i="18" s="1"/>
  <c r="H341" i="18"/>
  <c r="H340" i="18" s="1"/>
  <c r="I340" i="18"/>
  <c r="G340" i="18"/>
  <c r="I339" i="18"/>
  <c r="H339" i="18"/>
  <c r="H338" i="18" s="1"/>
  <c r="G339" i="18"/>
  <c r="I338" i="18"/>
  <c r="I337" i="18" s="1"/>
  <c r="I336" i="18" s="1"/>
  <c r="I335" i="18" s="1"/>
  <c r="I329" i="18" s="1"/>
  <c r="G338" i="18"/>
  <c r="G337" i="18" s="1"/>
  <c r="H337" i="18"/>
  <c r="H336" i="18" s="1"/>
  <c r="H335" i="18" s="1"/>
  <c r="H329" i="18" s="1"/>
  <c r="G336" i="18"/>
  <c r="G335" i="18" s="1"/>
  <c r="G329" i="18" s="1"/>
  <c r="I333" i="18"/>
  <c r="I332" i="18" s="1"/>
  <c r="H333" i="18"/>
  <c r="G333" i="18"/>
  <c r="G332" i="18" s="1"/>
  <c r="G331" i="18" s="1"/>
  <c r="G330" i="18" s="1"/>
  <c r="H332" i="18"/>
  <c r="H331" i="18" s="1"/>
  <c r="I331" i="18"/>
  <c r="I330" i="18" s="1"/>
  <c r="H330" i="18"/>
  <c r="I327" i="18"/>
  <c r="H327" i="18"/>
  <c r="H326" i="18" s="1"/>
  <c r="H325" i="18" s="1"/>
  <c r="H324" i="18" s="1"/>
  <c r="G327" i="18"/>
  <c r="I326" i="18"/>
  <c r="I325" i="18" s="1"/>
  <c r="I324" i="18" s="1"/>
  <c r="G326" i="18"/>
  <c r="G325" i="18" s="1"/>
  <c r="G324" i="18"/>
  <c r="G322" i="18"/>
  <c r="G321" i="18"/>
  <c r="G320" i="18" s="1"/>
  <c r="G319" i="18" s="1"/>
  <c r="I318" i="18"/>
  <c r="H318" i="18"/>
  <c r="H317" i="18" s="1"/>
  <c r="G318" i="18"/>
  <c r="I317" i="18"/>
  <c r="I316" i="18" s="1"/>
  <c r="G317" i="18"/>
  <c r="G316" i="18" s="1"/>
  <c r="G315" i="18" s="1"/>
  <c r="H316" i="18"/>
  <c r="H315" i="18" s="1"/>
  <c r="I315" i="18"/>
  <c r="I314" i="18"/>
  <c r="H314" i="18"/>
  <c r="H313" i="18" s="1"/>
  <c r="G314" i="18"/>
  <c r="I313" i="18"/>
  <c r="I312" i="18" s="1"/>
  <c r="G313" i="18"/>
  <c r="G312" i="18" s="1"/>
  <c r="G311" i="18" s="1"/>
  <c r="G310" i="18" s="1"/>
  <c r="H312" i="18"/>
  <c r="H311" i="18" s="1"/>
  <c r="I311" i="18"/>
  <c r="I310" i="18" s="1"/>
  <c r="H310" i="18"/>
  <c r="G308" i="18"/>
  <c r="G307" i="18" s="1"/>
  <c r="G306" i="18"/>
  <c r="I304" i="18"/>
  <c r="H304" i="18"/>
  <c r="H303" i="18" s="1"/>
  <c r="G304" i="18"/>
  <c r="I303" i="18"/>
  <c r="I302" i="18" s="1"/>
  <c r="I301" i="18" s="1"/>
  <c r="G303" i="18"/>
  <c r="G302" i="18" s="1"/>
  <c r="H302" i="18"/>
  <c r="H301" i="18" s="1"/>
  <c r="G301" i="18"/>
  <c r="G299" i="18"/>
  <c r="G298" i="18"/>
  <c r="I295" i="18"/>
  <c r="I294" i="18" s="1"/>
  <c r="H295" i="18"/>
  <c r="G295" i="18"/>
  <c r="G294" i="18" s="1"/>
  <c r="G290" i="18" s="1"/>
  <c r="G289" i="18" s="1"/>
  <c r="G288" i="18" s="1"/>
  <c r="H294" i="18"/>
  <c r="H290" i="18" s="1"/>
  <c r="I292" i="18"/>
  <c r="I291" i="18" s="1"/>
  <c r="H292" i="18"/>
  <c r="G292" i="18"/>
  <c r="G291" i="18" s="1"/>
  <c r="H291" i="18"/>
  <c r="I290" i="18"/>
  <c r="I289" i="18" s="1"/>
  <c r="I288" i="18" s="1"/>
  <c r="H289" i="18"/>
  <c r="H288" i="18" s="1"/>
  <c r="I285" i="18"/>
  <c r="I284" i="18" s="1"/>
  <c r="H285" i="18"/>
  <c r="G285" i="18"/>
  <c r="G284" i="18" s="1"/>
  <c r="G283" i="18" s="1"/>
  <c r="H284" i="18"/>
  <c r="H283" i="18" s="1"/>
  <c r="I283" i="18"/>
  <c r="I280" i="18"/>
  <c r="H280" i="18"/>
  <c r="H279" i="18" s="1"/>
  <c r="G280" i="18"/>
  <c r="I279" i="18"/>
  <c r="I278" i="18" s="1"/>
  <c r="G279" i="18"/>
  <c r="G278" i="18" s="1"/>
  <c r="G277" i="18" s="1"/>
  <c r="H278" i="18"/>
  <c r="H277" i="18" s="1"/>
  <c r="I277" i="18"/>
  <c r="G276" i="18"/>
  <c r="G275" i="18"/>
  <c r="G274" i="18" s="1"/>
  <c r="I272" i="18"/>
  <c r="I271" i="18" s="1"/>
  <c r="H272" i="18"/>
  <c r="G272" i="18"/>
  <c r="G271" i="18" s="1"/>
  <c r="G270" i="18" s="1"/>
  <c r="G269" i="18" s="1"/>
  <c r="H271" i="18"/>
  <c r="H270" i="18" s="1"/>
  <c r="I270" i="18"/>
  <c r="G267" i="18"/>
  <c r="G266" i="18" s="1"/>
  <c r="G262" i="18" s="1"/>
  <c r="G264" i="18"/>
  <c r="G263" i="18" s="1"/>
  <c r="G260" i="18"/>
  <c r="G259" i="18"/>
  <c r="G258" i="18" s="1"/>
  <c r="I256" i="18"/>
  <c r="I255" i="18" s="1"/>
  <c r="H256" i="18"/>
  <c r="G256" i="18"/>
  <c r="G255" i="18" s="1"/>
  <c r="H255" i="18"/>
  <c r="H254" i="18" s="1"/>
  <c r="I254" i="18"/>
  <c r="G254" i="18"/>
  <c r="G253" i="18"/>
  <c r="I252" i="18"/>
  <c r="H252" i="18"/>
  <c r="G252" i="18"/>
  <c r="G251" i="18"/>
  <c r="I250" i="18"/>
  <c r="I249" i="18" s="1"/>
  <c r="H250" i="18"/>
  <c r="G250" i="18"/>
  <c r="G249" i="18" s="1"/>
  <c r="H249" i="18"/>
  <c r="G248" i="18"/>
  <c r="G247" i="18" s="1"/>
  <c r="I247" i="18"/>
  <c r="H247" i="18"/>
  <c r="H246" i="18" s="1"/>
  <c r="I246" i="18"/>
  <c r="G246" i="18"/>
  <c r="G245" i="18"/>
  <c r="I244" i="18"/>
  <c r="H244" i="18"/>
  <c r="G244" i="18"/>
  <c r="G243" i="18" s="1"/>
  <c r="H243" i="18"/>
  <c r="I241" i="18"/>
  <c r="I240" i="18" s="1"/>
  <c r="H241" i="18"/>
  <c r="G241" i="18"/>
  <c r="G240" i="18" s="1"/>
  <c r="G239" i="18" s="1"/>
  <c r="H240" i="18"/>
  <c r="G236" i="18"/>
  <c r="G235" i="18" s="1"/>
  <c r="G234" i="18"/>
  <c r="I228" i="18"/>
  <c r="H228" i="18"/>
  <c r="H227" i="18" s="1"/>
  <c r="G228" i="18"/>
  <c r="I227" i="18"/>
  <c r="I226" i="18" s="1"/>
  <c r="G227" i="18"/>
  <c r="G226" i="18" s="1"/>
  <c r="G225" i="18" s="1"/>
  <c r="G224" i="18" s="1"/>
  <c r="G223" i="18" s="1"/>
  <c r="H226" i="18"/>
  <c r="H225" i="18" s="1"/>
  <c r="I225" i="18"/>
  <c r="I224" i="18" s="1"/>
  <c r="I223" i="18" s="1"/>
  <c r="H224" i="18"/>
  <c r="H223" i="18" s="1"/>
  <c r="G222" i="18"/>
  <c r="I221" i="18"/>
  <c r="H221" i="18"/>
  <c r="G221" i="18"/>
  <c r="G220" i="18"/>
  <c r="I219" i="18"/>
  <c r="I218" i="18" s="1"/>
  <c r="H219" i="18"/>
  <c r="G219" i="18"/>
  <c r="G218" i="18" s="1"/>
  <c r="H218" i="18"/>
  <c r="G217" i="18"/>
  <c r="G216" i="18" s="1"/>
  <c r="I216" i="18"/>
  <c r="H216" i="18"/>
  <c r="H215" i="18" s="1"/>
  <c r="I215" i="18"/>
  <c r="G215" i="18"/>
  <c r="G214" i="18"/>
  <c r="I213" i="18"/>
  <c r="H213" i="18"/>
  <c r="G213" i="18"/>
  <c r="G212" i="18" s="1"/>
  <c r="H212" i="18"/>
  <c r="I210" i="18"/>
  <c r="I209" i="18" s="1"/>
  <c r="H210" i="18"/>
  <c r="G210" i="18"/>
  <c r="G209" i="18" s="1"/>
  <c r="G208" i="18" s="1"/>
  <c r="H209" i="18"/>
  <c r="I206" i="18"/>
  <c r="H206" i="18"/>
  <c r="H205" i="18" s="1"/>
  <c r="G206" i="18"/>
  <c r="I205" i="18"/>
  <c r="I204" i="18" s="1"/>
  <c r="G205" i="18"/>
  <c r="G204" i="18" s="1"/>
  <c r="H204" i="18"/>
  <c r="I203" i="18"/>
  <c r="I202" i="18" s="1"/>
  <c r="H203" i="18"/>
  <c r="G203" i="18"/>
  <c r="G202" i="18" s="1"/>
  <c r="G201" i="18" s="1"/>
  <c r="G200" i="18" s="1"/>
  <c r="H202" i="18"/>
  <c r="H201" i="18" s="1"/>
  <c r="I201" i="18"/>
  <c r="I200" i="18" s="1"/>
  <c r="H200" i="18"/>
  <c r="I198" i="18"/>
  <c r="I197" i="18" s="1"/>
  <c r="H198" i="18"/>
  <c r="G198" i="18"/>
  <c r="G197" i="18" s="1"/>
  <c r="H197" i="18"/>
  <c r="H196" i="18" s="1"/>
  <c r="I196" i="18"/>
  <c r="G196" i="18"/>
  <c r="I194" i="18"/>
  <c r="H194" i="18"/>
  <c r="H193" i="18" s="1"/>
  <c r="G194" i="18"/>
  <c r="I193" i="18"/>
  <c r="G193" i="18"/>
  <c r="I191" i="18"/>
  <c r="H191" i="18"/>
  <c r="H190" i="18" s="1"/>
  <c r="G191" i="18"/>
  <c r="I190" i="18"/>
  <c r="I189" i="18" s="1"/>
  <c r="G190" i="18"/>
  <c r="G189" i="18" s="1"/>
  <c r="H189" i="18"/>
  <c r="I188" i="18"/>
  <c r="I186" i="18"/>
  <c r="H186" i="18"/>
  <c r="H185" i="18" s="1"/>
  <c r="G186" i="18"/>
  <c r="I185" i="18"/>
  <c r="I184" i="18" s="1"/>
  <c r="G185" i="18"/>
  <c r="G184" i="18" s="1"/>
  <c r="G183" i="18" s="1"/>
  <c r="G182" i="18" s="1"/>
  <c r="H184" i="18"/>
  <c r="H183" i="18" s="1"/>
  <c r="I183" i="18"/>
  <c r="I182" i="18" s="1"/>
  <c r="H182" i="18"/>
  <c r="I180" i="18"/>
  <c r="I179" i="18" s="1"/>
  <c r="H180" i="18"/>
  <c r="G180" i="18"/>
  <c r="G179" i="18" s="1"/>
  <c r="H179" i="18"/>
  <c r="H178" i="18" s="1"/>
  <c r="H177" i="18" s="1"/>
  <c r="I178" i="18"/>
  <c r="I177" i="18" s="1"/>
  <c r="G178" i="18"/>
  <c r="G177" i="18" s="1"/>
  <c r="G175" i="18"/>
  <c r="G174" i="18" s="1"/>
  <c r="G173" i="18" s="1"/>
  <c r="G172" i="18" s="1"/>
  <c r="I171" i="18"/>
  <c r="I170" i="18" s="1"/>
  <c r="H171" i="18"/>
  <c r="G171" i="18"/>
  <c r="G170" i="18" s="1"/>
  <c r="G169" i="18" s="1"/>
  <c r="G168" i="18" s="1"/>
  <c r="G167" i="18" s="1"/>
  <c r="H170" i="18"/>
  <c r="H169" i="18" s="1"/>
  <c r="I169" i="18"/>
  <c r="I168" i="18" s="1"/>
  <c r="I167" i="18" s="1"/>
  <c r="H168" i="18"/>
  <c r="H167" i="18" s="1"/>
  <c r="G166" i="18"/>
  <c r="I165" i="18"/>
  <c r="I164" i="18" s="1"/>
  <c r="I163" i="18" s="1"/>
  <c r="H165" i="18"/>
  <c r="G165" i="18"/>
  <c r="G164" i="18" s="1"/>
  <c r="G163" i="18" s="1"/>
  <c r="H164" i="18"/>
  <c r="H163" i="18" s="1"/>
  <c r="I162" i="18"/>
  <c r="H162" i="18"/>
  <c r="H161" i="18" s="1"/>
  <c r="G162" i="18"/>
  <c r="I161" i="18"/>
  <c r="I160" i="18" s="1"/>
  <c r="G161" i="18"/>
  <c r="G160" i="18" s="1"/>
  <c r="G159" i="18" s="1"/>
  <c r="H160" i="18"/>
  <c r="H159" i="18" s="1"/>
  <c r="I159" i="18"/>
  <c r="I157" i="18"/>
  <c r="H157" i="18"/>
  <c r="H156" i="18" s="1"/>
  <c r="G157" i="18"/>
  <c r="I156" i="18"/>
  <c r="I155" i="18" s="1"/>
  <c r="G156" i="18"/>
  <c r="G155" i="18" s="1"/>
  <c r="H155" i="18"/>
  <c r="G149" i="18"/>
  <c r="G148" i="18" s="1"/>
  <c r="G147" i="18" s="1"/>
  <c r="I145" i="18"/>
  <c r="H145" i="18"/>
  <c r="H142" i="18" s="1"/>
  <c r="H141" i="18" s="1"/>
  <c r="H140" i="18" s="1"/>
  <c r="G145" i="18"/>
  <c r="G142" i="18" s="1"/>
  <c r="G141" i="18" s="1"/>
  <c r="G140" i="18" s="1"/>
  <c r="I143" i="18"/>
  <c r="H143" i="18"/>
  <c r="G143" i="18"/>
  <c r="I142" i="18"/>
  <c r="I141" i="18"/>
  <c r="I138" i="18"/>
  <c r="I137" i="18" s="1"/>
  <c r="H138" i="18"/>
  <c r="G138" i="18"/>
  <c r="G137" i="18" s="1"/>
  <c r="H137" i="18"/>
  <c r="H136" i="18" s="1"/>
  <c r="H135" i="18" s="1"/>
  <c r="I136" i="18"/>
  <c r="I135" i="18" s="1"/>
  <c r="G136" i="18"/>
  <c r="G135" i="18" s="1"/>
  <c r="G133" i="18"/>
  <c r="G132" i="18" s="1"/>
  <c r="G131" i="18" s="1"/>
  <c r="G130" i="18" s="1"/>
  <c r="G127" i="18"/>
  <c r="G126" i="18"/>
  <c r="G125" i="18" s="1"/>
  <c r="G124" i="18"/>
  <c r="G122" i="18"/>
  <c r="G121" i="18"/>
  <c r="G120" i="18" s="1"/>
  <c r="G119" i="18" s="1"/>
  <c r="G118" i="18" s="1"/>
  <c r="I116" i="18"/>
  <c r="I115" i="18" s="1"/>
  <c r="H116" i="18"/>
  <c r="G116" i="18"/>
  <c r="G115" i="18" s="1"/>
  <c r="H115" i="18"/>
  <c r="G113" i="18"/>
  <c r="G112" i="18" s="1"/>
  <c r="G111" i="18" s="1"/>
  <c r="H110" i="18"/>
  <c r="G110" i="18"/>
  <c r="G109" i="18" s="1"/>
  <c r="I109" i="18"/>
  <c r="H109" i="18"/>
  <c r="I107" i="18"/>
  <c r="I106" i="18" s="1"/>
  <c r="H107" i="18"/>
  <c r="G107" i="18"/>
  <c r="G106" i="18" s="1"/>
  <c r="H106" i="18"/>
  <c r="G104" i="18"/>
  <c r="G103" i="18" s="1"/>
  <c r="I101" i="18"/>
  <c r="I100" i="18" s="1"/>
  <c r="H101" i="18"/>
  <c r="G101" i="18"/>
  <c r="G100" i="18" s="1"/>
  <c r="H100" i="18"/>
  <c r="I99" i="18"/>
  <c r="I98" i="18" s="1"/>
  <c r="H99" i="18"/>
  <c r="G99" i="18"/>
  <c r="G98" i="18" s="1"/>
  <c r="H98" i="18"/>
  <c r="I97" i="18"/>
  <c r="I96" i="18" s="1"/>
  <c r="H97" i="18"/>
  <c r="G97" i="18"/>
  <c r="G96" i="18" s="1"/>
  <c r="H96" i="18"/>
  <c r="H95" i="18" s="1"/>
  <c r="I95" i="18"/>
  <c r="G95" i="18"/>
  <c r="I94" i="18"/>
  <c r="H94" i="18"/>
  <c r="H93" i="18" s="1"/>
  <c r="H90" i="18" s="1"/>
  <c r="G94" i="18"/>
  <c r="I93" i="18"/>
  <c r="G93" i="18"/>
  <c r="I92" i="18"/>
  <c r="H92" i="18"/>
  <c r="H91" i="18" s="1"/>
  <c r="G92" i="18"/>
  <c r="I91" i="18"/>
  <c r="G91" i="18"/>
  <c r="G90" i="18" s="1"/>
  <c r="G89" i="18"/>
  <c r="G88" i="18" s="1"/>
  <c r="I86" i="18"/>
  <c r="I85" i="18" s="1"/>
  <c r="H86" i="18"/>
  <c r="G86" i="18"/>
  <c r="H85" i="18"/>
  <c r="I84" i="18"/>
  <c r="I83" i="18" s="1"/>
  <c r="H84" i="18"/>
  <c r="G84" i="18"/>
  <c r="G83" i="18" s="1"/>
  <c r="H83" i="18"/>
  <c r="I82" i="18"/>
  <c r="I81" i="18" s="1"/>
  <c r="H82" i="18"/>
  <c r="G82" i="18"/>
  <c r="G81" i="18" s="1"/>
  <c r="H81" i="18"/>
  <c r="H80" i="18" s="1"/>
  <c r="I80" i="18"/>
  <c r="G80" i="18"/>
  <c r="I79" i="18"/>
  <c r="H79" i="18"/>
  <c r="H78" i="18" s="1"/>
  <c r="H75" i="18" s="1"/>
  <c r="G79" i="18"/>
  <c r="I78" i="18"/>
  <c r="G78" i="18"/>
  <c r="I77" i="18"/>
  <c r="H77" i="18"/>
  <c r="H76" i="18" s="1"/>
  <c r="G77" i="18"/>
  <c r="I76" i="18"/>
  <c r="G76" i="18"/>
  <c r="G75" i="18" s="1"/>
  <c r="I73" i="18"/>
  <c r="H73" i="18"/>
  <c r="G73" i="18"/>
  <c r="I71" i="18"/>
  <c r="H71" i="18"/>
  <c r="H68" i="18" s="1"/>
  <c r="G71" i="18"/>
  <c r="I70" i="18"/>
  <c r="H70" i="18"/>
  <c r="I69" i="18"/>
  <c r="I68" i="18" s="1"/>
  <c r="H69" i="18"/>
  <c r="G69" i="18"/>
  <c r="G68" i="18" s="1"/>
  <c r="I63" i="18"/>
  <c r="H63" i="18"/>
  <c r="H62" i="18" s="1"/>
  <c r="G63" i="18"/>
  <c r="I62" i="18"/>
  <c r="G62" i="18"/>
  <c r="G60" i="18"/>
  <c r="G59" i="18"/>
  <c r="I55" i="18"/>
  <c r="H55" i="18"/>
  <c r="H54" i="18" s="1"/>
  <c r="H53" i="18" s="1"/>
  <c r="H52" i="18" s="1"/>
  <c r="H51" i="18" s="1"/>
  <c r="H44" i="18" s="1"/>
  <c r="H43" i="18" s="1"/>
  <c r="G55" i="18"/>
  <c r="I54" i="18"/>
  <c r="I53" i="18" s="1"/>
  <c r="I52" i="18" s="1"/>
  <c r="I51" i="18" s="1"/>
  <c r="I44" i="18" s="1"/>
  <c r="I43" i="18" s="1"/>
  <c r="G54" i="18"/>
  <c r="G53" i="18" s="1"/>
  <c r="G52" i="18"/>
  <c r="G51" i="18" s="1"/>
  <c r="G44" i="18" s="1"/>
  <c r="G43" i="18" s="1"/>
  <c r="I49" i="18"/>
  <c r="I48" i="18" s="1"/>
  <c r="I47" i="18" s="1"/>
  <c r="I46" i="18" s="1"/>
  <c r="I45" i="18" s="1"/>
  <c r="H49" i="18"/>
  <c r="G49" i="18"/>
  <c r="G48" i="18" s="1"/>
  <c r="G47" i="18" s="1"/>
  <c r="G46" i="18" s="1"/>
  <c r="G45" i="18" s="1"/>
  <c r="H48" i="18"/>
  <c r="H47" i="18" s="1"/>
  <c r="H46" i="18"/>
  <c r="H45" i="18" s="1"/>
  <c r="G41" i="18"/>
  <c r="G40" i="18"/>
  <c r="G39" i="18" s="1"/>
  <c r="G38" i="18"/>
  <c r="I36" i="18"/>
  <c r="H36" i="18"/>
  <c r="H35" i="18" s="1"/>
  <c r="G36" i="18"/>
  <c r="I35" i="18"/>
  <c r="I34" i="18" s="1"/>
  <c r="I33" i="18" s="1"/>
  <c r="I32" i="18" s="1"/>
  <c r="G35" i="18"/>
  <c r="G34" i="18" s="1"/>
  <c r="H34" i="18"/>
  <c r="H33" i="18" s="1"/>
  <c r="H32" i="18" s="1"/>
  <c r="G33" i="18"/>
  <c r="G32" i="18" s="1"/>
  <c r="G31" i="18"/>
  <c r="G30" i="18" s="1"/>
  <c r="G29" i="18" s="1"/>
  <c r="G28" i="18" s="1"/>
  <c r="G27" i="18" s="1"/>
  <c r="G26" i="18" s="1"/>
  <c r="I24" i="18"/>
  <c r="H24" i="18"/>
  <c r="G24" i="18"/>
  <c r="I23" i="18"/>
  <c r="H23" i="18"/>
  <c r="H22" i="18" s="1"/>
  <c r="H21" i="18" s="1"/>
  <c r="H20" i="18" s="1"/>
  <c r="H19" i="18" s="1"/>
  <c r="H15" i="18" s="1"/>
  <c r="I22" i="18"/>
  <c r="G22" i="18"/>
  <c r="I21" i="18"/>
  <c r="I20" i="18" s="1"/>
  <c r="G21" i="18"/>
  <c r="G20" i="18" s="1"/>
  <c r="G19" i="18" s="1"/>
  <c r="G15" i="18" s="1"/>
  <c r="G14" i="18" s="1"/>
  <c r="I19" i="18"/>
  <c r="I15" i="18" s="1"/>
  <c r="I18" i="18"/>
  <c r="H18" i="18"/>
  <c r="G18" i="18"/>
  <c r="I17" i="18"/>
  <c r="H17" i="18"/>
  <c r="G17" i="18"/>
  <c r="I16" i="18"/>
  <c r="H16" i="18"/>
  <c r="G16" i="18"/>
  <c r="H727" i="17"/>
  <c r="G727" i="17"/>
  <c r="G726" i="17" s="1"/>
  <c r="F727" i="17"/>
  <c r="H726" i="17"/>
  <c r="F726" i="17"/>
  <c r="F701" i="17" s="1"/>
  <c r="F700" i="17" s="1"/>
  <c r="H724" i="17"/>
  <c r="G724" i="17"/>
  <c r="G723" i="17" s="1"/>
  <c r="F724" i="17"/>
  <c r="H723" i="17"/>
  <c r="F723" i="17"/>
  <c r="H721" i="17"/>
  <c r="G721" i="17"/>
  <c r="G720" i="17" s="1"/>
  <c r="F721" i="17"/>
  <c r="H720" i="17"/>
  <c r="H719" i="17" s="1"/>
  <c r="F720" i="17"/>
  <c r="F719" i="17" s="1"/>
  <c r="F718" i="17" s="1"/>
  <c r="G719" i="17"/>
  <c r="G718" i="17" s="1"/>
  <c r="H718" i="17"/>
  <c r="H716" i="17"/>
  <c r="G716" i="17"/>
  <c r="G715" i="17" s="1"/>
  <c r="F716" i="17"/>
  <c r="H715" i="17"/>
  <c r="F715" i="17"/>
  <c r="H714" i="17"/>
  <c r="G714" i="17"/>
  <c r="G713" i="17" s="1"/>
  <c r="F714" i="17"/>
  <c r="H713" i="17"/>
  <c r="H712" i="17" s="1"/>
  <c r="H711" i="17" s="1"/>
  <c r="F713" i="17"/>
  <c r="F712" i="17" s="1"/>
  <c r="G712" i="17"/>
  <c r="G711" i="17" s="1"/>
  <c r="F711" i="17"/>
  <c r="H709" i="17"/>
  <c r="G709" i="17"/>
  <c r="G708" i="17" s="1"/>
  <c r="F709" i="17"/>
  <c r="H708" i="17"/>
  <c r="F708" i="17"/>
  <c r="H706" i="17"/>
  <c r="G706" i="17"/>
  <c r="G705" i="17" s="1"/>
  <c r="F706" i="17"/>
  <c r="H705" i="17"/>
  <c r="F705" i="17"/>
  <c r="H704" i="17"/>
  <c r="G704" i="17"/>
  <c r="G703" i="17" s="1"/>
  <c r="F704" i="17"/>
  <c r="H703" i="17"/>
  <c r="H702" i="17" s="1"/>
  <c r="H701" i="17" s="1"/>
  <c r="H700" i="17" s="1"/>
  <c r="F703" i="17"/>
  <c r="F702" i="17" s="1"/>
  <c r="G702" i="17"/>
  <c r="G701" i="17" s="1"/>
  <c r="G700" i="17" s="1"/>
  <c r="H699" i="17"/>
  <c r="H698" i="17" s="1"/>
  <c r="G699" i="17"/>
  <c r="F699" i="17"/>
  <c r="F698" i="17" s="1"/>
  <c r="F697" i="17" s="1"/>
  <c r="F696" i="17" s="1"/>
  <c r="G698" i="17"/>
  <c r="G697" i="17" s="1"/>
  <c r="H697" i="17"/>
  <c r="H696" i="17" s="1"/>
  <c r="H695" i="17" s="1"/>
  <c r="G696" i="17"/>
  <c r="G695" i="17" s="1"/>
  <c r="F695" i="17"/>
  <c r="H691" i="17"/>
  <c r="G691" i="17"/>
  <c r="G690" i="17" s="1"/>
  <c r="F691" i="17"/>
  <c r="H690" i="17"/>
  <c r="H689" i="17" s="1"/>
  <c r="F690" i="17"/>
  <c r="F689" i="17" s="1"/>
  <c r="G689" i="17"/>
  <c r="H687" i="17"/>
  <c r="H686" i="17" s="1"/>
  <c r="G687" i="17"/>
  <c r="F687" i="17"/>
  <c r="F686" i="17" s="1"/>
  <c r="F685" i="17" s="1"/>
  <c r="G686" i="17"/>
  <c r="G685" i="17" s="1"/>
  <c r="H685" i="17"/>
  <c r="H683" i="17"/>
  <c r="G683" i="17"/>
  <c r="F683" i="17"/>
  <c r="H681" i="17"/>
  <c r="H680" i="17" s="1"/>
  <c r="G681" i="17"/>
  <c r="F681" i="17"/>
  <c r="F680" i="17" s="1"/>
  <c r="G680" i="17"/>
  <c r="H679" i="17"/>
  <c r="G679" i="17"/>
  <c r="F679" i="17"/>
  <c r="H677" i="17"/>
  <c r="G677" i="17"/>
  <c r="G676" i="17" s="1"/>
  <c r="F677" i="17"/>
  <c r="F676" i="17" s="1"/>
  <c r="F675" i="17" s="1"/>
  <c r="H676" i="17"/>
  <c r="H675" i="17"/>
  <c r="H674" i="17" s="1"/>
  <c r="H673" i="17" s="1"/>
  <c r="G675" i="17"/>
  <c r="G674" i="17"/>
  <c r="G673" i="17" s="1"/>
  <c r="G672" i="17" s="1"/>
  <c r="H672" i="17"/>
  <c r="H670" i="17"/>
  <c r="H669" i="17" s="1"/>
  <c r="H668" i="17" s="1"/>
  <c r="G670" i="17"/>
  <c r="F670" i="17"/>
  <c r="G669" i="17"/>
  <c r="G668" i="17" s="1"/>
  <c r="G667" i="17" s="1"/>
  <c r="F669" i="17"/>
  <c r="F668" i="17"/>
  <c r="F667" i="17" s="1"/>
  <c r="H667" i="17"/>
  <c r="H665" i="17"/>
  <c r="H664" i="17" s="1"/>
  <c r="G665" i="17"/>
  <c r="F665" i="17"/>
  <c r="G664" i="17"/>
  <c r="F664" i="17"/>
  <c r="H663" i="17"/>
  <c r="G663" i="17"/>
  <c r="G662" i="17" s="1"/>
  <c r="F663" i="17"/>
  <c r="F662" i="17" s="1"/>
  <c r="F661" i="17" s="1"/>
  <c r="H662" i="17"/>
  <c r="H661" i="17" s="1"/>
  <c r="G661" i="17"/>
  <c r="G660" i="17"/>
  <c r="G659" i="17" s="1"/>
  <c r="H658" i="17"/>
  <c r="G658" i="17" s="1"/>
  <c r="F658" i="17" s="1"/>
  <c r="H656" i="17"/>
  <c r="G656" i="17"/>
  <c r="F656" i="17"/>
  <c r="H654" i="17"/>
  <c r="G654" i="17"/>
  <c r="F654" i="17"/>
  <c r="G653" i="17"/>
  <c r="F653" i="17"/>
  <c r="F652" i="17" s="1"/>
  <c r="H652" i="17"/>
  <c r="G652" i="17"/>
  <c r="H651" i="17"/>
  <c r="G651" i="17"/>
  <c r="F651" i="17"/>
  <c r="H649" i="17"/>
  <c r="G649" i="17"/>
  <c r="G648" i="17" s="1"/>
  <c r="G647" i="17" s="1"/>
  <c r="G646" i="17" s="1"/>
  <c r="F649" i="17"/>
  <c r="F648" i="17" s="1"/>
  <c r="F647" i="17" s="1"/>
  <c r="H648" i="17"/>
  <c r="H647" i="17"/>
  <c r="H646" i="17" s="1"/>
  <c r="F646" i="17"/>
  <c r="H643" i="17"/>
  <c r="G643" i="17"/>
  <c r="F643" i="17"/>
  <c r="F642" i="17" s="1"/>
  <c r="H642" i="17"/>
  <c r="G642" i="17"/>
  <c r="H641" i="17"/>
  <c r="H640" i="17" s="1"/>
  <c r="H639" i="17" s="1"/>
  <c r="G641" i="17"/>
  <c r="G640" i="17" s="1"/>
  <c r="G639" i="17" s="1"/>
  <c r="F641" i="17"/>
  <c r="F640" i="17"/>
  <c r="F639" i="17" s="1"/>
  <c r="F638" i="17"/>
  <c r="H637" i="17"/>
  <c r="H636" i="17" s="1"/>
  <c r="H635" i="17" s="1"/>
  <c r="G637" i="17"/>
  <c r="F637" i="17"/>
  <c r="F636" i="17" s="1"/>
  <c r="F635" i="17" s="1"/>
  <c r="G636" i="17"/>
  <c r="G635" i="17" s="1"/>
  <c r="H633" i="17"/>
  <c r="G633" i="17"/>
  <c r="G632" i="17" s="1"/>
  <c r="F633" i="17"/>
  <c r="F632" i="17" s="1"/>
  <c r="H632" i="17"/>
  <c r="H630" i="17"/>
  <c r="G630" i="17"/>
  <c r="G629" i="17" s="1"/>
  <c r="F630" i="17"/>
  <c r="H629" i="17"/>
  <c r="F629" i="17"/>
  <c r="F628" i="17"/>
  <c r="H627" i="17"/>
  <c r="H626" i="17" s="1"/>
  <c r="G627" i="17"/>
  <c r="G626" i="17" s="1"/>
  <c r="F627" i="17"/>
  <c r="F626" i="17"/>
  <c r="H624" i="17"/>
  <c r="G624" i="17"/>
  <c r="F624" i="17"/>
  <c r="H623" i="17"/>
  <c r="H622" i="17" s="1"/>
  <c r="H621" i="17" s="1"/>
  <c r="G623" i="17"/>
  <c r="F623" i="17"/>
  <c r="G622" i="17"/>
  <c r="G621" i="17" s="1"/>
  <c r="G620" i="17" s="1"/>
  <c r="G619" i="17" s="1"/>
  <c r="F622" i="17"/>
  <c r="F621" i="17" s="1"/>
  <c r="H620" i="17"/>
  <c r="H619" i="17" s="1"/>
  <c r="H618" i="17"/>
  <c r="H617" i="17" s="1"/>
  <c r="H616" i="17" s="1"/>
  <c r="H615" i="17" s="1"/>
  <c r="H614" i="17" s="1"/>
  <c r="G618" i="17"/>
  <c r="G617" i="17" s="1"/>
  <c r="G616" i="17" s="1"/>
  <c r="F618" i="17"/>
  <c r="F617" i="17" s="1"/>
  <c r="F616" i="17"/>
  <c r="F615" i="17" s="1"/>
  <c r="F614" i="17" s="1"/>
  <c r="G615" i="17"/>
  <c r="G614" i="17"/>
  <c r="H613" i="17"/>
  <c r="G613" i="17"/>
  <c r="G612" i="17" s="1"/>
  <c r="F613" i="17"/>
  <c r="H612" i="17"/>
  <c r="F612" i="17"/>
  <c r="F611" i="17" s="1"/>
  <c r="F610" i="17" s="1"/>
  <c r="F609" i="17" s="1"/>
  <c r="H611" i="17"/>
  <c r="H610" i="17" s="1"/>
  <c r="H609" i="17" s="1"/>
  <c r="H608" i="17" s="1"/>
  <c r="H607" i="17" s="1"/>
  <c r="G611" i="17"/>
  <c r="G610" i="17"/>
  <c r="G609" i="17" s="1"/>
  <c r="G608" i="17" s="1"/>
  <c r="G607" i="17" s="1"/>
  <c r="H605" i="17"/>
  <c r="H604" i="17" s="1"/>
  <c r="H603" i="17" s="1"/>
  <c r="G605" i="17"/>
  <c r="G604" i="17" s="1"/>
  <c r="G603" i="17" s="1"/>
  <c r="F605" i="17"/>
  <c r="F604" i="17" s="1"/>
  <c r="F603" i="17" s="1"/>
  <c r="H602" i="17"/>
  <c r="G602" i="17"/>
  <c r="F602" i="17" s="1"/>
  <c r="H601" i="17"/>
  <c r="G601" i="17"/>
  <c r="F601" i="17" s="1"/>
  <c r="H599" i="17"/>
  <c r="G599" i="17"/>
  <c r="G598" i="17" s="1"/>
  <c r="F599" i="17"/>
  <c r="H598" i="17"/>
  <c r="F598" i="17"/>
  <c r="F597" i="17" s="1"/>
  <c r="H597" i="17"/>
  <c r="G597" i="17"/>
  <c r="G596" i="17"/>
  <c r="G595" i="17" s="1"/>
  <c r="H593" i="17"/>
  <c r="H592" i="17" s="1"/>
  <c r="H591" i="17" s="1"/>
  <c r="H590" i="17" s="1"/>
  <c r="H589" i="17" s="1"/>
  <c r="G593" i="17"/>
  <c r="F593" i="17"/>
  <c r="F592" i="17" s="1"/>
  <c r="F591" i="17" s="1"/>
  <c r="F590" i="17" s="1"/>
  <c r="F589" i="17" s="1"/>
  <c r="G592" i="17"/>
  <c r="G591" i="17"/>
  <c r="G590" i="17" s="1"/>
  <c r="G589" i="17" s="1"/>
  <c r="H587" i="17"/>
  <c r="H586" i="17" s="1"/>
  <c r="G587" i="17"/>
  <c r="F587" i="17"/>
  <c r="G586" i="17"/>
  <c r="G582" i="17" s="1"/>
  <c r="F586" i="17"/>
  <c r="H584" i="17"/>
  <c r="G584" i="17"/>
  <c r="G583" i="17" s="1"/>
  <c r="F584" i="17"/>
  <c r="H583" i="17"/>
  <c r="H582" i="17" s="1"/>
  <c r="F583" i="17"/>
  <c r="F582" i="17" s="1"/>
  <c r="H580" i="17"/>
  <c r="H579" i="17" s="1"/>
  <c r="G580" i="17"/>
  <c r="G579" i="17" s="1"/>
  <c r="G578" i="17" s="1"/>
  <c r="F580" i="17"/>
  <c r="F579" i="17"/>
  <c r="F578" i="17" s="1"/>
  <c r="H578" i="17"/>
  <c r="H576" i="17"/>
  <c r="H575" i="17" s="1"/>
  <c r="G576" i="17"/>
  <c r="F576" i="17"/>
  <c r="G575" i="17"/>
  <c r="F575" i="17"/>
  <c r="F574" i="17"/>
  <c r="H573" i="17"/>
  <c r="H572" i="17" s="1"/>
  <c r="G573" i="17"/>
  <c r="G572" i="17" s="1"/>
  <c r="F573" i="17"/>
  <c r="F572" i="17" s="1"/>
  <c r="H570" i="17"/>
  <c r="G570" i="17"/>
  <c r="F570" i="17"/>
  <c r="F569" i="17"/>
  <c r="H568" i="17"/>
  <c r="H567" i="17" s="1"/>
  <c r="H566" i="17" s="1"/>
  <c r="H565" i="17" s="1"/>
  <c r="H559" i="17" s="1"/>
  <c r="G568" i="17"/>
  <c r="F568" i="17"/>
  <c r="F567" i="17" s="1"/>
  <c r="F566" i="17" s="1"/>
  <c r="F565" i="17" s="1"/>
  <c r="G567" i="17"/>
  <c r="G566" i="17"/>
  <c r="G565" i="17" s="1"/>
  <c r="H563" i="17"/>
  <c r="H562" i="17" s="1"/>
  <c r="H561" i="17" s="1"/>
  <c r="H560" i="17" s="1"/>
  <c r="G563" i="17"/>
  <c r="F563" i="17"/>
  <c r="F562" i="17" s="1"/>
  <c r="F561" i="17" s="1"/>
  <c r="F560" i="17" s="1"/>
  <c r="G562" i="17"/>
  <c r="G561" i="17"/>
  <c r="G560" i="17" s="1"/>
  <c r="H557" i="17"/>
  <c r="H556" i="17" s="1"/>
  <c r="G557" i="17"/>
  <c r="F557" i="17"/>
  <c r="G556" i="17"/>
  <c r="F556" i="17"/>
  <c r="F555" i="17"/>
  <c r="H554" i="17"/>
  <c r="H553" i="17" s="1"/>
  <c r="G554" i="17"/>
  <c r="F554" i="17"/>
  <c r="G553" i="17"/>
  <c r="F553" i="17"/>
  <c r="F552" i="17"/>
  <c r="F551" i="17" s="1"/>
  <c r="F550" i="17" s="1"/>
  <c r="H551" i="17"/>
  <c r="G551" i="17"/>
  <c r="G550" i="17" s="1"/>
  <c r="H550" i="17"/>
  <c r="H548" i="17"/>
  <c r="H547" i="17" s="1"/>
  <c r="H540" i="17" s="1"/>
  <c r="H539" i="17" s="1"/>
  <c r="G548" i="17"/>
  <c r="F548" i="17"/>
  <c r="G547" i="17"/>
  <c r="F547" i="17"/>
  <c r="H545" i="17"/>
  <c r="G545" i="17"/>
  <c r="G544" i="17" s="1"/>
  <c r="F545" i="17"/>
  <c r="H544" i="17"/>
  <c r="F544" i="17"/>
  <c r="H542" i="17"/>
  <c r="G542" i="17"/>
  <c r="G541" i="17" s="1"/>
  <c r="F542" i="17"/>
  <c r="H541" i="17"/>
  <c r="F541" i="17"/>
  <c r="H537" i="17"/>
  <c r="G537" i="17"/>
  <c r="G536" i="17" s="1"/>
  <c r="F537" i="17"/>
  <c r="H536" i="17"/>
  <c r="H532" i="17" s="1"/>
  <c r="F536" i="17"/>
  <c r="H534" i="17"/>
  <c r="G534" i="17"/>
  <c r="G533" i="17" s="1"/>
  <c r="F534" i="17"/>
  <c r="F533" i="17" s="1"/>
  <c r="F532" i="17" s="1"/>
  <c r="H533" i="17"/>
  <c r="H530" i="17"/>
  <c r="H529" i="17" s="1"/>
  <c r="H528" i="17" s="1"/>
  <c r="G530" i="17"/>
  <c r="F530" i="17"/>
  <c r="F529" i="17" s="1"/>
  <c r="G529" i="17"/>
  <c r="G528" i="17" s="1"/>
  <c r="F528" i="17"/>
  <c r="H526" i="17"/>
  <c r="G526" i="17"/>
  <c r="F526" i="17"/>
  <c r="H524" i="17"/>
  <c r="H523" i="17" s="1"/>
  <c r="H522" i="17" s="1"/>
  <c r="G524" i="17"/>
  <c r="F524" i="17"/>
  <c r="F523" i="17" s="1"/>
  <c r="F522" i="17" s="1"/>
  <c r="F521" i="17" s="1"/>
  <c r="H519" i="17"/>
  <c r="H518" i="17" s="1"/>
  <c r="G519" i="17"/>
  <c r="F519" i="17"/>
  <c r="G518" i="17"/>
  <c r="G517" i="17" s="1"/>
  <c r="G516" i="17" s="1"/>
  <c r="F518" i="17"/>
  <c r="F517" i="17" s="1"/>
  <c r="F516" i="17" s="1"/>
  <c r="H517" i="17"/>
  <c r="H516" i="17"/>
  <c r="H515" i="17"/>
  <c r="H514" i="17" s="1"/>
  <c r="H513" i="17" s="1"/>
  <c r="H512" i="17" s="1"/>
  <c r="G515" i="17"/>
  <c r="F515" i="17"/>
  <c r="G514" i="17"/>
  <c r="G513" i="17" s="1"/>
  <c r="F514" i="17"/>
  <c r="F513" i="17"/>
  <c r="F512" i="17" s="1"/>
  <c r="F511" i="17" s="1"/>
  <c r="G512" i="17"/>
  <c r="G511" i="17" s="1"/>
  <c r="H511" i="17"/>
  <c r="H510" i="17" s="1"/>
  <c r="F509" i="17"/>
  <c r="F508" i="17" s="1"/>
  <c r="H508" i="17"/>
  <c r="G508" i="17"/>
  <c r="G507" i="17" s="1"/>
  <c r="H507" i="17"/>
  <c r="F507" i="17"/>
  <c r="H505" i="17"/>
  <c r="G505" i="17"/>
  <c r="G504" i="17" s="1"/>
  <c r="F505" i="17"/>
  <c r="H504" i="17"/>
  <c r="F504" i="17"/>
  <c r="H502" i="17"/>
  <c r="G502" i="17"/>
  <c r="G501" i="17" s="1"/>
  <c r="F502" i="17"/>
  <c r="H501" i="17"/>
  <c r="H491" i="17" s="1"/>
  <c r="H490" i="17" s="1"/>
  <c r="F501" i="17"/>
  <c r="H499" i="17"/>
  <c r="G499" i="17"/>
  <c r="G498" i="17" s="1"/>
  <c r="F499" i="17"/>
  <c r="H498" i="17"/>
  <c r="F498" i="17"/>
  <c r="H496" i="17"/>
  <c r="G496" i="17"/>
  <c r="G495" i="17" s="1"/>
  <c r="F496" i="17"/>
  <c r="H495" i="17"/>
  <c r="F495" i="17"/>
  <c r="F494" i="17"/>
  <c r="H493" i="17"/>
  <c r="H492" i="17" s="1"/>
  <c r="G493" i="17"/>
  <c r="F493" i="17"/>
  <c r="F492" i="17" s="1"/>
  <c r="G492" i="17"/>
  <c r="G491" i="17" s="1"/>
  <c r="G490" i="17" s="1"/>
  <c r="F491" i="17"/>
  <c r="F490" i="17" s="1"/>
  <c r="H489" i="17"/>
  <c r="H488" i="17" s="1"/>
  <c r="G489" i="17"/>
  <c r="F489" i="17"/>
  <c r="F488" i="17" s="1"/>
  <c r="F487" i="17" s="1"/>
  <c r="F486" i="17" s="1"/>
  <c r="G488" i="17"/>
  <c r="G487" i="17" s="1"/>
  <c r="H487" i="17"/>
  <c r="H486" i="17" s="1"/>
  <c r="H485" i="17" s="1"/>
  <c r="G486" i="17"/>
  <c r="G485" i="17" s="1"/>
  <c r="G484" i="17" s="1"/>
  <c r="F485" i="17"/>
  <c r="H481" i="17"/>
  <c r="G481" i="17"/>
  <c r="G480" i="17" s="1"/>
  <c r="F481" i="17"/>
  <c r="H480" i="17"/>
  <c r="H479" i="17" s="1"/>
  <c r="F480" i="17"/>
  <c r="F479" i="17" s="1"/>
  <c r="F478" i="17" s="1"/>
  <c r="F477" i="17" s="1"/>
  <c r="G479" i="17"/>
  <c r="G478" i="17" s="1"/>
  <c r="H478" i="17"/>
  <c r="H477" i="17" s="1"/>
  <c r="G477" i="17"/>
  <c r="H475" i="17"/>
  <c r="H474" i="17" s="1"/>
  <c r="G475" i="17"/>
  <c r="F475" i="17"/>
  <c r="F474" i="17" s="1"/>
  <c r="G474" i="17"/>
  <c r="G473" i="17" s="1"/>
  <c r="H473" i="17"/>
  <c r="F473" i="17"/>
  <c r="H471" i="17"/>
  <c r="G471" i="17"/>
  <c r="G470" i="17" s="1"/>
  <c r="F471" i="17"/>
  <c r="H470" i="17"/>
  <c r="H469" i="17" s="1"/>
  <c r="H468" i="17" s="1"/>
  <c r="F470" i="17"/>
  <c r="F469" i="17" s="1"/>
  <c r="G469" i="17"/>
  <c r="G468" i="17" s="1"/>
  <c r="F468" i="17"/>
  <c r="H467" i="17"/>
  <c r="G467" i="17"/>
  <c r="G466" i="17" s="1"/>
  <c r="F467" i="17"/>
  <c r="H466" i="17"/>
  <c r="H465" i="17" s="1"/>
  <c r="H464" i="17" s="1"/>
  <c r="F466" i="17"/>
  <c r="F465" i="17" s="1"/>
  <c r="G465" i="17"/>
  <c r="G464" i="17" s="1"/>
  <c r="F464" i="17"/>
  <c r="H463" i="17"/>
  <c r="G463" i="17"/>
  <c r="G462" i="17" s="1"/>
  <c r="G460" i="17" s="1"/>
  <c r="F463" i="17"/>
  <c r="H462" i="17"/>
  <c r="F462" i="17"/>
  <c r="F461" i="17" s="1"/>
  <c r="G461" i="17"/>
  <c r="F460" i="17"/>
  <c r="H458" i="17"/>
  <c r="G458" i="17"/>
  <c r="G457" i="17" s="1"/>
  <c r="F458" i="17"/>
  <c r="H457" i="17"/>
  <c r="H456" i="17" s="1"/>
  <c r="F457" i="17"/>
  <c r="F456" i="17" s="1"/>
  <c r="G456" i="17"/>
  <c r="H454" i="17"/>
  <c r="H453" i="17" s="1"/>
  <c r="G454" i="17"/>
  <c r="F454" i="17"/>
  <c r="F453" i="17" s="1"/>
  <c r="G453" i="17"/>
  <c r="G452" i="17" s="1"/>
  <c r="H452" i="17"/>
  <c r="F452" i="17"/>
  <c r="H450" i="17"/>
  <c r="G450" i="17"/>
  <c r="G449" i="17" s="1"/>
  <c r="F450" i="17"/>
  <c r="H449" i="17"/>
  <c r="H448" i="17" s="1"/>
  <c r="F449" i="17"/>
  <c r="F448" i="17" s="1"/>
  <c r="G448" i="17"/>
  <c r="H446" i="17"/>
  <c r="H445" i="17" s="1"/>
  <c r="G446" i="17"/>
  <c r="F446" i="17"/>
  <c r="F445" i="17" s="1"/>
  <c r="G445" i="17"/>
  <c r="G444" i="17" s="1"/>
  <c r="H444" i="17"/>
  <c r="F444" i="17"/>
  <c r="H442" i="17"/>
  <c r="G442" i="17"/>
  <c r="G441" i="17" s="1"/>
  <c r="F442" i="17"/>
  <c r="H441" i="17"/>
  <c r="H440" i="17" s="1"/>
  <c r="H439" i="17" s="1"/>
  <c r="F441" i="17"/>
  <c r="F440" i="17" s="1"/>
  <c r="G440" i="17"/>
  <c r="F439" i="17"/>
  <c r="F438" i="17" s="1"/>
  <c r="H436" i="17"/>
  <c r="H433" i="17" s="1"/>
  <c r="H432" i="17" s="1"/>
  <c r="G436" i="17"/>
  <c r="F436" i="17"/>
  <c r="F433" i="17" s="1"/>
  <c r="F432" i="17" s="1"/>
  <c r="H434" i="17"/>
  <c r="G434" i="17"/>
  <c r="G433" i="17" s="1"/>
  <c r="F434" i="17"/>
  <c r="G432" i="17"/>
  <c r="H429" i="17"/>
  <c r="H426" i="17" s="1"/>
  <c r="H425" i="17" s="1"/>
  <c r="G429" i="17"/>
  <c r="F429" i="17"/>
  <c r="H427" i="17"/>
  <c r="G427" i="17"/>
  <c r="G426" i="17" s="1"/>
  <c r="F427" i="17"/>
  <c r="F426" i="17"/>
  <c r="F425" i="17" s="1"/>
  <c r="F424" i="17" s="1"/>
  <c r="G425" i="17"/>
  <c r="G424" i="17" s="1"/>
  <c r="H424" i="17"/>
  <c r="H422" i="17"/>
  <c r="G422" i="17"/>
  <c r="G421" i="17" s="1"/>
  <c r="F422" i="17"/>
  <c r="H421" i="17"/>
  <c r="F421" i="17"/>
  <c r="H419" i="17"/>
  <c r="G419" i="17"/>
  <c r="G418" i="17" s="1"/>
  <c r="F419" i="17"/>
  <c r="H418" i="17"/>
  <c r="H417" i="17" s="1"/>
  <c r="F418" i="17"/>
  <c r="F417" i="17" s="1"/>
  <c r="G417" i="17"/>
  <c r="H415" i="17"/>
  <c r="H414" i="17" s="1"/>
  <c r="G415" i="17"/>
  <c r="F415" i="17"/>
  <c r="F414" i="17" s="1"/>
  <c r="G414" i="17"/>
  <c r="G413" i="17" s="1"/>
  <c r="G412" i="17" s="1"/>
  <c r="H413" i="17"/>
  <c r="H412" i="17" s="1"/>
  <c r="F413" i="17"/>
  <c r="F412" i="17" s="1"/>
  <c r="F411" i="17"/>
  <c r="F410" i="17" s="1"/>
  <c r="H410" i="17"/>
  <c r="G410" i="17"/>
  <c r="G409" i="17" s="1"/>
  <c r="G408" i="17" s="1"/>
  <c r="H409" i="17"/>
  <c r="H408" i="17" s="1"/>
  <c r="H403" i="17" s="1"/>
  <c r="F409" i="17"/>
  <c r="F408" i="17" s="1"/>
  <c r="F403" i="17" s="1"/>
  <c r="H406" i="17"/>
  <c r="H405" i="17" s="1"/>
  <c r="G406" i="17"/>
  <c r="F406" i="17"/>
  <c r="F405" i="17" s="1"/>
  <c r="F404" i="17" s="1"/>
  <c r="G405" i="17"/>
  <c r="G404" i="17" s="1"/>
  <c r="H404" i="17"/>
  <c r="G403" i="17"/>
  <c r="H401" i="17"/>
  <c r="H400" i="17" s="1"/>
  <c r="G401" i="17"/>
  <c r="F401" i="17"/>
  <c r="F400" i="17" s="1"/>
  <c r="G400" i="17"/>
  <c r="H398" i="17"/>
  <c r="H397" i="17" s="1"/>
  <c r="G398" i="17"/>
  <c r="F398" i="17"/>
  <c r="F397" i="17" s="1"/>
  <c r="F396" i="17" s="1"/>
  <c r="F395" i="17" s="1"/>
  <c r="F394" i="17" s="1"/>
  <c r="G397" i="17"/>
  <c r="G396" i="17" s="1"/>
  <c r="H396" i="17"/>
  <c r="H395" i="17" s="1"/>
  <c r="H394" i="17" s="1"/>
  <c r="G395" i="17"/>
  <c r="G394" i="17" s="1"/>
  <c r="H392" i="17"/>
  <c r="G392" i="17"/>
  <c r="G391" i="17" s="1"/>
  <c r="F392" i="17"/>
  <c r="H391" i="17"/>
  <c r="H390" i="17" s="1"/>
  <c r="F391" i="17"/>
  <c r="F390" i="17" s="1"/>
  <c r="G390" i="17"/>
  <c r="H388" i="17"/>
  <c r="H387" i="17" s="1"/>
  <c r="G388" i="17"/>
  <c r="F388" i="17"/>
  <c r="F387" i="17" s="1"/>
  <c r="G387" i="17"/>
  <c r="G386" i="17" s="1"/>
  <c r="H386" i="17"/>
  <c r="F386" i="17"/>
  <c r="H384" i="17"/>
  <c r="G384" i="17"/>
  <c r="G383" i="17" s="1"/>
  <c r="F384" i="17"/>
  <c r="H383" i="17"/>
  <c r="H382" i="17" s="1"/>
  <c r="F383" i="17"/>
  <c r="F382" i="17" s="1"/>
  <c r="G382" i="17"/>
  <c r="H381" i="17"/>
  <c r="H380" i="17" s="1"/>
  <c r="G381" i="17"/>
  <c r="F381" i="17"/>
  <c r="F380" i="17" s="1"/>
  <c r="G380" i="17"/>
  <c r="G379" i="17" s="1"/>
  <c r="G378" i="17" s="1"/>
  <c r="G377" i="17" s="1"/>
  <c r="G376" i="17" s="1"/>
  <c r="H379" i="17"/>
  <c r="H378" i="17" s="1"/>
  <c r="F379" i="17"/>
  <c r="F378" i="17" s="1"/>
  <c r="F377" i="17" s="1"/>
  <c r="F376" i="17" s="1"/>
  <c r="H377" i="17"/>
  <c r="H376" i="17" s="1"/>
  <c r="F375" i="17"/>
  <c r="F374" i="17" s="1"/>
  <c r="H374" i="17"/>
  <c r="G374" i="17"/>
  <c r="H373" i="17"/>
  <c r="H372" i="17" s="1"/>
  <c r="G373" i="17"/>
  <c r="F373" i="17"/>
  <c r="F372" i="17" s="1"/>
  <c r="F371" i="17" s="1"/>
  <c r="F370" i="17" s="1"/>
  <c r="F369" i="17" s="1"/>
  <c r="F364" i="17" s="1"/>
  <c r="G372" i="17"/>
  <c r="G371" i="17" s="1"/>
  <c r="H371" i="17"/>
  <c r="H370" i="17" s="1"/>
  <c r="H369" i="17" s="1"/>
  <c r="G370" i="17"/>
  <c r="G369" i="17" s="1"/>
  <c r="G364" i="17" s="1"/>
  <c r="H367" i="17"/>
  <c r="G367" i="17"/>
  <c r="G366" i="17" s="1"/>
  <c r="F367" i="17"/>
  <c r="H366" i="17"/>
  <c r="H365" i="17" s="1"/>
  <c r="F366" i="17"/>
  <c r="F365" i="17" s="1"/>
  <c r="G365" i="17"/>
  <c r="F363" i="17"/>
  <c r="H362" i="17"/>
  <c r="H361" i="17" s="1"/>
  <c r="G362" i="17"/>
  <c r="F362" i="17"/>
  <c r="F361" i="17" s="1"/>
  <c r="F360" i="17" s="1"/>
  <c r="F359" i="17" s="1"/>
  <c r="G361" i="17"/>
  <c r="G360" i="17" s="1"/>
  <c r="H360" i="17"/>
  <c r="H359" i="17" s="1"/>
  <c r="G359" i="17"/>
  <c r="H357" i="17"/>
  <c r="H356" i="17" s="1"/>
  <c r="G357" i="17"/>
  <c r="F357" i="17"/>
  <c r="F356" i="17" s="1"/>
  <c r="G356" i="17"/>
  <c r="G355" i="17" s="1"/>
  <c r="H355" i="17"/>
  <c r="F355" i="17"/>
  <c r="H353" i="17"/>
  <c r="G353" i="17"/>
  <c r="G352" i="17" s="1"/>
  <c r="F353" i="17"/>
  <c r="H352" i="17"/>
  <c r="H351" i="17" s="1"/>
  <c r="F352" i="17"/>
  <c r="F351" i="17" s="1"/>
  <c r="G351" i="17"/>
  <c r="H349" i="17"/>
  <c r="G349" i="17"/>
  <c r="F349" i="17"/>
  <c r="H347" i="17"/>
  <c r="G347" i="17"/>
  <c r="F347" i="17"/>
  <c r="H346" i="17"/>
  <c r="H345" i="17" s="1"/>
  <c r="G346" i="17"/>
  <c r="F346" i="17"/>
  <c r="F345" i="17" s="1"/>
  <c r="G345" i="17"/>
  <c r="G344" i="17" s="1"/>
  <c r="G343" i="17" s="1"/>
  <c r="G338" i="17" s="1"/>
  <c r="G337" i="17" s="1"/>
  <c r="H344" i="17"/>
  <c r="H343" i="17" s="1"/>
  <c r="F344" i="17"/>
  <c r="F343" i="17" s="1"/>
  <c r="H341" i="17"/>
  <c r="H340" i="17" s="1"/>
  <c r="G341" i="17"/>
  <c r="F341" i="17"/>
  <c r="F340" i="17" s="1"/>
  <c r="F339" i="17" s="1"/>
  <c r="F338" i="17" s="1"/>
  <c r="G340" i="17"/>
  <c r="G339" i="17" s="1"/>
  <c r="H339" i="17"/>
  <c r="H338" i="17" s="1"/>
  <c r="H337" i="17" s="1"/>
  <c r="H334" i="17"/>
  <c r="G334" i="17"/>
  <c r="F334" i="17"/>
  <c r="H332" i="17"/>
  <c r="G332" i="17"/>
  <c r="F332" i="17"/>
  <c r="H330" i="17"/>
  <c r="H329" i="17" s="1"/>
  <c r="G330" i="17"/>
  <c r="F330" i="17"/>
  <c r="F329" i="17" s="1"/>
  <c r="F328" i="17" s="1"/>
  <c r="F327" i="17" s="1"/>
  <c r="G329" i="17"/>
  <c r="G328" i="17" s="1"/>
  <c r="H328" i="17"/>
  <c r="H327" i="17" s="1"/>
  <c r="G327" i="17"/>
  <c r="H325" i="17"/>
  <c r="H324" i="17" s="1"/>
  <c r="G325" i="17"/>
  <c r="F325" i="17"/>
  <c r="F324" i="17" s="1"/>
  <c r="G324" i="17"/>
  <c r="G323" i="17" s="1"/>
  <c r="H323" i="17"/>
  <c r="F323" i="17"/>
  <c r="H321" i="17"/>
  <c r="G321" i="17"/>
  <c r="G320" i="17" s="1"/>
  <c r="F321" i="17"/>
  <c r="H320" i="17"/>
  <c r="H319" i="17" s="1"/>
  <c r="F320" i="17"/>
  <c r="F319" i="17" s="1"/>
  <c r="G319" i="17"/>
  <c r="H318" i="17"/>
  <c r="H317" i="17" s="1"/>
  <c r="G318" i="17"/>
  <c r="F318" i="17"/>
  <c r="F317" i="17" s="1"/>
  <c r="G317" i="17"/>
  <c r="G316" i="17" s="1"/>
  <c r="G315" i="17" s="1"/>
  <c r="G314" i="17" s="1"/>
  <c r="G307" i="17" s="1"/>
  <c r="H316" i="17"/>
  <c r="H315" i="17" s="1"/>
  <c r="F316" i="17"/>
  <c r="F315" i="17" s="1"/>
  <c r="F314" i="17" s="1"/>
  <c r="H314" i="17"/>
  <c r="H311" i="17"/>
  <c r="G311" i="17"/>
  <c r="G310" i="17" s="1"/>
  <c r="F311" i="17"/>
  <c r="H310" i="17"/>
  <c r="H309" i="17" s="1"/>
  <c r="F310" i="17"/>
  <c r="F309" i="17" s="1"/>
  <c r="F308" i="17" s="1"/>
  <c r="G309" i="17"/>
  <c r="G308" i="17" s="1"/>
  <c r="H308" i="17"/>
  <c r="H305" i="17"/>
  <c r="H304" i="17" s="1"/>
  <c r="G305" i="17"/>
  <c r="F305" i="17"/>
  <c r="F304" i="17" s="1"/>
  <c r="G304" i="17"/>
  <c r="G303" i="17" s="1"/>
  <c r="G302" i="17" s="1"/>
  <c r="H303" i="17"/>
  <c r="H302" i="17" s="1"/>
  <c r="F303" i="17"/>
  <c r="F302" i="17" s="1"/>
  <c r="H300" i="17"/>
  <c r="H299" i="17" s="1"/>
  <c r="G300" i="17"/>
  <c r="F300" i="17"/>
  <c r="F299" i="17" s="1"/>
  <c r="F298" i="17" s="1"/>
  <c r="F297" i="17" s="1"/>
  <c r="G299" i="17"/>
  <c r="G298" i="17" s="1"/>
  <c r="H298" i="17"/>
  <c r="H297" i="17" s="1"/>
  <c r="G297" i="17"/>
  <c r="H295" i="17"/>
  <c r="H294" i="17" s="1"/>
  <c r="G295" i="17"/>
  <c r="F295" i="17"/>
  <c r="F294" i="17" s="1"/>
  <c r="G294" i="17"/>
  <c r="G293" i="17" s="1"/>
  <c r="H293" i="17"/>
  <c r="F293" i="17"/>
  <c r="H292" i="17"/>
  <c r="G292" i="17"/>
  <c r="G291" i="17" s="1"/>
  <c r="F292" i="17"/>
  <c r="H291" i="17"/>
  <c r="H290" i="17" s="1"/>
  <c r="H289" i="17" s="1"/>
  <c r="H288" i="17" s="1"/>
  <c r="F291" i="17"/>
  <c r="F290" i="17" s="1"/>
  <c r="G290" i="17"/>
  <c r="G289" i="17" s="1"/>
  <c r="G288" i="17" s="1"/>
  <c r="F289" i="17"/>
  <c r="F288" i="17" s="1"/>
  <c r="H286" i="17"/>
  <c r="H285" i="17" s="1"/>
  <c r="G286" i="17"/>
  <c r="F286" i="17"/>
  <c r="F285" i="17" s="1"/>
  <c r="F284" i="17" s="1"/>
  <c r="G285" i="17"/>
  <c r="G284" i="17" s="1"/>
  <c r="H284" i="17"/>
  <c r="H283" i="17"/>
  <c r="G283" i="17"/>
  <c r="G282" i="17" s="1"/>
  <c r="F283" i="17"/>
  <c r="H282" i="17"/>
  <c r="H281" i="17" s="1"/>
  <c r="F282" i="17"/>
  <c r="F281" i="17" s="1"/>
  <c r="F280" i="17" s="1"/>
  <c r="G281" i="17"/>
  <c r="G280" i="17" s="1"/>
  <c r="H280" i="17"/>
  <c r="H279" i="17" s="1"/>
  <c r="G279" i="17"/>
  <c r="H277" i="17"/>
  <c r="H276" i="17" s="1"/>
  <c r="G277" i="17"/>
  <c r="F277" i="17"/>
  <c r="F276" i="17" s="1"/>
  <c r="G276" i="17"/>
  <c r="H273" i="17"/>
  <c r="G273" i="17"/>
  <c r="G272" i="17" s="1"/>
  <c r="G268" i="17" s="1"/>
  <c r="G267" i="17" s="1"/>
  <c r="G266" i="17" s="1"/>
  <c r="F273" i="17"/>
  <c r="H272" i="17"/>
  <c r="H268" i="17" s="1"/>
  <c r="F272" i="17"/>
  <c r="F268" i="17" s="1"/>
  <c r="H270" i="17"/>
  <c r="G270" i="17"/>
  <c r="G269" i="17" s="1"/>
  <c r="F270" i="17"/>
  <c r="H269" i="17"/>
  <c r="F269" i="17"/>
  <c r="H267" i="17"/>
  <c r="H266" i="17" s="1"/>
  <c r="F267" i="17"/>
  <c r="F266" i="17" s="1"/>
  <c r="H263" i="17"/>
  <c r="G263" i="17"/>
  <c r="G262" i="17" s="1"/>
  <c r="F263" i="17"/>
  <c r="H262" i="17"/>
  <c r="H261" i="17" s="1"/>
  <c r="F262" i="17"/>
  <c r="F261" i="17" s="1"/>
  <c r="G261" i="17"/>
  <c r="H259" i="17"/>
  <c r="H258" i="17" s="1"/>
  <c r="G259" i="17"/>
  <c r="F259" i="17"/>
  <c r="F258" i="17" s="1"/>
  <c r="G258" i="17"/>
  <c r="G257" i="17" s="1"/>
  <c r="G256" i="17" s="1"/>
  <c r="H257" i="17"/>
  <c r="F257" i="17"/>
  <c r="F256" i="17" s="1"/>
  <c r="H254" i="17"/>
  <c r="H253" i="17" s="1"/>
  <c r="G254" i="17"/>
  <c r="F254" i="17"/>
  <c r="F253" i="17" s="1"/>
  <c r="F252" i="17" s="1"/>
  <c r="G253" i="17"/>
  <c r="G252" i="17" s="1"/>
  <c r="H252" i="17"/>
  <c r="H250" i="17"/>
  <c r="G250" i="17"/>
  <c r="G249" i="17" s="1"/>
  <c r="F250" i="17"/>
  <c r="H249" i="17"/>
  <c r="H248" i="17" s="1"/>
  <c r="F249" i="17"/>
  <c r="F248" i="17" s="1"/>
  <c r="G248" i="17"/>
  <c r="G247" i="17" s="1"/>
  <c r="H247" i="17"/>
  <c r="H246" i="17"/>
  <c r="G246" i="17"/>
  <c r="G245" i="17" s="1"/>
  <c r="F246" i="17"/>
  <c r="H245" i="17"/>
  <c r="H244" i="17" s="1"/>
  <c r="F245" i="17"/>
  <c r="F244" i="17" s="1"/>
  <c r="G244" i="17"/>
  <c r="H242" i="17"/>
  <c r="H241" i="17" s="1"/>
  <c r="G242" i="17"/>
  <c r="F242" i="17"/>
  <c r="F241" i="17" s="1"/>
  <c r="F240" i="17" s="1"/>
  <c r="G241" i="17"/>
  <c r="G240" i="17" s="1"/>
  <c r="H240" i="17"/>
  <c r="H238" i="17"/>
  <c r="G238" i="17"/>
  <c r="G237" i="17" s="1"/>
  <c r="F238" i="17"/>
  <c r="H237" i="17"/>
  <c r="F237" i="17"/>
  <c r="H235" i="17"/>
  <c r="G235" i="17"/>
  <c r="G234" i="17" s="1"/>
  <c r="F235" i="17"/>
  <c r="H234" i="17"/>
  <c r="H233" i="17" s="1"/>
  <c r="F234" i="17"/>
  <c r="F233" i="17" s="1"/>
  <c r="G233" i="17"/>
  <c r="H231" i="17"/>
  <c r="H230" i="17" s="1"/>
  <c r="G231" i="17"/>
  <c r="F231" i="17"/>
  <c r="F230" i="17" s="1"/>
  <c r="G230" i="17"/>
  <c r="G229" i="17" s="1"/>
  <c r="H229" i="17"/>
  <c r="F229" i="17"/>
  <c r="F228" i="17"/>
  <c r="H227" i="17"/>
  <c r="G227" i="17"/>
  <c r="F227" i="17"/>
  <c r="F226" i="17"/>
  <c r="H225" i="17"/>
  <c r="H224" i="17" s="1"/>
  <c r="G225" i="17"/>
  <c r="F225" i="17"/>
  <c r="F224" i="17" s="1"/>
  <c r="G224" i="17"/>
  <c r="F223" i="17"/>
  <c r="F222" i="17" s="1"/>
  <c r="H222" i="17"/>
  <c r="G222" i="17"/>
  <c r="G221" i="17" s="1"/>
  <c r="H221" i="17"/>
  <c r="F221" i="17"/>
  <c r="F220" i="17"/>
  <c r="H219" i="17"/>
  <c r="G219" i="17"/>
  <c r="F219" i="17"/>
  <c r="F218" i="17" s="1"/>
  <c r="G218" i="17"/>
  <c r="H216" i="17"/>
  <c r="H215" i="17" s="1"/>
  <c r="G216" i="17"/>
  <c r="F216" i="17"/>
  <c r="F215" i="17" s="1"/>
  <c r="F214" i="17" s="1"/>
  <c r="F213" i="17" s="1"/>
  <c r="G215" i="17"/>
  <c r="H208" i="17"/>
  <c r="G208" i="17"/>
  <c r="G207" i="17" s="1"/>
  <c r="F208" i="17"/>
  <c r="H207" i="17"/>
  <c r="H206" i="17" s="1"/>
  <c r="F207" i="17"/>
  <c r="F206" i="17" s="1"/>
  <c r="F205" i="17" s="1"/>
  <c r="F204" i="17" s="1"/>
  <c r="F203" i="17" s="1"/>
  <c r="G206" i="17"/>
  <c r="G205" i="17" s="1"/>
  <c r="H205" i="17"/>
  <c r="H204" i="17" s="1"/>
  <c r="H203" i="17" s="1"/>
  <c r="G204" i="17"/>
  <c r="G203" i="17" s="1"/>
  <c r="F202" i="17"/>
  <c r="H201" i="17"/>
  <c r="G201" i="17"/>
  <c r="F201" i="17"/>
  <c r="F200" i="17"/>
  <c r="H199" i="17"/>
  <c r="H198" i="17" s="1"/>
  <c r="G199" i="17"/>
  <c r="F199" i="17"/>
  <c r="F198" i="17" s="1"/>
  <c r="G198" i="17"/>
  <c r="F197" i="17"/>
  <c r="F196" i="17" s="1"/>
  <c r="H196" i="17"/>
  <c r="G196" i="17"/>
  <c r="G195" i="17" s="1"/>
  <c r="H195" i="17"/>
  <c r="F195" i="17"/>
  <c r="F194" i="17"/>
  <c r="H193" i="17"/>
  <c r="H192" i="17" s="1"/>
  <c r="G193" i="17"/>
  <c r="F193" i="17"/>
  <c r="G192" i="17"/>
  <c r="H190" i="17"/>
  <c r="H189" i="17" s="1"/>
  <c r="G190" i="17"/>
  <c r="F190" i="17"/>
  <c r="F189" i="17" s="1"/>
  <c r="G189" i="17"/>
  <c r="H188" i="17"/>
  <c r="H186" i="17"/>
  <c r="G186" i="17"/>
  <c r="G185" i="17" s="1"/>
  <c r="F186" i="17"/>
  <c r="H185" i="17"/>
  <c r="H184" i="17" s="1"/>
  <c r="F185" i="17"/>
  <c r="F184" i="17" s="1"/>
  <c r="G184" i="17"/>
  <c r="H182" i="17"/>
  <c r="H181" i="17" s="1"/>
  <c r="G182" i="17"/>
  <c r="F182" i="17"/>
  <c r="F181" i="17" s="1"/>
  <c r="F180" i="17" s="1"/>
  <c r="G181" i="17"/>
  <c r="G180" i="17" s="1"/>
  <c r="H180" i="17"/>
  <c r="F179" i="17"/>
  <c r="H178" i="17"/>
  <c r="H177" i="17" s="1"/>
  <c r="G178" i="17"/>
  <c r="F178" i="17"/>
  <c r="F177" i="17" s="1"/>
  <c r="G177" i="17"/>
  <c r="G176" i="17" s="1"/>
  <c r="H176" i="17"/>
  <c r="F176" i="17"/>
  <c r="H174" i="17"/>
  <c r="G174" i="17"/>
  <c r="G173" i="17" s="1"/>
  <c r="F174" i="17"/>
  <c r="H173" i="17"/>
  <c r="H172" i="17" s="1"/>
  <c r="F173" i="17"/>
  <c r="F172" i="17" s="1"/>
  <c r="G172" i="17"/>
  <c r="H170" i="17"/>
  <c r="H169" i="17" s="1"/>
  <c r="G170" i="17"/>
  <c r="F170" i="17"/>
  <c r="F169" i="17" s="1"/>
  <c r="G169" i="17"/>
  <c r="H167" i="17"/>
  <c r="H166" i="17" s="1"/>
  <c r="G167" i="17"/>
  <c r="F167" i="17"/>
  <c r="F166" i="17" s="1"/>
  <c r="G166" i="17"/>
  <c r="G165" i="17" s="1"/>
  <c r="G164" i="17" s="1"/>
  <c r="H165" i="17"/>
  <c r="F165" i="17"/>
  <c r="F164" i="17" s="1"/>
  <c r="H162" i="17"/>
  <c r="H161" i="17" s="1"/>
  <c r="G162" i="17"/>
  <c r="F162" i="17"/>
  <c r="F161" i="17" s="1"/>
  <c r="F160" i="17" s="1"/>
  <c r="F159" i="17" s="1"/>
  <c r="F158" i="17" s="1"/>
  <c r="G161" i="17"/>
  <c r="G160" i="17" s="1"/>
  <c r="H160" i="17"/>
  <c r="H159" i="17" s="1"/>
  <c r="H158" i="17" s="1"/>
  <c r="G159" i="17"/>
  <c r="G158" i="17" s="1"/>
  <c r="H156" i="17"/>
  <c r="G156" i="17"/>
  <c r="G155" i="17" s="1"/>
  <c r="F156" i="17"/>
  <c r="H155" i="17"/>
  <c r="H154" i="17" s="1"/>
  <c r="H153" i="17" s="1"/>
  <c r="F155" i="17"/>
  <c r="F154" i="17" s="1"/>
  <c r="G154" i="17"/>
  <c r="G153" i="17" s="1"/>
  <c r="F153" i="17"/>
  <c r="H151" i="17"/>
  <c r="G151" i="17"/>
  <c r="G150" i="17" s="1"/>
  <c r="F151" i="17"/>
  <c r="H150" i="17"/>
  <c r="H149" i="17" s="1"/>
  <c r="H148" i="17" s="1"/>
  <c r="F150" i="17"/>
  <c r="F149" i="17" s="1"/>
  <c r="G149" i="17"/>
  <c r="G148" i="17" s="1"/>
  <c r="F148" i="17"/>
  <c r="F147" i="17"/>
  <c r="H146" i="17"/>
  <c r="H145" i="17" s="1"/>
  <c r="G146" i="17"/>
  <c r="F146" i="17"/>
  <c r="F145" i="17" s="1"/>
  <c r="F144" i="17" s="1"/>
  <c r="G145" i="17"/>
  <c r="G144" i="17" s="1"/>
  <c r="H144" i="17"/>
  <c r="H143" i="17"/>
  <c r="G143" i="17"/>
  <c r="G142" i="17" s="1"/>
  <c r="F143" i="17"/>
  <c r="H142" i="17"/>
  <c r="H141" i="17" s="1"/>
  <c r="F142" i="17"/>
  <c r="F141" i="17" s="1"/>
  <c r="F140" i="17" s="1"/>
  <c r="G141" i="17"/>
  <c r="G140" i="17" s="1"/>
  <c r="H140" i="17"/>
  <c r="H138" i="17"/>
  <c r="G138" i="17"/>
  <c r="G137" i="17" s="1"/>
  <c r="F138" i="17"/>
  <c r="H137" i="17"/>
  <c r="H136" i="17" s="1"/>
  <c r="F137" i="17"/>
  <c r="F136" i="17" s="1"/>
  <c r="G136" i="17"/>
  <c r="H130" i="17"/>
  <c r="H129" i="17" s="1"/>
  <c r="G130" i="17"/>
  <c r="F130" i="17"/>
  <c r="F129" i="17" s="1"/>
  <c r="F128" i="17" s="1"/>
  <c r="G129" i="17"/>
  <c r="G128" i="17" s="1"/>
  <c r="H128" i="17"/>
  <c r="H126" i="17"/>
  <c r="G126" i="17"/>
  <c r="G123" i="17" s="1"/>
  <c r="F126" i="17"/>
  <c r="H125" i="17"/>
  <c r="H124" i="17" s="1"/>
  <c r="G125" i="17"/>
  <c r="F125" i="17"/>
  <c r="F124" i="17" s="1"/>
  <c r="G124" i="17"/>
  <c r="H123" i="17"/>
  <c r="H122" i="17" s="1"/>
  <c r="F123" i="17"/>
  <c r="F122" i="17" s="1"/>
  <c r="G122" i="17"/>
  <c r="G121" i="17" s="1"/>
  <c r="H121" i="17"/>
  <c r="H119" i="17"/>
  <c r="G119" i="17"/>
  <c r="G118" i="17" s="1"/>
  <c r="F119" i="17"/>
  <c r="H118" i="17"/>
  <c r="H117" i="17" s="1"/>
  <c r="F118" i="17"/>
  <c r="F117" i="17" s="1"/>
  <c r="F116" i="17" s="1"/>
  <c r="G117" i="17"/>
  <c r="G116" i="17" s="1"/>
  <c r="H116" i="17"/>
  <c r="H110" i="17"/>
  <c r="G110" i="17"/>
  <c r="G109" i="17" s="1"/>
  <c r="F110" i="17"/>
  <c r="H109" i="17"/>
  <c r="H108" i="17" s="1"/>
  <c r="F109" i="17"/>
  <c r="F108" i="17" s="1"/>
  <c r="F107" i="17" s="1"/>
  <c r="G108" i="17"/>
  <c r="G107" i="17" s="1"/>
  <c r="H107" i="17"/>
  <c r="H104" i="17"/>
  <c r="H103" i="17" s="1"/>
  <c r="G104" i="17"/>
  <c r="F104" i="17"/>
  <c r="F103" i="17" s="1"/>
  <c r="G103" i="17"/>
  <c r="G102" i="17" s="1"/>
  <c r="G101" i="17" s="1"/>
  <c r="G100" i="17" s="1"/>
  <c r="H102" i="17"/>
  <c r="H101" i="17" s="1"/>
  <c r="F102" i="17"/>
  <c r="F101" i="17" s="1"/>
  <c r="F100" i="17" s="1"/>
  <c r="H100" i="17"/>
  <c r="H98" i="17"/>
  <c r="G98" i="17"/>
  <c r="G97" i="17" s="1"/>
  <c r="F98" i="17"/>
  <c r="H97" i="17"/>
  <c r="H96" i="17" s="1"/>
  <c r="F97" i="17"/>
  <c r="F96" i="17" s="1"/>
  <c r="F95" i="17" s="1"/>
  <c r="G96" i="17"/>
  <c r="G95" i="17" s="1"/>
  <c r="H95" i="17"/>
  <c r="H93" i="17"/>
  <c r="G93" i="17"/>
  <c r="G92" i="17" s="1"/>
  <c r="F93" i="17"/>
  <c r="H92" i="17"/>
  <c r="F92" i="17"/>
  <c r="H90" i="17"/>
  <c r="G90" i="17"/>
  <c r="G87" i="17" s="1"/>
  <c r="G86" i="17" s="1"/>
  <c r="G85" i="17" s="1"/>
  <c r="G84" i="17" s="1"/>
  <c r="F90" i="17"/>
  <c r="H88" i="17"/>
  <c r="H87" i="17" s="1"/>
  <c r="G88" i="17"/>
  <c r="F88" i="17"/>
  <c r="F87" i="17" s="1"/>
  <c r="F86" i="17" s="1"/>
  <c r="F85" i="17" s="1"/>
  <c r="F84" i="17" s="1"/>
  <c r="H86" i="17"/>
  <c r="H85" i="17" s="1"/>
  <c r="H84" i="17" s="1"/>
  <c r="H82" i="17"/>
  <c r="G82" i="17"/>
  <c r="G81" i="17" s="1"/>
  <c r="F82" i="17"/>
  <c r="H81" i="17"/>
  <c r="H80" i="17" s="1"/>
  <c r="H79" i="17" s="1"/>
  <c r="H78" i="17" s="1"/>
  <c r="F81" i="17"/>
  <c r="F80" i="17" s="1"/>
  <c r="G80" i="17"/>
  <c r="G79" i="17" s="1"/>
  <c r="G78" i="17" s="1"/>
  <c r="F79" i="17"/>
  <c r="F78" i="17" s="1"/>
  <c r="H76" i="17"/>
  <c r="H75" i="17" s="1"/>
  <c r="G76" i="17"/>
  <c r="F76" i="17"/>
  <c r="F75" i="17" s="1"/>
  <c r="G75" i="17"/>
  <c r="H73" i="17"/>
  <c r="H72" i="17" s="1"/>
  <c r="G73" i="17"/>
  <c r="F73" i="17"/>
  <c r="F72" i="17" s="1"/>
  <c r="F71" i="17" s="1"/>
  <c r="G72" i="17"/>
  <c r="G71" i="17" s="1"/>
  <c r="H71" i="17"/>
  <c r="H69" i="17"/>
  <c r="G69" i="17"/>
  <c r="F69" i="17"/>
  <c r="H67" i="17"/>
  <c r="H66" i="17" s="1"/>
  <c r="G67" i="17"/>
  <c r="F67" i="17"/>
  <c r="F66" i="17" s="1"/>
  <c r="G66" i="17"/>
  <c r="H64" i="17"/>
  <c r="H63" i="17" s="1"/>
  <c r="G64" i="17"/>
  <c r="F64" i="17"/>
  <c r="F63" i="17" s="1"/>
  <c r="G63" i="17"/>
  <c r="H61" i="17"/>
  <c r="H60" i="17" s="1"/>
  <c r="G61" i="17"/>
  <c r="F61" i="17"/>
  <c r="F60" i="17" s="1"/>
  <c r="G60" i="17"/>
  <c r="H59" i="17"/>
  <c r="H58" i="17" s="1"/>
  <c r="G59" i="17"/>
  <c r="F59" i="17"/>
  <c r="F58" i="17" s="1"/>
  <c r="G58" i="17"/>
  <c r="H56" i="17"/>
  <c r="H55" i="17" s="1"/>
  <c r="G56" i="17"/>
  <c r="F56" i="17"/>
  <c r="F55" i="17" s="1"/>
  <c r="G55" i="17"/>
  <c r="H54" i="17"/>
  <c r="G54" i="17"/>
  <c r="F54" i="17"/>
  <c r="H53" i="17"/>
  <c r="G53" i="17"/>
  <c r="F53" i="17"/>
  <c r="F50" i="17" s="1"/>
  <c r="H51" i="17"/>
  <c r="G51" i="17"/>
  <c r="G50" i="17" s="1"/>
  <c r="F51" i="17"/>
  <c r="H50" i="17"/>
  <c r="H49" i="17"/>
  <c r="G49" i="17"/>
  <c r="G48" i="17" s="1"/>
  <c r="F49" i="17"/>
  <c r="H48" i="17"/>
  <c r="F48" i="17"/>
  <c r="H47" i="17"/>
  <c r="G47" i="17"/>
  <c r="G46" i="17" s="1"/>
  <c r="F47" i="17"/>
  <c r="H46" i="17"/>
  <c r="F46" i="17"/>
  <c r="H44" i="17"/>
  <c r="G44" i="17"/>
  <c r="F44" i="17"/>
  <c r="H43" i="17"/>
  <c r="F43" i="17"/>
  <c r="H42" i="17"/>
  <c r="G42" i="17"/>
  <c r="G41" i="17" s="1"/>
  <c r="F42" i="17"/>
  <c r="H41" i="17"/>
  <c r="H38" i="17" s="1"/>
  <c r="F41" i="17"/>
  <c r="H39" i="17"/>
  <c r="G39" i="17"/>
  <c r="G38" i="17" s="1"/>
  <c r="F39" i="17"/>
  <c r="F38" i="17"/>
  <c r="H37" i="17"/>
  <c r="G37" i="17"/>
  <c r="G36" i="17" s="1"/>
  <c r="F37" i="17"/>
  <c r="H36" i="17"/>
  <c r="H33" i="17" s="1"/>
  <c r="F36" i="17"/>
  <c r="H34" i="17"/>
  <c r="G34" i="17"/>
  <c r="G33" i="17" s="1"/>
  <c r="F34" i="17"/>
  <c r="F33" i="17"/>
  <c r="H31" i="17"/>
  <c r="G31" i="17"/>
  <c r="F31" i="17"/>
  <c r="H29" i="17"/>
  <c r="H26" i="17" s="1"/>
  <c r="G29" i="17"/>
  <c r="F29" i="17"/>
  <c r="H27" i="17"/>
  <c r="G27" i="17"/>
  <c r="G26" i="17" s="1"/>
  <c r="F27" i="17"/>
  <c r="F26" i="17"/>
  <c r="F22" i="17" s="1"/>
  <c r="F21" i="17" s="1"/>
  <c r="F20" i="17" s="1"/>
  <c r="H24" i="17"/>
  <c r="G24" i="17"/>
  <c r="G23" i="17" s="1"/>
  <c r="F24" i="17"/>
  <c r="H23" i="17"/>
  <c r="F23" i="17"/>
  <c r="H18" i="17"/>
  <c r="H17" i="17" s="1"/>
  <c r="H16" i="17" s="1"/>
  <c r="H15" i="17" s="1"/>
  <c r="H14" i="17" s="1"/>
  <c r="G18" i="17"/>
  <c r="F18" i="17"/>
  <c r="F17" i="17" s="1"/>
  <c r="F16" i="17" s="1"/>
  <c r="F15" i="17" s="1"/>
  <c r="F14" i="17" s="1"/>
  <c r="G17" i="17"/>
  <c r="G16" i="17" s="1"/>
  <c r="G15" i="17" s="1"/>
  <c r="G14" i="17" s="1"/>
  <c r="D50" i="16"/>
  <c r="D49" i="16"/>
  <c r="D43" i="16" s="1"/>
  <c r="D42" i="16" s="1"/>
  <c r="F43" i="16"/>
  <c r="F42" i="16" s="1"/>
  <c r="E43" i="16"/>
  <c r="E42" i="16" s="1"/>
  <c r="D39" i="16"/>
  <c r="D38" i="16"/>
  <c r="F36" i="16"/>
  <c r="E36" i="16"/>
  <c r="D36" i="16"/>
  <c r="F33" i="16"/>
  <c r="F32" i="16" s="1"/>
  <c r="E33" i="16"/>
  <c r="E32" i="16" s="1"/>
  <c r="D33" i="16"/>
  <c r="D32" i="16" s="1"/>
  <c r="D31" i="16" s="1"/>
  <c r="D30" i="16" s="1"/>
  <c r="D27" i="16"/>
  <c r="D25" i="16"/>
  <c r="D24" i="16"/>
  <c r="F23" i="16"/>
  <c r="E23" i="16"/>
  <c r="D23" i="16"/>
  <c r="D22" i="16"/>
  <c r="D21" i="16" s="1"/>
  <c r="F21" i="16"/>
  <c r="E21" i="16"/>
  <c r="L18" i="20" l="1"/>
  <c r="E70" i="19"/>
  <c r="D94" i="19"/>
  <c r="D93" i="19" s="1"/>
  <c r="F113" i="19"/>
  <c r="D26" i="19"/>
  <c r="F38" i="19"/>
  <c r="F533" i="19" s="1"/>
  <c r="D61" i="19"/>
  <c r="D70" i="19"/>
  <c r="F94" i="19"/>
  <c r="F93" i="19" s="1"/>
  <c r="D38" i="19"/>
  <c r="E52" i="19"/>
  <c r="E113" i="19"/>
  <c r="E533" i="19" s="1"/>
  <c r="D198" i="19"/>
  <c r="D234" i="19"/>
  <c r="D233" i="19" s="1"/>
  <c r="D232" i="19" s="1"/>
  <c r="D268" i="19"/>
  <c r="D298" i="19"/>
  <c r="D297" i="19" s="1"/>
  <c r="F349" i="19"/>
  <c r="E401" i="19"/>
  <c r="E400" i="19" s="1"/>
  <c r="F158" i="19"/>
  <c r="F157" i="19" s="1"/>
  <c r="F152" i="19" s="1"/>
  <c r="D168" i="19"/>
  <c r="D167" i="19" s="1"/>
  <c r="D152" i="19" s="1"/>
  <c r="D533" i="19" s="1"/>
  <c r="F234" i="19"/>
  <c r="F233" i="19" s="1"/>
  <c r="F232" i="19" s="1"/>
  <c r="E333" i="19"/>
  <c r="E332" i="19" s="1"/>
  <c r="E152" i="19"/>
  <c r="E219" i="19"/>
  <c r="E238" i="19"/>
  <c r="E234" i="19" s="1"/>
  <c r="E233" i="19" s="1"/>
  <c r="E232" i="19" s="1"/>
  <c r="F298" i="19"/>
  <c r="F297" i="19" s="1"/>
  <c r="D408" i="19"/>
  <c r="D401" i="19" s="1"/>
  <c r="D400" i="19" s="1"/>
  <c r="I14" i="18"/>
  <c r="I13" i="18" s="1"/>
  <c r="G13" i="18"/>
  <c r="H14" i="18"/>
  <c r="H13" i="18" s="1"/>
  <c r="H67" i="18"/>
  <c r="H66" i="18" s="1"/>
  <c r="H65" i="18" s="1"/>
  <c r="I287" i="18"/>
  <c r="H297" i="18"/>
  <c r="H287" i="18" s="1"/>
  <c r="G129" i="18"/>
  <c r="G188" i="18"/>
  <c r="G287" i="18"/>
  <c r="I297" i="18"/>
  <c r="G238" i="18"/>
  <c r="G232" i="18" s="1"/>
  <c r="G231" i="18" s="1"/>
  <c r="G230" i="18" s="1"/>
  <c r="I140" i="18"/>
  <c r="I212" i="18"/>
  <c r="I208" i="18" s="1"/>
  <c r="G233" i="18"/>
  <c r="I243" i="18"/>
  <c r="I239" i="18" s="1"/>
  <c r="I238" i="18" s="1"/>
  <c r="I232" i="18" s="1"/>
  <c r="I231" i="18" s="1"/>
  <c r="I230" i="18" s="1"/>
  <c r="I75" i="18"/>
  <c r="I67" i="18" s="1"/>
  <c r="I66" i="18" s="1"/>
  <c r="I65" i="18" s="1"/>
  <c r="G85" i="18"/>
  <c r="G67" i="18" s="1"/>
  <c r="G66" i="18" s="1"/>
  <c r="G65" i="18" s="1"/>
  <c r="G58" i="18" s="1"/>
  <c r="H188" i="18"/>
  <c r="H129" i="18" s="1"/>
  <c r="H208" i="18"/>
  <c r="H239" i="18"/>
  <c r="H238" i="18" s="1"/>
  <c r="H232" i="18" s="1"/>
  <c r="H231" i="18" s="1"/>
  <c r="H230" i="18" s="1"/>
  <c r="I355" i="18"/>
  <c r="I354" i="18" s="1"/>
  <c r="H382" i="18"/>
  <c r="H377" i="18" s="1"/>
  <c r="H353" i="18" s="1"/>
  <c r="G430" i="18"/>
  <c r="G429" i="18" s="1"/>
  <c r="G533" i="18"/>
  <c r="H616" i="18"/>
  <c r="H615" i="18" s="1"/>
  <c r="H614" i="18" s="1"/>
  <c r="H613" i="18" s="1"/>
  <c r="H612" i="18" s="1"/>
  <c r="G297" i="18"/>
  <c r="I90" i="18"/>
  <c r="G377" i="18"/>
  <c r="G493" i="18"/>
  <c r="I430" i="18"/>
  <c r="I429" i="18" s="1"/>
  <c r="G474" i="18"/>
  <c r="G473" i="18" s="1"/>
  <c r="G467" i="18" s="1"/>
  <c r="G466" i="18" s="1"/>
  <c r="G361" i="18"/>
  <c r="G360" i="18" s="1"/>
  <c r="G355" i="18" s="1"/>
  <c r="G354" i="18" s="1"/>
  <c r="H424" i="18"/>
  <c r="H423" i="18" s="1"/>
  <c r="I548" i="18"/>
  <c r="I547" i="18" s="1"/>
  <c r="H563" i="18"/>
  <c r="H562" i="18" s="1"/>
  <c r="H561" i="18" s="1"/>
  <c r="H560" i="18" s="1"/>
  <c r="I660" i="18"/>
  <c r="I659" i="18" s="1"/>
  <c r="H467" i="18"/>
  <c r="H466" i="18" s="1"/>
  <c r="H474" i="18"/>
  <c r="H473" i="18" s="1"/>
  <c r="I533" i="18"/>
  <c r="I653" i="18"/>
  <c r="I652" i="18" s="1"/>
  <c r="I495" i="18"/>
  <c r="I494" i="18" s="1"/>
  <c r="I493" i="18" s="1"/>
  <c r="I466" i="18" s="1"/>
  <c r="I616" i="18"/>
  <c r="I615" i="18" s="1"/>
  <c r="I614" i="18" s="1"/>
  <c r="I613" i="18" s="1"/>
  <c r="I612" i="18" s="1"/>
  <c r="I696" i="18"/>
  <c r="I694" i="18" s="1"/>
  <c r="I693" i="18" s="1"/>
  <c r="H275" i="17"/>
  <c r="H265" i="17" s="1"/>
  <c r="G22" i="17"/>
  <c r="G21" i="17" s="1"/>
  <c r="G20" i="17" s="1"/>
  <c r="H22" i="17"/>
  <c r="H21" i="17" s="1"/>
  <c r="H20" i="17" s="1"/>
  <c r="H13" i="17" s="1"/>
  <c r="F121" i="17"/>
  <c r="F247" i="17"/>
  <c r="F212" i="17" s="1"/>
  <c r="F211" i="17" s="1"/>
  <c r="F210" i="17" s="1"/>
  <c r="F307" i="17"/>
  <c r="F337" i="17"/>
  <c r="F336" i="17" s="1"/>
  <c r="G43" i="17"/>
  <c r="F188" i="17"/>
  <c r="F279" i="17"/>
  <c r="F275" i="17" s="1"/>
  <c r="H364" i="17"/>
  <c r="H336" i="17" s="1"/>
  <c r="G106" i="17"/>
  <c r="G13" i="17" s="1"/>
  <c r="G275" i="17"/>
  <c r="G265" i="17" s="1"/>
  <c r="G483" i="17"/>
  <c r="H521" i="17"/>
  <c r="F645" i="17"/>
  <c r="H164" i="17"/>
  <c r="H106" i="17" s="1"/>
  <c r="G188" i="17"/>
  <c r="G439" i="17"/>
  <c r="G438" i="17" s="1"/>
  <c r="G336" i="17" s="1"/>
  <c r="H484" i="17"/>
  <c r="H483" i="17" s="1"/>
  <c r="F559" i="17"/>
  <c r="H596" i="17"/>
  <c r="H595" i="17" s="1"/>
  <c r="F674" i="17"/>
  <c r="F673" i="17" s="1"/>
  <c r="F672" i="17" s="1"/>
  <c r="F694" i="17"/>
  <c r="F693" i="17" s="1"/>
  <c r="F192" i="17"/>
  <c r="H218" i="17"/>
  <c r="H214" i="17" s="1"/>
  <c r="H213" i="17" s="1"/>
  <c r="H307" i="17"/>
  <c r="H461" i="17"/>
  <c r="H460" i="17"/>
  <c r="F540" i="17"/>
  <c r="F539" i="17" s="1"/>
  <c r="F510" i="17" s="1"/>
  <c r="G214" i="17"/>
  <c r="G213" i="17" s="1"/>
  <c r="G212" i="17" s="1"/>
  <c r="G211" i="17" s="1"/>
  <c r="G210" i="17" s="1"/>
  <c r="H256" i="17"/>
  <c r="H438" i="17"/>
  <c r="F484" i="17"/>
  <c r="G559" i="17"/>
  <c r="F620" i="17"/>
  <c r="F619" i="17" s="1"/>
  <c r="F608" i="17" s="1"/>
  <c r="F607" i="17" s="1"/>
  <c r="H694" i="17"/>
  <c r="H693" i="17" s="1"/>
  <c r="G532" i="17"/>
  <c r="G540" i="17"/>
  <c r="G539" i="17" s="1"/>
  <c r="G510" i="17" s="1"/>
  <c r="G694" i="17"/>
  <c r="G693" i="17" s="1"/>
  <c r="G523" i="17"/>
  <c r="G522" i="17" s="1"/>
  <c r="F596" i="17"/>
  <c r="F595" i="17" s="1"/>
  <c r="G645" i="17"/>
  <c r="F660" i="17"/>
  <c r="F659" i="17" s="1"/>
  <c r="H660" i="17"/>
  <c r="H659" i="17" s="1"/>
  <c r="H645" i="17" s="1"/>
  <c r="D61" i="16"/>
  <c r="E31" i="16"/>
  <c r="E30" i="16" s="1"/>
  <c r="E61" i="16" s="1"/>
  <c r="F31" i="16"/>
  <c r="F30" i="16" s="1"/>
  <c r="F61" i="16" s="1"/>
  <c r="I651" i="18" l="1"/>
  <c r="G353" i="18"/>
  <c r="G57" i="18" s="1"/>
  <c r="G729" i="18" s="1"/>
  <c r="I129" i="18"/>
  <c r="I58" i="18" s="1"/>
  <c r="I57" i="18" s="1"/>
  <c r="I729" i="18" s="1"/>
  <c r="H729" i="18"/>
  <c r="I353" i="18"/>
  <c r="H58" i="18"/>
  <c r="H57" i="18" s="1"/>
  <c r="G729" i="17"/>
  <c r="F483" i="17"/>
  <c r="H212" i="17"/>
  <c r="H211" i="17" s="1"/>
  <c r="H210" i="17" s="1"/>
  <c r="H729" i="17" s="1"/>
  <c r="G521" i="17"/>
  <c r="F265" i="17"/>
  <c r="F106" i="17"/>
  <c r="F13" i="17" s="1"/>
  <c r="F729" i="17" s="1"/>
</calcChain>
</file>

<file path=xl/sharedStrings.xml><?xml version="1.0" encoding="utf-8"?>
<sst xmlns="http://schemas.openxmlformats.org/spreadsheetml/2006/main" count="9743" uniqueCount="778">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</sst>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1" applyFont="1" applyFill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4" fontId="45" fillId="0" borderId="2" xfId="1" applyNumberFormat="1" applyFont="1" applyBorder="1" applyAlignment="1">
      <alignment horizontal="center" wrapText="1"/>
    </xf>
    <xf numFmtId="0" fontId="44" fillId="0" borderId="0" xfId="1" applyFont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view="pageBreakPreview" topLeftCell="A4" zoomScaleSheetLayoutView="100" workbookViewId="0">
      <selection activeCell="A7" sqref="A7:H7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71"/>
      <c r="B1" s="171"/>
      <c r="C1" s="171"/>
      <c r="D1" s="171"/>
      <c r="E1" s="171"/>
      <c r="F1" s="171"/>
      <c r="G1" s="171"/>
      <c r="H1" s="171"/>
    </row>
    <row r="2" spans="1:10" ht="15.75" hidden="1" x14ac:dyDescent="0.25">
      <c r="A2" s="172"/>
      <c r="B2" s="172"/>
      <c r="C2" s="172"/>
      <c r="D2" s="172"/>
      <c r="E2" s="172"/>
      <c r="F2" s="172"/>
      <c r="G2" s="172"/>
      <c r="H2" s="172"/>
    </row>
    <row r="3" spans="1:10" ht="15.75" hidden="1" x14ac:dyDescent="0.25">
      <c r="A3" s="173"/>
      <c r="B3" s="173"/>
      <c r="C3" s="173"/>
      <c r="D3" s="173"/>
      <c r="E3" s="173"/>
      <c r="F3" s="173"/>
      <c r="G3" s="173"/>
      <c r="H3" s="173"/>
    </row>
    <row r="4" spans="1:10" ht="15.75" x14ac:dyDescent="0.25">
      <c r="A4" s="171" t="s">
        <v>704</v>
      </c>
      <c r="B4" s="171"/>
      <c r="C4" s="171"/>
      <c r="D4" s="171"/>
      <c r="E4" s="171"/>
      <c r="F4" s="171"/>
      <c r="G4" s="171"/>
      <c r="H4" s="171"/>
      <c r="I4" s="6"/>
      <c r="J4" s="6"/>
    </row>
    <row r="5" spans="1:10" ht="15.75" x14ac:dyDescent="0.25">
      <c r="A5" s="172" t="s">
        <v>87</v>
      </c>
      <c r="B5" s="172"/>
      <c r="C5" s="172"/>
      <c r="D5" s="172"/>
      <c r="E5" s="172"/>
      <c r="F5" s="172"/>
      <c r="G5" s="172"/>
      <c r="H5" s="172"/>
      <c r="I5" s="6"/>
      <c r="J5" s="6"/>
    </row>
    <row r="6" spans="1:10" ht="15.75" x14ac:dyDescent="0.25">
      <c r="A6" s="173" t="s">
        <v>710</v>
      </c>
      <c r="B6" s="173"/>
      <c r="C6" s="173"/>
      <c r="D6" s="173"/>
      <c r="E6" s="173"/>
      <c r="F6" s="173"/>
      <c r="G6" s="173"/>
      <c r="H6" s="173"/>
      <c r="I6" s="6"/>
      <c r="J6" s="6"/>
    </row>
    <row r="7" spans="1:10" ht="15.75" x14ac:dyDescent="0.25">
      <c r="A7" s="166"/>
      <c r="B7" s="166"/>
      <c r="C7" s="166"/>
      <c r="D7" s="166"/>
      <c r="E7" s="166"/>
      <c r="F7" s="166"/>
      <c r="G7" s="166"/>
      <c r="H7" s="166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67" t="s">
        <v>579</v>
      </c>
      <c r="B13" s="167"/>
      <c r="C13" s="167"/>
      <c r="D13" s="167"/>
      <c r="E13" s="167"/>
      <c r="F13" s="167"/>
      <c r="G13" s="8"/>
      <c r="H13" s="8"/>
      <c r="I13" s="8"/>
      <c r="J13" s="8"/>
    </row>
    <row r="14" spans="1:10" s="71" customFormat="1" ht="19.5" x14ac:dyDescent="0.35">
      <c r="A14" s="68" t="s">
        <v>2</v>
      </c>
      <c r="B14" s="69"/>
      <c r="C14" s="69"/>
      <c r="D14" s="69"/>
      <c r="E14" s="69"/>
      <c r="F14" s="69"/>
      <c r="G14" s="70"/>
      <c r="H14" s="70"/>
      <c r="I14" s="70"/>
      <c r="J14" s="7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68" t="s">
        <v>0</v>
      </c>
      <c r="B16" s="168"/>
      <c r="C16" s="168"/>
      <c r="D16" s="168"/>
      <c r="E16" s="168"/>
      <c r="F16" s="168"/>
      <c r="G16" s="6"/>
      <c r="H16" s="6"/>
      <c r="I16" s="6"/>
      <c r="J16" s="6"/>
    </row>
    <row r="17" spans="1:8" ht="11.25" customHeight="1" x14ac:dyDescent="0.25">
      <c r="A17" s="165" t="s">
        <v>7</v>
      </c>
      <c r="B17" s="169"/>
      <c r="C17" s="165" t="s">
        <v>8</v>
      </c>
      <c r="D17" s="170" t="s">
        <v>1</v>
      </c>
      <c r="E17" s="170"/>
      <c r="F17" s="170"/>
    </row>
    <row r="18" spans="1:8" x14ac:dyDescent="0.25">
      <c r="A18" s="169"/>
      <c r="B18" s="169"/>
      <c r="C18" s="169"/>
      <c r="D18" s="170"/>
      <c r="E18" s="170"/>
      <c r="F18" s="170"/>
    </row>
    <row r="19" spans="1:8" ht="15.75" x14ac:dyDescent="0.25">
      <c r="A19" s="169"/>
      <c r="B19" s="169"/>
      <c r="C19" s="169"/>
      <c r="D19" s="150" t="s">
        <v>3</v>
      </c>
      <c r="E19" s="15" t="s">
        <v>4</v>
      </c>
      <c r="F19" s="15" t="s">
        <v>5</v>
      </c>
    </row>
    <row r="20" spans="1:8" ht="15.75" x14ac:dyDescent="0.25">
      <c r="A20" s="165">
        <v>1</v>
      </c>
      <c r="B20" s="165"/>
      <c r="C20" s="151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64" t="s">
        <v>6</v>
      </c>
      <c r="B21" s="164"/>
      <c r="C21" s="17" t="s">
        <v>9</v>
      </c>
      <c r="D21" s="18">
        <f>D22+D23+D24+D25+D26+D27+D29+D28</f>
        <v>13018.1</v>
      </c>
      <c r="E21" s="18">
        <f>E22+E23+E24+E25+E26+E27+E29+E28</f>
        <v>20821.5</v>
      </c>
      <c r="F21" s="18">
        <f>F22+F23+F24+F25+F26+F27+F29+F28</f>
        <v>25121.1</v>
      </c>
    </row>
    <row r="22" spans="1:8" ht="19.5" customHeight="1" x14ac:dyDescent="0.25">
      <c r="A22" s="160" t="s">
        <v>10</v>
      </c>
      <c r="B22" s="160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60" t="s">
        <v>12</v>
      </c>
      <c r="B23" s="160"/>
      <c r="C23" s="19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60" t="s">
        <v>14</v>
      </c>
      <c r="B24" s="160"/>
      <c r="C24" s="10" t="s">
        <v>15</v>
      </c>
      <c r="D24" s="11">
        <f>457-69.1</f>
        <v>387.9</v>
      </c>
      <c r="E24" s="11">
        <v>457</v>
      </c>
      <c r="F24" s="11">
        <v>457</v>
      </c>
    </row>
    <row r="25" spans="1:8" ht="22.5" customHeight="1" x14ac:dyDescent="0.25">
      <c r="A25" s="160" t="s">
        <v>16</v>
      </c>
      <c r="B25" s="160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60" t="s">
        <v>18</v>
      </c>
      <c r="B26" s="160"/>
      <c r="C26" s="19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60" t="s">
        <v>20</v>
      </c>
      <c r="B27" s="160"/>
      <c r="C27" s="19" t="s">
        <v>21</v>
      </c>
      <c r="D27" s="11">
        <f>52.3+69.1</f>
        <v>121.39999999999999</v>
      </c>
      <c r="E27" s="11">
        <v>52.3</v>
      </c>
      <c r="F27" s="11">
        <v>52.3</v>
      </c>
    </row>
    <row r="28" spans="1:8" ht="29.25" customHeight="1" x14ac:dyDescent="0.25">
      <c r="A28" s="160" t="s">
        <v>85</v>
      </c>
      <c r="B28" s="160"/>
      <c r="C28" s="19" t="s">
        <v>578</v>
      </c>
      <c r="D28" s="11"/>
      <c r="E28" s="11">
        <v>7167.7</v>
      </c>
      <c r="F28" s="11">
        <v>10940.1</v>
      </c>
      <c r="H28" s="19"/>
    </row>
    <row r="29" spans="1:8" ht="18" customHeight="1" x14ac:dyDescent="0.25">
      <c r="A29" s="160" t="s">
        <v>22</v>
      </c>
      <c r="B29" s="160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64" t="s">
        <v>24</v>
      </c>
      <c r="B30" s="164"/>
      <c r="C30" s="20" t="s">
        <v>25</v>
      </c>
      <c r="D30" s="13">
        <f>D31</f>
        <v>81400.3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60" t="s">
        <v>26</v>
      </c>
      <c r="B31" s="160"/>
      <c r="C31" s="19" t="s">
        <v>27</v>
      </c>
      <c r="D31" s="12">
        <f>D32+D38+D42</f>
        <v>81400.3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62" t="s">
        <v>29</v>
      </c>
      <c r="B32" s="162"/>
      <c r="C32" s="21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60" t="s">
        <v>30</v>
      </c>
      <c r="B33" s="160"/>
      <c r="C33" s="19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60" t="s">
        <v>32</v>
      </c>
      <c r="B34" s="160"/>
      <c r="C34" s="19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60" t="s">
        <v>35</v>
      </c>
      <c r="B35" s="160"/>
      <c r="C35" s="19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60" t="s">
        <v>36</v>
      </c>
      <c r="B36" s="160"/>
      <c r="C36" s="19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60" t="s">
        <v>37</v>
      </c>
      <c r="B37" s="160"/>
      <c r="C37" s="19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62" t="s">
        <v>41</v>
      </c>
      <c r="B38" s="162"/>
      <c r="C38" s="21" t="s">
        <v>40</v>
      </c>
      <c r="D38" s="13">
        <f>D39</f>
        <v>3095.3</v>
      </c>
      <c r="E38" s="13"/>
      <c r="F38" s="13"/>
    </row>
    <row r="39" spans="1:6" x14ac:dyDescent="0.25">
      <c r="A39" s="163" t="s">
        <v>42</v>
      </c>
      <c r="B39" s="163"/>
      <c r="C39" s="22" t="s">
        <v>43</v>
      </c>
      <c r="D39" s="12">
        <f>D40+D41</f>
        <v>3095.3</v>
      </c>
      <c r="E39" s="12"/>
      <c r="F39" s="12"/>
    </row>
    <row r="40" spans="1:6" ht="64.5" x14ac:dyDescent="0.25">
      <c r="A40" s="163" t="s">
        <v>45</v>
      </c>
      <c r="B40" s="163"/>
      <c r="C40" s="22" t="s">
        <v>44</v>
      </c>
      <c r="D40" s="12">
        <v>307</v>
      </c>
      <c r="E40" s="12"/>
      <c r="F40" s="12"/>
    </row>
    <row r="41" spans="1:6" ht="42" customHeight="1" x14ac:dyDescent="0.25">
      <c r="A41" s="163" t="s">
        <v>713</v>
      </c>
      <c r="B41" s="163"/>
      <c r="C41" s="22" t="s">
        <v>714</v>
      </c>
      <c r="D41" s="12">
        <v>2788.3</v>
      </c>
      <c r="E41" s="12"/>
      <c r="F41" s="12"/>
    </row>
    <row r="42" spans="1:6" ht="26.25" x14ac:dyDescent="0.25">
      <c r="A42" s="162" t="s">
        <v>46</v>
      </c>
      <c r="B42" s="162"/>
      <c r="C42" s="21" t="s">
        <v>47</v>
      </c>
      <c r="D42" s="13">
        <f>D43+D60</f>
        <v>26596.699999999997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60" t="s">
        <v>48</v>
      </c>
      <c r="B43" s="160"/>
      <c r="C43" s="22" t="s">
        <v>49</v>
      </c>
      <c r="D43" s="12">
        <f>D44+D45+D46+D47+D48+D49+D50+D51+D52+D53+D54+D55+D56+D57+D58+D59</f>
        <v>26529.599999999999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60" t="s">
        <v>51</v>
      </c>
      <c r="B44" s="160"/>
      <c r="C44" s="22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60" t="s">
        <v>53</v>
      </c>
      <c r="B45" s="160"/>
      <c r="C45" s="22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60" t="s">
        <v>55</v>
      </c>
      <c r="B46" s="160"/>
      <c r="C46" s="22" t="s">
        <v>54</v>
      </c>
      <c r="D46" s="12">
        <v>46.4</v>
      </c>
      <c r="E46" s="12">
        <v>48</v>
      </c>
      <c r="F46" s="12">
        <v>49.6</v>
      </c>
    </row>
    <row r="47" spans="1:6" ht="77.25" x14ac:dyDescent="0.25">
      <c r="A47" s="160" t="s">
        <v>57</v>
      </c>
      <c r="B47" s="160"/>
      <c r="C47" s="22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60" t="s">
        <v>58</v>
      </c>
      <c r="B48" s="160"/>
      <c r="C48" s="22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60" t="s">
        <v>62</v>
      </c>
      <c r="B49" s="160"/>
      <c r="C49" s="22" t="s">
        <v>63</v>
      </c>
      <c r="D49" s="12">
        <f>7617.1+2060</f>
        <v>9677.1</v>
      </c>
      <c r="E49" s="12">
        <v>7700.9</v>
      </c>
      <c r="F49" s="12">
        <v>8104.8</v>
      </c>
    </row>
    <row r="50" spans="1:6" ht="56.25" customHeight="1" x14ac:dyDescent="0.25">
      <c r="A50" s="160" t="s">
        <v>61</v>
      </c>
      <c r="B50" s="160"/>
      <c r="C50" s="22" t="s">
        <v>60</v>
      </c>
      <c r="D50" s="12">
        <f>11524.7+2641</f>
        <v>14165.7</v>
      </c>
      <c r="E50" s="12">
        <v>11918.9</v>
      </c>
      <c r="F50" s="12">
        <v>12324.3</v>
      </c>
    </row>
    <row r="51" spans="1:6" ht="144" customHeight="1" x14ac:dyDescent="0.25">
      <c r="A51" s="160" t="s">
        <v>65</v>
      </c>
      <c r="B51" s="160"/>
      <c r="C51" s="22" t="s">
        <v>64</v>
      </c>
      <c r="D51" s="12">
        <v>185.5</v>
      </c>
      <c r="E51" s="12">
        <v>191.8</v>
      </c>
      <c r="F51" s="12">
        <v>198.4</v>
      </c>
    </row>
    <row r="52" spans="1:6" ht="79.5" customHeight="1" x14ac:dyDescent="0.25">
      <c r="A52" s="160" t="s">
        <v>67</v>
      </c>
      <c r="B52" s="160"/>
      <c r="C52" s="22" t="s">
        <v>66</v>
      </c>
      <c r="D52" s="12">
        <v>197.6</v>
      </c>
      <c r="E52" s="12">
        <v>203.8</v>
      </c>
      <c r="F52" s="12">
        <v>210.4</v>
      </c>
    </row>
    <row r="53" spans="1:6" ht="77.25" x14ac:dyDescent="0.25">
      <c r="A53" s="160" t="s">
        <v>69</v>
      </c>
      <c r="B53" s="160"/>
      <c r="C53" s="22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60" t="s">
        <v>71</v>
      </c>
      <c r="B54" s="160"/>
      <c r="C54" s="22" t="s">
        <v>70</v>
      </c>
      <c r="D54" s="12">
        <v>204.4</v>
      </c>
      <c r="E54" s="12">
        <v>210.6</v>
      </c>
      <c r="F54" s="12">
        <v>217.2</v>
      </c>
    </row>
    <row r="55" spans="1:6" ht="102.75" x14ac:dyDescent="0.25">
      <c r="A55" s="160" t="s">
        <v>73</v>
      </c>
      <c r="B55" s="160"/>
      <c r="C55" s="22" t="s">
        <v>72</v>
      </c>
      <c r="D55" s="12">
        <v>195.8</v>
      </c>
      <c r="E55" s="12">
        <v>202</v>
      </c>
      <c r="F55" s="12">
        <v>208.6</v>
      </c>
    </row>
    <row r="56" spans="1:6" ht="77.25" x14ac:dyDescent="0.25">
      <c r="A56" s="160" t="s">
        <v>79</v>
      </c>
      <c r="B56" s="160"/>
      <c r="C56" s="22" t="s">
        <v>78</v>
      </c>
      <c r="D56" s="12">
        <v>622.9</v>
      </c>
      <c r="E56" s="12">
        <v>641.70000000000005</v>
      </c>
      <c r="F56" s="12">
        <v>661.3</v>
      </c>
    </row>
    <row r="57" spans="1:6" ht="77.25" x14ac:dyDescent="0.25">
      <c r="A57" s="160" t="s">
        <v>81</v>
      </c>
      <c r="B57" s="160"/>
      <c r="C57" s="22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60" t="s">
        <v>82</v>
      </c>
      <c r="B58" s="160"/>
      <c r="C58" s="22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60" t="s">
        <v>77</v>
      </c>
      <c r="B59" s="160"/>
      <c r="C59" s="22" t="s">
        <v>76</v>
      </c>
      <c r="D59" s="12">
        <v>195.5</v>
      </c>
      <c r="E59" s="12">
        <v>201.8</v>
      </c>
      <c r="F59" s="12">
        <v>208.4</v>
      </c>
    </row>
    <row r="60" spans="1:6" ht="51.75" x14ac:dyDescent="0.25">
      <c r="A60" s="160" t="s">
        <v>75</v>
      </c>
      <c r="B60" s="160"/>
      <c r="C60" s="19" t="s">
        <v>74</v>
      </c>
      <c r="D60" s="12">
        <v>67.099999999999994</v>
      </c>
      <c r="E60" s="12">
        <v>67.8</v>
      </c>
      <c r="F60" s="12">
        <v>70.3</v>
      </c>
    </row>
    <row r="61" spans="1:6" x14ac:dyDescent="0.25">
      <c r="A61" s="161" t="s">
        <v>84</v>
      </c>
      <c r="B61" s="161"/>
      <c r="C61" s="9"/>
      <c r="D61" s="13">
        <f>D21+D30</f>
        <v>94418.400000000009</v>
      </c>
      <c r="E61" s="13">
        <f>E21+E30</f>
        <v>88887.5</v>
      </c>
      <c r="F61" s="13">
        <f>F21+F30</f>
        <v>91397.4</v>
      </c>
    </row>
    <row r="62" spans="1:6" x14ac:dyDescent="0.25">
      <c r="A62" s="158"/>
      <c r="B62" s="158"/>
      <c r="C62" s="14"/>
      <c r="D62" s="14"/>
      <c r="E62" s="14"/>
      <c r="F62" s="14"/>
    </row>
    <row r="63" spans="1:6" x14ac:dyDescent="0.25">
      <c r="A63" s="158"/>
      <c r="B63" s="158"/>
      <c r="C63" s="14"/>
      <c r="D63" s="14"/>
      <c r="E63" s="14"/>
      <c r="F63" s="14"/>
    </row>
    <row r="64" spans="1:6" x14ac:dyDescent="0.25">
      <c r="A64" s="159"/>
      <c r="B64" s="159"/>
    </row>
  </sheetData>
  <mergeCells count="57">
    <mergeCell ref="A6:H6"/>
    <mergeCell ref="A1:H1"/>
    <mergeCell ref="A2:H2"/>
    <mergeCell ref="A3:H3"/>
    <mergeCell ref="A4:H4"/>
    <mergeCell ref="A5:H5"/>
    <mergeCell ref="A7:H7"/>
    <mergeCell ref="A13:F13"/>
    <mergeCell ref="A16:F16"/>
    <mergeCell ref="A17:B19"/>
    <mergeCell ref="C17:C19"/>
    <mergeCell ref="D17:F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3"/>
  <sheetViews>
    <sheetView view="pageBreakPreview" zoomScaleSheetLayoutView="100" workbookViewId="0">
      <selection activeCell="B3" sqref="B3:I3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9" ht="15.75" x14ac:dyDescent="0.25">
      <c r="B1" s="171" t="s">
        <v>660</v>
      </c>
      <c r="C1" s="171"/>
      <c r="D1" s="171"/>
      <c r="E1" s="171"/>
      <c r="F1" s="171"/>
      <c r="G1" s="171"/>
      <c r="H1" s="171"/>
      <c r="I1" s="171"/>
    </row>
    <row r="2" spans="1:9" ht="15.75" x14ac:dyDescent="0.2">
      <c r="B2" s="172" t="s">
        <v>87</v>
      </c>
      <c r="C2" s="172"/>
      <c r="D2" s="172"/>
      <c r="E2" s="172"/>
      <c r="F2" s="172"/>
      <c r="G2" s="172"/>
      <c r="H2" s="172"/>
      <c r="I2" s="172"/>
    </row>
    <row r="3" spans="1:9" ht="15.75" x14ac:dyDescent="0.2">
      <c r="B3" s="173" t="s">
        <v>710</v>
      </c>
      <c r="C3" s="173"/>
      <c r="D3" s="173"/>
      <c r="E3" s="173"/>
      <c r="F3" s="173"/>
      <c r="G3" s="173"/>
      <c r="H3" s="173"/>
      <c r="I3" s="173"/>
    </row>
    <row r="4" spans="1:9" ht="13.5" customHeight="1" x14ac:dyDescent="0.25">
      <c r="B4" s="166"/>
      <c r="C4" s="166"/>
      <c r="D4" s="166"/>
      <c r="E4" s="166"/>
      <c r="F4" s="166"/>
      <c r="G4" s="166"/>
      <c r="H4" s="166"/>
      <c r="I4" s="166"/>
    </row>
    <row r="5" spans="1:9" ht="35.25" customHeight="1" x14ac:dyDescent="0.25">
      <c r="A5" s="181" t="s">
        <v>661</v>
      </c>
      <c r="B5" s="181"/>
      <c r="C5" s="181"/>
      <c r="D5" s="72"/>
    </row>
    <row r="6" spans="1:9" ht="32.25" customHeight="1" x14ac:dyDescent="0.2">
      <c r="A6" s="94" t="s">
        <v>659</v>
      </c>
      <c r="B6" s="92" t="s">
        <v>658</v>
      </c>
      <c r="C6" s="93" t="s">
        <v>657</v>
      </c>
      <c r="D6" s="74"/>
    </row>
    <row r="7" spans="1:9" ht="27.75" customHeight="1" x14ac:dyDescent="0.2">
      <c r="A7" s="88" t="s">
        <v>544</v>
      </c>
      <c r="B7" s="92"/>
      <c r="C7" s="91" t="s">
        <v>656</v>
      </c>
      <c r="D7" s="72"/>
    </row>
    <row r="8" spans="1:9" ht="15.75" customHeight="1" x14ac:dyDescent="0.2">
      <c r="A8" s="78" t="s">
        <v>544</v>
      </c>
      <c r="B8" s="77" t="s">
        <v>655</v>
      </c>
      <c r="C8" s="76" t="s">
        <v>654</v>
      </c>
      <c r="D8" s="72"/>
    </row>
    <row r="9" spans="1:9" ht="15.75" customHeight="1" x14ac:dyDescent="0.2">
      <c r="A9" s="78" t="s">
        <v>544</v>
      </c>
      <c r="B9" s="77" t="s">
        <v>653</v>
      </c>
      <c r="C9" s="76" t="s">
        <v>652</v>
      </c>
      <c r="D9" s="72"/>
    </row>
    <row r="10" spans="1:9" ht="16.5" customHeight="1" x14ac:dyDescent="0.2">
      <c r="A10" s="78" t="s">
        <v>544</v>
      </c>
      <c r="B10" s="77" t="s">
        <v>618</v>
      </c>
      <c r="C10" s="83" t="s">
        <v>617</v>
      </c>
      <c r="D10" s="72"/>
    </row>
    <row r="11" spans="1:9" ht="18" customHeight="1" x14ac:dyDescent="0.2">
      <c r="A11" s="78" t="s">
        <v>544</v>
      </c>
      <c r="B11" s="77" t="s">
        <v>614</v>
      </c>
      <c r="C11" s="83" t="s">
        <v>613</v>
      </c>
      <c r="D11" s="72"/>
    </row>
    <row r="12" spans="1:9" ht="18.75" customHeight="1" x14ac:dyDescent="0.2">
      <c r="A12" s="78" t="s">
        <v>544</v>
      </c>
      <c r="B12" s="77" t="s">
        <v>651</v>
      </c>
      <c r="C12" s="76" t="s">
        <v>650</v>
      </c>
      <c r="D12" s="72"/>
    </row>
    <row r="13" spans="1:9" ht="28.5" customHeight="1" x14ac:dyDescent="0.2">
      <c r="A13" s="81" t="s">
        <v>544</v>
      </c>
      <c r="B13" s="77" t="s">
        <v>594</v>
      </c>
      <c r="C13" s="80" t="s">
        <v>593</v>
      </c>
      <c r="D13" s="79"/>
    </row>
    <row r="14" spans="1:9" ht="27" customHeight="1" x14ac:dyDescent="0.2">
      <c r="A14" s="81" t="s">
        <v>544</v>
      </c>
      <c r="B14" s="77" t="s">
        <v>592</v>
      </c>
      <c r="C14" s="80" t="s">
        <v>649</v>
      </c>
      <c r="D14" s="79"/>
    </row>
    <row r="15" spans="1:9" ht="26.25" customHeight="1" x14ac:dyDescent="0.2">
      <c r="A15" s="78" t="s">
        <v>544</v>
      </c>
      <c r="B15" s="77" t="s">
        <v>648</v>
      </c>
      <c r="C15" s="76" t="s">
        <v>647</v>
      </c>
      <c r="D15" s="72"/>
    </row>
    <row r="16" spans="1:9" ht="16.5" customHeight="1" x14ac:dyDescent="0.2">
      <c r="A16" s="78" t="s">
        <v>544</v>
      </c>
      <c r="B16" s="77" t="s">
        <v>586</v>
      </c>
      <c r="C16" s="76" t="s">
        <v>646</v>
      </c>
      <c r="D16" s="72"/>
    </row>
    <row r="17" spans="1:4" ht="17.25" customHeight="1" x14ac:dyDescent="0.2">
      <c r="A17" s="78" t="s">
        <v>544</v>
      </c>
      <c r="B17" s="77" t="s">
        <v>584</v>
      </c>
      <c r="C17" s="76" t="s">
        <v>583</v>
      </c>
      <c r="D17" s="72"/>
    </row>
    <row r="18" spans="1:4" ht="15" customHeight="1" x14ac:dyDescent="0.2">
      <c r="A18" s="78" t="s">
        <v>544</v>
      </c>
      <c r="B18" s="87" t="s">
        <v>645</v>
      </c>
      <c r="C18" s="90" t="s">
        <v>644</v>
      </c>
      <c r="D18" s="72"/>
    </row>
    <row r="19" spans="1:4" ht="47.25" customHeight="1" x14ac:dyDescent="0.2">
      <c r="A19" s="78" t="s">
        <v>544</v>
      </c>
      <c r="B19" s="87" t="s">
        <v>643</v>
      </c>
      <c r="C19" s="89" t="s">
        <v>642</v>
      </c>
      <c r="D19" s="72"/>
    </row>
    <row r="20" spans="1:4" ht="27.75" customHeight="1" x14ac:dyDescent="0.2">
      <c r="A20" s="78" t="s">
        <v>544</v>
      </c>
      <c r="B20" s="87" t="s">
        <v>641</v>
      </c>
      <c r="C20" s="89" t="s">
        <v>640</v>
      </c>
      <c r="D20" s="72"/>
    </row>
    <row r="21" spans="1:4" ht="26.25" customHeight="1" x14ac:dyDescent="0.2">
      <c r="A21" s="78" t="s">
        <v>544</v>
      </c>
      <c r="B21" s="87" t="s">
        <v>639</v>
      </c>
      <c r="C21" s="89" t="s">
        <v>638</v>
      </c>
      <c r="D21" s="72"/>
    </row>
    <row r="22" spans="1:4" ht="21.75" customHeight="1" x14ac:dyDescent="0.2">
      <c r="A22" s="88" t="s">
        <v>550</v>
      </c>
      <c r="B22" s="87"/>
      <c r="C22" s="86" t="s">
        <v>637</v>
      </c>
      <c r="D22" s="72"/>
    </row>
    <row r="23" spans="1:4" ht="23.25" customHeight="1" x14ac:dyDescent="0.2">
      <c r="A23" s="78" t="s">
        <v>550</v>
      </c>
      <c r="B23" s="77" t="s">
        <v>636</v>
      </c>
      <c r="C23" s="76" t="s">
        <v>635</v>
      </c>
      <c r="D23" s="72"/>
    </row>
    <row r="24" spans="1:4" ht="15" customHeight="1" x14ac:dyDescent="0.2">
      <c r="A24" s="78" t="s">
        <v>550</v>
      </c>
      <c r="B24" s="77" t="s">
        <v>634</v>
      </c>
      <c r="C24" s="76" t="s">
        <v>633</v>
      </c>
      <c r="D24" s="72"/>
    </row>
    <row r="25" spans="1:4" ht="24.75" customHeight="1" x14ac:dyDescent="0.2">
      <c r="A25" s="78" t="s">
        <v>550</v>
      </c>
      <c r="B25" s="77" t="s">
        <v>632</v>
      </c>
      <c r="C25" s="84" t="s">
        <v>631</v>
      </c>
      <c r="D25" s="72"/>
    </row>
    <row r="26" spans="1:4" ht="13.5" customHeight="1" x14ac:dyDescent="0.2">
      <c r="A26" s="78" t="s">
        <v>550</v>
      </c>
      <c r="B26" s="77" t="s">
        <v>630</v>
      </c>
      <c r="C26" s="76" t="s">
        <v>629</v>
      </c>
      <c r="D26" s="72"/>
    </row>
    <row r="27" spans="1:4" ht="40.5" customHeight="1" x14ac:dyDescent="0.2">
      <c r="A27" s="81" t="s">
        <v>550</v>
      </c>
      <c r="B27" s="77" t="s">
        <v>628</v>
      </c>
      <c r="C27" s="85" t="s">
        <v>627</v>
      </c>
      <c r="D27" s="79"/>
    </row>
    <row r="28" spans="1:4" ht="26.25" customHeight="1" x14ac:dyDescent="0.2">
      <c r="A28" s="78" t="s">
        <v>550</v>
      </c>
      <c r="B28" s="77" t="s">
        <v>626</v>
      </c>
      <c r="C28" s="84" t="s">
        <v>625</v>
      </c>
      <c r="D28" s="72"/>
    </row>
    <row r="29" spans="1:4" ht="24" customHeight="1" x14ac:dyDescent="0.2">
      <c r="A29" s="78" t="s">
        <v>550</v>
      </c>
      <c r="B29" s="77" t="s">
        <v>624</v>
      </c>
      <c r="C29" s="84" t="s">
        <v>623</v>
      </c>
      <c r="D29" s="72"/>
    </row>
    <row r="30" spans="1:4" ht="24" customHeight="1" x14ac:dyDescent="0.2">
      <c r="A30" s="78" t="s">
        <v>550</v>
      </c>
      <c r="B30" s="77" t="s">
        <v>624</v>
      </c>
      <c r="C30" s="84" t="s">
        <v>707</v>
      </c>
      <c r="D30" s="72"/>
    </row>
    <row r="31" spans="1:4" ht="27" customHeight="1" x14ac:dyDescent="0.2">
      <c r="A31" s="78" t="s">
        <v>550</v>
      </c>
      <c r="B31" s="77" t="s">
        <v>622</v>
      </c>
      <c r="C31" s="76" t="s">
        <v>621</v>
      </c>
      <c r="D31" s="72"/>
    </row>
    <row r="32" spans="1:4" ht="27" customHeight="1" x14ac:dyDescent="0.2">
      <c r="A32" s="78" t="s">
        <v>550</v>
      </c>
      <c r="B32" s="77" t="s">
        <v>620</v>
      </c>
      <c r="C32" s="76" t="s">
        <v>619</v>
      </c>
      <c r="D32" s="72"/>
    </row>
    <row r="33" spans="1:4" x14ac:dyDescent="0.2">
      <c r="A33" s="78" t="s">
        <v>550</v>
      </c>
      <c r="B33" s="77" t="s">
        <v>618</v>
      </c>
      <c r="C33" s="83" t="s">
        <v>617</v>
      </c>
      <c r="D33" s="72"/>
    </row>
    <row r="34" spans="1:4" x14ac:dyDescent="0.2">
      <c r="A34" s="78" t="s">
        <v>550</v>
      </c>
      <c r="B34" s="77" t="s">
        <v>616</v>
      </c>
      <c r="C34" s="83" t="s">
        <v>615</v>
      </c>
      <c r="D34" s="72"/>
    </row>
    <row r="35" spans="1:4" x14ac:dyDescent="0.2">
      <c r="A35" s="78" t="s">
        <v>550</v>
      </c>
      <c r="B35" s="77" t="s">
        <v>614</v>
      </c>
      <c r="C35" s="83" t="s">
        <v>613</v>
      </c>
      <c r="D35" s="72"/>
    </row>
    <row r="36" spans="1:4" ht="17.25" customHeight="1" x14ac:dyDescent="0.2">
      <c r="A36" s="78" t="s">
        <v>550</v>
      </c>
      <c r="B36" s="77" t="s">
        <v>612</v>
      </c>
      <c r="C36" s="76" t="s">
        <v>611</v>
      </c>
      <c r="D36" s="72"/>
    </row>
    <row r="37" spans="1:4" ht="36" customHeight="1" x14ac:dyDescent="0.2">
      <c r="A37" s="78" t="s">
        <v>550</v>
      </c>
      <c r="B37" s="77" t="s">
        <v>610</v>
      </c>
      <c r="C37" s="82" t="s">
        <v>609</v>
      </c>
      <c r="D37" s="72"/>
    </row>
    <row r="38" spans="1:4" ht="33" customHeight="1" x14ac:dyDescent="0.2">
      <c r="A38" s="78" t="s">
        <v>550</v>
      </c>
      <c r="B38" s="77" t="s">
        <v>608</v>
      </c>
      <c r="C38" s="82" t="s">
        <v>607</v>
      </c>
      <c r="D38" s="72"/>
    </row>
    <row r="39" spans="1:4" ht="39.75" customHeight="1" x14ac:dyDescent="0.2">
      <c r="A39" s="78" t="s">
        <v>550</v>
      </c>
      <c r="B39" s="77" t="s">
        <v>606</v>
      </c>
      <c r="C39" s="82" t="s">
        <v>605</v>
      </c>
      <c r="D39" s="72"/>
    </row>
    <row r="40" spans="1:4" ht="36" customHeight="1" x14ac:dyDescent="0.2">
      <c r="A40" s="78" t="s">
        <v>550</v>
      </c>
      <c r="B40" s="77" t="s">
        <v>604</v>
      </c>
      <c r="C40" s="82" t="s">
        <v>603</v>
      </c>
      <c r="D40" s="72"/>
    </row>
    <row r="41" spans="1:4" ht="26.25" customHeight="1" x14ac:dyDescent="0.2">
      <c r="A41" s="78" t="s">
        <v>550</v>
      </c>
      <c r="B41" s="77" t="s">
        <v>602</v>
      </c>
      <c r="C41" s="76" t="s">
        <v>601</v>
      </c>
      <c r="D41" s="72"/>
    </row>
    <row r="42" spans="1:4" ht="25.5" customHeight="1" x14ac:dyDescent="0.2">
      <c r="A42" s="78" t="s">
        <v>550</v>
      </c>
      <c r="B42" s="77" t="s">
        <v>600</v>
      </c>
      <c r="C42" s="76" t="s">
        <v>599</v>
      </c>
      <c r="D42" s="72"/>
    </row>
    <row r="43" spans="1:4" ht="15.75" customHeight="1" x14ac:dyDescent="0.2">
      <c r="A43" s="78" t="s">
        <v>550</v>
      </c>
      <c r="B43" s="77" t="s">
        <v>598</v>
      </c>
      <c r="C43" s="76" t="s">
        <v>597</v>
      </c>
      <c r="D43" s="72"/>
    </row>
    <row r="44" spans="1:4" ht="17.25" customHeight="1" x14ac:dyDescent="0.2">
      <c r="A44" s="81" t="s">
        <v>550</v>
      </c>
      <c r="B44" s="77" t="s">
        <v>596</v>
      </c>
      <c r="C44" s="80" t="s">
        <v>595</v>
      </c>
      <c r="D44" s="79"/>
    </row>
    <row r="45" spans="1:4" ht="25.5" customHeight="1" x14ac:dyDescent="0.2">
      <c r="A45" s="81" t="s">
        <v>550</v>
      </c>
      <c r="B45" s="77" t="s">
        <v>594</v>
      </c>
      <c r="C45" s="80" t="s">
        <v>593</v>
      </c>
      <c r="D45" s="79"/>
    </row>
    <row r="46" spans="1:4" ht="24.75" customHeight="1" x14ac:dyDescent="0.2">
      <c r="A46" s="81" t="s">
        <v>550</v>
      </c>
      <c r="B46" s="77" t="s">
        <v>592</v>
      </c>
      <c r="C46" s="80" t="s">
        <v>591</v>
      </c>
      <c r="D46" s="79"/>
    </row>
    <row r="47" spans="1:4" ht="24.75" customHeight="1" x14ac:dyDescent="0.2">
      <c r="A47" s="81" t="s">
        <v>550</v>
      </c>
      <c r="B47" s="77" t="s">
        <v>590</v>
      </c>
      <c r="C47" s="80" t="s">
        <v>589</v>
      </c>
      <c r="D47" s="79"/>
    </row>
    <row r="48" spans="1:4" ht="15" customHeight="1" x14ac:dyDescent="0.2">
      <c r="A48" s="78" t="s">
        <v>550</v>
      </c>
      <c r="B48" s="77" t="s">
        <v>588</v>
      </c>
      <c r="C48" s="76" t="s">
        <v>587</v>
      </c>
      <c r="D48" s="72"/>
    </row>
    <row r="49" spans="1:4" ht="16.5" customHeight="1" x14ac:dyDescent="0.2">
      <c r="A49" s="78" t="s">
        <v>550</v>
      </c>
      <c r="B49" s="77" t="s">
        <v>586</v>
      </c>
      <c r="C49" s="76" t="s">
        <v>585</v>
      </c>
      <c r="D49" s="72"/>
    </row>
    <row r="50" spans="1:4" ht="17.25" customHeight="1" x14ac:dyDescent="0.2">
      <c r="A50" s="78" t="s">
        <v>550</v>
      </c>
      <c r="B50" s="77" t="s">
        <v>584</v>
      </c>
      <c r="C50" s="76" t="s">
        <v>583</v>
      </c>
      <c r="D50" s="72"/>
    </row>
    <row r="51" spans="1:4" ht="12.75" customHeight="1" x14ac:dyDescent="0.2">
      <c r="A51" s="73"/>
      <c r="B51" s="179" t="s">
        <v>582</v>
      </c>
      <c r="C51" s="179"/>
      <c r="D51" s="72"/>
    </row>
    <row r="52" spans="1:4" ht="26.25" customHeight="1" x14ac:dyDescent="0.2">
      <c r="A52" s="75"/>
      <c r="B52" s="179" t="s">
        <v>581</v>
      </c>
      <c r="C52" s="180"/>
      <c r="D52" s="74"/>
    </row>
    <row r="53" spans="1:4" x14ac:dyDescent="0.2">
      <c r="A53" s="73"/>
      <c r="B53" s="179" t="s">
        <v>580</v>
      </c>
      <c r="C53" s="179"/>
      <c r="D53" s="72"/>
    </row>
  </sheetData>
  <mergeCells count="8">
    <mergeCell ref="B51:C51"/>
    <mergeCell ref="B52:C52"/>
    <mergeCell ref="B53:C53"/>
    <mergeCell ref="B1:I1"/>
    <mergeCell ref="B2:I2"/>
    <mergeCell ref="B3:I3"/>
    <mergeCell ref="B4:I4"/>
    <mergeCell ref="A5:C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71" t="s">
        <v>662</v>
      </c>
      <c r="D1" s="171"/>
      <c r="E1" s="171"/>
      <c r="F1" s="171"/>
      <c r="G1" s="171"/>
      <c r="H1" s="171"/>
      <c r="I1" s="171"/>
      <c r="J1" s="171"/>
    </row>
    <row r="2" spans="1:10" ht="15.75" x14ac:dyDescent="0.2">
      <c r="C2" s="172" t="s">
        <v>87</v>
      </c>
      <c r="D2" s="172"/>
      <c r="E2" s="172"/>
      <c r="F2" s="172"/>
      <c r="G2" s="172"/>
      <c r="H2" s="172"/>
      <c r="I2" s="172"/>
      <c r="J2" s="172"/>
    </row>
    <row r="3" spans="1:10" ht="15.75" x14ac:dyDescent="0.2">
      <c r="C3" s="173" t="s">
        <v>711</v>
      </c>
      <c r="D3" s="173"/>
      <c r="E3" s="173"/>
      <c r="F3" s="173"/>
      <c r="G3" s="173"/>
      <c r="H3" s="173"/>
      <c r="I3" s="173"/>
      <c r="J3" s="173"/>
    </row>
    <row r="4" spans="1:10" ht="18.75" customHeight="1" x14ac:dyDescent="0.25">
      <c r="C4" s="166"/>
      <c r="D4" s="166"/>
      <c r="E4" s="166"/>
      <c r="F4" s="166"/>
      <c r="G4" s="166"/>
      <c r="H4" s="166"/>
      <c r="I4" s="166"/>
      <c r="J4" s="166"/>
    </row>
    <row r="5" spans="1:10" ht="51" customHeight="1" x14ac:dyDescent="0.25">
      <c r="A5" s="182" t="s">
        <v>677</v>
      </c>
      <c r="B5" s="182"/>
      <c r="C5" s="182"/>
      <c r="D5" s="182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79" t="s">
        <v>582</v>
      </c>
      <c r="C16" s="179"/>
      <c r="D16" s="72"/>
    </row>
    <row r="17" spans="1:4" ht="24.75" customHeight="1" x14ac:dyDescent="0.2">
      <c r="A17" s="102"/>
      <c r="B17" s="179" t="s">
        <v>581</v>
      </c>
      <c r="C17" s="180"/>
      <c r="D17" s="74"/>
    </row>
    <row r="18" spans="1:4" x14ac:dyDescent="0.2">
      <c r="A18" s="101"/>
      <c r="B18" s="179" t="s">
        <v>580</v>
      </c>
      <c r="C18" s="179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71" t="s">
        <v>86</v>
      </c>
      <c r="D1" s="171"/>
      <c r="E1" s="171"/>
      <c r="F1" s="171"/>
      <c r="G1" s="171"/>
      <c r="H1" s="171"/>
      <c r="I1" s="171"/>
      <c r="J1" s="171"/>
    </row>
    <row r="2" spans="1:10" ht="15.75" x14ac:dyDescent="0.2">
      <c r="C2" s="172" t="s">
        <v>87</v>
      </c>
      <c r="D2" s="172"/>
      <c r="E2" s="172"/>
      <c r="F2" s="172"/>
      <c r="G2" s="172"/>
      <c r="H2" s="172"/>
      <c r="I2" s="172"/>
      <c r="J2" s="172"/>
    </row>
    <row r="3" spans="1:10" ht="15.75" x14ac:dyDescent="0.2">
      <c r="C3" s="173" t="s">
        <v>711</v>
      </c>
      <c r="D3" s="173"/>
      <c r="E3" s="173"/>
      <c r="F3" s="173"/>
      <c r="G3" s="173"/>
      <c r="H3" s="173"/>
      <c r="I3" s="173"/>
      <c r="J3" s="173"/>
    </row>
    <row r="4" spans="1:10" ht="36.75" customHeight="1" x14ac:dyDescent="0.25">
      <c r="C4" s="166"/>
      <c r="D4" s="166"/>
      <c r="E4" s="166"/>
      <c r="F4" s="166"/>
      <c r="G4" s="166"/>
      <c r="H4" s="166"/>
      <c r="I4" s="166"/>
      <c r="J4" s="166"/>
    </row>
    <row r="5" spans="1:10" x14ac:dyDescent="0.2">
      <c r="A5" s="186" t="s">
        <v>702</v>
      </c>
      <c r="B5" s="186"/>
      <c r="C5" s="186"/>
      <c r="D5" s="186"/>
    </row>
    <row r="6" spans="1:10" ht="44.25" customHeight="1" x14ac:dyDescent="0.2">
      <c r="A6" s="186"/>
      <c r="B6" s="186"/>
      <c r="C6" s="186"/>
      <c r="D6" s="186"/>
    </row>
    <row r="7" spans="1:10" ht="15.75" x14ac:dyDescent="0.25">
      <c r="A7" s="184" t="s">
        <v>679</v>
      </c>
      <c r="B7" s="103" t="s">
        <v>680</v>
      </c>
      <c r="C7" s="185" t="s">
        <v>681</v>
      </c>
      <c r="D7" s="185" t="s">
        <v>682</v>
      </c>
    </row>
    <row r="8" spans="1:10" s="105" customFormat="1" ht="33.75" customHeight="1" x14ac:dyDescent="0.2">
      <c r="A8" s="184"/>
      <c r="B8" s="104" t="s">
        <v>680</v>
      </c>
      <c r="C8" s="185"/>
      <c r="D8" s="185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20"/>
  <sheetViews>
    <sheetView view="pageBreakPreview" topLeftCell="A4" zoomScaleSheetLayoutView="100" workbookViewId="0">
      <selection activeCell="A5" sqref="A5:H5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8" ht="15.75" hidden="1" x14ac:dyDescent="0.25">
      <c r="A1" s="171"/>
      <c r="B1" s="171"/>
      <c r="C1" s="171"/>
      <c r="D1" s="171"/>
      <c r="E1" s="171"/>
      <c r="F1" s="171"/>
      <c r="G1" s="171"/>
      <c r="H1" s="171"/>
    </row>
    <row r="2" spans="1:8" ht="15.75" hidden="1" x14ac:dyDescent="0.2">
      <c r="A2" s="172"/>
      <c r="B2" s="172"/>
      <c r="C2" s="172"/>
      <c r="D2" s="172"/>
      <c r="E2" s="172"/>
      <c r="F2" s="172"/>
      <c r="G2" s="172"/>
      <c r="H2" s="172"/>
    </row>
    <row r="3" spans="1:8" ht="15.75" hidden="1" x14ac:dyDescent="0.2">
      <c r="A3" s="173"/>
      <c r="B3" s="173"/>
      <c r="C3" s="173"/>
      <c r="D3" s="173"/>
      <c r="E3" s="173"/>
      <c r="F3" s="173"/>
      <c r="G3" s="173"/>
      <c r="H3" s="173"/>
    </row>
    <row r="4" spans="1:8" ht="16.5" customHeight="1" x14ac:dyDescent="0.25">
      <c r="A4" s="171" t="s">
        <v>703</v>
      </c>
      <c r="B4" s="171"/>
      <c r="C4" s="171"/>
      <c r="D4" s="171"/>
      <c r="E4" s="171"/>
      <c r="F4" s="171"/>
      <c r="G4" s="171"/>
      <c r="H4" s="171"/>
    </row>
    <row r="5" spans="1:8" ht="20.25" customHeight="1" x14ac:dyDescent="0.2">
      <c r="A5" s="173" t="s">
        <v>87</v>
      </c>
      <c r="B5" s="173"/>
      <c r="C5" s="173"/>
      <c r="D5" s="173"/>
      <c r="E5" s="173"/>
      <c r="F5" s="173"/>
      <c r="G5" s="173"/>
      <c r="H5" s="173"/>
    </row>
    <row r="6" spans="1:8" ht="20.25" customHeight="1" x14ac:dyDescent="0.2">
      <c r="A6" s="173" t="s">
        <v>710</v>
      </c>
      <c r="B6" s="173"/>
      <c r="C6" s="173"/>
      <c r="D6" s="173"/>
      <c r="E6" s="173"/>
      <c r="F6" s="173"/>
      <c r="G6" s="173"/>
      <c r="H6" s="173"/>
    </row>
    <row r="7" spans="1:8" ht="19.5" customHeight="1" x14ac:dyDescent="0.25">
      <c r="A7" s="166"/>
      <c r="B7" s="166"/>
      <c r="C7" s="166"/>
      <c r="D7" s="166"/>
      <c r="E7" s="166"/>
      <c r="F7" s="166"/>
      <c r="G7" s="166"/>
      <c r="H7" s="166"/>
    </row>
    <row r="8" spans="1:8" ht="88.5" customHeight="1" x14ac:dyDescent="0.3">
      <c r="A8" s="174" t="s">
        <v>706</v>
      </c>
      <c r="B8" s="174"/>
      <c r="C8" s="174"/>
      <c r="D8" s="174"/>
      <c r="E8" s="174"/>
      <c r="F8" s="174"/>
      <c r="G8" s="174"/>
      <c r="H8" s="174"/>
    </row>
    <row r="9" spans="1:8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8" s="26" customFormat="1" ht="16.5" customHeight="1" x14ac:dyDescent="0.2">
      <c r="A10" s="175" t="s">
        <v>89</v>
      </c>
      <c r="B10" s="176" t="s">
        <v>90</v>
      </c>
      <c r="C10" s="176" t="s">
        <v>91</v>
      </c>
      <c r="D10" s="176" t="s">
        <v>92</v>
      </c>
      <c r="E10" s="176" t="s">
        <v>93</v>
      </c>
      <c r="F10" s="178" t="s">
        <v>94</v>
      </c>
      <c r="G10" s="178" t="s">
        <v>95</v>
      </c>
      <c r="H10" s="178" t="s">
        <v>96</v>
      </c>
    </row>
    <row r="11" spans="1:8" s="26" customFormat="1" ht="39.75" customHeight="1" x14ac:dyDescent="0.2">
      <c r="A11" s="175"/>
      <c r="B11" s="177"/>
      <c r="C11" s="177"/>
      <c r="D11" s="177"/>
      <c r="E11" s="177"/>
      <c r="F11" s="177"/>
      <c r="G11" s="177"/>
      <c r="H11" s="177"/>
    </row>
    <row r="12" spans="1:8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8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26054.600000000002</v>
      </c>
      <c r="G13" s="32">
        <f>G14+G20+G84+G100+G106+G78</f>
        <v>21749.1</v>
      </c>
      <c r="H13" s="32">
        <f>H14+H20+H84+H100+H106+H78</f>
        <v>22250.300000000003</v>
      </c>
    </row>
    <row r="14" spans="1:8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8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8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9695.6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9695.6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9695.6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8072.7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6.2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v>6.2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195.5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194.9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v>194.9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197.6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184.4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v>184.4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204.4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204.4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v>204.4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195.8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185.5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v>185.5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622.9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606.5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v>606.5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185.5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185.5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v>185.5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hidden="1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</v>
      </c>
      <c r="G78" s="35">
        <f t="shared" si="7"/>
        <v>0</v>
      </c>
      <c r="H78" s="35">
        <f t="shared" si="7"/>
        <v>0</v>
      </c>
    </row>
    <row r="79" spans="1:8" ht="27" hidden="1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</v>
      </c>
      <c r="G79" s="35">
        <f t="shared" si="7"/>
        <v>0</v>
      </c>
      <c r="H79" s="35">
        <f t="shared" si="7"/>
        <v>0</v>
      </c>
    </row>
    <row r="80" spans="1:8" ht="27" hidden="1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</v>
      </c>
      <c r="G80" s="35">
        <f t="shared" si="7"/>
        <v>0</v>
      </c>
      <c r="H80" s="35">
        <f t="shared" si="7"/>
        <v>0</v>
      </c>
    </row>
    <row r="81" spans="1:8" ht="41.25" hidden="1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</v>
      </c>
      <c r="G81" s="35">
        <f t="shared" si="7"/>
        <v>0</v>
      </c>
      <c r="H81" s="35">
        <f t="shared" si="7"/>
        <v>0</v>
      </c>
    </row>
    <row r="82" spans="1:8" ht="27" hidden="1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</v>
      </c>
      <c r="G82" s="35">
        <f t="shared" si="7"/>
        <v>0</v>
      </c>
      <c r="H82" s="35">
        <f t="shared" si="7"/>
        <v>0</v>
      </c>
    </row>
    <row r="83" spans="1:8" ht="27.75" hidden="1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F121+F148+F158+F164+F188+F107+F180+F116+F153</f>
        <v>11794.2</v>
      </c>
      <c r="G106" s="35">
        <f t="shared" ref="G106:H106" si="12">G121+G148+G158+G164+G188+G107+G180+G116+G153</f>
        <v>7014.1</v>
      </c>
      <c r="H106" s="35">
        <f t="shared" si="12"/>
        <v>7014.1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99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99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99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99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v>99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1071.8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7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7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7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v>7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39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39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39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</f>
        <v>39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964.5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964.5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964.5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</f>
        <v>964.5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1335.7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</f>
        <v>1335.7</v>
      </c>
      <c r="G154" s="35">
        <f t="shared" si="20"/>
        <v>0</v>
      </c>
      <c r="H154" s="35">
        <f t="shared" si="20"/>
        <v>0</v>
      </c>
    </row>
    <row r="155" spans="1:8" ht="30.7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</f>
        <v>1335.7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1335.7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v>1335.7</v>
      </c>
      <c r="G157" s="35">
        <v>0</v>
      </c>
      <c r="H157" s="35">
        <v>0</v>
      </c>
    </row>
    <row r="158" spans="1:8" s="157" customFormat="1" ht="57.75" customHeight="1" x14ac:dyDescent="0.25">
      <c r="A158" s="154" t="s">
        <v>204</v>
      </c>
      <c r="B158" s="155" t="s">
        <v>99</v>
      </c>
      <c r="C158" s="155" t="s">
        <v>175</v>
      </c>
      <c r="D158" s="155" t="s">
        <v>205</v>
      </c>
      <c r="E158" s="155" t="s">
        <v>102</v>
      </c>
      <c r="F158" s="156">
        <f t="shared" ref="F158:H162" si="21">F159</f>
        <v>87.6</v>
      </c>
      <c r="G158" s="156">
        <f t="shared" si="21"/>
        <v>87.6</v>
      </c>
      <c r="H158" s="156">
        <f t="shared" si="21"/>
        <v>87.6</v>
      </c>
    </row>
    <row r="159" spans="1:8" ht="44.25" customHeight="1" x14ac:dyDescent="0.25">
      <c r="A159" s="36" t="s">
        <v>206</v>
      </c>
      <c r="B159" s="33" t="s">
        <v>99</v>
      </c>
      <c r="C159" s="33" t="s">
        <v>175</v>
      </c>
      <c r="D159" s="33" t="s">
        <v>207</v>
      </c>
      <c r="E159" s="33" t="s">
        <v>102</v>
      </c>
      <c r="F159" s="35">
        <f t="shared" si="21"/>
        <v>87.6</v>
      </c>
      <c r="G159" s="35">
        <f t="shared" si="21"/>
        <v>87.6</v>
      </c>
      <c r="H159" s="35">
        <f t="shared" si="21"/>
        <v>87.6</v>
      </c>
    </row>
    <row r="160" spans="1:8" ht="43.5" customHeight="1" x14ac:dyDescent="0.25">
      <c r="A160" s="36" t="s">
        <v>208</v>
      </c>
      <c r="B160" s="33" t="s">
        <v>99</v>
      </c>
      <c r="C160" s="33" t="s">
        <v>175</v>
      </c>
      <c r="D160" s="33" t="s">
        <v>209</v>
      </c>
      <c r="E160" s="33" t="s">
        <v>102</v>
      </c>
      <c r="F160" s="35">
        <f t="shared" si="21"/>
        <v>87.6</v>
      </c>
      <c r="G160" s="35">
        <f t="shared" si="21"/>
        <v>87.6</v>
      </c>
      <c r="H160" s="35">
        <f t="shared" si="21"/>
        <v>87.6</v>
      </c>
    </row>
    <row r="161" spans="1:8" ht="18.75" customHeight="1" x14ac:dyDescent="0.25">
      <c r="A161" s="36" t="s">
        <v>180</v>
      </c>
      <c r="B161" s="33" t="s">
        <v>99</v>
      </c>
      <c r="C161" s="33" t="s">
        <v>175</v>
      </c>
      <c r="D161" s="33" t="s">
        <v>210</v>
      </c>
      <c r="E161" s="33" t="s">
        <v>102</v>
      </c>
      <c r="F161" s="35">
        <f t="shared" si="21"/>
        <v>87.6</v>
      </c>
      <c r="G161" s="35">
        <f t="shared" si="21"/>
        <v>87.6</v>
      </c>
      <c r="H161" s="35">
        <f t="shared" si="21"/>
        <v>87.6</v>
      </c>
    </row>
    <row r="162" spans="1:8" ht="26.25" customHeight="1" x14ac:dyDescent="0.25">
      <c r="A162" s="36" t="s">
        <v>121</v>
      </c>
      <c r="B162" s="33" t="s">
        <v>99</v>
      </c>
      <c r="C162" s="33" t="s">
        <v>175</v>
      </c>
      <c r="D162" s="33" t="s">
        <v>210</v>
      </c>
      <c r="E162" s="33" t="s">
        <v>122</v>
      </c>
      <c r="F162" s="35">
        <f t="shared" si="21"/>
        <v>87.6</v>
      </c>
      <c r="G162" s="35">
        <f t="shared" si="21"/>
        <v>87.6</v>
      </c>
      <c r="H162" s="35">
        <f t="shared" si="21"/>
        <v>87.6</v>
      </c>
    </row>
    <row r="163" spans="1:8" ht="31.5" customHeight="1" x14ac:dyDescent="0.25">
      <c r="A163" s="36" t="s">
        <v>123</v>
      </c>
      <c r="B163" s="33" t="s">
        <v>99</v>
      </c>
      <c r="C163" s="33" t="s">
        <v>175</v>
      </c>
      <c r="D163" s="33" t="s">
        <v>210</v>
      </c>
      <c r="E163" s="33" t="s">
        <v>124</v>
      </c>
      <c r="F163" s="35">
        <v>87.6</v>
      </c>
      <c r="G163" s="35">
        <v>87.6</v>
      </c>
      <c r="H163" s="35">
        <v>87.6</v>
      </c>
    </row>
    <row r="164" spans="1:8" ht="30" customHeight="1" x14ac:dyDescent="0.25">
      <c r="A164" s="36" t="s">
        <v>211</v>
      </c>
      <c r="B164" s="33" t="s">
        <v>99</v>
      </c>
      <c r="C164" s="33" t="s">
        <v>175</v>
      </c>
      <c r="D164" s="33" t="s">
        <v>212</v>
      </c>
      <c r="E164" s="33" t="s">
        <v>102</v>
      </c>
      <c r="F164" s="35">
        <f>F165+F176+F172</f>
        <v>880</v>
      </c>
      <c r="G164" s="35">
        <f t="shared" ref="G164:H164" si="22">G165+G176+G172</f>
        <v>430</v>
      </c>
      <c r="H164" s="35">
        <f t="shared" si="22"/>
        <v>430</v>
      </c>
    </row>
    <row r="165" spans="1:8" ht="39" hidden="1" x14ac:dyDescent="0.25">
      <c r="A165" s="36" t="s">
        <v>213</v>
      </c>
      <c r="B165" s="33" t="s">
        <v>99</v>
      </c>
      <c r="C165" s="33" t="s">
        <v>175</v>
      </c>
      <c r="D165" s="33" t="s">
        <v>214</v>
      </c>
      <c r="E165" s="33" t="s">
        <v>102</v>
      </c>
      <c r="F165" s="35">
        <f t="shared" ref="F165:H167" si="23">F166</f>
        <v>0</v>
      </c>
      <c r="G165" s="35">
        <f t="shared" si="23"/>
        <v>0</v>
      </c>
      <c r="H165" s="35">
        <f t="shared" si="23"/>
        <v>0</v>
      </c>
    </row>
    <row r="166" spans="1:8" ht="15" hidden="1" x14ac:dyDescent="0.25">
      <c r="A166" s="36" t="s">
        <v>180</v>
      </c>
      <c r="B166" s="33" t="s">
        <v>99</v>
      </c>
      <c r="C166" s="33" t="s">
        <v>175</v>
      </c>
      <c r="D166" s="33" t="s">
        <v>215</v>
      </c>
      <c r="E166" s="33" t="s">
        <v>102</v>
      </c>
      <c r="F166" s="35">
        <f t="shared" si="23"/>
        <v>0</v>
      </c>
      <c r="G166" s="35">
        <f t="shared" si="23"/>
        <v>0</v>
      </c>
      <c r="H166" s="35">
        <f t="shared" si="23"/>
        <v>0</v>
      </c>
    </row>
    <row r="167" spans="1:8" ht="26.25" hidden="1" x14ac:dyDescent="0.25">
      <c r="A167" s="36" t="s">
        <v>121</v>
      </c>
      <c r="B167" s="33" t="s">
        <v>99</v>
      </c>
      <c r="C167" s="33" t="s">
        <v>175</v>
      </c>
      <c r="D167" s="33" t="s">
        <v>215</v>
      </c>
      <c r="E167" s="33" t="s">
        <v>122</v>
      </c>
      <c r="F167" s="35">
        <f t="shared" si="23"/>
        <v>0</v>
      </c>
      <c r="G167" s="35">
        <f t="shared" si="23"/>
        <v>0</v>
      </c>
      <c r="H167" s="35">
        <f t="shared" si="23"/>
        <v>0</v>
      </c>
    </row>
    <row r="168" spans="1:8" ht="39" hidden="1" x14ac:dyDescent="0.25">
      <c r="A168" s="36" t="s">
        <v>123</v>
      </c>
      <c r="B168" s="33" t="s">
        <v>99</v>
      </c>
      <c r="C168" s="33" t="s">
        <v>175</v>
      </c>
      <c r="D168" s="33" t="s">
        <v>215</v>
      </c>
      <c r="E168" s="33" t="s">
        <v>124</v>
      </c>
      <c r="F168" s="35">
        <v>0</v>
      </c>
      <c r="G168" s="35">
        <v>0</v>
      </c>
      <c r="H168" s="35">
        <v>0</v>
      </c>
    </row>
    <row r="169" spans="1:8" ht="15" hidden="1" x14ac:dyDescent="0.25">
      <c r="A169" s="36" t="s">
        <v>166</v>
      </c>
      <c r="B169" s="33" t="s">
        <v>99</v>
      </c>
      <c r="C169" s="33" t="s">
        <v>175</v>
      </c>
      <c r="D169" s="33" t="s">
        <v>216</v>
      </c>
      <c r="E169" s="33" t="s">
        <v>102</v>
      </c>
      <c r="F169" s="35">
        <f t="shared" ref="F169:H170" si="24">F170</f>
        <v>0</v>
      </c>
      <c r="G169" s="35">
        <f t="shared" si="24"/>
        <v>0</v>
      </c>
      <c r="H169" s="35">
        <f t="shared" si="24"/>
        <v>0</v>
      </c>
    </row>
    <row r="170" spans="1:8" ht="15" hidden="1" x14ac:dyDescent="0.25">
      <c r="A170" s="36" t="s">
        <v>217</v>
      </c>
      <c r="B170" s="33" t="s">
        <v>99</v>
      </c>
      <c r="C170" s="33" t="s">
        <v>175</v>
      </c>
      <c r="D170" s="33" t="s">
        <v>218</v>
      </c>
      <c r="E170" s="33" t="s">
        <v>102</v>
      </c>
      <c r="F170" s="35">
        <f t="shared" si="24"/>
        <v>0</v>
      </c>
      <c r="G170" s="35">
        <f t="shared" si="24"/>
        <v>0</v>
      </c>
      <c r="H170" s="35">
        <f t="shared" si="24"/>
        <v>0</v>
      </c>
    </row>
    <row r="171" spans="1:8" ht="15" hidden="1" x14ac:dyDescent="0.25">
      <c r="A171" s="36" t="s">
        <v>219</v>
      </c>
      <c r="B171" s="33" t="s">
        <v>99</v>
      </c>
      <c r="C171" s="33" t="s">
        <v>175</v>
      </c>
      <c r="D171" s="33" t="s">
        <v>218</v>
      </c>
      <c r="E171" s="33" t="s">
        <v>220</v>
      </c>
      <c r="F171" s="35">
        <v>0</v>
      </c>
      <c r="G171" s="35">
        <v>0</v>
      </c>
      <c r="H171" s="35">
        <v>0</v>
      </c>
    </row>
    <row r="172" spans="1:8" ht="39" x14ac:dyDescent="0.25">
      <c r="A172" s="36" t="s">
        <v>213</v>
      </c>
      <c r="B172" s="33" t="s">
        <v>99</v>
      </c>
      <c r="C172" s="33" t="s">
        <v>175</v>
      </c>
      <c r="D172" s="33" t="s">
        <v>214</v>
      </c>
      <c r="E172" s="33" t="s">
        <v>102</v>
      </c>
      <c r="F172" s="35">
        <f>F173</f>
        <v>360</v>
      </c>
      <c r="G172" s="35">
        <f t="shared" ref="G172:H174" si="25">G173</f>
        <v>0</v>
      </c>
      <c r="H172" s="35">
        <f t="shared" si="25"/>
        <v>0</v>
      </c>
    </row>
    <row r="173" spans="1:8" ht="15" x14ac:dyDescent="0.25">
      <c r="A173" s="36" t="s">
        <v>180</v>
      </c>
      <c r="B173" s="33" t="s">
        <v>99</v>
      </c>
      <c r="C173" s="33" t="s">
        <v>175</v>
      </c>
      <c r="D173" s="33" t="s">
        <v>215</v>
      </c>
      <c r="E173" s="33" t="s">
        <v>102</v>
      </c>
      <c r="F173" s="35">
        <f>F174</f>
        <v>360</v>
      </c>
      <c r="G173" s="35">
        <f t="shared" si="25"/>
        <v>0</v>
      </c>
      <c r="H173" s="35">
        <f t="shared" si="25"/>
        <v>0</v>
      </c>
    </row>
    <row r="174" spans="1:8" ht="26.25" x14ac:dyDescent="0.25">
      <c r="A174" s="36" t="s">
        <v>121</v>
      </c>
      <c r="B174" s="33" t="s">
        <v>99</v>
      </c>
      <c r="C174" s="33" t="s">
        <v>175</v>
      </c>
      <c r="D174" s="33" t="s">
        <v>215</v>
      </c>
      <c r="E174" s="33" t="s">
        <v>122</v>
      </c>
      <c r="F174" s="35">
        <f>F175</f>
        <v>360</v>
      </c>
      <c r="G174" s="35">
        <f t="shared" si="25"/>
        <v>0</v>
      </c>
      <c r="H174" s="35">
        <f t="shared" si="25"/>
        <v>0</v>
      </c>
    </row>
    <row r="175" spans="1:8" ht="39" x14ac:dyDescent="0.25">
      <c r="A175" s="36" t="s">
        <v>123</v>
      </c>
      <c r="B175" s="33" t="s">
        <v>99</v>
      </c>
      <c r="C175" s="33" t="s">
        <v>175</v>
      </c>
      <c r="D175" s="33" t="s">
        <v>215</v>
      </c>
      <c r="E175" s="33" t="s">
        <v>124</v>
      </c>
      <c r="F175" s="35">
        <v>360</v>
      </c>
      <c r="G175" s="35">
        <v>0</v>
      </c>
      <c r="H175" s="35">
        <v>0</v>
      </c>
    </row>
    <row r="176" spans="1:8" ht="31.5" customHeight="1" x14ac:dyDescent="0.25">
      <c r="A176" s="36" t="s">
        <v>221</v>
      </c>
      <c r="B176" s="33" t="s">
        <v>99</v>
      </c>
      <c r="C176" s="33" t="s">
        <v>175</v>
      </c>
      <c r="D176" s="33" t="s">
        <v>222</v>
      </c>
      <c r="E176" s="33" t="s">
        <v>102</v>
      </c>
      <c r="F176" s="35">
        <f t="shared" ref="F176:H178" si="26">F177</f>
        <v>520</v>
      </c>
      <c r="G176" s="35">
        <f t="shared" si="26"/>
        <v>430</v>
      </c>
      <c r="H176" s="35">
        <f t="shared" si="26"/>
        <v>430</v>
      </c>
    </row>
    <row r="177" spans="1:8" ht="18.75" customHeight="1" x14ac:dyDescent="0.25">
      <c r="A177" s="36" t="s">
        <v>180</v>
      </c>
      <c r="B177" s="33" t="s">
        <v>99</v>
      </c>
      <c r="C177" s="33" t="s">
        <v>175</v>
      </c>
      <c r="D177" s="33" t="s">
        <v>223</v>
      </c>
      <c r="E177" s="33" t="s">
        <v>102</v>
      </c>
      <c r="F177" s="35">
        <f t="shared" si="26"/>
        <v>520</v>
      </c>
      <c r="G177" s="35">
        <f t="shared" si="26"/>
        <v>430</v>
      </c>
      <c r="H177" s="35">
        <f t="shared" si="26"/>
        <v>430</v>
      </c>
    </row>
    <row r="178" spans="1:8" ht="26.25" x14ac:dyDescent="0.25">
      <c r="A178" s="36" t="s">
        <v>121</v>
      </c>
      <c r="B178" s="33" t="s">
        <v>99</v>
      </c>
      <c r="C178" s="33" t="s">
        <v>175</v>
      </c>
      <c r="D178" s="33" t="s">
        <v>223</v>
      </c>
      <c r="E178" s="33" t="s">
        <v>122</v>
      </c>
      <c r="F178" s="35">
        <f t="shared" si="26"/>
        <v>520</v>
      </c>
      <c r="G178" s="35">
        <f t="shared" si="26"/>
        <v>430</v>
      </c>
      <c r="H178" s="35">
        <f t="shared" si="26"/>
        <v>430</v>
      </c>
    </row>
    <row r="179" spans="1:8" ht="39" x14ac:dyDescent="0.25">
      <c r="A179" s="36" t="s">
        <v>123</v>
      </c>
      <c r="B179" s="33" t="s">
        <v>99</v>
      </c>
      <c r="C179" s="33" t="s">
        <v>175</v>
      </c>
      <c r="D179" s="33" t="s">
        <v>223</v>
      </c>
      <c r="E179" s="33" t="s">
        <v>124</v>
      </c>
      <c r="F179" s="35">
        <f>430+90</f>
        <v>520</v>
      </c>
      <c r="G179" s="35">
        <v>430</v>
      </c>
      <c r="H179" s="35">
        <v>430</v>
      </c>
    </row>
    <row r="180" spans="1:8" ht="51.75" hidden="1" x14ac:dyDescent="0.25">
      <c r="A180" s="36" t="s">
        <v>224</v>
      </c>
      <c r="B180" s="33" t="s">
        <v>99</v>
      </c>
      <c r="C180" s="33" t="s">
        <v>175</v>
      </c>
      <c r="D180" s="33" t="s">
        <v>225</v>
      </c>
      <c r="E180" s="33" t="s">
        <v>102</v>
      </c>
      <c r="F180" s="35">
        <f t="shared" ref="F180:H182" si="27">F181</f>
        <v>0</v>
      </c>
      <c r="G180" s="35">
        <f t="shared" si="27"/>
        <v>0</v>
      </c>
      <c r="H180" s="35">
        <f t="shared" si="27"/>
        <v>0</v>
      </c>
    </row>
    <row r="181" spans="1:8" ht="15" hidden="1" x14ac:dyDescent="0.25">
      <c r="A181" s="36" t="s">
        <v>180</v>
      </c>
      <c r="B181" s="33" t="s">
        <v>99</v>
      </c>
      <c r="C181" s="33" t="s">
        <v>175</v>
      </c>
      <c r="D181" s="33" t="s">
        <v>226</v>
      </c>
      <c r="E181" s="33" t="s">
        <v>102</v>
      </c>
      <c r="F181" s="35">
        <f t="shared" si="27"/>
        <v>0</v>
      </c>
      <c r="G181" s="35">
        <f t="shared" si="27"/>
        <v>0</v>
      </c>
      <c r="H181" s="35">
        <f t="shared" si="27"/>
        <v>0</v>
      </c>
    </row>
    <row r="182" spans="1:8" ht="39" hidden="1" x14ac:dyDescent="0.25">
      <c r="A182" s="36" t="s">
        <v>227</v>
      </c>
      <c r="B182" s="33" t="s">
        <v>99</v>
      </c>
      <c r="C182" s="33" t="s">
        <v>175</v>
      </c>
      <c r="D182" s="33" t="s">
        <v>226</v>
      </c>
      <c r="E182" s="33" t="s">
        <v>228</v>
      </c>
      <c r="F182" s="35">
        <f t="shared" si="27"/>
        <v>0</v>
      </c>
      <c r="G182" s="35">
        <f t="shared" si="27"/>
        <v>0</v>
      </c>
      <c r="H182" s="35">
        <f t="shared" si="27"/>
        <v>0</v>
      </c>
    </row>
    <row r="183" spans="1:8" ht="15" hidden="1" x14ac:dyDescent="0.25">
      <c r="A183" s="36" t="s">
        <v>229</v>
      </c>
      <c r="B183" s="33" t="s">
        <v>99</v>
      </c>
      <c r="C183" s="33" t="s">
        <v>175</v>
      </c>
      <c r="D183" s="33" t="s">
        <v>226</v>
      </c>
      <c r="E183" s="33" t="s">
        <v>230</v>
      </c>
      <c r="F183" s="35">
        <v>0</v>
      </c>
      <c r="G183" s="35">
        <v>0</v>
      </c>
      <c r="H183" s="35">
        <v>0</v>
      </c>
    </row>
    <row r="184" spans="1:8" ht="26.25" hidden="1" x14ac:dyDescent="0.25">
      <c r="A184" s="36" t="s">
        <v>231</v>
      </c>
      <c r="B184" s="33" t="s">
        <v>99</v>
      </c>
      <c r="C184" s="33" t="s">
        <v>175</v>
      </c>
      <c r="D184" s="33" t="s">
        <v>232</v>
      </c>
      <c r="E184" s="33" t="s">
        <v>102</v>
      </c>
      <c r="F184" s="35">
        <f t="shared" ref="F184:H186" si="28">F185</f>
        <v>0</v>
      </c>
      <c r="G184" s="35">
        <f t="shared" si="28"/>
        <v>0</v>
      </c>
      <c r="H184" s="35">
        <f t="shared" si="28"/>
        <v>0</v>
      </c>
    </row>
    <row r="185" spans="1:8" ht="15" hidden="1" x14ac:dyDescent="0.25">
      <c r="A185" s="36" t="s">
        <v>180</v>
      </c>
      <c r="B185" s="33" t="s">
        <v>99</v>
      </c>
      <c r="C185" s="33" t="s">
        <v>175</v>
      </c>
      <c r="D185" s="33" t="s">
        <v>233</v>
      </c>
      <c r="E185" s="33" t="s">
        <v>102</v>
      </c>
      <c r="F185" s="35">
        <f t="shared" si="28"/>
        <v>0</v>
      </c>
      <c r="G185" s="35">
        <f t="shared" si="28"/>
        <v>0</v>
      </c>
      <c r="H185" s="35">
        <f t="shared" si="28"/>
        <v>0</v>
      </c>
    </row>
    <row r="186" spans="1:8" ht="26.25" hidden="1" x14ac:dyDescent="0.25">
      <c r="A186" s="36" t="s">
        <v>121</v>
      </c>
      <c r="B186" s="33" t="s">
        <v>99</v>
      </c>
      <c r="C186" s="33" t="s">
        <v>175</v>
      </c>
      <c r="D186" s="33" t="s">
        <v>233</v>
      </c>
      <c r="E186" s="33" t="s">
        <v>122</v>
      </c>
      <c r="F186" s="35">
        <f t="shared" si="28"/>
        <v>0</v>
      </c>
      <c r="G186" s="35">
        <f t="shared" si="28"/>
        <v>0</v>
      </c>
      <c r="H186" s="35">
        <f t="shared" si="28"/>
        <v>0</v>
      </c>
    </row>
    <row r="187" spans="1:8" ht="39" hidden="1" x14ac:dyDescent="0.25">
      <c r="A187" s="36" t="s">
        <v>123</v>
      </c>
      <c r="B187" s="33" t="s">
        <v>99</v>
      </c>
      <c r="C187" s="33" t="s">
        <v>175</v>
      </c>
      <c r="D187" s="33" t="s">
        <v>233</v>
      </c>
      <c r="E187" s="33" t="s">
        <v>124</v>
      </c>
      <c r="F187" s="35"/>
      <c r="G187" s="35"/>
      <c r="H187" s="35"/>
    </row>
    <row r="188" spans="1:8" ht="39" x14ac:dyDescent="0.25">
      <c r="A188" s="36" t="s">
        <v>234</v>
      </c>
      <c r="B188" s="33" t="s">
        <v>99</v>
      </c>
      <c r="C188" s="33" t="s">
        <v>175</v>
      </c>
      <c r="D188" s="33" t="s">
        <v>235</v>
      </c>
      <c r="E188" s="33" t="s">
        <v>102</v>
      </c>
      <c r="F188" s="35">
        <f>F189+F192+F195+F198</f>
        <v>8114.0999999999995</v>
      </c>
      <c r="G188" s="35">
        <f t="shared" ref="G188:H188" si="29">G189+G192+G195+G198</f>
        <v>5617.5</v>
      </c>
      <c r="H188" s="35">
        <f t="shared" si="29"/>
        <v>5617.5</v>
      </c>
    </row>
    <row r="189" spans="1:8" ht="54" customHeight="1" x14ac:dyDescent="0.25">
      <c r="A189" s="36" t="s">
        <v>236</v>
      </c>
      <c r="B189" s="33" t="s">
        <v>99</v>
      </c>
      <c r="C189" s="33" t="s">
        <v>175</v>
      </c>
      <c r="D189" s="33" t="s">
        <v>237</v>
      </c>
      <c r="E189" s="33" t="s">
        <v>102</v>
      </c>
      <c r="F189" s="35">
        <f t="shared" ref="F189:H190" si="30">F190</f>
        <v>496</v>
      </c>
      <c r="G189" s="35">
        <f t="shared" si="30"/>
        <v>496</v>
      </c>
      <c r="H189" s="35">
        <f t="shared" si="30"/>
        <v>496</v>
      </c>
    </row>
    <row r="190" spans="1:8" ht="15" x14ac:dyDescent="0.25">
      <c r="A190" s="36" t="s">
        <v>125</v>
      </c>
      <c r="B190" s="33" t="s">
        <v>99</v>
      </c>
      <c r="C190" s="33" t="s">
        <v>175</v>
      </c>
      <c r="D190" s="33" t="s">
        <v>237</v>
      </c>
      <c r="E190" s="33" t="s">
        <v>126</v>
      </c>
      <c r="F190" s="35">
        <f t="shared" si="30"/>
        <v>496</v>
      </c>
      <c r="G190" s="35">
        <f t="shared" si="30"/>
        <v>496</v>
      </c>
      <c r="H190" s="35">
        <f t="shared" si="30"/>
        <v>496</v>
      </c>
    </row>
    <row r="191" spans="1:8" ht="15" x14ac:dyDescent="0.25">
      <c r="A191" s="36" t="s">
        <v>127</v>
      </c>
      <c r="B191" s="33" t="s">
        <v>99</v>
      </c>
      <c r="C191" s="33" t="s">
        <v>175</v>
      </c>
      <c r="D191" s="33" t="s">
        <v>237</v>
      </c>
      <c r="E191" s="33" t="s">
        <v>128</v>
      </c>
      <c r="F191" s="35">
        <v>496</v>
      </c>
      <c r="G191" s="35">
        <v>496</v>
      </c>
      <c r="H191" s="35">
        <v>496</v>
      </c>
    </row>
    <row r="192" spans="1:8" ht="33" customHeight="1" x14ac:dyDescent="0.25">
      <c r="A192" s="36" t="s">
        <v>238</v>
      </c>
      <c r="B192" s="33" t="s">
        <v>99</v>
      </c>
      <c r="C192" s="33" t="s">
        <v>175</v>
      </c>
      <c r="D192" s="33" t="s">
        <v>239</v>
      </c>
      <c r="E192" s="33" t="s">
        <v>102</v>
      </c>
      <c r="F192" s="35">
        <f>F193+F201</f>
        <v>6461.4</v>
      </c>
      <c r="G192" s="35">
        <f>G193+G201</f>
        <v>5121.5</v>
      </c>
      <c r="H192" s="35">
        <f>H193+H201</f>
        <v>5121.5</v>
      </c>
    </row>
    <row r="193" spans="1:8" ht="70.5" customHeight="1" x14ac:dyDescent="0.25">
      <c r="A193" s="36" t="s">
        <v>111</v>
      </c>
      <c r="B193" s="33" t="s">
        <v>99</v>
      </c>
      <c r="C193" s="33" t="s">
        <v>175</v>
      </c>
      <c r="D193" s="33" t="s">
        <v>239</v>
      </c>
      <c r="E193" s="33" t="s">
        <v>112</v>
      </c>
      <c r="F193" s="35">
        <f>F194</f>
        <v>2943.9</v>
      </c>
      <c r="G193" s="35">
        <f>G194</f>
        <v>3000.3</v>
      </c>
      <c r="H193" s="35">
        <f>H194</f>
        <v>3000.3</v>
      </c>
    </row>
    <row r="194" spans="1:8" ht="18" customHeight="1" x14ac:dyDescent="0.25">
      <c r="A194" s="36" t="s">
        <v>240</v>
      </c>
      <c r="B194" s="33" t="s">
        <v>99</v>
      </c>
      <c r="C194" s="33" t="s">
        <v>175</v>
      </c>
      <c r="D194" s="33" t="s">
        <v>239</v>
      </c>
      <c r="E194" s="33" t="s">
        <v>241</v>
      </c>
      <c r="F194" s="35">
        <f>3000.3-44.5-13.4+1.5</f>
        <v>2943.9</v>
      </c>
      <c r="G194" s="35">
        <v>3000.3</v>
      </c>
      <c r="H194" s="35">
        <v>3000.3</v>
      </c>
    </row>
    <row r="195" spans="1:8" ht="36" customHeight="1" x14ac:dyDescent="0.25">
      <c r="A195" s="36" t="s">
        <v>715</v>
      </c>
      <c r="B195" s="33" t="s">
        <v>99</v>
      </c>
      <c r="C195" s="33" t="s">
        <v>175</v>
      </c>
      <c r="D195" s="33" t="s">
        <v>716</v>
      </c>
      <c r="E195" s="33" t="s">
        <v>102</v>
      </c>
      <c r="F195" s="35">
        <f>F196</f>
        <v>1100.3</v>
      </c>
      <c r="G195" s="35">
        <f t="shared" ref="G195:H196" si="31">G196</f>
        <v>0</v>
      </c>
      <c r="H195" s="35">
        <f t="shared" si="31"/>
        <v>0</v>
      </c>
    </row>
    <row r="196" spans="1:8" ht="75" customHeight="1" x14ac:dyDescent="0.25">
      <c r="A196" s="36" t="s">
        <v>111</v>
      </c>
      <c r="B196" s="33" t="s">
        <v>99</v>
      </c>
      <c r="C196" s="33" t="s">
        <v>175</v>
      </c>
      <c r="D196" s="33" t="s">
        <v>716</v>
      </c>
      <c r="E196" s="33" t="s">
        <v>112</v>
      </c>
      <c r="F196" s="35">
        <f>F197</f>
        <v>1100.3</v>
      </c>
      <c r="G196" s="35">
        <f t="shared" si="31"/>
        <v>0</v>
      </c>
      <c r="H196" s="35">
        <f t="shared" si="31"/>
        <v>0</v>
      </c>
    </row>
    <row r="197" spans="1:8" ht="18" customHeight="1" x14ac:dyDescent="0.25">
      <c r="A197" s="36" t="s">
        <v>240</v>
      </c>
      <c r="B197" s="33" t="s">
        <v>99</v>
      </c>
      <c r="C197" s="33" t="s">
        <v>175</v>
      </c>
      <c r="D197" s="33" t="s">
        <v>716</v>
      </c>
      <c r="E197" s="33" t="s">
        <v>241</v>
      </c>
      <c r="F197" s="35">
        <f>845.1+255.2</f>
        <v>1100.3</v>
      </c>
      <c r="G197" s="35">
        <v>0</v>
      </c>
      <c r="H197" s="35">
        <v>0</v>
      </c>
    </row>
    <row r="198" spans="1:8" ht="42.75" customHeight="1" x14ac:dyDescent="0.25">
      <c r="A198" s="36" t="s">
        <v>717</v>
      </c>
      <c r="B198" s="33" t="s">
        <v>99</v>
      </c>
      <c r="C198" s="33" t="s">
        <v>175</v>
      </c>
      <c r="D198" s="33" t="s">
        <v>718</v>
      </c>
      <c r="E198" s="33" t="s">
        <v>102</v>
      </c>
      <c r="F198" s="35">
        <f>F199</f>
        <v>56.4</v>
      </c>
      <c r="G198" s="35">
        <f t="shared" ref="G198:H199" si="32">G199</f>
        <v>0</v>
      </c>
      <c r="H198" s="35">
        <f t="shared" si="32"/>
        <v>0</v>
      </c>
    </row>
    <row r="199" spans="1:8" ht="72" customHeight="1" x14ac:dyDescent="0.25">
      <c r="A199" s="36" t="s">
        <v>111</v>
      </c>
      <c r="B199" s="33" t="s">
        <v>99</v>
      </c>
      <c r="C199" s="33" t="s">
        <v>175</v>
      </c>
      <c r="D199" s="33" t="s">
        <v>718</v>
      </c>
      <c r="E199" s="33" t="s">
        <v>112</v>
      </c>
      <c r="F199" s="35">
        <f>F200</f>
        <v>56.4</v>
      </c>
      <c r="G199" s="35">
        <f t="shared" si="32"/>
        <v>0</v>
      </c>
      <c r="H199" s="35">
        <f t="shared" si="32"/>
        <v>0</v>
      </c>
    </row>
    <row r="200" spans="1:8" ht="18" customHeight="1" x14ac:dyDescent="0.25">
      <c r="A200" s="36" t="s">
        <v>240</v>
      </c>
      <c r="B200" s="33" t="s">
        <v>99</v>
      </c>
      <c r="C200" s="33" t="s">
        <v>175</v>
      </c>
      <c r="D200" s="33" t="s">
        <v>718</v>
      </c>
      <c r="E200" s="33" t="s">
        <v>241</v>
      </c>
      <c r="F200" s="35">
        <f>44.5+13.4-1.5</f>
        <v>56.4</v>
      </c>
      <c r="G200" s="35">
        <v>0</v>
      </c>
      <c r="H200" s="35">
        <v>0</v>
      </c>
    </row>
    <row r="201" spans="1:8" ht="26.25" x14ac:dyDescent="0.25">
      <c r="A201" s="36" t="s">
        <v>121</v>
      </c>
      <c r="B201" s="33" t="s">
        <v>99</v>
      </c>
      <c r="C201" s="33" t="s">
        <v>175</v>
      </c>
      <c r="D201" s="33" t="s">
        <v>239</v>
      </c>
      <c r="E201" s="33" t="s">
        <v>122</v>
      </c>
      <c r="F201" s="35">
        <f>F202</f>
        <v>3517.5</v>
      </c>
      <c r="G201" s="35">
        <f>G202</f>
        <v>2121.1999999999998</v>
      </c>
      <c r="H201" s="35">
        <f>H202</f>
        <v>2121.1999999999998</v>
      </c>
    </row>
    <row r="202" spans="1:8" ht="39" x14ac:dyDescent="0.25">
      <c r="A202" s="36" t="s">
        <v>123</v>
      </c>
      <c r="B202" s="33" t="s">
        <v>99</v>
      </c>
      <c r="C202" s="33" t="s">
        <v>175</v>
      </c>
      <c r="D202" s="33" t="s">
        <v>239</v>
      </c>
      <c r="E202" s="33" t="s">
        <v>124</v>
      </c>
      <c r="F202" s="35">
        <f>2121.2-256.3+1652.6</f>
        <v>3517.5</v>
      </c>
      <c r="G202" s="35">
        <v>2121.1999999999998</v>
      </c>
      <c r="H202" s="35">
        <v>2121.1999999999998</v>
      </c>
    </row>
    <row r="203" spans="1:8" ht="14.25" x14ac:dyDescent="0.2">
      <c r="A203" s="52" t="s">
        <v>242</v>
      </c>
      <c r="B203" s="31" t="s">
        <v>104</v>
      </c>
      <c r="C203" s="31" t="s">
        <v>100</v>
      </c>
      <c r="D203" s="31" t="s">
        <v>101</v>
      </c>
      <c r="E203" s="31" t="s">
        <v>102</v>
      </c>
      <c r="F203" s="32">
        <f t="shared" ref="F203:H208" si="33">F204</f>
        <v>67.099999999999994</v>
      </c>
      <c r="G203" s="32">
        <f t="shared" si="33"/>
        <v>67.8</v>
      </c>
      <c r="H203" s="32">
        <f t="shared" si="33"/>
        <v>70.3</v>
      </c>
    </row>
    <row r="204" spans="1:8" ht="20.25" customHeight="1" x14ac:dyDescent="0.25">
      <c r="A204" s="36" t="s">
        <v>243</v>
      </c>
      <c r="B204" s="33" t="s">
        <v>104</v>
      </c>
      <c r="C204" s="33" t="s">
        <v>244</v>
      </c>
      <c r="D204" s="33" t="s">
        <v>101</v>
      </c>
      <c r="E204" s="33" t="s">
        <v>102</v>
      </c>
      <c r="F204" s="35">
        <f t="shared" si="33"/>
        <v>67.099999999999994</v>
      </c>
      <c r="G204" s="35">
        <f t="shared" si="33"/>
        <v>67.8</v>
      </c>
      <c r="H204" s="35">
        <f t="shared" si="33"/>
        <v>70.3</v>
      </c>
    </row>
    <row r="205" spans="1:8" ht="30.75" customHeight="1" x14ac:dyDescent="0.25">
      <c r="A205" s="36" t="s">
        <v>105</v>
      </c>
      <c r="B205" s="33" t="s">
        <v>104</v>
      </c>
      <c r="C205" s="33" t="s">
        <v>244</v>
      </c>
      <c r="D205" s="33" t="s">
        <v>106</v>
      </c>
      <c r="E205" s="33" t="s">
        <v>102</v>
      </c>
      <c r="F205" s="35">
        <f t="shared" si="33"/>
        <v>67.099999999999994</v>
      </c>
      <c r="G205" s="35">
        <f t="shared" si="33"/>
        <v>67.8</v>
      </c>
      <c r="H205" s="35">
        <f t="shared" si="33"/>
        <v>70.3</v>
      </c>
    </row>
    <row r="206" spans="1:8" ht="30" customHeight="1" x14ac:dyDescent="0.25">
      <c r="A206" s="36" t="s">
        <v>107</v>
      </c>
      <c r="B206" s="33" t="s">
        <v>104</v>
      </c>
      <c r="C206" s="33" t="s">
        <v>244</v>
      </c>
      <c r="D206" s="33" t="s">
        <v>108</v>
      </c>
      <c r="E206" s="33" t="s">
        <v>102</v>
      </c>
      <c r="F206" s="35">
        <f t="shared" si="33"/>
        <v>67.099999999999994</v>
      </c>
      <c r="G206" s="35">
        <f t="shared" si="33"/>
        <v>67.8</v>
      </c>
      <c r="H206" s="35">
        <f t="shared" si="33"/>
        <v>70.3</v>
      </c>
    </row>
    <row r="207" spans="1:8" ht="30.75" customHeight="1" x14ac:dyDescent="0.25">
      <c r="A207" s="36" t="s">
        <v>245</v>
      </c>
      <c r="B207" s="33" t="s">
        <v>104</v>
      </c>
      <c r="C207" s="33" t="s">
        <v>244</v>
      </c>
      <c r="D207" s="33" t="s">
        <v>246</v>
      </c>
      <c r="E207" s="33" t="s">
        <v>102</v>
      </c>
      <c r="F207" s="35">
        <f t="shared" si="33"/>
        <v>67.099999999999994</v>
      </c>
      <c r="G207" s="35">
        <f t="shared" si="33"/>
        <v>67.8</v>
      </c>
      <c r="H207" s="35">
        <f t="shared" si="33"/>
        <v>70.3</v>
      </c>
    </row>
    <row r="208" spans="1:8" ht="68.25" customHeight="1" x14ac:dyDescent="0.25">
      <c r="A208" s="36" t="s">
        <v>111</v>
      </c>
      <c r="B208" s="33" t="s">
        <v>104</v>
      </c>
      <c r="C208" s="33" t="s">
        <v>244</v>
      </c>
      <c r="D208" s="33" t="s">
        <v>246</v>
      </c>
      <c r="E208" s="33" t="s">
        <v>112</v>
      </c>
      <c r="F208" s="35">
        <f t="shared" si="33"/>
        <v>67.099999999999994</v>
      </c>
      <c r="G208" s="35">
        <f t="shared" si="33"/>
        <v>67.8</v>
      </c>
      <c r="H208" s="35">
        <f t="shared" si="33"/>
        <v>70.3</v>
      </c>
    </row>
    <row r="209" spans="1:8" ht="30.75" customHeight="1" x14ac:dyDescent="0.25">
      <c r="A209" s="36" t="s">
        <v>113</v>
      </c>
      <c r="B209" s="33" t="s">
        <v>104</v>
      </c>
      <c r="C209" s="33" t="s">
        <v>244</v>
      </c>
      <c r="D209" s="33" t="s">
        <v>246</v>
      </c>
      <c r="E209" s="33" t="s">
        <v>114</v>
      </c>
      <c r="F209" s="35">
        <v>67.099999999999994</v>
      </c>
      <c r="G209" s="35">
        <v>67.8</v>
      </c>
      <c r="H209" s="35">
        <v>70.3</v>
      </c>
    </row>
    <row r="210" spans="1:8" ht="25.5" x14ac:dyDescent="0.2">
      <c r="A210" s="52" t="s">
        <v>247</v>
      </c>
      <c r="B210" s="31" t="s">
        <v>244</v>
      </c>
      <c r="C210" s="31" t="s">
        <v>100</v>
      </c>
      <c r="D210" s="31" t="s">
        <v>101</v>
      </c>
      <c r="E210" s="31" t="s">
        <v>102</v>
      </c>
      <c r="F210" s="32">
        <f t="shared" ref="F210:H211" si="34">F211</f>
        <v>4328.2</v>
      </c>
      <c r="G210" s="32">
        <f t="shared" si="34"/>
        <v>2563.5</v>
      </c>
      <c r="H210" s="32">
        <f t="shared" si="34"/>
        <v>2647.6</v>
      </c>
    </row>
    <row r="211" spans="1:8" ht="39" x14ac:dyDescent="0.25">
      <c r="A211" s="36" t="s">
        <v>248</v>
      </c>
      <c r="B211" s="33" t="s">
        <v>244</v>
      </c>
      <c r="C211" s="33" t="s">
        <v>249</v>
      </c>
      <c r="D211" s="33" t="s">
        <v>101</v>
      </c>
      <c r="E211" s="33" t="s">
        <v>102</v>
      </c>
      <c r="F211" s="35">
        <f t="shared" si="34"/>
        <v>4328.2</v>
      </c>
      <c r="G211" s="35">
        <f t="shared" si="34"/>
        <v>2563.5</v>
      </c>
      <c r="H211" s="35">
        <f t="shared" si="34"/>
        <v>2647.6</v>
      </c>
    </row>
    <row r="212" spans="1:8" ht="51.75" x14ac:dyDescent="0.25">
      <c r="A212" s="36" t="s">
        <v>204</v>
      </c>
      <c r="B212" s="33" t="s">
        <v>244</v>
      </c>
      <c r="C212" s="33" t="s">
        <v>249</v>
      </c>
      <c r="D212" s="33" t="s">
        <v>205</v>
      </c>
      <c r="E212" s="33" t="s">
        <v>102</v>
      </c>
      <c r="F212" s="35">
        <f>F213+F247+F256</f>
        <v>4328.2</v>
      </c>
      <c r="G212" s="35">
        <f t="shared" ref="G212:H212" si="35">G213+G247+G256</f>
        <v>2563.5</v>
      </c>
      <c r="H212" s="35">
        <f t="shared" si="35"/>
        <v>2647.6</v>
      </c>
    </row>
    <row r="213" spans="1:8" ht="39" x14ac:dyDescent="0.25">
      <c r="A213" s="36" t="s">
        <v>250</v>
      </c>
      <c r="B213" s="33" t="s">
        <v>244</v>
      </c>
      <c r="C213" s="33" t="s">
        <v>249</v>
      </c>
      <c r="D213" s="33" t="s">
        <v>251</v>
      </c>
      <c r="E213" s="33" t="s">
        <v>102</v>
      </c>
      <c r="F213" s="35">
        <f>F214+F237+F233</f>
        <v>4191.2</v>
      </c>
      <c r="G213" s="35">
        <f>G214+G237+G233</f>
        <v>2563.5</v>
      </c>
      <c r="H213" s="35">
        <f>H214+H237+H233</f>
        <v>2647.6</v>
      </c>
    </row>
    <row r="214" spans="1:8" ht="83.25" customHeight="1" x14ac:dyDescent="0.25">
      <c r="A214" s="36" t="s">
        <v>252</v>
      </c>
      <c r="B214" s="33" t="s">
        <v>244</v>
      </c>
      <c r="C214" s="33" t="s">
        <v>249</v>
      </c>
      <c r="D214" s="33" t="s">
        <v>253</v>
      </c>
      <c r="E214" s="33" t="s">
        <v>102</v>
      </c>
      <c r="F214" s="35">
        <f>F215+F218+F221+F224</f>
        <v>4142.2</v>
      </c>
      <c r="G214" s="35">
        <f t="shared" ref="G214:H214" si="36">G215+G218+G221+G224</f>
        <v>2514.5</v>
      </c>
      <c r="H214" s="35">
        <f t="shared" si="36"/>
        <v>2598.6</v>
      </c>
    </row>
    <row r="215" spans="1:8" ht="51.75" x14ac:dyDescent="0.25">
      <c r="A215" s="36" t="s">
        <v>236</v>
      </c>
      <c r="B215" s="33" t="s">
        <v>244</v>
      </c>
      <c r="C215" s="33" t="s">
        <v>249</v>
      </c>
      <c r="D215" s="33" t="s">
        <v>254</v>
      </c>
      <c r="E215" s="33" t="s">
        <v>102</v>
      </c>
      <c r="F215" s="35">
        <f t="shared" ref="F215:H216" si="37">F216</f>
        <v>4</v>
      </c>
      <c r="G215" s="35">
        <f t="shared" si="37"/>
        <v>4</v>
      </c>
      <c r="H215" s="35">
        <f t="shared" si="37"/>
        <v>4</v>
      </c>
    </row>
    <row r="216" spans="1:8" ht="15" x14ac:dyDescent="0.25">
      <c r="A216" s="36" t="s">
        <v>125</v>
      </c>
      <c r="B216" s="33" t="s">
        <v>244</v>
      </c>
      <c r="C216" s="33" t="s">
        <v>249</v>
      </c>
      <c r="D216" s="33" t="s">
        <v>254</v>
      </c>
      <c r="E216" s="33" t="s">
        <v>126</v>
      </c>
      <c r="F216" s="35">
        <f t="shared" si="37"/>
        <v>4</v>
      </c>
      <c r="G216" s="35">
        <f t="shared" si="37"/>
        <v>4</v>
      </c>
      <c r="H216" s="35">
        <f t="shared" si="37"/>
        <v>4</v>
      </c>
    </row>
    <row r="217" spans="1:8" ht="15" x14ac:dyDescent="0.25">
      <c r="A217" s="36" t="s">
        <v>127</v>
      </c>
      <c r="B217" s="33" t="s">
        <v>244</v>
      </c>
      <c r="C217" s="33" t="s">
        <v>249</v>
      </c>
      <c r="D217" s="33" t="s">
        <v>254</v>
      </c>
      <c r="E217" s="33" t="s">
        <v>128</v>
      </c>
      <c r="F217" s="35">
        <v>4</v>
      </c>
      <c r="G217" s="35">
        <v>4</v>
      </c>
      <c r="H217" s="35">
        <v>4</v>
      </c>
    </row>
    <row r="218" spans="1:8" ht="29.25" customHeight="1" x14ac:dyDescent="0.25">
      <c r="A218" s="36" t="s">
        <v>238</v>
      </c>
      <c r="B218" s="33" t="s">
        <v>244</v>
      </c>
      <c r="C218" s="33" t="s">
        <v>249</v>
      </c>
      <c r="D218" s="33" t="s">
        <v>255</v>
      </c>
      <c r="E218" s="33" t="s">
        <v>102</v>
      </c>
      <c r="F218" s="35">
        <f>F219+F227</f>
        <v>3113.5999999999995</v>
      </c>
      <c r="G218" s="35">
        <f>G219+G227</f>
        <v>2510.5</v>
      </c>
      <c r="H218" s="35">
        <f>H219+H227</f>
        <v>2594.6</v>
      </c>
    </row>
    <row r="219" spans="1:8" ht="64.5" x14ac:dyDescent="0.25">
      <c r="A219" s="36" t="s">
        <v>111</v>
      </c>
      <c r="B219" s="33" t="s">
        <v>244</v>
      </c>
      <c r="C219" s="33" t="s">
        <v>249</v>
      </c>
      <c r="D219" s="33" t="s">
        <v>255</v>
      </c>
      <c r="E219" s="33" t="s">
        <v>112</v>
      </c>
      <c r="F219" s="35">
        <f>F220</f>
        <v>2404.4999999999995</v>
      </c>
      <c r="G219" s="35">
        <f>G220</f>
        <v>2499.5</v>
      </c>
      <c r="H219" s="35">
        <f>H220</f>
        <v>2583.6</v>
      </c>
    </row>
    <row r="220" spans="1:8" ht="18.75" customHeight="1" x14ac:dyDescent="0.25">
      <c r="A220" s="36" t="s">
        <v>240</v>
      </c>
      <c r="B220" s="33" t="s">
        <v>244</v>
      </c>
      <c r="C220" s="33" t="s">
        <v>249</v>
      </c>
      <c r="D220" s="33" t="s">
        <v>255</v>
      </c>
      <c r="E220" s="33" t="s">
        <v>241</v>
      </c>
      <c r="F220" s="35">
        <f>2455.7-39.3-11.9</f>
        <v>2404.4999999999995</v>
      </c>
      <c r="G220" s="35">
        <v>2499.5</v>
      </c>
      <c r="H220" s="35">
        <v>2583.6</v>
      </c>
    </row>
    <row r="221" spans="1:8" ht="29.25" customHeight="1" x14ac:dyDescent="0.25">
      <c r="A221" s="36" t="s">
        <v>715</v>
      </c>
      <c r="B221" s="33" t="s">
        <v>244</v>
      </c>
      <c r="C221" s="33" t="s">
        <v>249</v>
      </c>
      <c r="D221" s="33" t="s">
        <v>719</v>
      </c>
      <c r="E221" s="33" t="s">
        <v>102</v>
      </c>
      <c r="F221" s="35">
        <f>F222</f>
        <v>973.40000000000009</v>
      </c>
      <c r="G221" s="35">
        <f t="shared" ref="G221:H222" si="38">G222</f>
        <v>0</v>
      </c>
      <c r="H221" s="35">
        <f t="shared" si="38"/>
        <v>0</v>
      </c>
    </row>
    <row r="222" spans="1:8" ht="68.25" customHeight="1" x14ac:dyDescent="0.25">
      <c r="A222" s="36" t="s">
        <v>111</v>
      </c>
      <c r="B222" s="33" t="s">
        <v>244</v>
      </c>
      <c r="C222" s="33" t="s">
        <v>249</v>
      </c>
      <c r="D222" s="33" t="s">
        <v>719</v>
      </c>
      <c r="E222" s="33" t="s">
        <v>112</v>
      </c>
      <c r="F222" s="35">
        <f>F223</f>
        <v>973.40000000000009</v>
      </c>
      <c r="G222" s="35">
        <f t="shared" si="38"/>
        <v>0</v>
      </c>
      <c r="H222" s="35">
        <f t="shared" si="38"/>
        <v>0</v>
      </c>
    </row>
    <row r="223" spans="1:8" ht="18.75" customHeight="1" x14ac:dyDescent="0.25">
      <c r="A223" s="36" t="s">
        <v>240</v>
      </c>
      <c r="B223" s="33" t="s">
        <v>244</v>
      </c>
      <c r="C223" s="33" t="s">
        <v>249</v>
      </c>
      <c r="D223" s="33" t="s">
        <v>719</v>
      </c>
      <c r="E223" s="33" t="s">
        <v>241</v>
      </c>
      <c r="F223" s="35">
        <f>747.6+225.8</f>
        <v>973.40000000000009</v>
      </c>
      <c r="G223" s="35">
        <v>0</v>
      </c>
      <c r="H223" s="35">
        <v>0</v>
      </c>
    </row>
    <row r="224" spans="1:8" ht="40.5" customHeight="1" x14ac:dyDescent="0.25">
      <c r="A224" s="36" t="s">
        <v>717</v>
      </c>
      <c r="B224" s="33" t="s">
        <v>244</v>
      </c>
      <c r="C224" s="33" t="s">
        <v>249</v>
      </c>
      <c r="D224" s="33" t="s">
        <v>720</v>
      </c>
      <c r="E224" s="33" t="s">
        <v>102</v>
      </c>
      <c r="F224" s="35">
        <f>F225</f>
        <v>51.199999999999996</v>
      </c>
      <c r="G224" s="35">
        <f t="shared" ref="G224:H224" si="39">G225</f>
        <v>0</v>
      </c>
      <c r="H224" s="35">
        <f t="shared" si="39"/>
        <v>0</v>
      </c>
    </row>
    <row r="225" spans="1:8" ht="68.25" customHeight="1" x14ac:dyDescent="0.25">
      <c r="A225" s="36" t="s">
        <v>111</v>
      </c>
      <c r="B225" s="33" t="s">
        <v>244</v>
      </c>
      <c r="C225" s="33" t="s">
        <v>249</v>
      </c>
      <c r="D225" s="33" t="s">
        <v>720</v>
      </c>
      <c r="E225" s="33" t="s">
        <v>112</v>
      </c>
      <c r="F225" s="35">
        <f>F226</f>
        <v>51.199999999999996</v>
      </c>
      <c r="G225" s="35">
        <f>G226</f>
        <v>0</v>
      </c>
      <c r="H225" s="35">
        <f>H226</f>
        <v>0</v>
      </c>
    </row>
    <row r="226" spans="1:8" ht="18.75" customHeight="1" x14ac:dyDescent="0.25">
      <c r="A226" s="36" t="s">
        <v>240</v>
      </c>
      <c r="B226" s="33" t="s">
        <v>244</v>
      </c>
      <c r="C226" s="33" t="s">
        <v>249</v>
      </c>
      <c r="D226" s="33" t="s">
        <v>720</v>
      </c>
      <c r="E226" s="33" t="s">
        <v>241</v>
      </c>
      <c r="F226" s="35">
        <f>39.3+11.9</f>
        <v>51.199999999999996</v>
      </c>
      <c r="G226" s="35">
        <v>0</v>
      </c>
      <c r="H226" s="35">
        <v>0</v>
      </c>
    </row>
    <row r="227" spans="1:8" ht="26.25" x14ac:dyDescent="0.25">
      <c r="A227" s="36" t="s">
        <v>121</v>
      </c>
      <c r="B227" s="33" t="s">
        <v>244</v>
      </c>
      <c r="C227" s="33" t="s">
        <v>249</v>
      </c>
      <c r="D227" s="33" t="s">
        <v>255</v>
      </c>
      <c r="E227" s="33" t="s">
        <v>122</v>
      </c>
      <c r="F227" s="35">
        <f>F228</f>
        <v>709.1</v>
      </c>
      <c r="G227" s="35">
        <f>G228</f>
        <v>11</v>
      </c>
      <c r="H227" s="35">
        <f>H228</f>
        <v>11</v>
      </c>
    </row>
    <row r="228" spans="1:8" ht="29.25" customHeight="1" x14ac:dyDescent="0.25">
      <c r="A228" s="36" t="s">
        <v>256</v>
      </c>
      <c r="B228" s="33" t="s">
        <v>244</v>
      </c>
      <c r="C228" s="33" t="s">
        <v>249</v>
      </c>
      <c r="D228" s="33" t="s">
        <v>255</v>
      </c>
      <c r="E228" s="33" t="s">
        <v>124</v>
      </c>
      <c r="F228" s="35">
        <f>128.9+580.2</f>
        <v>709.1</v>
      </c>
      <c r="G228" s="35">
        <v>11</v>
      </c>
      <c r="H228" s="35">
        <v>11</v>
      </c>
    </row>
    <row r="229" spans="1:8" ht="26.25" hidden="1" x14ac:dyDescent="0.25">
      <c r="A229" s="36" t="s">
        <v>257</v>
      </c>
      <c r="B229" s="33" t="s">
        <v>244</v>
      </c>
      <c r="C229" s="33" t="s">
        <v>249</v>
      </c>
      <c r="D229" s="33" t="s">
        <v>258</v>
      </c>
      <c r="E229" s="33" t="s">
        <v>102</v>
      </c>
      <c r="F229" s="35">
        <f t="shared" ref="F229:H231" si="40">F230</f>
        <v>0</v>
      </c>
      <c r="G229" s="35">
        <f t="shared" si="40"/>
        <v>0</v>
      </c>
      <c r="H229" s="35">
        <f t="shared" si="40"/>
        <v>0</v>
      </c>
    </row>
    <row r="230" spans="1:8" ht="15" hidden="1" x14ac:dyDescent="0.25">
      <c r="A230" s="36" t="s">
        <v>180</v>
      </c>
      <c r="B230" s="33" t="s">
        <v>244</v>
      </c>
      <c r="C230" s="33" t="s">
        <v>249</v>
      </c>
      <c r="D230" s="33" t="s">
        <v>259</v>
      </c>
      <c r="E230" s="33" t="s">
        <v>102</v>
      </c>
      <c r="F230" s="35">
        <f t="shared" si="40"/>
        <v>0</v>
      </c>
      <c r="G230" s="35">
        <f t="shared" si="40"/>
        <v>0</v>
      </c>
      <c r="H230" s="35">
        <f t="shared" si="40"/>
        <v>0</v>
      </c>
    </row>
    <row r="231" spans="1:8" ht="26.25" hidden="1" x14ac:dyDescent="0.25">
      <c r="A231" s="36" t="s">
        <v>121</v>
      </c>
      <c r="B231" s="33" t="s">
        <v>244</v>
      </c>
      <c r="C231" s="33" t="s">
        <v>249</v>
      </c>
      <c r="D231" s="33" t="s">
        <v>259</v>
      </c>
      <c r="E231" s="33" t="s">
        <v>122</v>
      </c>
      <c r="F231" s="35">
        <f t="shared" si="40"/>
        <v>0</v>
      </c>
      <c r="G231" s="35">
        <f t="shared" si="40"/>
        <v>0</v>
      </c>
      <c r="H231" s="35">
        <f t="shared" si="40"/>
        <v>0</v>
      </c>
    </row>
    <row r="232" spans="1:8" ht="39" hidden="1" x14ac:dyDescent="0.25">
      <c r="A232" s="36" t="s">
        <v>123</v>
      </c>
      <c r="B232" s="33" t="s">
        <v>244</v>
      </c>
      <c r="C232" s="33" t="s">
        <v>249</v>
      </c>
      <c r="D232" s="33" t="s">
        <v>259</v>
      </c>
      <c r="E232" s="33" t="s">
        <v>124</v>
      </c>
      <c r="F232" s="35"/>
      <c r="G232" s="35"/>
      <c r="H232" s="35"/>
    </row>
    <row r="233" spans="1:8" ht="26.25" x14ac:dyDescent="0.25">
      <c r="A233" s="36" t="s">
        <v>257</v>
      </c>
      <c r="B233" s="33" t="s">
        <v>244</v>
      </c>
      <c r="C233" s="33" t="s">
        <v>249</v>
      </c>
      <c r="D233" s="33" t="s">
        <v>258</v>
      </c>
      <c r="E233" s="33" t="s">
        <v>102</v>
      </c>
      <c r="F233" s="35">
        <f t="shared" ref="F233:H235" si="41">F234</f>
        <v>49</v>
      </c>
      <c r="G233" s="35">
        <f t="shared" si="41"/>
        <v>49</v>
      </c>
      <c r="H233" s="35">
        <f t="shared" si="41"/>
        <v>49</v>
      </c>
    </row>
    <row r="234" spans="1:8" ht="15" x14ac:dyDescent="0.25">
      <c r="A234" s="36" t="s">
        <v>180</v>
      </c>
      <c r="B234" s="33" t="s">
        <v>244</v>
      </c>
      <c r="C234" s="33" t="s">
        <v>249</v>
      </c>
      <c r="D234" s="33" t="s">
        <v>259</v>
      </c>
      <c r="E234" s="33" t="s">
        <v>102</v>
      </c>
      <c r="F234" s="35">
        <f t="shared" si="41"/>
        <v>49</v>
      </c>
      <c r="G234" s="35">
        <f t="shared" si="41"/>
        <v>49</v>
      </c>
      <c r="H234" s="35">
        <f t="shared" si="41"/>
        <v>49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259</v>
      </c>
      <c r="E235" s="33" t="s">
        <v>122</v>
      </c>
      <c r="F235" s="35">
        <f t="shared" si="41"/>
        <v>49</v>
      </c>
      <c r="G235" s="35">
        <f t="shared" si="41"/>
        <v>49</v>
      </c>
      <c r="H235" s="35">
        <f t="shared" si="41"/>
        <v>49</v>
      </c>
    </row>
    <row r="236" spans="1:8" ht="29.25" customHeight="1" x14ac:dyDescent="0.25">
      <c r="A236" s="36" t="s">
        <v>123</v>
      </c>
      <c r="B236" s="33" t="s">
        <v>244</v>
      </c>
      <c r="C236" s="33" t="s">
        <v>249</v>
      </c>
      <c r="D236" s="33" t="s">
        <v>259</v>
      </c>
      <c r="E236" s="33" t="s">
        <v>124</v>
      </c>
      <c r="F236" s="35">
        <v>49</v>
      </c>
      <c r="G236" s="35">
        <v>49</v>
      </c>
      <c r="H236" s="35">
        <v>49</v>
      </c>
    </row>
    <row r="237" spans="1:8" ht="51.75" hidden="1" x14ac:dyDescent="0.25">
      <c r="A237" s="36" t="s">
        <v>260</v>
      </c>
      <c r="B237" s="33" t="s">
        <v>244</v>
      </c>
      <c r="C237" s="33" t="s">
        <v>249</v>
      </c>
      <c r="D237" s="33" t="s">
        <v>261</v>
      </c>
      <c r="E237" s="33" t="s">
        <v>102</v>
      </c>
      <c r="F237" s="35">
        <f t="shared" ref="F237:H238" si="42">F238</f>
        <v>0</v>
      </c>
      <c r="G237" s="35">
        <f t="shared" si="42"/>
        <v>0</v>
      </c>
      <c r="H237" s="35">
        <f t="shared" si="42"/>
        <v>0</v>
      </c>
    </row>
    <row r="238" spans="1:8" ht="26.25" hidden="1" x14ac:dyDescent="0.25">
      <c r="A238" s="36" t="s">
        <v>121</v>
      </c>
      <c r="B238" s="33" t="s">
        <v>244</v>
      </c>
      <c r="C238" s="33" t="s">
        <v>249</v>
      </c>
      <c r="D238" s="33" t="s">
        <v>262</v>
      </c>
      <c r="E238" s="33" t="s">
        <v>122</v>
      </c>
      <c r="F238" s="35">
        <f t="shared" si="42"/>
        <v>0</v>
      </c>
      <c r="G238" s="35">
        <f t="shared" si="42"/>
        <v>0</v>
      </c>
      <c r="H238" s="35">
        <f t="shared" si="42"/>
        <v>0</v>
      </c>
    </row>
    <row r="239" spans="1:8" ht="39" hidden="1" x14ac:dyDescent="0.25">
      <c r="A239" s="36" t="s">
        <v>123</v>
      </c>
      <c r="B239" s="33" t="s">
        <v>244</v>
      </c>
      <c r="C239" s="33" t="s">
        <v>249</v>
      </c>
      <c r="D239" s="33" t="s">
        <v>262</v>
      </c>
      <c r="E239" s="33" t="s">
        <v>124</v>
      </c>
      <c r="F239" s="35">
        <v>0</v>
      </c>
      <c r="G239" s="35">
        <v>0</v>
      </c>
      <c r="H239" s="35">
        <v>0</v>
      </c>
    </row>
    <row r="240" spans="1:8" ht="77.25" hidden="1" x14ac:dyDescent="0.25">
      <c r="A240" s="36" t="s">
        <v>263</v>
      </c>
      <c r="B240" s="33" t="s">
        <v>244</v>
      </c>
      <c r="C240" s="33" t="s">
        <v>249</v>
      </c>
      <c r="D240" s="33" t="s">
        <v>264</v>
      </c>
      <c r="E240" s="33" t="s">
        <v>102</v>
      </c>
      <c r="F240" s="35">
        <f>F241+F244</f>
        <v>0</v>
      </c>
      <c r="G240" s="35">
        <f>G241+G244</f>
        <v>0</v>
      </c>
      <c r="H240" s="35">
        <f>H241+H244</f>
        <v>0</v>
      </c>
    </row>
    <row r="241" spans="1:8" ht="15" hidden="1" x14ac:dyDescent="0.25">
      <c r="A241" s="36" t="s">
        <v>180</v>
      </c>
      <c r="B241" s="33" t="s">
        <v>244</v>
      </c>
      <c r="C241" s="33" t="s">
        <v>249</v>
      </c>
      <c r="D241" s="33" t="s">
        <v>265</v>
      </c>
      <c r="E241" s="33" t="s">
        <v>102</v>
      </c>
      <c r="F241" s="35">
        <f t="shared" ref="F241:H242" si="43">F242</f>
        <v>0</v>
      </c>
      <c r="G241" s="35">
        <f t="shared" si="43"/>
        <v>0</v>
      </c>
      <c r="H241" s="35">
        <f t="shared" si="43"/>
        <v>0</v>
      </c>
    </row>
    <row r="242" spans="1:8" ht="26.25" hidden="1" x14ac:dyDescent="0.25">
      <c r="A242" s="36" t="s">
        <v>121</v>
      </c>
      <c r="B242" s="33" t="s">
        <v>244</v>
      </c>
      <c r="C242" s="33" t="s">
        <v>249</v>
      </c>
      <c r="D242" s="33" t="s">
        <v>265</v>
      </c>
      <c r="E242" s="33" t="s">
        <v>122</v>
      </c>
      <c r="F242" s="35">
        <f t="shared" si="43"/>
        <v>0</v>
      </c>
      <c r="G242" s="35">
        <f t="shared" si="43"/>
        <v>0</v>
      </c>
      <c r="H242" s="35">
        <f t="shared" si="43"/>
        <v>0</v>
      </c>
    </row>
    <row r="243" spans="1:8" ht="39" hidden="1" x14ac:dyDescent="0.25">
      <c r="A243" s="36" t="s">
        <v>123</v>
      </c>
      <c r="B243" s="33" t="s">
        <v>244</v>
      </c>
      <c r="C243" s="33" t="s">
        <v>249</v>
      </c>
      <c r="D243" s="33" t="s">
        <v>265</v>
      </c>
      <c r="E243" s="33" t="s">
        <v>124</v>
      </c>
      <c r="F243" s="35"/>
      <c r="G243" s="35"/>
      <c r="H243" s="35"/>
    </row>
    <row r="244" spans="1:8" ht="29.25" hidden="1" customHeight="1" x14ac:dyDescent="0.25">
      <c r="A244" s="36" t="s">
        <v>266</v>
      </c>
      <c r="B244" s="33" t="s">
        <v>244</v>
      </c>
      <c r="C244" s="33" t="s">
        <v>249</v>
      </c>
      <c r="D244" s="33" t="s">
        <v>267</v>
      </c>
      <c r="E244" s="33" t="s">
        <v>102</v>
      </c>
      <c r="F244" s="35">
        <f t="shared" ref="F244:H245" si="44">F245</f>
        <v>0</v>
      </c>
      <c r="G244" s="35">
        <f t="shared" si="44"/>
        <v>0</v>
      </c>
      <c r="H244" s="35">
        <f t="shared" si="44"/>
        <v>0</v>
      </c>
    </row>
    <row r="245" spans="1:8" s="37" customFormat="1" ht="29.25" hidden="1" customHeight="1" x14ac:dyDescent="0.25">
      <c r="A245" s="36" t="s">
        <v>121</v>
      </c>
      <c r="B245" s="33" t="s">
        <v>244</v>
      </c>
      <c r="C245" s="33" t="s">
        <v>249</v>
      </c>
      <c r="D245" s="33" t="s">
        <v>267</v>
      </c>
      <c r="E245" s="33" t="s">
        <v>122</v>
      </c>
      <c r="F245" s="35">
        <f t="shared" si="44"/>
        <v>0</v>
      </c>
      <c r="G245" s="35">
        <f t="shared" si="44"/>
        <v>0</v>
      </c>
      <c r="H245" s="35">
        <f t="shared" si="44"/>
        <v>0</v>
      </c>
    </row>
    <row r="246" spans="1:8" s="37" customFormat="1" ht="39" hidden="1" x14ac:dyDescent="0.25">
      <c r="A246" s="36" t="s">
        <v>123</v>
      </c>
      <c r="B246" s="33" t="s">
        <v>244</v>
      </c>
      <c r="C246" s="33" t="s">
        <v>249</v>
      </c>
      <c r="D246" s="33" t="s">
        <v>267</v>
      </c>
      <c r="E246" s="33" t="s">
        <v>124</v>
      </c>
      <c r="F246" s="35">
        <f>5000-5000</f>
        <v>0</v>
      </c>
      <c r="G246" s="35">
        <f>5000-5000</f>
        <v>0</v>
      </c>
      <c r="H246" s="35">
        <f>5000-5000</f>
        <v>0</v>
      </c>
    </row>
    <row r="247" spans="1:8" s="37" customFormat="1" ht="39" hidden="1" x14ac:dyDescent="0.25">
      <c r="A247" s="36" t="s">
        <v>206</v>
      </c>
      <c r="B247" s="33" t="s">
        <v>244</v>
      </c>
      <c r="C247" s="33" t="s">
        <v>249</v>
      </c>
      <c r="D247" s="33" t="s">
        <v>207</v>
      </c>
      <c r="E247" s="33" t="s">
        <v>102</v>
      </c>
      <c r="F247" s="35">
        <f>F248+F252</f>
        <v>0</v>
      </c>
      <c r="G247" s="35">
        <f>G248+G252</f>
        <v>0</v>
      </c>
      <c r="H247" s="35">
        <f>H248+H252</f>
        <v>0</v>
      </c>
    </row>
    <row r="248" spans="1:8" s="37" customFormat="1" ht="53.25" hidden="1" customHeight="1" x14ac:dyDescent="0.25">
      <c r="A248" s="36" t="s">
        <v>268</v>
      </c>
      <c r="B248" s="33" t="s">
        <v>244</v>
      </c>
      <c r="C248" s="33" t="s">
        <v>249</v>
      </c>
      <c r="D248" s="33" t="s">
        <v>269</v>
      </c>
      <c r="E248" s="33" t="s">
        <v>102</v>
      </c>
      <c r="F248" s="35">
        <f t="shared" ref="F248:H250" si="45">F249</f>
        <v>0</v>
      </c>
      <c r="G248" s="35">
        <f t="shared" si="45"/>
        <v>0</v>
      </c>
      <c r="H248" s="35">
        <f t="shared" si="45"/>
        <v>0</v>
      </c>
    </row>
    <row r="249" spans="1:8" s="37" customFormat="1" ht="15" hidden="1" x14ac:dyDescent="0.25">
      <c r="A249" s="36" t="s">
        <v>180</v>
      </c>
      <c r="B249" s="33" t="s">
        <v>244</v>
      </c>
      <c r="C249" s="33" t="s">
        <v>249</v>
      </c>
      <c r="D249" s="33" t="s">
        <v>270</v>
      </c>
      <c r="E249" s="33" t="s">
        <v>102</v>
      </c>
      <c r="F249" s="35">
        <f t="shared" si="45"/>
        <v>0</v>
      </c>
      <c r="G249" s="35">
        <f t="shared" si="45"/>
        <v>0</v>
      </c>
      <c r="H249" s="35">
        <f t="shared" si="45"/>
        <v>0</v>
      </c>
    </row>
    <row r="250" spans="1:8" s="37" customFormat="1" ht="26.25" hidden="1" x14ac:dyDescent="0.25">
      <c r="A250" s="36" t="s">
        <v>121</v>
      </c>
      <c r="B250" s="33" t="s">
        <v>244</v>
      </c>
      <c r="C250" s="33" t="s">
        <v>249</v>
      </c>
      <c r="D250" s="33" t="s">
        <v>270</v>
      </c>
      <c r="E250" s="33" t="s">
        <v>122</v>
      </c>
      <c r="F250" s="35">
        <f t="shared" si="45"/>
        <v>0</v>
      </c>
      <c r="G250" s="35">
        <f t="shared" si="45"/>
        <v>0</v>
      </c>
      <c r="H250" s="35">
        <f t="shared" si="45"/>
        <v>0</v>
      </c>
    </row>
    <row r="251" spans="1:8" s="37" customFormat="1" ht="39" hidden="1" x14ac:dyDescent="0.25">
      <c r="A251" s="36" t="s">
        <v>123</v>
      </c>
      <c r="B251" s="33" t="s">
        <v>244</v>
      </c>
      <c r="C251" s="33" t="s">
        <v>249</v>
      </c>
      <c r="D251" s="33" t="s">
        <v>270</v>
      </c>
      <c r="E251" s="33" t="s">
        <v>124</v>
      </c>
      <c r="F251" s="35">
        <v>0</v>
      </c>
      <c r="G251" s="35">
        <v>0</v>
      </c>
      <c r="H251" s="35">
        <v>0</v>
      </c>
    </row>
    <row r="252" spans="1:8" s="37" customFormat="1" ht="46.5" hidden="1" customHeight="1" x14ac:dyDescent="0.25">
      <c r="A252" s="36" t="s">
        <v>271</v>
      </c>
      <c r="B252" s="33" t="s">
        <v>244</v>
      </c>
      <c r="C252" s="33" t="s">
        <v>249</v>
      </c>
      <c r="D252" s="33" t="s">
        <v>272</v>
      </c>
      <c r="E252" s="33" t="s">
        <v>102</v>
      </c>
      <c r="F252" s="35">
        <f t="shared" ref="F252:H254" si="46">F253</f>
        <v>0</v>
      </c>
      <c r="G252" s="35">
        <f t="shared" si="46"/>
        <v>0</v>
      </c>
      <c r="H252" s="35">
        <f t="shared" si="46"/>
        <v>0</v>
      </c>
    </row>
    <row r="253" spans="1:8" s="37" customFormat="1" ht="15" hidden="1" x14ac:dyDescent="0.25">
      <c r="A253" s="36" t="s">
        <v>180</v>
      </c>
      <c r="B253" s="33" t="s">
        <v>244</v>
      </c>
      <c r="C253" s="33" t="s">
        <v>249</v>
      </c>
      <c r="D253" s="33" t="s">
        <v>273</v>
      </c>
      <c r="E253" s="33" t="s">
        <v>102</v>
      </c>
      <c r="F253" s="35">
        <f t="shared" si="46"/>
        <v>0</v>
      </c>
      <c r="G253" s="35">
        <f t="shared" si="46"/>
        <v>0</v>
      </c>
      <c r="H253" s="35">
        <f t="shared" si="46"/>
        <v>0</v>
      </c>
    </row>
    <row r="254" spans="1:8" s="37" customFormat="1" ht="26.25" hidden="1" x14ac:dyDescent="0.25">
      <c r="A254" s="36" t="s">
        <v>121</v>
      </c>
      <c r="B254" s="33" t="s">
        <v>244</v>
      </c>
      <c r="C254" s="33" t="s">
        <v>249</v>
      </c>
      <c r="D254" s="33" t="s">
        <v>273</v>
      </c>
      <c r="E254" s="33" t="s">
        <v>122</v>
      </c>
      <c r="F254" s="35">
        <f t="shared" si="46"/>
        <v>0</v>
      </c>
      <c r="G254" s="35">
        <f t="shared" si="46"/>
        <v>0</v>
      </c>
      <c r="H254" s="35">
        <f t="shared" si="46"/>
        <v>0</v>
      </c>
    </row>
    <row r="255" spans="1:8" s="37" customFormat="1" ht="39" hidden="1" x14ac:dyDescent="0.25">
      <c r="A255" s="36" t="s">
        <v>123</v>
      </c>
      <c r="B255" s="33" t="s">
        <v>244</v>
      </c>
      <c r="C255" s="33" t="s">
        <v>249</v>
      </c>
      <c r="D255" s="33" t="s">
        <v>273</v>
      </c>
      <c r="E255" s="33" t="s">
        <v>124</v>
      </c>
      <c r="F255" s="35">
        <v>0</v>
      </c>
      <c r="G255" s="35">
        <v>0</v>
      </c>
      <c r="H255" s="35">
        <v>0</v>
      </c>
    </row>
    <row r="256" spans="1:8" s="37" customFormat="1" ht="46.5" customHeight="1" x14ac:dyDescent="0.25">
      <c r="A256" s="36" t="s">
        <v>206</v>
      </c>
      <c r="B256" s="33" t="s">
        <v>244</v>
      </c>
      <c r="C256" s="33" t="s">
        <v>249</v>
      </c>
      <c r="D256" s="33" t="s">
        <v>207</v>
      </c>
      <c r="E256" s="33" t="s">
        <v>102</v>
      </c>
      <c r="F256" s="35">
        <f>F257+F261</f>
        <v>137</v>
      </c>
      <c r="G256" s="35">
        <f t="shared" ref="G256:H256" si="47">G257+G261</f>
        <v>0</v>
      </c>
      <c r="H256" s="35">
        <f t="shared" si="47"/>
        <v>0</v>
      </c>
    </row>
    <row r="257" spans="1:8" s="37" customFormat="1" ht="81.75" customHeight="1" x14ac:dyDescent="0.25">
      <c r="A257" s="36" t="s">
        <v>268</v>
      </c>
      <c r="B257" s="33" t="s">
        <v>244</v>
      </c>
      <c r="C257" s="33" t="s">
        <v>249</v>
      </c>
      <c r="D257" s="33" t="s">
        <v>269</v>
      </c>
      <c r="E257" s="33" t="s">
        <v>102</v>
      </c>
      <c r="F257" s="35">
        <f>F258</f>
        <v>88</v>
      </c>
      <c r="G257" s="35">
        <f t="shared" ref="G257:H259" si="48">G258</f>
        <v>0</v>
      </c>
      <c r="H257" s="35">
        <f t="shared" si="48"/>
        <v>0</v>
      </c>
    </row>
    <row r="258" spans="1:8" s="37" customFormat="1" ht="15" x14ac:dyDescent="0.25">
      <c r="A258" s="36" t="s">
        <v>180</v>
      </c>
      <c r="B258" s="33" t="s">
        <v>244</v>
      </c>
      <c r="C258" s="33" t="s">
        <v>249</v>
      </c>
      <c r="D258" s="33" t="s">
        <v>270</v>
      </c>
      <c r="E258" s="33" t="s">
        <v>102</v>
      </c>
      <c r="F258" s="35">
        <f>F259</f>
        <v>88</v>
      </c>
      <c r="G258" s="35">
        <f t="shared" si="48"/>
        <v>0</v>
      </c>
      <c r="H258" s="35">
        <f t="shared" si="48"/>
        <v>0</v>
      </c>
    </row>
    <row r="259" spans="1:8" s="37" customFormat="1" ht="26.25" x14ac:dyDescent="0.25">
      <c r="A259" s="36" t="s">
        <v>121</v>
      </c>
      <c r="B259" s="33" t="s">
        <v>244</v>
      </c>
      <c r="C259" s="33" t="s">
        <v>249</v>
      </c>
      <c r="D259" s="33" t="s">
        <v>270</v>
      </c>
      <c r="E259" s="33" t="s">
        <v>122</v>
      </c>
      <c r="F259" s="35">
        <f>F260</f>
        <v>88</v>
      </c>
      <c r="G259" s="35">
        <f t="shared" si="48"/>
        <v>0</v>
      </c>
      <c r="H259" s="35">
        <f t="shared" si="48"/>
        <v>0</v>
      </c>
    </row>
    <row r="260" spans="1:8" s="37" customFormat="1" ht="39" x14ac:dyDescent="0.25">
      <c r="A260" s="36" t="s">
        <v>123</v>
      </c>
      <c r="B260" s="33" t="s">
        <v>244</v>
      </c>
      <c r="C260" s="33" t="s">
        <v>249</v>
      </c>
      <c r="D260" s="33" t="s">
        <v>270</v>
      </c>
      <c r="E260" s="33" t="s">
        <v>124</v>
      </c>
      <c r="F260" s="35">
        <v>88</v>
      </c>
      <c r="G260" s="35">
        <v>0</v>
      </c>
      <c r="H260" s="35">
        <v>0</v>
      </c>
    </row>
    <row r="261" spans="1:8" s="37" customFormat="1" ht="42" customHeight="1" x14ac:dyDescent="0.25">
      <c r="A261" s="36" t="s">
        <v>271</v>
      </c>
      <c r="B261" s="33" t="s">
        <v>244</v>
      </c>
      <c r="C261" s="33" t="s">
        <v>249</v>
      </c>
      <c r="D261" s="33" t="s">
        <v>272</v>
      </c>
      <c r="E261" s="33" t="s">
        <v>102</v>
      </c>
      <c r="F261" s="35">
        <f>F262</f>
        <v>49</v>
      </c>
      <c r="G261" s="35">
        <f t="shared" ref="G261:H263" si="49">G262</f>
        <v>0</v>
      </c>
      <c r="H261" s="35">
        <f t="shared" si="49"/>
        <v>0</v>
      </c>
    </row>
    <row r="262" spans="1:8" s="37" customFormat="1" ht="15" x14ac:dyDescent="0.25">
      <c r="A262" s="36" t="s">
        <v>180</v>
      </c>
      <c r="B262" s="33" t="s">
        <v>244</v>
      </c>
      <c r="C262" s="33" t="s">
        <v>249</v>
      </c>
      <c r="D262" s="33" t="s">
        <v>273</v>
      </c>
      <c r="E262" s="33" t="s">
        <v>102</v>
      </c>
      <c r="F262" s="35">
        <f>F263</f>
        <v>49</v>
      </c>
      <c r="G262" s="35">
        <f t="shared" si="49"/>
        <v>0</v>
      </c>
      <c r="H262" s="35">
        <f t="shared" si="49"/>
        <v>0</v>
      </c>
    </row>
    <row r="263" spans="1:8" s="37" customFormat="1" ht="26.25" x14ac:dyDescent="0.25">
      <c r="A263" s="36" t="s">
        <v>121</v>
      </c>
      <c r="B263" s="33" t="s">
        <v>244</v>
      </c>
      <c r="C263" s="33" t="s">
        <v>249</v>
      </c>
      <c r="D263" s="33" t="s">
        <v>273</v>
      </c>
      <c r="E263" s="33" t="s">
        <v>122</v>
      </c>
      <c r="F263" s="35">
        <f>F264</f>
        <v>49</v>
      </c>
      <c r="G263" s="35">
        <f t="shared" si="49"/>
        <v>0</v>
      </c>
      <c r="H263" s="35">
        <f t="shared" si="49"/>
        <v>0</v>
      </c>
    </row>
    <row r="264" spans="1:8" s="37" customFormat="1" ht="39" x14ac:dyDescent="0.25">
      <c r="A264" s="36" t="s">
        <v>123</v>
      </c>
      <c r="B264" s="33" t="s">
        <v>244</v>
      </c>
      <c r="C264" s="33" t="s">
        <v>249</v>
      </c>
      <c r="D264" s="33" t="s">
        <v>273</v>
      </c>
      <c r="E264" s="33" t="s">
        <v>124</v>
      </c>
      <c r="F264" s="35">
        <v>49</v>
      </c>
      <c r="G264" s="35">
        <v>0</v>
      </c>
      <c r="H264" s="35">
        <v>0</v>
      </c>
    </row>
    <row r="265" spans="1:8" s="38" customFormat="1" ht="14.25" x14ac:dyDescent="0.2">
      <c r="A265" s="52" t="s">
        <v>274</v>
      </c>
      <c r="B265" s="31" t="s">
        <v>116</v>
      </c>
      <c r="C265" s="31" t="s">
        <v>100</v>
      </c>
      <c r="D265" s="31" t="s">
        <v>101</v>
      </c>
      <c r="E265" s="31" t="s">
        <v>102</v>
      </c>
      <c r="F265" s="32">
        <f>F266+F275+F307</f>
        <v>4877.2</v>
      </c>
      <c r="G265" s="32">
        <f>G266+G275+G307</f>
        <v>2227.3000000000002</v>
      </c>
      <c r="H265" s="32">
        <f>H266+H275+H307</f>
        <v>2265.5</v>
      </c>
    </row>
    <row r="266" spans="1:8" s="39" customFormat="1" ht="15" x14ac:dyDescent="0.25">
      <c r="A266" s="36" t="s">
        <v>275</v>
      </c>
      <c r="B266" s="33" t="s">
        <v>116</v>
      </c>
      <c r="C266" s="33" t="s">
        <v>146</v>
      </c>
      <c r="D266" s="33" t="s">
        <v>101</v>
      </c>
      <c r="E266" s="33" t="s">
        <v>102</v>
      </c>
      <c r="F266" s="35">
        <f t="shared" ref="F266:H267" si="50">F267</f>
        <v>44.6</v>
      </c>
      <c r="G266" s="35">
        <f t="shared" si="50"/>
        <v>44.6</v>
      </c>
      <c r="H266" s="35">
        <f t="shared" si="50"/>
        <v>44.6</v>
      </c>
    </row>
    <row r="267" spans="1:8" s="39" customFormat="1" ht="31.5" customHeight="1" x14ac:dyDescent="0.25">
      <c r="A267" s="36" t="s">
        <v>105</v>
      </c>
      <c r="B267" s="33" t="s">
        <v>116</v>
      </c>
      <c r="C267" s="33" t="s">
        <v>146</v>
      </c>
      <c r="D267" s="33" t="s">
        <v>106</v>
      </c>
      <c r="E267" s="33" t="s">
        <v>102</v>
      </c>
      <c r="F267" s="35">
        <f t="shared" si="50"/>
        <v>44.6</v>
      </c>
      <c r="G267" s="35">
        <f t="shared" si="50"/>
        <v>44.6</v>
      </c>
      <c r="H267" s="35">
        <f t="shared" si="50"/>
        <v>44.6</v>
      </c>
    </row>
    <row r="268" spans="1:8" s="39" customFormat="1" ht="28.5" customHeight="1" x14ac:dyDescent="0.25">
      <c r="A268" s="36" t="s">
        <v>107</v>
      </c>
      <c r="B268" s="33" t="s">
        <v>116</v>
      </c>
      <c r="C268" s="33" t="s">
        <v>146</v>
      </c>
      <c r="D268" s="33" t="s">
        <v>108</v>
      </c>
      <c r="E268" s="33" t="s">
        <v>102</v>
      </c>
      <c r="F268" s="35">
        <f>F272</f>
        <v>44.6</v>
      </c>
      <c r="G268" s="35">
        <f>G272</f>
        <v>44.6</v>
      </c>
      <c r="H268" s="35">
        <f>H272</f>
        <v>44.6</v>
      </c>
    </row>
    <row r="269" spans="1:8" s="39" customFormat="1" ht="30.75" hidden="1" customHeight="1" x14ac:dyDescent="0.25">
      <c r="A269" s="36" t="s">
        <v>276</v>
      </c>
      <c r="B269" s="33" t="s">
        <v>116</v>
      </c>
      <c r="C269" s="33" t="s">
        <v>146</v>
      </c>
      <c r="D269" s="33" t="s">
        <v>277</v>
      </c>
      <c r="E269" s="33" t="s">
        <v>102</v>
      </c>
      <c r="F269" s="35">
        <f t="shared" ref="F269:H270" si="51">F270</f>
        <v>0</v>
      </c>
      <c r="G269" s="35">
        <f t="shared" si="51"/>
        <v>0</v>
      </c>
      <c r="H269" s="35">
        <f t="shared" si="51"/>
        <v>0</v>
      </c>
    </row>
    <row r="270" spans="1:8" s="39" customFormat="1" ht="26.25" hidden="1" x14ac:dyDescent="0.25">
      <c r="A270" s="36" t="s">
        <v>121</v>
      </c>
      <c r="B270" s="33" t="s">
        <v>116</v>
      </c>
      <c r="C270" s="33" t="s">
        <v>146</v>
      </c>
      <c r="D270" s="33" t="s">
        <v>277</v>
      </c>
      <c r="E270" s="33" t="s">
        <v>122</v>
      </c>
      <c r="F270" s="35">
        <f t="shared" si="51"/>
        <v>0</v>
      </c>
      <c r="G270" s="35">
        <f t="shared" si="51"/>
        <v>0</v>
      </c>
      <c r="H270" s="35">
        <f t="shared" si="51"/>
        <v>0</v>
      </c>
    </row>
    <row r="271" spans="1:8" s="39" customFormat="1" ht="39" hidden="1" x14ac:dyDescent="0.25">
      <c r="A271" s="36" t="s">
        <v>123</v>
      </c>
      <c r="B271" s="33" t="s">
        <v>116</v>
      </c>
      <c r="C271" s="33" t="s">
        <v>146</v>
      </c>
      <c r="D271" s="33" t="s">
        <v>277</v>
      </c>
      <c r="E271" s="33" t="s">
        <v>124</v>
      </c>
      <c r="F271" s="35"/>
      <c r="G271" s="35"/>
      <c r="H271" s="35"/>
    </row>
    <row r="272" spans="1:8" s="39" customFormat="1" ht="26.25" x14ac:dyDescent="0.25">
      <c r="A272" s="36" t="s">
        <v>278</v>
      </c>
      <c r="B272" s="33" t="s">
        <v>116</v>
      </c>
      <c r="C272" s="33" t="s">
        <v>146</v>
      </c>
      <c r="D272" s="33" t="s">
        <v>279</v>
      </c>
      <c r="E272" s="33" t="s">
        <v>102</v>
      </c>
      <c r="F272" s="35">
        <f t="shared" ref="F272:H273" si="52">F273</f>
        <v>44.6</v>
      </c>
      <c r="G272" s="35">
        <f t="shared" si="52"/>
        <v>44.6</v>
      </c>
      <c r="H272" s="35">
        <f t="shared" si="52"/>
        <v>44.6</v>
      </c>
    </row>
    <row r="273" spans="1:8" s="39" customFormat="1" ht="26.25" x14ac:dyDescent="0.25">
      <c r="A273" s="36" t="s">
        <v>121</v>
      </c>
      <c r="B273" s="33" t="s">
        <v>116</v>
      </c>
      <c r="C273" s="33" t="s">
        <v>146</v>
      </c>
      <c r="D273" s="33" t="s">
        <v>279</v>
      </c>
      <c r="E273" s="33" t="s">
        <v>122</v>
      </c>
      <c r="F273" s="35">
        <f t="shared" si="52"/>
        <v>44.6</v>
      </c>
      <c r="G273" s="35">
        <f t="shared" si="52"/>
        <v>44.6</v>
      </c>
      <c r="H273" s="35">
        <f t="shared" si="52"/>
        <v>44.6</v>
      </c>
    </row>
    <row r="274" spans="1:8" s="38" customFormat="1" ht="34.5" customHeight="1" x14ac:dyDescent="0.25">
      <c r="A274" s="36" t="s">
        <v>123</v>
      </c>
      <c r="B274" s="33" t="s">
        <v>116</v>
      </c>
      <c r="C274" s="33" t="s">
        <v>146</v>
      </c>
      <c r="D274" s="33" t="s">
        <v>279</v>
      </c>
      <c r="E274" s="33" t="s">
        <v>124</v>
      </c>
      <c r="F274" s="35">
        <v>44.6</v>
      </c>
      <c r="G274" s="35">
        <v>44.6</v>
      </c>
      <c r="H274" s="35">
        <v>44.6</v>
      </c>
    </row>
    <row r="275" spans="1:8" s="38" customFormat="1" ht="15" x14ac:dyDescent="0.25">
      <c r="A275" s="36" t="s">
        <v>280</v>
      </c>
      <c r="B275" s="33" t="s">
        <v>116</v>
      </c>
      <c r="C275" s="33" t="s">
        <v>249</v>
      </c>
      <c r="D275" s="33" t="s">
        <v>101</v>
      </c>
      <c r="E275" s="33" t="s">
        <v>102</v>
      </c>
      <c r="F275" s="35">
        <f>F279+F288+F302+F297</f>
        <v>4632.5999999999995</v>
      </c>
      <c r="G275" s="35">
        <f>G279+G288+G302+G297</f>
        <v>1982.7</v>
      </c>
      <c r="H275" s="35">
        <f>H279+H288+H302+H297</f>
        <v>2020.9</v>
      </c>
    </row>
    <row r="276" spans="1:8" s="38" customFormat="1" ht="31.5" hidden="1" customHeight="1" x14ac:dyDescent="0.25">
      <c r="A276" s="36" t="s">
        <v>281</v>
      </c>
      <c r="B276" s="33" t="s">
        <v>116</v>
      </c>
      <c r="C276" s="33" t="s">
        <v>249</v>
      </c>
      <c r="D276" s="33" t="s">
        <v>282</v>
      </c>
      <c r="E276" s="33" t="s">
        <v>102</v>
      </c>
      <c r="F276" s="35">
        <f t="shared" ref="F276:H277" si="53">F277</f>
        <v>0</v>
      </c>
      <c r="G276" s="35">
        <f t="shared" si="53"/>
        <v>0</v>
      </c>
      <c r="H276" s="35">
        <f t="shared" si="53"/>
        <v>0</v>
      </c>
    </row>
    <row r="277" spans="1:8" s="38" customFormat="1" ht="27" hidden="1" customHeight="1" x14ac:dyDescent="0.25">
      <c r="A277" s="36" t="s">
        <v>150</v>
      </c>
      <c r="B277" s="33" t="s">
        <v>116</v>
      </c>
      <c r="C277" s="33" t="s">
        <v>249</v>
      </c>
      <c r="D277" s="33" t="s">
        <v>282</v>
      </c>
      <c r="E277" s="33" t="s">
        <v>122</v>
      </c>
      <c r="F277" s="35">
        <f t="shared" si="53"/>
        <v>0</v>
      </c>
      <c r="G277" s="35">
        <f t="shared" si="53"/>
        <v>0</v>
      </c>
      <c r="H277" s="35">
        <f t="shared" si="53"/>
        <v>0</v>
      </c>
    </row>
    <row r="278" spans="1:8" s="38" customFormat="1" ht="30.75" hidden="1" customHeight="1" x14ac:dyDescent="0.25">
      <c r="A278" s="36" t="s">
        <v>123</v>
      </c>
      <c r="B278" s="33" t="s">
        <v>116</v>
      </c>
      <c r="C278" s="33" t="s">
        <v>249</v>
      </c>
      <c r="D278" s="33" t="s">
        <v>282</v>
      </c>
      <c r="E278" s="33" t="s">
        <v>124</v>
      </c>
      <c r="F278" s="35">
        <v>0</v>
      </c>
      <c r="G278" s="35">
        <v>0</v>
      </c>
      <c r="H278" s="35">
        <v>0</v>
      </c>
    </row>
    <row r="279" spans="1:8" s="38" customFormat="1" ht="46.5" customHeight="1" x14ac:dyDescent="0.25">
      <c r="A279" s="36" t="s">
        <v>283</v>
      </c>
      <c r="B279" s="33" t="s">
        <v>116</v>
      </c>
      <c r="C279" s="33" t="s">
        <v>249</v>
      </c>
      <c r="D279" s="33" t="s">
        <v>284</v>
      </c>
      <c r="E279" s="33" t="s">
        <v>102</v>
      </c>
      <c r="F279" s="35">
        <f>F280+F284</f>
        <v>100</v>
      </c>
      <c r="G279" s="35">
        <f>G280+G284</f>
        <v>100</v>
      </c>
      <c r="H279" s="35">
        <f>H280+H284</f>
        <v>100</v>
      </c>
    </row>
    <row r="280" spans="1:8" s="38" customFormat="1" ht="43.5" customHeight="1" x14ac:dyDescent="0.25">
      <c r="A280" s="36" t="s">
        <v>285</v>
      </c>
      <c r="B280" s="33" t="s">
        <v>116</v>
      </c>
      <c r="C280" s="33" t="s">
        <v>249</v>
      </c>
      <c r="D280" s="33" t="s">
        <v>286</v>
      </c>
      <c r="E280" s="33" t="s">
        <v>102</v>
      </c>
      <c r="F280" s="35">
        <f t="shared" ref="F280:H282" si="54">F281</f>
        <v>100</v>
      </c>
      <c r="G280" s="35">
        <f t="shared" si="54"/>
        <v>100</v>
      </c>
      <c r="H280" s="35">
        <f t="shared" si="54"/>
        <v>100</v>
      </c>
    </row>
    <row r="281" spans="1:8" s="38" customFormat="1" ht="18.75" customHeight="1" x14ac:dyDescent="0.25">
      <c r="A281" s="36" t="s">
        <v>180</v>
      </c>
      <c r="B281" s="33" t="s">
        <v>116</v>
      </c>
      <c r="C281" s="33" t="s">
        <v>249</v>
      </c>
      <c r="D281" s="33" t="s">
        <v>287</v>
      </c>
      <c r="E281" s="33" t="s">
        <v>102</v>
      </c>
      <c r="F281" s="35">
        <f t="shared" si="54"/>
        <v>100</v>
      </c>
      <c r="G281" s="35">
        <f t="shared" si="54"/>
        <v>100</v>
      </c>
      <c r="H281" s="35">
        <f t="shared" si="54"/>
        <v>100</v>
      </c>
    </row>
    <row r="282" spans="1:8" s="38" customFormat="1" ht="30.75" customHeight="1" x14ac:dyDescent="0.25">
      <c r="A282" s="36" t="s">
        <v>121</v>
      </c>
      <c r="B282" s="33" t="s">
        <v>116</v>
      </c>
      <c r="C282" s="33" t="s">
        <v>249</v>
      </c>
      <c r="D282" s="33" t="s">
        <v>287</v>
      </c>
      <c r="E282" s="33" t="s">
        <v>122</v>
      </c>
      <c r="F282" s="35">
        <f t="shared" si="54"/>
        <v>100</v>
      </c>
      <c r="G282" s="35">
        <f t="shared" si="54"/>
        <v>100</v>
      </c>
      <c r="H282" s="35">
        <f t="shared" si="54"/>
        <v>100</v>
      </c>
    </row>
    <row r="283" spans="1:8" s="38" customFormat="1" ht="34.5" customHeight="1" x14ac:dyDescent="0.25">
      <c r="A283" s="36" t="s">
        <v>123</v>
      </c>
      <c r="B283" s="33" t="s">
        <v>116</v>
      </c>
      <c r="C283" s="33" t="s">
        <v>249</v>
      </c>
      <c r="D283" s="33" t="s">
        <v>287</v>
      </c>
      <c r="E283" s="33" t="s">
        <v>124</v>
      </c>
      <c r="F283" s="35">
        <f>100</f>
        <v>100</v>
      </c>
      <c r="G283" s="35">
        <f>100</f>
        <v>100</v>
      </c>
      <c r="H283" s="35">
        <f>100</f>
        <v>100</v>
      </c>
    </row>
    <row r="284" spans="1:8" s="38" customFormat="1" ht="48" hidden="1" customHeight="1" x14ac:dyDescent="0.25">
      <c r="A284" s="36" t="s">
        <v>288</v>
      </c>
      <c r="B284" s="33" t="s">
        <v>116</v>
      </c>
      <c r="C284" s="33" t="s">
        <v>249</v>
      </c>
      <c r="D284" s="33" t="s">
        <v>289</v>
      </c>
      <c r="E284" s="33" t="s">
        <v>102</v>
      </c>
      <c r="F284" s="35">
        <f t="shared" ref="F284:H286" si="55">F285</f>
        <v>0</v>
      </c>
      <c r="G284" s="35">
        <f t="shared" si="55"/>
        <v>0</v>
      </c>
      <c r="H284" s="35">
        <f t="shared" si="55"/>
        <v>0</v>
      </c>
    </row>
    <row r="285" spans="1:8" s="38" customFormat="1" ht="30.75" hidden="1" customHeight="1" x14ac:dyDescent="0.25">
      <c r="A285" s="36" t="s">
        <v>180</v>
      </c>
      <c r="B285" s="33" t="s">
        <v>116</v>
      </c>
      <c r="C285" s="33" t="s">
        <v>249</v>
      </c>
      <c r="D285" s="33" t="s">
        <v>290</v>
      </c>
      <c r="E285" s="33" t="s">
        <v>102</v>
      </c>
      <c r="F285" s="35">
        <f t="shared" si="55"/>
        <v>0</v>
      </c>
      <c r="G285" s="35">
        <f t="shared" si="55"/>
        <v>0</v>
      </c>
      <c r="H285" s="35">
        <f t="shared" si="55"/>
        <v>0</v>
      </c>
    </row>
    <row r="286" spans="1:8" s="38" customFormat="1" ht="30.75" hidden="1" customHeight="1" x14ac:dyDescent="0.25">
      <c r="A286" s="36" t="s">
        <v>121</v>
      </c>
      <c r="B286" s="33" t="s">
        <v>116</v>
      </c>
      <c r="C286" s="33" t="s">
        <v>249</v>
      </c>
      <c r="D286" s="33" t="s">
        <v>290</v>
      </c>
      <c r="E286" s="33" t="s">
        <v>122</v>
      </c>
      <c r="F286" s="35">
        <f t="shared" si="55"/>
        <v>0</v>
      </c>
      <c r="G286" s="35">
        <f t="shared" si="55"/>
        <v>0</v>
      </c>
      <c r="H286" s="35">
        <f t="shared" si="55"/>
        <v>0</v>
      </c>
    </row>
    <row r="287" spans="1:8" s="38" customFormat="1" ht="30.75" hidden="1" customHeight="1" x14ac:dyDescent="0.25">
      <c r="A287" s="36" t="s">
        <v>123</v>
      </c>
      <c r="B287" s="33" t="s">
        <v>116</v>
      </c>
      <c r="C287" s="33" t="s">
        <v>249</v>
      </c>
      <c r="D287" s="33" t="s">
        <v>290</v>
      </c>
      <c r="E287" s="33" t="s">
        <v>124</v>
      </c>
      <c r="F287" s="35"/>
      <c r="G287" s="35"/>
      <c r="H287" s="35"/>
    </row>
    <row r="288" spans="1:8" s="38" customFormat="1" ht="83.25" customHeight="1" x14ac:dyDescent="0.25">
      <c r="A288" s="36" t="s">
        <v>291</v>
      </c>
      <c r="B288" s="33" t="s">
        <v>116</v>
      </c>
      <c r="C288" s="33" t="s">
        <v>249</v>
      </c>
      <c r="D288" s="33" t="s">
        <v>292</v>
      </c>
      <c r="E288" s="33" t="s">
        <v>102</v>
      </c>
      <c r="F288" s="35">
        <f>F289+F293</f>
        <v>4412.7</v>
      </c>
      <c r="G288" s="35">
        <f>G289+G293</f>
        <v>1762.8</v>
      </c>
      <c r="H288" s="35">
        <f>H289+H293</f>
        <v>1801</v>
      </c>
    </row>
    <row r="289" spans="1:8" s="38" customFormat="1" ht="75.75" customHeight="1" x14ac:dyDescent="0.25">
      <c r="A289" s="36" t="s">
        <v>293</v>
      </c>
      <c r="B289" s="33" t="s">
        <v>116</v>
      </c>
      <c r="C289" s="33" t="s">
        <v>249</v>
      </c>
      <c r="D289" s="33" t="s">
        <v>294</v>
      </c>
      <c r="E289" s="33" t="s">
        <v>102</v>
      </c>
      <c r="F289" s="35">
        <f t="shared" ref="F289:H291" si="56">F290</f>
        <v>4247.5</v>
      </c>
      <c r="G289" s="35">
        <f t="shared" si="56"/>
        <v>1597.6</v>
      </c>
      <c r="H289" s="35">
        <f t="shared" si="56"/>
        <v>1635.8</v>
      </c>
    </row>
    <row r="290" spans="1:8" s="38" customFormat="1" ht="17.25" customHeight="1" x14ac:dyDescent="0.25">
      <c r="A290" s="36" t="s">
        <v>180</v>
      </c>
      <c r="B290" s="33" t="s">
        <v>116</v>
      </c>
      <c r="C290" s="33" t="s">
        <v>249</v>
      </c>
      <c r="D290" s="33" t="s">
        <v>295</v>
      </c>
      <c r="E290" s="33" t="s">
        <v>102</v>
      </c>
      <c r="F290" s="35">
        <f t="shared" si="56"/>
        <v>4247.5</v>
      </c>
      <c r="G290" s="35">
        <f t="shared" si="56"/>
        <v>1597.6</v>
      </c>
      <c r="H290" s="35">
        <f t="shared" si="56"/>
        <v>1635.8</v>
      </c>
    </row>
    <row r="291" spans="1:8" s="38" customFormat="1" ht="26.25" x14ac:dyDescent="0.25">
      <c r="A291" s="36" t="s">
        <v>121</v>
      </c>
      <c r="B291" s="33" t="s">
        <v>116</v>
      </c>
      <c r="C291" s="33" t="s">
        <v>249</v>
      </c>
      <c r="D291" s="33" t="s">
        <v>295</v>
      </c>
      <c r="E291" s="33" t="s">
        <v>122</v>
      </c>
      <c r="F291" s="35">
        <f t="shared" si="56"/>
        <v>4247.5</v>
      </c>
      <c r="G291" s="35">
        <f t="shared" si="56"/>
        <v>1597.6</v>
      </c>
      <c r="H291" s="35">
        <f t="shared" si="56"/>
        <v>1635.8</v>
      </c>
    </row>
    <row r="292" spans="1:8" s="38" customFormat="1" ht="30" customHeight="1" x14ac:dyDescent="0.25">
      <c r="A292" s="36" t="s">
        <v>123</v>
      </c>
      <c r="B292" s="33" t="s">
        <v>116</v>
      </c>
      <c r="C292" s="33" t="s">
        <v>249</v>
      </c>
      <c r="D292" s="33" t="s">
        <v>295</v>
      </c>
      <c r="E292" s="33" t="s">
        <v>124</v>
      </c>
      <c r="F292" s="35">
        <f>1295.5+77+777.7+2097.3</f>
        <v>4247.5</v>
      </c>
      <c r="G292" s="35">
        <f>1409.8+187.8</f>
        <v>1597.6</v>
      </c>
      <c r="H292" s="35">
        <f>1409.8+226</f>
        <v>1635.8</v>
      </c>
    </row>
    <row r="293" spans="1:8" s="38" customFormat="1" ht="81.75" customHeight="1" x14ac:dyDescent="0.25">
      <c r="A293" s="36" t="s">
        <v>296</v>
      </c>
      <c r="B293" s="33" t="s">
        <v>116</v>
      </c>
      <c r="C293" s="33" t="s">
        <v>249</v>
      </c>
      <c r="D293" s="33" t="s">
        <v>297</v>
      </c>
      <c r="E293" s="33" t="s">
        <v>102</v>
      </c>
      <c r="F293" s="35">
        <f t="shared" ref="F293:H295" si="57">F294</f>
        <v>165.2</v>
      </c>
      <c r="G293" s="35">
        <f t="shared" si="57"/>
        <v>165.2</v>
      </c>
      <c r="H293" s="35">
        <f t="shared" si="57"/>
        <v>165.2</v>
      </c>
    </row>
    <row r="294" spans="1:8" s="38" customFormat="1" ht="15" x14ac:dyDescent="0.25">
      <c r="A294" s="36" t="s">
        <v>180</v>
      </c>
      <c r="B294" s="33" t="s">
        <v>116</v>
      </c>
      <c r="C294" s="33" t="s">
        <v>249</v>
      </c>
      <c r="D294" s="33" t="s">
        <v>298</v>
      </c>
      <c r="E294" s="33" t="s">
        <v>102</v>
      </c>
      <c r="F294" s="35">
        <f t="shared" si="57"/>
        <v>165.2</v>
      </c>
      <c r="G294" s="35">
        <f t="shared" si="57"/>
        <v>165.2</v>
      </c>
      <c r="H294" s="35">
        <f t="shared" si="57"/>
        <v>165.2</v>
      </c>
    </row>
    <row r="295" spans="1:8" s="38" customFormat="1" ht="26.25" x14ac:dyDescent="0.25">
      <c r="A295" s="36" t="s">
        <v>121</v>
      </c>
      <c r="B295" s="33" t="s">
        <v>116</v>
      </c>
      <c r="C295" s="33" t="s">
        <v>249</v>
      </c>
      <c r="D295" s="33" t="s">
        <v>298</v>
      </c>
      <c r="E295" s="33" t="s">
        <v>122</v>
      </c>
      <c r="F295" s="35">
        <f t="shared" si="57"/>
        <v>165.2</v>
      </c>
      <c r="G295" s="35">
        <f t="shared" si="57"/>
        <v>165.2</v>
      </c>
      <c r="H295" s="35">
        <f t="shared" si="57"/>
        <v>165.2</v>
      </c>
    </row>
    <row r="296" spans="1:8" s="38" customFormat="1" ht="29.25" customHeight="1" x14ac:dyDescent="0.25">
      <c r="A296" s="36" t="s">
        <v>123</v>
      </c>
      <c r="B296" s="33" t="s">
        <v>116</v>
      </c>
      <c r="C296" s="33" t="s">
        <v>249</v>
      </c>
      <c r="D296" s="33" t="s">
        <v>298</v>
      </c>
      <c r="E296" s="33" t="s">
        <v>124</v>
      </c>
      <c r="F296" s="35">
        <v>165.2</v>
      </c>
      <c r="G296" s="35">
        <v>165.2</v>
      </c>
      <c r="H296" s="35">
        <v>165.2</v>
      </c>
    </row>
    <row r="297" spans="1:8" s="38" customFormat="1" ht="64.5" hidden="1" x14ac:dyDescent="0.25">
      <c r="A297" s="36" t="s">
        <v>199</v>
      </c>
      <c r="B297" s="33" t="s">
        <v>116</v>
      </c>
      <c r="C297" s="33" t="s">
        <v>249</v>
      </c>
      <c r="D297" s="33" t="s">
        <v>200</v>
      </c>
      <c r="E297" s="33" t="s">
        <v>102</v>
      </c>
      <c r="F297" s="35">
        <f t="shared" ref="F297:H300" si="58">F298</f>
        <v>0</v>
      </c>
      <c r="G297" s="35">
        <f t="shared" si="58"/>
        <v>0</v>
      </c>
      <c r="H297" s="35">
        <f t="shared" si="58"/>
        <v>0</v>
      </c>
    </row>
    <row r="298" spans="1:8" s="38" customFormat="1" ht="51.75" hidden="1" x14ac:dyDescent="0.25">
      <c r="A298" s="36" t="s">
        <v>299</v>
      </c>
      <c r="B298" s="33" t="s">
        <v>116</v>
      </c>
      <c r="C298" s="33" t="s">
        <v>249</v>
      </c>
      <c r="D298" s="33" t="s">
        <v>300</v>
      </c>
      <c r="E298" s="33" t="s">
        <v>102</v>
      </c>
      <c r="F298" s="35">
        <f t="shared" si="58"/>
        <v>0</v>
      </c>
      <c r="G298" s="35">
        <f t="shared" si="58"/>
        <v>0</v>
      </c>
      <c r="H298" s="35">
        <f t="shared" si="58"/>
        <v>0</v>
      </c>
    </row>
    <row r="299" spans="1:8" s="38" customFormat="1" ht="15" hidden="1" x14ac:dyDescent="0.25">
      <c r="A299" s="36" t="s">
        <v>180</v>
      </c>
      <c r="B299" s="33" t="s">
        <v>116</v>
      </c>
      <c r="C299" s="33" t="s">
        <v>249</v>
      </c>
      <c r="D299" s="33" t="s">
        <v>301</v>
      </c>
      <c r="E299" s="33" t="s">
        <v>102</v>
      </c>
      <c r="F299" s="35">
        <f t="shared" si="58"/>
        <v>0</v>
      </c>
      <c r="G299" s="35">
        <f t="shared" si="58"/>
        <v>0</v>
      </c>
      <c r="H299" s="35">
        <f t="shared" si="58"/>
        <v>0</v>
      </c>
    </row>
    <row r="300" spans="1:8" s="38" customFormat="1" ht="26.25" hidden="1" x14ac:dyDescent="0.25">
      <c r="A300" s="36" t="s">
        <v>121</v>
      </c>
      <c r="B300" s="33" t="s">
        <v>116</v>
      </c>
      <c r="C300" s="33" t="s">
        <v>249</v>
      </c>
      <c r="D300" s="33" t="s">
        <v>301</v>
      </c>
      <c r="E300" s="33" t="s">
        <v>122</v>
      </c>
      <c r="F300" s="35">
        <f t="shared" si="58"/>
        <v>0</v>
      </c>
      <c r="G300" s="35">
        <f t="shared" si="58"/>
        <v>0</v>
      </c>
      <c r="H300" s="35">
        <f t="shared" si="58"/>
        <v>0</v>
      </c>
    </row>
    <row r="301" spans="1:8" s="38" customFormat="1" ht="39" hidden="1" x14ac:dyDescent="0.25">
      <c r="A301" s="36" t="s">
        <v>123</v>
      </c>
      <c r="B301" s="33" t="s">
        <v>116</v>
      </c>
      <c r="C301" s="33" t="s">
        <v>249</v>
      </c>
      <c r="D301" s="33" t="s">
        <v>301</v>
      </c>
      <c r="E301" s="33" t="s">
        <v>124</v>
      </c>
      <c r="F301" s="35"/>
      <c r="G301" s="35"/>
      <c r="H301" s="35"/>
    </row>
    <row r="302" spans="1:8" s="38" customFormat="1" ht="27.75" customHeight="1" x14ac:dyDescent="0.25">
      <c r="A302" s="36" t="s">
        <v>211</v>
      </c>
      <c r="B302" s="33" t="s">
        <v>116</v>
      </c>
      <c r="C302" s="33" t="s">
        <v>249</v>
      </c>
      <c r="D302" s="33" t="s">
        <v>212</v>
      </c>
      <c r="E302" s="33" t="s">
        <v>102</v>
      </c>
      <c r="F302" s="35">
        <f t="shared" ref="F302:H305" si="59">F303</f>
        <v>119.9</v>
      </c>
      <c r="G302" s="35">
        <f t="shared" si="59"/>
        <v>119.9</v>
      </c>
      <c r="H302" s="35">
        <f t="shared" si="59"/>
        <v>119.9</v>
      </c>
    </row>
    <row r="303" spans="1:8" s="38" customFormat="1" ht="26.25" x14ac:dyDescent="0.25">
      <c r="A303" s="36" t="s">
        <v>221</v>
      </c>
      <c r="B303" s="33" t="s">
        <v>116</v>
      </c>
      <c r="C303" s="33" t="s">
        <v>249</v>
      </c>
      <c r="D303" s="33" t="s">
        <v>222</v>
      </c>
      <c r="E303" s="33" t="s">
        <v>102</v>
      </c>
      <c r="F303" s="35">
        <f t="shared" si="59"/>
        <v>119.9</v>
      </c>
      <c r="G303" s="35">
        <f t="shared" si="59"/>
        <v>119.9</v>
      </c>
      <c r="H303" s="35">
        <f t="shared" si="59"/>
        <v>119.9</v>
      </c>
    </row>
    <row r="304" spans="1:8" s="38" customFormat="1" ht="15" x14ac:dyDescent="0.25">
      <c r="A304" s="36" t="s">
        <v>180</v>
      </c>
      <c r="B304" s="33" t="s">
        <v>116</v>
      </c>
      <c r="C304" s="33" t="s">
        <v>249</v>
      </c>
      <c r="D304" s="33" t="s">
        <v>223</v>
      </c>
      <c r="E304" s="33" t="s">
        <v>102</v>
      </c>
      <c r="F304" s="35">
        <f t="shared" si="59"/>
        <v>119.9</v>
      </c>
      <c r="G304" s="35">
        <f t="shared" si="59"/>
        <v>119.9</v>
      </c>
      <c r="H304" s="35">
        <f t="shared" si="59"/>
        <v>119.9</v>
      </c>
    </row>
    <row r="305" spans="1:8" s="38" customFormat="1" ht="26.25" x14ac:dyDescent="0.25">
      <c r="A305" s="36" t="s">
        <v>121</v>
      </c>
      <c r="B305" s="33" t="s">
        <v>116</v>
      </c>
      <c r="C305" s="33" t="s">
        <v>249</v>
      </c>
      <c r="D305" s="33" t="s">
        <v>223</v>
      </c>
      <c r="E305" s="33" t="s">
        <v>122</v>
      </c>
      <c r="F305" s="35">
        <f t="shared" si="59"/>
        <v>119.9</v>
      </c>
      <c r="G305" s="35">
        <f t="shared" si="59"/>
        <v>119.9</v>
      </c>
      <c r="H305" s="35">
        <f t="shared" si="59"/>
        <v>119.9</v>
      </c>
    </row>
    <row r="306" spans="1:8" s="38" customFormat="1" ht="33" customHeight="1" x14ac:dyDescent="0.25">
      <c r="A306" s="36" t="s">
        <v>123</v>
      </c>
      <c r="B306" s="33" t="s">
        <v>116</v>
      </c>
      <c r="C306" s="33" t="s">
        <v>249</v>
      </c>
      <c r="D306" s="33" t="s">
        <v>223</v>
      </c>
      <c r="E306" s="33" t="s">
        <v>124</v>
      </c>
      <c r="F306" s="35">
        <v>119.9</v>
      </c>
      <c r="G306" s="35">
        <v>119.9</v>
      </c>
      <c r="H306" s="35">
        <v>119.9</v>
      </c>
    </row>
    <row r="307" spans="1:8" s="38" customFormat="1" ht="15" x14ac:dyDescent="0.25">
      <c r="A307" s="36" t="s">
        <v>302</v>
      </c>
      <c r="B307" s="33" t="s">
        <v>116</v>
      </c>
      <c r="C307" s="33" t="s">
        <v>303</v>
      </c>
      <c r="D307" s="33" t="s">
        <v>101</v>
      </c>
      <c r="E307" s="33" t="s">
        <v>102</v>
      </c>
      <c r="F307" s="35">
        <f>F314+F327+F308</f>
        <v>200</v>
      </c>
      <c r="G307" s="35">
        <f>G314+G327+G308</f>
        <v>200</v>
      </c>
      <c r="H307" s="35">
        <f>H314+H327+H308</f>
        <v>200</v>
      </c>
    </row>
    <row r="308" spans="1:8" s="38" customFormat="1" ht="39" hidden="1" x14ac:dyDescent="0.25">
      <c r="A308" s="36" t="s">
        <v>283</v>
      </c>
      <c r="B308" s="33" t="s">
        <v>116</v>
      </c>
      <c r="C308" s="33" t="s">
        <v>303</v>
      </c>
      <c r="D308" s="33" t="s">
        <v>284</v>
      </c>
      <c r="E308" s="33" t="s">
        <v>102</v>
      </c>
      <c r="F308" s="35">
        <f t="shared" ref="F308:H311" si="60">F309</f>
        <v>0</v>
      </c>
      <c r="G308" s="35">
        <f t="shared" si="60"/>
        <v>0</v>
      </c>
      <c r="H308" s="35">
        <f t="shared" si="60"/>
        <v>0</v>
      </c>
    </row>
    <row r="309" spans="1:8" s="38" customFormat="1" ht="51.75" hidden="1" x14ac:dyDescent="0.25">
      <c r="A309" s="36" t="s">
        <v>288</v>
      </c>
      <c r="B309" s="33" t="s">
        <v>116</v>
      </c>
      <c r="C309" s="33" t="s">
        <v>303</v>
      </c>
      <c r="D309" s="33" t="s">
        <v>289</v>
      </c>
      <c r="E309" s="33" t="s">
        <v>102</v>
      </c>
      <c r="F309" s="35">
        <f t="shared" si="60"/>
        <v>0</v>
      </c>
      <c r="G309" s="35">
        <f t="shared" si="60"/>
        <v>0</v>
      </c>
      <c r="H309" s="35">
        <f t="shared" si="60"/>
        <v>0</v>
      </c>
    </row>
    <row r="310" spans="1:8" s="38" customFormat="1" ht="15" hidden="1" x14ac:dyDescent="0.25">
      <c r="A310" s="36" t="s">
        <v>180</v>
      </c>
      <c r="B310" s="33" t="s">
        <v>116</v>
      </c>
      <c r="C310" s="33" t="s">
        <v>303</v>
      </c>
      <c r="D310" s="33" t="s">
        <v>290</v>
      </c>
      <c r="E310" s="33" t="s">
        <v>102</v>
      </c>
      <c r="F310" s="35">
        <f t="shared" si="60"/>
        <v>0</v>
      </c>
      <c r="G310" s="35">
        <f t="shared" si="60"/>
        <v>0</v>
      </c>
      <c r="H310" s="35">
        <f t="shared" si="60"/>
        <v>0</v>
      </c>
    </row>
    <row r="311" spans="1:8" s="38" customFormat="1" ht="26.25" hidden="1" x14ac:dyDescent="0.25">
      <c r="A311" s="36" t="s">
        <v>121</v>
      </c>
      <c r="B311" s="33" t="s">
        <v>116</v>
      </c>
      <c r="C311" s="33" t="s">
        <v>303</v>
      </c>
      <c r="D311" s="33" t="s">
        <v>290</v>
      </c>
      <c r="E311" s="33" t="s">
        <v>122</v>
      </c>
      <c r="F311" s="35">
        <f t="shared" si="60"/>
        <v>0</v>
      </c>
      <c r="G311" s="35">
        <f t="shared" si="60"/>
        <v>0</v>
      </c>
      <c r="H311" s="35">
        <f t="shared" si="60"/>
        <v>0</v>
      </c>
    </row>
    <row r="312" spans="1:8" s="38" customFormat="1" ht="39" hidden="1" x14ac:dyDescent="0.25">
      <c r="A312" s="36" t="s">
        <v>123</v>
      </c>
      <c r="B312" s="33" t="s">
        <v>116</v>
      </c>
      <c r="C312" s="33" t="s">
        <v>303</v>
      </c>
      <c r="D312" s="33" t="s">
        <v>290</v>
      </c>
      <c r="E312" s="33" t="s">
        <v>124</v>
      </c>
      <c r="F312" s="35">
        <v>0</v>
      </c>
      <c r="G312" s="35">
        <v>0</v>
      </c>
      <c r="H312" s="35">
        <v>0</v>
      </c>
    </row>
    <row r="313" spans="1:8" s="38" customFormat="1" ht="15" hidden="1" x14ac:dyDescent="0.25">
      <c r="A313" s="36"/>
      <c r="B313" s="33"/>
      <c r="C313" s="33"/>
      <c r="D313" s="33"/>
      <c r="E313" s="33"/>
      <c r="F313" s="35"/>
      <c r="G313" s="35"/>
      <c r="H313" s="35"/>
    </row>
    <row r="314" spans="1:8" s="38" customFormat="1" ht="69" customHeight="1" x14ac:dyDescent="0.25">
      <c r="A314" s="36" t="s">
        <v>199</v>
      </c>
      <c r="B314" s="33" t="s">
        <v>116</v>
      </c>
      <c r="C314" s="33" t="s">
        <v>303</v>
      </c>
      <c r="D314" s="33" t="s">
        <v>200</v>
      </c>
      <c r="E314" s="33" t="s">
        <v>102</v>
      </c>
      <c r="F314" s="35">
        <f>F315+F323</f>
        <v>200</v>
      </c>
      <c r="G314" s="35">
        <f>G315+G323</f>
        <v>200</v>
      </c>
      <c r="H314" s="35">
        <f>H315+H323</f>
        <v>200</v>
      </c>
    </row>
    <row r="315" spans="1:8" s="38" customFormat="1" ht="26.25" hidden="1" x14ac:dyDescent="0.25">
      <c r="A315" s="36" t="s">
        <v>304</v>
      </c>
      <c r="B315" s="33" t="s">
        <v>116</v>
      </c>
      <c r="C315" s="33" t="s">
        <v>303</v>
      </c>
      <c r="D315" s="33" t="s">
        <v>305</v>
      </c>
      <c r="E315" s="33" t="s">
        <v>102</v>
      </c>
      <c r="F315" s="35">
        <f t="shared" ref="F315:H317" si="61">F316</f>
        <v>0</v>
      </c>
      <c r="G315" s="35">
        <f t="shared" si="61"/>
        <v>0</v>
      </c>
      <c r="H315" s="35">
        <f t="shared" si="61"/>
        <v>0</v>
      </c>
    </row>
    <row r="316" spans="1:8" s="38" customFormat="1" ht="24.75" hidden="1" customHeight="1" x14ac:dyDescent="0.25">
      <c r="A316" s="36" t="s">
        <v>180</v>
      </c>
      <c r="B316" s="33" t="s">
        <v>116</v>
      </c>
      <c r="C316" s="33" t="s">
        <v>303</v>
      </c>
      <c r="D316" s="33" t="s">
        <v>306</v>
      </c>
      <c r="E316" s="33" t="s">
        <v>102</v>
      </c>
      <c r="F316" s="35">
        <f t="shared" si="61"/>
        <v>0</v>
      </c>
      <c r="G316" s="35">
        <f t="shared" si="61"/>
        <v>0</v>
      </c>
      <c r="H316" s="35">
        <f t="shared" si="61"/>
        <v>0</v>
      </c>
    </row>
    <row r="317" spans="1:8" s="38" customFormat="1" ht="30.75" hidden="1" customHeight="1" x14ac:dyDescent="0.25">
      <c r="A317" s="36" t="s">
        <v>121</v>
      </c>
      <c r="B317" s="33" t="s">
        <v>116</v>
      </c>
      <c r="C317" s="33" t="s">
        <v>303</v>
      </c>
      <c r="D317" s="33" t="s">
        <v>306</v>
      </c>
      <c r="E317" s="33" t="s">
        <v>122</v>
      </c>
      <c r="F317" s="35">
        <f t="shared" si="61"/>
        <v>0</v>
      </c>
      <c r="G317" s="35">
        <f t="shared" si="61"/>
        <v>0</v>
      </c>
      <c r="H317" s="35">
        <f t="shared" si="61"/>
        <v>0</v>
      </c>
    </row>
    <row r="318" spans="1:8" s="38" customFormat="1" ht="30" hidden="1" customHeight="1" x14ac:dyDescent="0.25">
      <c r="A318" s="36" t="s">
        <v>123</v>
      </c>
      <c r="B318" s="33" t="s">
        <v>116</v>
      </c>
      <c r="C318" s="33" t="s">
        <v>303</v>
      </c>
      <c r="D318" s="33" t="s">
        <v>306</v>
      </c>
      <c r="E318" s="33" t="s">
        <v>124</v>
      </c>
      <c r="F318" s="35">
        <f>200-177.9-22.1</f>
        <v>0</v>
      </c>
      <c r="G318" s="35">
        <f>200-177.9-22.1</f>
        <v>0</v>
      </c>
      <c r="H318" s="35">
        <f>200-177.9-22.1</f>
        <v>0</v>
      </c>
    </row>
    <row r="319" spans="1:8" s="38" customFormat="1" ht="41.25" hidden="1" customHeight="1" x14ac:dyDescent="0.25">
      <c r="A319" s="36" t="s">
        <v>307</v>
      </c>
      <c r="B319" s="33" t="s">
        <v>116</v>
      </c>
      <c r="C319" s="33" t="s">
        <v>303</v>
      </c>
      <c r="D319" s="33" t="s">
        <v>308</v>
      </c>
      <c r="E319" s="33" t="s">
        <v>102</v>
      </c>
      <c r="F319" s="35">
        <f t="shared" ref="F319:H321" si="62">F320</f>
        <v>0</v>
      </c>
      <c r="G319" s="35">
        <f t="shared" si="62"/>
        <v>0</v>
      </c>
      <c r="H319" s="35">
        <f t="shared" si="62"/>
        <v>0</v>
      </c>
    </row>
    <row r="320" spans="1:8" s="38" customFormat="1" ht="30" hidden="1" customHeight="1" x14ac:dyDescent="0.25">
      <c r="A320" s="36" t="s">
        <v>180</v>
      </c>
      <c r="B320" s="33" t="s">
        <v>116</v>
      </c>
      <c r="C320" s="33" t="s">
        <v>303</v>
      </c>
      <c r="D320" s="33" t="s">
        <v>309</v>
      </c>
      <c r="E320" s="33" t="s">
        <v>102</v>
      </c>
      <c r="F320" s="35">
        <f t="shared" si="62"/>
        <v>0</v>
      </c>
      <c r="G320" s="35">
        <f t="shared" si="62"/>
        <v>0</v>
      </c>
      <c r="H320" s="35">
        <f t="shared" si="62"/>
        <v>0</v>
      </c>
    </row>
    <row r="321" spans="1:8" s="38" customFormat="1" ht="30" hidden="1" customHeight="1" x14ac:dyDescent="0.25">
      <c r="A321" s="36" t="s">
        <v>121</v>
      </c>
      <c r="B321" s="33" t="s">
        <v>116</v>
      </c>
      <c r="C321" s="33" t="s">
        <v>303</v>
      </c>
      <c r="D321" s="33" t="s">
        <v>309</v>
      </c>
      <c r="E321" s="33" t="s">
        <v>122</v>
      </c>
      <c r="F321" s="35">
        <f t="shared" si="62"/>
        <v>0</v>
      </c>
      <c r="G321" s="35">
        <f t="shared" si="62"/>
        <v>0</v>
      </c>
      <c r="H321" s="35">
        <f t="shared" si="62"/>
        <v>0</v>
      </c>
    </row>
    <row r="322" spans="1:8" s="38" customFormat="1" ht="35.25" hidden="1" customHeight="1" x14ac:dyDescent="0.25">
      <c r="A322" s="36" t="s">
        <v>123</v>
      </c>
      <c r="B322" s="33" t="s">
        <v>116</v>
      </c>
      <c r="C322" s="33" t="s">
        <v>303</v>
      </c>
      <c r="D322" s="33" t="s">
        <v>309</v>
      </c>
      <c r="E322" s="33" t="s">
        <v>124</v>
      </c>
      <c r="F322" s="35"/>
      <c r="G322" s="35"/>
      <c r="H322" s="35"/>
    </row>
    <row r="323" spans="1:8" s="38" customFormat="1" ht="58.5" customHeight="1" x14ac:dyDescent="0.25">
      <c r="A323" s="36" t="s">
        <v>310</v>
      </c>
      <c r="B323" s="33" t="s">
        <v>116</v>
      </c>
      <c r="C323" s="33" t="s">
        <v>303</v>
      </c>
      <c r="D323" s="33" t="s">
        <v>311</v>
      </c>
      <c r="E323" s="33" t="s">
        <v>102</v>
      </c>
      <c r="F323" s="35">
        <f t="shared" ref="F323:H325" si="63">F324</f>
        <v>200</v>
      </c>
      <c r="G323" s="35">
        <f t="shared" si="63"/>
        <v>200</v>
      </c>
      <c r="H323" s="35">
        <f t="shared" si="63"/>
        <v>200</v>
      </c>
    </row>
    <row r="324" spans="1:8" s="38" customFormat="1" ht="18.75" customHeight="1" x14ac:dyDescent="0.25">
      <c r="A324" s="36" t="s">
        <v>180</v>
      </c>
      <c r="B324" s="33" t="s">
        <v>116</v>
      </c>
      <c r="C324" s="33" t="s">
        <v>303</v>
      </c>
      <c r="D324" s="33" t="s">
        <v>312</v>
      </c>
      <c r="E324" s="33" t="s">
        <v>102</v>
      </c>
      <c r="F324" s="35">
        <f t="shared" si="63"/>
        <v>200</v>
      </c>
      <c r="G324" s="35">
        <f t="shared" si="63"/>
        <v>200</v>
      </c>
      <c r="H324" s="35">
        <f t="shared" si="63"/>
        <v>200</v>
      </c>
    </row>
    <row r="325" spans="1:8" s="38" customFormat="1" ht="30" customHeight="1" x14ac:dyDescent="0.25">
      <c r="A325" s="36" t="s">
        <v>121</v>
      </c>
      <c r="B325" s="33" t="s">
        <v>116</v>
      </c>
      <c r="C325" s="33" t="s">
        <v>303</v>
      </c>
      <c r="D325" s="33" t="s">
        <v>312</v>
      </c>
      <c r="E325" s="33" t="s">
        <v>122</v>
      </c>
      <c r="F325" s="35">
        <f t="shared" si="63"/>
        <v>200</v>
      </c>
      <c r="G325" s="35">
        <f t="shared" si="63"/>
        <v>200</v>
      </c>
      <c r="H325" s="35">
        <f t="shared" si="63"/>
        <v>200</v>
      </c>
    </row>
    <row r="326" spans="1:8" s="38" customFormat="1" ht="30" customHeight="1" x14ac:dyDescent="0.25">
      <c r="A326" s="36" t="s">
        <v>123</v>
      </c>
      <c r="B326" s="33" t="s">
        <v>116</v>
      </c>
      <c r="C326" s="33" t="s">
        <v>303</v>
      </c>
      <c r="D326" s="33" t="s">
        <v>312</v>
      </c>
      <c r="E326" s="33" t="s">
        <v>124</v>
      </c>
      <c r="F326" s="35">
        <v>200</v>
      </c>
      <c r="G326" s="35">
        <v>200</v>
      </c>
      <c r="H326" s="35">
        <v>200</v>
      </c>
    </row>
    <row r="327" spans="1:8" s="38" customFormat="1" ht="31.5" hidden="1" customHeight="1" x14ac:dyDescent="0.25">
      <c r="A327" s="36" t="s">
        <v>313</v>
      </c>
      <c r="B327" s="33" t="s">
        <v>116</v>
      </c>
      <c r="C327" s="33" t="s">
        <v>303</v>
      </c>
      <c r="D327" s="33" t="s">
        <v>314</v>
      </c>
      <c r="E327" s="33" t="s">
        <v>102</v>
      </c>
      <c r="F327" s="35">
        <f t="shared" ref="F327:H330" si="64">F328</f>
        <v>0</v>
      </c>
      <c r="G327" s="35">
        <f t="shared" si="64"/>
        <v>0</v>
      </c>
      <c r="H327" s="35">
        <f t="shared" si="64"/>
        <v>0</v>
      </c>
    </row>
    <row r="328" spans="1:8" s="38" customFormat="1" ht="40.5" hidden="1" customHeight="1" x14ac:dyDescent="0.25">
      <c r="A328" s="36" t="s">
        <v>315</v>
      </c>
      <c r="B328" s="33" t="s">
        <v>116</v>
      </c>
      <c r="C328" s="33" t="s">
        <v>303</v>
      </c>
      <c r="D328" s="33" t="s">
        <v>316</v>
      </c>
      <c r="E328" s="33" t="s">
        <v>102</v>
      </c>
      <c r="F328" s="35">
        <f t="shared" si="64"/>
        <v>0</v>
      </c>
      <c r="G328" s="35">
        <f t="shared" si="64"/>
        <v>0</v>
      </c>
      <c r="H328" s="35">
        <f t="shared" si="64"/>
        <v>0</v>
      </c>
    </row>
    <row r="329" spans="1:8" s="38" customFormat="1" ht="30.75" hidden="1" customHeight="1" x14ac:dyDescent="0.25">
      <c r="A329" s="36" t="s">
        <v>317</v>
      </c>
      <c r="B329" s="33" t="s">
        <v>116</v>
      </c>
      <c r="C329" s="33" t="s">
        <v>303</v>
      </c>
      <c r="D329" s="33" t="s">
        <v>318</v>
      </c>
      <c r="E329" s="33" t="s">
        <v>102</v>
      </c>
      <c r="F329" s="35">
        <f t="shared" si="64"/>
        <v>0</v>
      </c>
      <c r="G329" s="35">
        <f t="shared" si="64"/>
        <v>0</v>
      </c>
      <c r="H329" s="35">
        <f t="shared" si="64"/>
        <v>0</v>
      </c>
    </row>
    <row r="330" spans="1:8" s="38" customFormat="1" ht="18" hidden="1" customHeight="1" x14ac:dyDescent="0.25">
      <c r="A330" s="36" t="s">
        <v>125</v>
      </c>
      <c r="B330" s="33" t="s">
        <v>116</v>
      </c>
      <c r="C330" s="33" t="s">
        <v>303</v>
      </c>
      <c r="D330" s="33" t="s">
        <v>318</v>
      </c>
      <c r="E330" s="33" t="s">
        <v>126</v>
      </c>
      <c r="F330" s="35">
        <f t="shared" si="64"/>
        <v>0</v>
      </c>
      <c r="G330" s="35">
        <f t="shared" si="64"/>
        <v>0</v>
      </c>
      <c r="H330" s="35">
        <f t="shared" si="64"/>
        <v>0</v>
      </c>
    </row>
    <row r="331" spans="1:8" s="38" customFormat="1" ht="24.75" hidden="1" customHeight="1" x14ac:dyDescent="0.25">
      <c r="A331" s="36" t="s">
        <v>319</v>
      </c>
      <c r="B331" s="33" t="s">
        <v>116</v>
      </c>
      <c r="C331" s="33" t="s">
        <v>303</v>
      </c>
      <c r="D331" s="33" t="s">
        <v>318</v>
      </c>
      <c r="E331" s="33" t="s">
        <v>320</v>
      </c>
      <c r="F331" s="35">
        <v>0</v>
      </c>
      <c r="G331" s="35">
        <v>0</v>
      </c>
      <c r="H331" s="35">
        <v>0</v>
      </c>
    </row>
    <row r="332" spans="1:8" s="38" customFormat="1" ht="28.5" hidden="1" customHeight="1" x14ac:dyDescent="0.25">
      <c r="A332" s="36" t="s">
        <v>321</v>
      </c>
      <c r="B332" s="33" t="s">
        <v>116</v>
      </c>
      <c r="C332" s="33" t="s">
        <v>303</v>
      </c>
      <c r="D332" s="33" t="s">
        <v>322</v>
      </c>
      <c r="E332" s="33" t="s">
        <v>102</v>
      </c>
      <c r="F332" s="35">
        <f>F333</f>
        <v>0</v>
      </c>
      <c r="G332" s="35">
        <f>G333</f>
        <v>0</v>
      </c>
      <c r="H332" s="35">
        <f>H333</f>
        <v>0</v>
      </c>
    </row>
    <row r="333" spans="1:8" s="38" customFormat="1" ht="28.5" hidden="1" customHeight="1" x14ac:dyDescent="0.25">
      <c r="A333" s="36" t="s">
        <v>319</v>
      </c>
      <c r="B333" s="33" t="s">
        <v>116</v>
      </c>
      <c r="C333" s="33" t="s">
        <v>303</v>
      </c>
      <c r="D333" s="33" t="s">
        <v>322</v>
      </c>
      <c r="E333" s="33" t="s">
        <v>320</v>
      </c>
      <c r="F333" s="35"/>
      <c r="G333" s="35"/>
      <c r="H333" s="35"/>
    </row>
    <row r="334" spans="1:8" s="38" customFormat="1" ht="28.5" hidden="1" customHeight="1" x14ac:dyDescent="0.25">
      <c r="A334" s="36" t="s">
        <v>323</v>
      </c>
      <c r="B334" s="33" t="s">
        <v>116</v>
      </c>
      <c r="C334" s="33" t="s">
        <v>303</v>
      </c>
      <c r="D334" s="33" t="s">
        <v>324</v>
      </c>
      <c r="E334" s="33" t="s">
        <v>102</v>
      </c>
      <c r="F334" s="35">
        <f>F335</f>
        <v>0</v>
      </c>
      <c r="G334" s="35">
        <f>G335</f>
        <v>0</v>
      </c>
      <c r="H334" s="35">
        <f>H335</f>
        <v>0</v>
      </c>
    </row>
    <row r="335" spans="1:8" s="38" customFormat="1" ht="28.5" hidden="1" customHeight="1" x14ac:dyDescent="0.25">
      <c r="A335" s="36" t="s">
        <v>319</v>
      </c>
      <c r="B335" s="33" t="s">
        <v>116</v>
      </c>
      <c r="C335" s="33" t="s">
        <v>303</v>
      </c>
      <c r="D335" s="33" t="s">
        <v>324</v>
      </c>
      <c r="E335" s="33" t="s">
        <v>320</v>
      </c>
      <c r="F335" s="35"/>
      <c r="G335" s="35"/>
      <c r="H335" s="35"/>
    </row>
    <row r="336" spans="1:8" s="38" customFormat="1" ht="14.25" x14ac:dyDescent="0.2">
      <c r="A336" s="52" t="s">
        <v>325</v>
      </c>
      <c r="B336" s="31" t="s">
        <v>146</v>
      </c>
      <c r="C336" s="31" t="s">
        <v>100</v>
      </c>
      <c r="D336" s="31" t="s">
        <v>101</v>
      </c>
      <c r="E336" s="31" t="s">
        <v>102</v>
      </c>
      <c r="F336" s="32">
        <f>F337+F364+F438</f>
        <v>9920.4000000000015</v>
      </c>
      <c r="G336" s="32">
        <f>G337+G364+G438</f>
        <v>9841.9</v>
      </c>
      <c r="H336" s="32">
        <f>H337+H364+H438</f>
        <v>10368.9</v>
      </c>
    </row>
    <row r="337" spans="1:8" s="38" customFormat="1" ht="15" x14ac:dyDescent="0.25">
      <c r="A337" s="36" t="s">
        <v>326</v>
      </c>
      <c r="B337" s="33" t="s">
        <v>146</v>
      </c>
      <c r="C337" s="33" t="s">
        <v>99</v>
      </c>
      <c r="D337" s="33" t="s">
        <v>101</v>
      </c>
      <c r="E337" s="33" t="s">
        <v>102</v>
      </c>
      <c r="F337" s="35">
        <f>F338+F359</f>
        <v>563.1</v>
      </c>
      <c r="G337" s="35">
        <f>G338+G359</f>
        <v>438.9</v>
      </c>
      <c r="H337" s="35">
        <f>H338+H359</f>
        <v>438.9</v>
      </c>
    </row>
    <row r="338" spans="1:8" s="38" customFormat="1" ht="64.5" x14ac:dyDescent="0.25">
      <c r="A338" s="36" t="s">
        <v>199</v>
      </c>
      <c r="B338" s="33" t="s">
        <v>146</v>
      </c>
      <c r="C338" s="33" t="s">
        <v>99</v>
      </c>
      <c r="D338" s="33" t="s">
        <v>200</v>
      </c>
      <c r="E338" s="33" t="s">
        <v>102</v>
      </c>
      <c r="F338" s="35">
        <f>F339+F343+F355</f>
        <v>272.3</v>
      </c>
      <c r="G338" s="35">
        <f>G339+G343+G355</f>
        <v>272.3</v>
      </c>
      <c r="H338" s="35">
        <f>H339+H343+H355</f>
        <v>272.3</v>
      </c>
    </row>
    <row r="339" spans="1:8" s="38" customFormat="1" ht="64.5" x14ac:dyDescent="0.25">
      <c r="A339" s="36" t="s">
        <v>327</v>
      </c>
      <c r="B339" s="33" t="s">
        <v>146</v>
      </c>
      <c r="C339" s="33" t="s">
        <v>99</v>
      </c>
      <c r="D339" s="33" t="s">
        <v>328</v>
      </c>
      <c r="E339" s="33" t="s">
        <v>102</v>
      </c>
      <c r="F339" s="35">
        <f t="shared" ref="F339:H341" si="65">F340</f>
        <v>272.3</v>
      </c>
      <c r="G339" s="35">
        <f t="shared" si="65"/>
        <v>272.3</v>
      </c>
      <c r="H339" s="35">
        <f t="shared" si="65"/>
        <v>272.3</v>
      </c>
    </row>
    <row r="340" spans="1:8" s="38" customFormat="1" ht="15" x14ac:dyDescent="0.25">
      <c r="A340" s="36" t="s">
        <v>180</v>
      </c>
      <c r="B340" s="33" t="s">
        <v>146</v>
      </c>
      <c r="C340" s="33" t="s">
        <v>99</v>
      </c>
      <c r="D340" s="33" t="s">
        <v>329</v>
      </c>
      <c r="E340" s="33" t="s">
        <v>102</v>
      </c>
      <c r="F340" s="35">
        <f t="shared" si="65"/>
        <v>272.3</v>
      </c>
      <c r="G340" s="35">
        <f t="shared" si="65"/>
        <v>272.3</v>
      </c>
      <c r="H340" s="35">
        <f t="shared" si="65"/>
        <v>272.3</v>
      </c>
    </row>
    <row r="341" spans="1:8" s="38" customFormat="1" ht="26.25" x14ac:dyDescent="0.25">
      <c r="A341" s="36" t="s">
        <v>121</v>
      </c>
      <c r="B341" s="33" t="s">
        <v>146</v>
      </c>
      <c r="C341" s="33" t="s">
        <v>99</v>
      </c>
      <c r="D341" s="33" t="s">
        <v>329</v>
      </c>
      <c r="E341" s="33" t="s">
        <v>122</v>
      </c>
      <c r="F341" s="35">
        <f t="shared" si="65"/>
        <v>272.3</v>
      </c>
      <c r="G341" s="35">
        <f t="shared" si="65"/>
        <v>272.3</v>
      </c>
      <c r="H341" s="35">
        <f t="shared" si="65"/>
        <v>272.3</v>
      </c>
    </row>
    <row r="342" spans="1:8" s="38" customFormat="1" ht="27.75" customHeight="1" x14ac:dyDescent="0.25">
      <c r="A342" s="36" t="s">
        <v>123</v>
      </c>
      <c r="B342" s="33" t="s">
        <v>146</v>
      </c>
      <c r="C342" s="33" t="s">
        <v>99</v>
      </c>
      <c r="D342" s="33" t="s">
        <v>329</v>
      </c>
      <c r="E342" s="33" t="s">
        <v>124</v>
      </c>
      <c r="F342" s="35">
        <v>272.3</v>
      </c>
      <c r="G342" s="35">
        <v>272.3</v>
      </c>
      <c r="H342" s="35">
        <v>272.3</v>
      </c>
    </row>
    <row r="343" spans="1:8" s="38" customFormat="1" ht="51.75" hidden="1" x14ac:dyDescent="0.25">
      <c r="A343" s="36" t="s">
        <v>330</v>
      </c>
      <c r="B343" s="33" t="s">
        <v>146</v>
      </c>
      <c r="C343" s="33" t="s">
        <v>99</v>
      </c>
      <c r="D343" s="33" t="s">
        <v>331</v>
      </c>
      <c r="E343" s="33" t="s">
        <v>102</v>
      </c>
      <c r="F343" s="35">
        <f>F344</f>
        <v>0</v>
      </c>
      <c r="G343" s="35">
        <f>G344</f>
        <v>0</v>
      </c>
      <c r="H343" s="35">
        <f>H344</f>
        <v>0</v>
      </c>
    </row>
    <row r="344" spans="1:8" s="38" customFormat="1" ht="15" hidden="1" x14ac:dyDescent="0.25">
      <c r="A344" s="36" t="s">
        <v>180</v>
      </c>
      <c r="B344" s="33" t="s">
        <v>146</v>
      </c>
      <c r="C344" s="33" t="s">
        <v>99</v>
      </c>
      <c r="D344" s="33" t="s">
        <v>332</v>
      </c>
      <c r="E344" s="33" t="s">
        <v>102</v>
      </c>
      <c r="F344" s="35">
        <f>F345+F347</f>
        <v>0</v>
      </c>
      <c r="G344" s="35">
        <f>G345+G347</f>
        <v>0</v>
      </c>
      <c r="H344" s="35">
        <f>H345+H347</f>
        <v>0</v>
      </c>
    </row>
    <row r="345" spans="1:8" s="38" customFormat="1" ht="26.25" hidden="1" x14ac:dyDescent="0.25">
      <c r="A345" s="36" t="s">
        <v>121</v>
      </c>
      <c r="B345" s="33" t="s">
        <v>146</v>
      </c>
      <c r="C345" s="33" t="s">
        <v>99</v>
      </c>
      <c r="D345" s="33" t="s">
        <v>332</v>
      </c>
      <c r="E345" s="33" t="s">
        <v>122</v>
      </c>
      <c r="F345" s="35">
        <f>F346</f>
        <v>0</v>
      </c>
      <c r="G345" s="35">
        <f>G346</f>
        <v>0</v>
      </c>
      <c r="H345" s="35">
        <f>H346</f>
        <v>0</v>
      </c>
    </row>
    <row r="346" spans="1:8" s="38" customFormat="1" ht="39" hidden="1" x14ac:dyDescent="0.25">
      <c r="A346" s="36" t="s">
        <v>123</v>
      </c>
      <c r="B346" s="33" t="s">
        <v>146</v>
      </c>
      <c r="C346" s="33" t="s">
        <v>99</v>
      </c>
      <c r="D346" s="33" t="s">
        <v>332</v>
      </c>
      <c r="E346" s="33" t="s">
        <v>124</v>
      </c>
      <c r="F346" s="35">
        <f>15.3+29.5-44.8</f>
        <v>0</v>
      </c>
      <c r="G346" s="35">
        <f>15.3+29.5-44.8</f>
        <v>0</v>
      </c>
      <c r="H346" s="35">
        <f>15.3+29.5-44.8</f>
        <v>0</v>
      </c>
    </row>
    <row r="347" spans="1:8" s="38" customFormat="1" ht="39" hidden="1" x14ac:dyDescent="0.25">
      <c r="A347" s="36" t="s">
        <v>227</v>
      </c>
      <c r="B347" s="33" t="s">
        <v>146</v>
      </c>
      <c r="C347" s="33" t="s">
        <v>99</v>
      </c>
      <c r="D347" s="33" t="s">
        <v>332</v>
      </c>
      <c r="E347" s="33" t="s">
        <v>228</v>
      </c>
      <c r="F347" s="35">
        <f>F348</f>
        <v>0</v>
      </c>
      <c r="G347" s="35">
        <f>G348</f>
        <v>0</v>
      </c>
      <c r="H347" s="35">
        <f>H348</f>
        <v>0</v>
      </c>
    </row>
    <row r="348" spans="1:8" s="38" customFormat="1" ht="15" hidden="1" x14ac:dyDescent="0.25">
      <c r="A348" s="36" t="s">
        <v>229</v>
      </c>
      <c r="B348" s="33" t="s">
        <v>146</v>
      </c>
      <c r="C348" s="33" t="s">
        <v>99</v>
      </c>
      <c r="D348" s="33" t="s">
        <v>332</v>
      </c>
      <c r="E348" s="33" t="s">
        <v>230</v>
      </c>
      <c r="F348" s="35">
        <v>0</v>
      </c>
      <c r="G348" s="35">
        <v>0</v>
      </c>
      <c r="H348" s="35">
        <v>0</v>
      </c>
    </row>
    <row r="349" spans="1:8" s="38" customFormat="1" ht="15" hidden="1" x14ac:dyDescent="0.25">
      <c r="A349" s="36" t="s">
        <v>125</v>
      </c>
      <c r="B349" s="33" t="s">
        <v>146</v>
      </c>
      <c r="C349" s="33" t="s">
        <v>99</v>
      </c>
      <c r="D349" s="33" t="s">
        <v>200</v>
      </c>
      <c r="E349" s="33" t="s">
        <v>126</v>
      </c>
      <c r="F349" s="35">
        <f>F350</f>
        <v>0</v>
      </c>
      <c r="G349" s="35">
        <f>G350</f>
        <v>0</v>
      </c>
      <c r="H349" s="35">
        <f>H350</f>
        <v>0</v>
      </c>
    </row>
    <row r="350" spans="1:8" s="38" customFormat="1" ht="16.5" hidden="1" customHeight="1" x14ac:dyDescent="0.25">
      <c r="A350" s="36" t="s">
        <v>127</v>
      </c>
      <c r="B350" s="33" t="s">
        <v>146</v>
      </c>
      <c r="C350" s="33" t="s">
        <v>99</v>
      </c>
      <c r="D350" s="33" t="s">
        <v>200</v>
      </c>
      <c r="E350" s="33" t="s">
        <v>128</v>
      </c>
      <c r="F350" s="35">
        <v>0</v>
      </c>
      <c r="G350" s="35">
        <v>0</v>
      </c>
      <c r="H350" s="35">
        <v>0</v>
      </c>
    </row>
    <row r="351" spans="1:8" s="38" customFormat="1" ht="27" hidden="1" customHeight="1" x14ac:dyDescent="0.25">
      <c r="A351" s="36" t="s">
        <v>333</v>
      </c>
      <c r="B351" s="33" t="s">
        <v>146</v>
      </c>
      <c r="C351" s="33" t="s">
        <v>99</v>
      </c>
      <c r="D351" s="33" t="s">
        <v>334</v>
      </c>
      <c r="E351" s="33" t="s">
        <v>102</v>
      </c>
      <c r="F351" s="35">
        <f t="shared" ref="F351:H353" si="66">F352</f>
        <v>0</v>
      </c>
      <c r="G351" s="35">
        <f t="shared" si="66"/>
        <v>0</v>
      </c>
      <c r="H351" s="35">
        <f t="shared" si="66"/>
        <v>0</v>
      </c>
    </row>
    <row r="352" spans="1:8" s="38" customFormat="1" ht="16.5" hidden="1" customHeight="1" x14ac:dyDescent="0.25">
      <c r="A352" s="36" t="s">
        <v>180</v>
      </c>
      <c r="B352" s="33" t="s">
        <v>146</v>
      </c>
      <c r="C352" s="33" t="s">
        <v>99</v>
      </c>
      <c r="D352" s="33" t="s">
        <v>335</v>
      </c>
      <c r="E352" s="33" t="s">
        <v>102</v>
      </c>
      <c r="F352" s="35">
        <f t="shared" si="66"/>
        <v>0</v>
      </c>
      <c r="G352" s="35">
        <f t="shared" si="66"/>
        <v>0</v>
      </c>
      <c r="H352" s="35">
        <f t="shared" si="66"/>
        <v>0</v>
      </c>
    </row>
    <row r="353" spans="1:8" s="38" customFormat="1" ht="27" hidden="1" customHeight="1" x14ac:dyDescent="0.25">
      <c r="A353" s="36" t="s">
        <v>121</v>
      </c>
      <c r="B353" s="33" t="s">
        <v>146</v>
      </c>
      <c r="C353" s="33" t="s">
        <v>99</v>
      </c>
      <c r="D353" s="33" t="s">
        <v>335</v>
      </c>
      <c r="E353" s="33" t="s">
        <v>122</v>
      </c>
      <c r="F353" s="35">
        <f t="shared" si="66"/>
        <v>0</v>
      </c>
      <c r="G353" s="35">
        <f t="shared" si="66"/>
        <v>0</v>
      </c>
      <c r="H353" s="35">
        <f t="shared" si="66"/>
        <v>0</v>
      </c>
    </row>
    <row r="354" spans="1:8" s="38" customFormat="1" ht="27" hidden="1" customHeight="1" x14ac:dyDescent="0.25">
      <c r="A354" s="36" t="s">
        <v>123</v>
      </c>
      <c r="B354" s="33" t="s">
        <v>146</v>
      </c>
      <c r="C354" s="33" t="s">
        <v>99</v>
      </c>
      <c r="D354" s="33" t="s">
        <v>335</v>
      </c>
      <c r="E354" s="33" t="s">
        <v>124</v>
      </c>
      <c r="F354" s="35"/>
      <c r="G354" s="35"/>
      <c r="H354" s="35"/>
    </row>
    <row r="355" spans="1:8" s="38" customFormat="1" ht="41.25" hidden="1" customHeight="1" x14ac:dyDescent="0.25">
      <c r="A355" s="36" t="s">
        <v>336</v>
      </c>
      <c r="B355" s="33" t="s">
        <v>146</v>
      </c>
      <c r="C355" s="33" t="s">
        <v>99</v>
      </c>
      <c r="D355" s="33" t="s">
        <v>337</v>
      </c>
      <c r="E355" s="33" t="s">
        <v>102</v>
      </c>
      <c r="F355" s="35">
        <f t="shared" ref="F355:H357" si="67">F356</f>
        <v>0</v>
      </c>
      <c r="G355" s="35">
        <f t="shared" si="67"/>
        <v>0</v>
      </c>
      <c r="H355" s="35">
        <f t="shared" si="67"/>
        <v>0</v>
      </c>
    </row>
    <row r="356" spans="1:8" s="38" customFormat="1" ht="18.75" hidden="1" customHeight="1" x14ac:dyDescent="0.25">
      <c r="A356" s="36" t="s">
        <v>180</v>
      </c>
      <c r="B356" s="33" t="s">
        <v>146</v>
      </c>
      <c r="C356" s="33" t="s">
        <v>99</v>
      </c>
      <c r="D356" s="33" t="s">
        <v>338</v>
      </c>
      <c r="E356" s="33" t="s">
        <v>102</v>
      </c>
      <c r="F356" s="35">
        <f t="shared" si="67"/>
        <v>0</v>
      </c>
      <c r="G356" s="35">
        <f t="shared" si="67"/>
        <v>0</v>
      </c>
      <c r="H356" s="35">
        <f t="shared" si="67"/>
        <v>0</v>
      </c>
    </row>
    <row r="357" spans="1:8" s="38" customFormat="1" ht="27" hidden="1" customHeight="1" x14ac:dyDescent="0.25">
      <c r="A357" s="36" t="s">
        <v>121</v>
      </c>
      <c r="B357" s="33" t="s">
        <v>146</v>
      </c>
      <c r="C357" s="33" t="s">
        <v>99</v>
      </c>
      <c r="D357" s="33" t="s">
        <v>338</v>
      </c>
      <c r="E357" s="33" t="s">
        <v>122</v>
      </c>
      <c r="F357" s="35">
        <f t="shared" si="67"/>
        <v>0</v>
      </c>
      <c r="G357" s="35">
        <f t="shared" si="67"/>
        <v>0</v>
      </c>
      <c r="H357" s="35">
        <f t="shared" si="67"/>
        <v>0</v>
      </c>
    </row>
    <row r="358" spans="1:8" s="38" customFormat="1" ht="27" hidden="1" customHeight="1" x14ac:dyDescent="0.25">
      <c r="A358" s="36" t="s">
        <v>123</v>
      </c>
      <c r="B358" s="33" t="s">
        <v>146</v>
      </c>
      <c r="C358" s="33" t="s">
        <v>99</v>
      </c>
      <c r="D358" s="33" t="s">
        <v>338</v>
      </c>
      <c r="E358" s="33" t="s">
        <v>124</v>
      </c>
      <c r="F358" s="35">
        <v>0</v>
      </c>
      <c r="G358" s="35">
        <v>0</v>
      </c>
      <c r="H358" s="35">
        <v>0</v>
      </c>
    </row>
    <row r="359" spans="1:8" s="38" customFormat="1" ht="27.75" customHeight="1" x14ac:dyDescent="0.25">
      <c r="A359" s="36" t="s">
        <v>211</v>
      </c>
      <c r="B359" s="33" t="s">
        <v>146</v>
      </c>
      <c r="C359" s="33" t="s">
        <v>99</v>
      </c>
      <c r="D359" s="33" t="s">
        <v>212</v>
      </c>
      <c r="E359" s="33" t="s">
        <v>102</v>
      </c>
      <c r="F359" s="35">
        <f t="shared" ref="F359:H362" si="68">F360</f>
        <v>290.8</v>
      </c>
      <c r="G359" s="35">
        <f t="shared" si="68"/>
        <v>166.6</v>
      </c>
      <c r="H359" s="35">
        <f t="shared" si="68"/>
        <v>166.6</v>
      </c>
    </row>
    <row r="360" spans="1:8" s="38" customFormat="1" ht="28.5" customHeight="1" x14ac:dyDescent="0.25">
      <c r="A360" s="36" t="s">
        <v>221</v>
      </c>
      <c r="B360" s="33" t="s">
        <v>146</v>
      </c>
      <c r="C360" s="33" t="s">
        <v>99</v>
      </c>
      <c r="D360" s="33" t="s">
        <v>222</v>
      </c>
      <c r="E360" s="33" t="s">
        <v>102</v>
      </c>
      <c r="F360" s="35">
        <f t="shared" si="68"/>
        <v>290.8</v>
      </c>
      <c r="G360" s="35">
        <f t="shared" si="68"/>
        <v>166.6</v>
      </c>
      <c r="H360" s="35">
        <f t="shared" si="68"/>
        <v>166.6</v>
      </c>
    </row>
    <row r="361" spans="1:8" s="38" customFormat="1" ht="16.5" customHeight="1" x14ac:dyDescent="0.25">
      <c r="A361" s="36" t="s">
        <v>180</v>
      </c>
      <c r="B361" s="33" t="s">
        <v>146</v>
      </c>
      <c r="C361" s="33" t="s">
        <v>99</v>
      </c>
      <c r="D361" s="33" t="s">
        <v>223</v>
      </c>
      <c r="E361" s="33" t="s">
        <v>102</v>
      </c>
      <c r="F361" s="35">
        <f t="shared" si="68"/>
        <v>290.8</v>
      </c>
      <c r="G361" s="35">
        <f t="shared" si="68"/>
        <v>166.6</v>
      </c>
      <c r="H361" s="35">
        <f t="shared" si="68"/>
        <v>166.6</v>
      </c>
    </row>
    <row r="362" spans="1:8" s="38" customFormat="1" ht="29.25" customHeight="1" x14ac:dyDescent="0.25">
      <c r="A362" s="36" t="s">
        <v>121</v>
      </c>
      <c r="B362" s="33" t="s">
        <v>146</v>
      </c>
      <c r="C362" s="33" t="s">
        <v>99</v>
      </c>
      <c r="D362" s="33" t="s">
        <v>223</v>
      </c>
      <c r="E362" s="33" t="s">
        <v>122</v>
      </c>
      <c r="F362" s="35">
        <f t="shared" si="68"/>
        <v>290.8</v>
      </c>
      <c r="G362" s="35">
        <f t="shared" si="68"/>
        <v>166.6</v>
      </c>
      <c r="H362" s="35">
        <f t="shared" si="68"/>
        <v>166.6</v>
      </c>
    </row>
    <row r="363" spans="1:8" s="38" customFormat="1" ht="27.75" customHeight="1" x14ac:dyDescent="0.25">
      <c r="A363" s="36" t="s">
        <v>123</v>
      </c>
      <c r="B363" s="33" t="s">
        <v>146</v>
      </c>
      <c r="C363" s="33" t="s">
        <v>99</v>
      </c>
      <c r="D363" s="33" t="s">
        <v>223</v>
      </c>
      <c r="E363" s="33" t="s">
        <v>124</v>
      </c>
      <c r="F363" s="35">
        <f>166.6+124.2</f>
        <v>290.8</v>
      </c>
      <c r="G363" s="35">
        <v>166.6</v>
      </c>
      <c r="H363" s="35">
        <v>166.6</v>
      </c>
    </row>
    <row r="364" spans="1:8" ht="15" x14ac:dyDescent="0.25">
      <c r="A364" s="36" t="s">
        <v>339</v>
      </c>
      <c r="B364" s="33" t="s">
        <v>146</v>
      </c>
      <c r="C364" s="33" t="s">
        <v>104</v>
      </c>
      <c r="D364" s="33" t="s">
        <v>101</v>
      </c>
      <c r="E364" s="33" t="s">
        <v>102</v>
      </c>
      <c r="F364" s="35">
        <f>F369+F403+F424+F432</f>
        <v>6987.3</v>
      </c>
      <c r="G364" s="35">
        <f t="shared" ref="G364:H364" si="69">G369+G403+G424+G432</f>
        <v>7033</v>
      </c>
      <c r="H364" s="35">
        <f t="shared" si="69"/>
        <v>7560</v>
      </c>
    </row>
    <row r="365" spans="1:8" ht="26.25" hidden="1" x14ac:dyDescent="0.25">
      <c r="A365" s="36" t="s">
        <v>340</v>
      </c>
      <c r="B365" s="33" t="s">
        <v>146</v>
      </c>
      <c r="C365" s="33" t="s">
        <v>104</v>
      </c>
      <c r="D365" s="33" t="s">
        <v>341</v>
      </c>
      <c r="E365" s="33" t="s">
        <v>102</v>
      </c>
      <c r="F365" s="35">
        <f t="shared" ref="F365:H367" si="70">F366</f>
        <v>0</v>
      </c>
      <c r="G365" s="35">
        <f t="shared" si="70"/>
        <v>0</v>
      </c>
      <c r="H365" s="35">
        <f t="shared" si="70"/>
        <v>0</v>
      </c>
    </row>
    <row r="366" spans="1:8" ht="26.25" hidden="1" x14ac:dyDescent="0.25">
      <c r="A366" s="36" t="s">
        <v>342</v>
      </c>
      <c r="B366" s="33" t="s">
        <v>146</v>
      </c>
      <c r="C366" s="33" t="s">
        <v>104</v>
      </c>
      <c r="D366" s="33" t="s">
        <v>343</v>
      </c>
      <c r="E366" s="33" t="s">
        <v>102</v>
      </c>
      <c r="F366" s="35">
        <f t="shared" si="70"/>
        <v>0</v>
      </c>
      <c r="G366" s="35">
        <f t="shared" si="70"/>
        <v>0</v>
      </c>
      <c r="H366" s="35">
        <f t="shared" si="70"/>
        <v>0</v>
      </c>
    </row>
    <row r="367" spans="1:8" ht="39" hidden="1" x14ac:dyDescent="0.25">
      <c r="A367" s="36" t="s">
        <v>319</v>
      </c>
      <c r="B367" s="33" t="s">
        <v>146</v>
      </c>
      <c r="C367" s="33" t="s">
        <v>104</v>
      </c>
      <c r="D367" s="33" t="s">
        <v>343</v>
      </c>
      <c r="E367" s="33" t="s">
        <v>126</v>
      </c>
      <c r="F367" s="35">
        <f t="shared" si="70"/>
        <v>0</v>
      </c>
      <c r="G367" s="35">
        <f t="shared" si="70"/>
        <v>0</v>
      </c>
      <c r="H367" s="35">
        <f t="shared" si="70"/>
        <v>0</v>
      </c>
    </row>
    <row r="368" spans="1:8" ht="15" hidden="1" x14ac:dyDescent="0.25">
      <c r="A368" s="36" t="s">
        <v>125</v>
      </c>
      <c r="B368" s="33" t="s">
        <v>146</v>
      </c>
      <c r="C368" s="33" t="s">
        <v>104</v>
      </c>
      <c r="D368" s="33" t="s">
        <v>343</v>
      </c>
      <c r="E368" s="33" t="s">
        <v>320</v>
      </c>
      <c r="F368" s="35">
        <v>0</v>
      </c>
      <c r="G368" s="35">
        <v>0</v>
      </c>
      <c r="H368" s="35">
        <v>0</v>
      </c>
    </row>
    <row r="369" spans="1:8" s="38" customFormat="1" ht="66.75" customHeight="1" x14ac:dyDescent="0.25">
      <c r="A369" s="36" t="s">
        <v>344</v>
      </c>
      <c r="B369" s="33" t="s">
        <v>146</v>
      </c>
      <c r="C369" s="33" t="s">
        <v>104</v>
      </c>
      <c r="D369" s="33" t="s">
        <v>200</v>
      </c>
      <c r="E369" s="33" t="s">
        <v>102</v>
      </c>
      <c r="F369" s="35">
        <f>F370+F386+F391</f>
        <v>1700</v>
      </c>
      <c r="G369" s="35">
        <f>G370+G386+G391</f>
        <v>5073</v>
      </c>
      <c r="H369" s="35">
        <f>H370+H386+H391</f>
        <v>5600</v>
      </c>
    </row>
    <row r="370" spans="1:8" s="38" customFormat="1" ht="94.5" customHeight="1" x14ac:dyDescent="0.25">
      <c r="A370" s="36" t="s">
        <v>345</v>
      </c>
      <c r="B370" s="33" t="s">
        <v>146</v>
      </c>
      <c r="C370" s="33" t="s">
        <v>104</v>
      </c>
      <c r="D370" s="33" t="s">
        <v>346</v>
      </c>
      <c r="E370" s="33" t="s">
        <v>102</v>
      </c>
      <c r="F370" s="35">
        <f>F371</f>
        <v>0</v>
      </c>
      <c r="G370" s="35">
        <f>G371</f>
        <v>3373</v>
      </c>
      <c r="H370" s="35">
        <f>H371</f>
        <v>3900</v>
      </c>
    </row>
    <row r="371" spans="1:8" s="38" customFormat="1" ht="19.5" customHeight="1" x14ac:dyDescent="0.25">
      <c r="A371" s="36" t="s">
        <v>180</v>
      </c>
      <c r="B371" s="33" t="s">
        <v>146</v>
      </c>
      <c r="C371" s="33" t="s">
        <v>104</v>
      </c>
      <c r="D371" s="33" t="s">
        <v>347</v>
      </c>
      <c r="E371" s="33" t="s">
        <v>102</v>
      </c>
      <c r="F371" s="35">
        <f>F372+F374</f>
        <v>0</v>
      </c>
      <c r="G371" s="35">
        <f>G372+G374</f>
        <v>3373</v>
      </c>
      <c r="H371" s="35">
        <f>H372+H374</f>
        <v>3900</v>
      </c>
    </row>
    <row r="372" spans="1:8" s="38" customFormat="1" ht="31.5" hidden="1" customHeight="1" x14ac:dyDescent="0.25">
      <c r="A372" s="36" t="s">
        <v>121</v>
      </c>
      <c r="B372" s="33" t="s">
        <v>146</v>
      </c>
      <c r="C372" s="33" t="s">
        <v>104</v>
      </c>
      <c r="D372" s="33" t="s">
        <v>347</v>
      </c>
      <c r="E372" s="33" t="s">
        <v>122</v>
      </c>
      <c r="F372" s="35">
        <f>F373</f>
        <v>0</v>
      </c>
      <c r="G372" s="35">
        <f>G373</f>
        <v>0</v>
      </c>
      <c r="H372" s="35">
        <f>H373</f>
        <v>0</v>
      </c>
    </row>
    <row r="373" spans="1:8" s="38" customFormat="1" ht="30.75" hidden="1" customHeight="1" x14ac:dyDescent="0.25">
      <c r="A373" s="36" t="s">
        <v>123</v>
      </c>
      <c r="B373" s="33" t="s">
        <v>146</v>
      </c>
      <c r="C373" s="33" t="s">
        <v>104</v>
      </c>
      <c r="D373" s="33" t="s">
        <v>347</v>
      </c>
      <c r="E373" s="33" t="s">
        <v>124</v>
      </c>
      <c r="F373" s="35">
        <f>50-50</f>
        <v>0</v>
      </c>
      <c r="G373" s="35">
        <f>50-50</f>
        <v>0</v>
      </c>
      <c r="H373" s="35">
        <f>50-50</f>
        <v>0</v>
      </c>
    </row>
    <row r="374" spans="1:8" s="38" customFormat="1" ht="31.5" customHeight="1" x14ac:dyDescent="0.25">
      <c r="A374" s="36" t="s">
        <v>705</v>
      </c>
      <c r="B374" s="33" t="s">
        <v>146</v>
      </c>
      <c r="C374" s="33" t="s">
        <v>104</v>
      </c>
      <c r="D374" s="33" t="s">
        <v>347</v>
      </c>
      <c r="E374" s="33" t="s">
        <v>228</v>
      </c>
      <c r="F374" s="35">
        <f>F375</f>
        <v>0</v>
      </c>
      <c r="G374" s="35">
        <f>G375</f>
        <v>3373</v>
      </c>
      <c r="H374" s="35">
        <f>H375</f>
        <v>3900</v>
      </c>
    </row>
    <row r="375" spans="1:8" s="38" customFormat="1" ht="14.25" customHeight="1" x14ac:dyDescent="0.25">
      <c r="A375" s="36" t="s">
        <v>229</v>
      </c>
      <c r="B375" s="33" t="s">
        <v>146</v>
      </c>
      <c r="C375" s="33" t="s">
        <v>104</v>
      </c>
      <c r="D375" s="33" t="s">
        <v>347</v>
      </c>
      <c r="E375" s="33" t="s">
        <v>230</v>
      </c>
      <c r="F375" s="35">
        <f>4458-4458</f>
        <v>0</v>
      </c>
      <c r="G375" s="35">
        <v>3373</v>
      </c>
      <c r="H375" s="35">
        <v>3900</v>
      </c>
    </row>
    <row r="376" spans="1:8" s="38" customFormat="1" ht="41.25" hidden="1" customHeight="1" x14ac:dyDescent="0.25">
      <c r="A376" s="36" t="s">
        <v>348</v>
      </c>
      <c r="B376" s="33" t="s">
        <v>146</v>
      </c>
      <c r="C376" s="33" t="s">
        <v>104</v>
      </c>
      <c r="D376" s="33" t="s">
        <v>205</v>
      </c>
      <c r="E376" s="33" t="s">
        <v>102</v>
      </c>
      <c r="F376" s="35">
        <f>F377+F382</f>
        <v>0</v>
      </c>
      <c r="G376" s="35">
        <f>G377+G382</f>
        <v>0</v>
      </c>
      <c r="H376" s="35">
        <f>H377+H382</f>
        <v>0</v>
      </c>
    </row>
    <row r="377" spans="1:8" s="38" customFormat="1" ht="27" hidden="1" customHeight="1" x14ac:dyDescent="0.25">
      <c r="A377" s="36" t="s">
        <v>250</v>
      </c>
      <c r="B377" s="33" t="s">
        <v>146</v>
      </c>
      <c r="C377" s="33" t="s">
        <v>104</v>
      </c>
      <c r="D377" s="33" t="s">
        <v>251</v>
      </c>
      <c r="E377" s="33" t="s">
        <v>102</v>
      </c>
      <c r="F377" s="35">
        <f t="shared" ref="F377:H380" si="71">F378</f>
        <v>0</v>
      </c>
      <c r="G377" s="35">
        <f t="shared" si="71"/>
        <v>0</v>
      </c>
      <c r="H377" s="35">
        <f t="shared" si="71"/>
        <v>0</v>
      </c>
    </row>
    <row r="378" spans="1:8" s="38" customFormat="1" ht="54.75" hidden="1" customHeight="1" x14ac:dyDescent="0.25">
      <c r="A378" s="36" t="s">
        <v>349</v>
      </c>
      <c r="B378" s="33" t="s">
        <v>146</v>
      </c>
      <c r="C378" s="33" t="s">
        <v>104</v>
      </c>
      <c r="D378" s="33" t="s">
        <v>261</v>
      </c>
      <c r="E378" s="33" t="s">
        <v>102</v>
      </c>
      <c r="F378" s="35">
        <f t="shared" si="71"/>
        <v>0</v>
      </c>
      <c r="G378" s="35">
        <f t="shared" si="71"/>
        <v>0</v>
      </c>
      <c r="H378" s="35">
        <f t="shared" si="71"/>
        <v>0</v>
      </c>
    </row>
    <row r="379" spans="1:8" s="38" customFormat="1" ht="21" hidden="1" customHeight="1" x14ac:dyDescent="0.25">
      <c r="A379" s="36" t="s">
        <v>180</v>
      </c>
      <c r="B379" s="33" t="s">
        <v>146</v>
      </c>
      <c r="C379" s="33" t="s">
        <v>104</v>
      </c>
      <c r="D379" s="33" t="s">
        <v>262</v>
      </c>
      <c r="E379" s="33" t="s">
        <v>102</v>
      </c>
      <c r="F379" s="35">
        <f t="shared" si="71"/>
        <v>0</v>
      </c>
      <c r="G379" s="35">
        <f t="shared" si="71"/>
        <v>0</v>
      </c>
      <c r="H379" s="35">
        <f t="shared" si="71"/>
        <v>0</v>
      </c>
    </row>
    <row r="380" spans="1:8" s="38" customFormat="1" ht="27.75" hidden="1" customHeight="1" x14ac:dyDescent="0.25">
      <c r="A380" s="36" t="s">
        <v>121</v>
      </c>
      <c r="B380" s="33" t="s">
        <v>146</v>
      </c>
      <c r="C380" s="33" t="s">
        <v>104</v>
      </c>
      <c r="D380" s="33" t="s">
        <v>262</v>
      </c>
      <c r="E380" s="33" t="s">
        <v>122</v>
      </c>
      <c r="F380" s="35">
        <f t="shared" si="71"/>
        <v>0</v>
      </c>
      <c r="G380" s="35">
        <f t="shared" si="71"/>
        <v>0</v>
      </c>
      <c r="H380" s="35">
        <f t="shared" si="71"/>
        <v>0</v>
      </c>
    </row>
    <row r="381" spans="1:8" s="38" customFormat="1" ht="27.75" hidden="1" customHeight="1" x14ac:dyDescent="0.25">
      <c r="A381" s="36" t="s">
        <v>123</v>
      </c>
      <c r="B381" s="33" t="s">
        <v>146</v>
      </c>
      <c r="C381" s="33" t="s">
        <v>104</v>
      </c>
      <c r="D381" s="33" t="s">
        <v>262</v>
      </c>
      <c r="E381" s="33" t="s">
        <v>124</v>
      </c>
      <c r="F381" s="35">
        <f>10-10</f>
        <v>0</v>
      </c>
      <c r="G381" s="35">
        <f>10-10</f>
        <v>0</v>
      </c>
      <c r="H381" s="35">
        <f>10-10</f>
        <v>0</v>
      </c>
    </row>
    <row r="382" spans="1:8" s="38" customFormat="1" ht="69.75" hidden="1" customHeight="1" x14ac:dyDescent="0.25">
      <c r="A382" s="36" t="s">
        <v>263</v>
      </c>
      <c r="B382" s="33" t="s">
        <v>146</v>
      </c>
      <c r="C382" s="33" t="s">
        <v>104</v>
      </c>
      <c r="D382" s="33" t="s">
        <v>264</v>
      </c>
      <c r="E382" s="33" t="s">
        <v>102</v>
      </c>
      <c r="F382" s="35">
        <f t="shared" ref="F382:H384" si="72">F383</f>
        <v>0</v>
      </c>
      <c r="G382" s="35">
        <f t="shared" si="72"/>
        <v>0</v>
      </c>
      <c r="H382" s="35">
        <f t="shared" si="72"/>
        <v>0</v>
      </c>
    </row>
    <row r="383" spans="1:8" s="38" customFormat="1" ht="27.75" hidden="1" customHeight="1" x14ac:dyDescent="0.25">
      <c r="A383" s="36" t="s">
        <v>180</v>
      </c>
      <c r="B383" s="33" t="s">
        <v>146</v>
      </c>
      <c r="C383" s="33" t="s">
        <v>104</v>
      </c>
      <c r="D383" s="33" t="s">
        <v>265</v>
      </c>
      <c r="E383" s="33" t="s">
        <v>102</v>
      </c>
      <c r="F383" s="35">
        <f t="shared" si="72"/>
        <v>0</v>
      </c>
      <c r="G383" s="35">
        <f t="shared" si="72"/>
        <v>0</v>
      </c>
      <c r="H383" s="35">
        <f t="shared" si="72"/>
        <v>0</v>
      </c>
    </row>
    <row r="384" spans="1:8" s="38" customFormat="1" ht="27.75" hidden="1" customHeight="1" x14ac:dyDescent="0.25">
      <c r="A384" s="36" t="s">
        <v>121</v>
      </c>
      <c r="B384" s="33" t="s">
        <v>146</v>
      </c>
      <c r="C384" s="33" t="s">
        <v>104</v>
      </c>
      <c r="D384" s="33" t="s">
        <v>265</v>
      </c>
      <c r="E384" s="33" t="s">
        <v>122</v>
      </c>
      <c r="F384" s="35">
        <f t="shared" si="72"/>
        <v>0</v>
      </c>
      <c r="G384" s="35">
        <f t="shared" si="72"/>
        <v>0</v>
      </c>
      <c r="H384" s="35">
        <f t="shared" si="72"/>
        <v>0</v>
      </c>
    </row>
    <row r="385" spans="1:8" s="38" customFormat="1" ht="27.75" hidden="1" customHeight="1" x14ac:dyDescent="0.25">
      <c r="A385" s="36" t="s">
        <v>123</v>
      </c>
      <c r="B385" s="33" t="s">
        <v>146</v>
      </c>
      <c r="C385" s="33" t="s">
        <v>104</v>
      </c>
      <c r="D385" s="33" t="s">
        <v>265</v>
      </c>
      <c r="E385" s="33" t="s">
        <v>124</v>
      </c>
      <c r="F385" s="35">
        <v>0</v>
      </c>
      <c r="G385" s="35">
        <v>0</v>
      </c>
      <c r="H385" s="35">
        <v>0</v>
      </c>
    </row>
    <row r="386" spans="1:8" s="38" customFormat="1" ht="43.5" customHeight="1" x14ac:dyDescent="0.25">
      <c r="A386" s="36" t="s">
        <v>350</v>
      </c>
      <c r="B386" s="33" t="s">
        <v>146</v>
      </c>
      <c r="C386" s="33" t="s">
        <v>104</v>
      </c>
      <c r="D386" s="33" t="s">
        <v>334</v>
      </c>
      <c r="E386" s="33" t="s">
        <v>102</v>
      </c>
      <c r="F386" s="35">
        <f t="shared" ref="F386:H388" si="73">F387</f>
        <v>800</v>
      </c>
      <c r="G386" s="35">
        <f t="shared" si="73"/>
        <v>800</v>
      </c>
      <c r="H386" s="35">
        <f t="shared" si="73"/>
        <v>800</v>
      </c>
    </row>
    <row r="387" spans="1:8" s="38" customFormat="1" ht="18" customHeight="1" x14ac:dyDescent="0.25">
      <c r="A387" s="36" t="s">
        <v>180</v>
      </c>
      <c r="B387" s="33" t="s">
        <v>146</v>
      </c>
      <c r="C387" s="33" t="s">
        <v>104</v>
      </c>
      <c r="D387" s="33" t="s">
        <v>335</v>
      </c>
      <c r="E387" s="33" t="s">
        <v>102</v>
      </c>
      <c r="F387" s="35">
        <f t="shared" si="73"/>
        <v>800</v>
      </c>
      <c r="G387" s="35">
        <f t="shared" si="73"/>
        <v>800</v>
      </c>
      <c r="H387" s="35">
        <f t="shared" si="73"/>
        <v>800</v>
      </c>
    </row>
    <row r="388" spans="1:8" s="38" customFormat="1" ht="27.75" customHeight="1" x14ac:dyDescent="0.25">
      <c r="A388" s="36" t="s">
        <v>121</v>
      </c>
      <c r="B388" s="33" t="s">
        <v>146</v>
      </c>
      <c r="C388" s="33" t="s">
        <v>104</v>
      </c>
      <c r="D388" s="33" t="s">
        <v>335</v>
      </c>
      <c r="E388" s="33" t="s">
        <v>122</v>
      </c>
      <c r="F388" s="35">
        <f t="shared" si="73"/>
        <v>800</v>
      </c>
      <c r="G388" s="35">
        <f t="shared" si="73"/>
        <v>800</v>
      </c>
      <c r="H388" s="35">
        <f t="shared" si="73"/>
        <v>800</v>
      </c>
    </row>
    <row r="389" spans="1:8" s="38" customFormat="1" ht="27.75" customHeight="1" x14ac:dyDescent="0.25">
      <c r="A389" s="36" t="s">
        <v>123</v>
      </c>
      <c r="B389" s="33" t="s">
        <v>146</v>
      </c>
      <c r="C389" s="33" t="s">
        <v>104</v>
      </c>
      <c r="D389" s="33" t="s">
        <v>335</v>
      </c>
      <c r="E389" s="33" t="s">
        <v>124</v>
      </c>
      <c r="F389" s="35">
        <v>800</v>
      </c>
      <c r="G389" s="35">
        <v>800</v>
      </c>
      <c r="H389" s="35">
        <v>800</v>
      </c>
    </row>
    <row r="390" spans="1:8" s="38" customFormat="1" ht="27.75" customHeight="1" x14ac:dyDescent="0.25">
      <c r="A390" s="36" t="s">
        <v>351</v>
      </c>
      <c r="B390" s="33" t="s">
        <v>146</v>
      </c>
      <c r="C390" s="33" t="s">
        <v>104</v>
      </c>
      <c r="D390" s="33" t="s">
        <v>308</v>
      </c>
      <c r="E390" s="33" t="s">
        <v>102</v>
      </c>
      <c r="F390" s="35">
        <f t="shared" ref="F390:H392" si="74">F391</f>
        <v>900</v>
      </c>
      <c r="G390" s="35">
        <f t="shared" si="74"/>
        <v>900</v>
      </c>
      <c r="H390" s="35">
        <f t="shared" si="74"/>
        <v>900</v>
      </c>
    </row>
    <row r="391" spans="1:8" s="38" customFormat="1" ht="17.25" customHeight="1" x14ac:dyDescent="0.25">
      <c r="A391" s="36" t="s">
        <v>180</v>
      </c>
      <c r="B391" s="33" t="s">
        <v>146</v>
      </c>
      <c r="C391" s="33" t="s">
        <v>104</v>
      </c>
      <c r="D391" s="33" t="s">
        <v>309</v>
      </c>
      <c r="E391" s="33" t="s">
        <v>102</v>
      </c>
      <c r="F391" s="35">
        <f t="shared" si="74"/>
        <v>900</v>
      </c>
      <c r="G391" s="35">
        <f t="shared" si="74"/>
        <v>900</v>
      </c>
      <c r="H391" s="35">
        <f t="shared" si="74"/>
        <v>900</v>
      </c>
    </row>
    <row r="392" spans="1:8" s="38" customFormat="1" ht="27.75" customHeight="1" x14ac:dyDescent="0.25">
      <c r="A392" s="36" t="s">
        <v>121</v>
      </c>
      <c r="B392" s="33" t="s">
        <v>146</v>
      </c>
      <c r="C392" s="33" t="s">
        <v>104</v>
      </c>
      <c r="D392" s="33" t="s">
        <v>309</v>
      </c>
      <c r="E392" s="33" t="s">
        <v>122</v>
      </c>
      <c r="F392" s="35">
        <f t="shared" si="74"/>
        <v>900</v>
      </c>
      <c r="G392" s="35">
        <f t="shared" si="74"/>
        <v>900</v>
      </c>
      <c r="H392" s="35">
        <f t="shared" si="74"/>
        <v>900</v>
      </c>
    </row>
    <row r="393" spans="1:8" s="38" customFormat="1" ht="27.75" customHeight="1" x14ac:dyDescent="0.25">
      <c r="A393" s="36" t="s">
        <v>123</v>
      </c>
      <c r="B393" s="33" t="s">
        <v>146</v>
      </c>
      <c r="C393" s="33" t="s">
        <v>104</v>
      </c>
      <c r="D393" s="33" t="s">
        <v>309</v>
      </c>
      <c r="E393" s="33" t="s">
        <v>124</v>
      </c>
      <c r="F393" s="35">
        <v>900</v>
      </c>
      <c r="G393" s="35">
        <v>900</v>
      </c>
      <c r="H393" s="35">
        <v>900</v>
      </c>
    </row>
    <row r="394" spans="1:8" s="38" customFormat="1" ht="39.75" hidden="1" customHeight="1" x14ac:dyDescent="0.25">
      <c r="A394" s="36" t="s">
        <v>348</v>
      </c>
      <c r="B394" s="33" t="s">
        <v>146</v>
      </c>
      <c r="C394" s="33" t="s">
        <v>104</v>
      </c>
      <c r="D394" s="33" t="s">
        <v>205</v>
      </c>
      <c r="E394" s="33" t="s">
        <v>102</v>
      </c>
      <c r="F394" s="35">
        <f t="shared" ref="F394:H395" si="75">F395</f>
        <v>0</v>
      </c>
      <c r="G394" s="35">
        <f t="shared" si="75"/>
        <v>0</v>
      </c>
      <c r="H394" s="35">
        <f t="shared" si="75"/>
        <v>0</v>
      </c>
    </row>
    <row r="395" spans="1:8" s="38" customFormat="1" ht="27.75" hidden="1" customHeight="1" x14ac:dyDescent="0.25">
      <c r="A395" s="36" t="s">
        <v>250</v>
      </c>
      <c r="B395" s="33" t="s">
        <v>146</v>
      </c>
      <c r="C395" s="33" t="s">
        <v>104</v>
      </c>
      <c r="D395" s="33" t="s">
        <v>251</v>
      </c>
      <c r="E395" s="33" t="s">
        <v>102</v>
      </c>
      <c r="F395" s="35">
        <f t="shared" si="75"/>
        <v>0</v>
      </c>
      <c r="G395" s="35">
        <f t="shared" si="75"/>
        <v>0</v>
      </c>
      <c r="H395" s="35">
        <f t="shared" si="75"/>
        <v>0</v>
      </c>
    </row>
    <row r="396" spans="1:8" s="38" customFormat="1" ht="65.25" hidden="1" customHeight="1" x14ac:dyDescent="0.25">
      <c r="A396" s="36" t="s">
        <v>263</v>
      </c>
      <c r="B396" s="33" t="s">
        <v>146</v>
      </c>
      <c r="C396" s="33" t="s">
        <v>104</v>
      </c>
      <c r="D396" s="33" t="s">
        <v>264</v>
      </c>
      <c r="E396" s="33" t="s">
        <v>102</v>
      </c>
      <c r="F396" s="35">
        <f>F397+F400</f>
        <v>0</v>
      </c>
      <c r="G396" s="35">
        <f>G397+G400</f>
        <v>0</v>
      </c>
      <c r="H396" s="35">
        <f>H397+H400</f>
        <v>0</v>
      </c>
    </row>
    <row r="397" spans="1:8" s="38" customFormat="1" ht="27.75" hidden="1" customHeight="1" x14ac:dyDescent="0.25">
      <c r="A397" s="36" t="s">
        <v>266</v>
      </c>
      <c r="B397" s="33" t="s">
        <v>146</v>
      </c>
      <c r="C397" s="33" t="s">
        <v>104</v>
      </c>
      <c r="D397" s="33" t="s">
        <v>267</v>
      </c>
      <c r="E397" s="33" t="s">
        <v>102</v>
      </c>
      <c r="F397" s="35">
        <f t="shared" ref="F397:H398" si="76">F398</f>
        <v>0</v>
      </c>
      <c r="G397" s="35">
        <f t="shared" si="76"/>
        <v>0</v>
      </c>
      <c r="H397" s="35">
        <f t="shared" si="76"/>
        <v>0</v>
      </c>
    </row>
    <row r="398" spans="1:8" s="38" customFormat="1" ht="27.75" hidden="1" customHeight="1" x14ac:dyDescent="0.25">
      <c r="A398" s="36" t="s">
        <v>121</v>
      </c>
      <c r="B398" s="33" t="s">
        <v>146</v>
      </c>
      <c r="C398" s="33" t="s">
        <v>104</v>
      </c>
      <c r="D398" s="33" t="s">
        <v>267</v>
      </c>
      <c r="E398" s="33" t="s">
        <v>122</v>
      </c>
      <c r="F398" s="35">
        <f t="shared" si="76"/>
        <v>0</v>
      </c>
      <c r="G398" s="35">
        <f t="shared" si="76"/>
        <v>0</v>
      </c>
      <c r="H398" s="35">
        <f t="shared" si="76"/>
        <v>0</v>
      </c>
    </row>
    <row r="399" spans="1:8" s="38" customFormat="1" ht="27.75" hidden="1" customHeight="1" x14ac:dyDescent="0.25">
      <c r="A399" s="36" t="s">
        <v>123</v>
      </c>
      <c r="B399" s="33" t="s">
        <v>146</v>
      </c>
      <c r="C399" s="33" t="s">
        <v>104</v>
      </c>
      <c r="D399" s="33" t="s">
        <v>267</v>
      </c>
      <c r="E399" s="33" t="s">
        <v>124</v>
      </c>
      <c r="F399" s="35"/>
      <c r="G399" s="35"/>
      <c r="H399" s="35"/>
    </row>
    <row r="400" spans="1:8" s="38" customFormat="1" ht="17.25" hidden="1" customHeight="1" x14ac:dyDescent="0.25">
      <c r="A400" s="36" t="s">
        <v>180</v>
      </c>
      <c r="B400" s="33" t="s">
        <v>146</v>
      </c>
      <c r="C400" s="33" t="s">
        <v>104</v>
      </c>
      <c r="D400" s="33" t="s">
        <v>265</v>
      </c>
      <c r="E400" s="33" t="s">
        <v>102</v>
      </c>
      <c r="F400" s="35">
        <f t="shared" ref="F400:H401" si="77">F401</f>
        <v>0</v>
      </c>
      <c r="G400" s="35">
        <f t="shared" si="77"/>
        <v>0</v>
      </c>
      <c r="H400" s="35">
        <f t="shared" si="77"/>
        <v>0</v>
      </c>
    </row>
    <row r="401" spans="1:8" s="38" customFormat="1" ht="27.75" hidden="1" customHeight="1" x14ac:dyDescent="0.25">
      <c r="A401" s="36" t="s">
        <v>121</v>
      </c>
      <c r="B401" s="33" t="s">
        <v>146</v>
      </c>
      <c r="C401" s="33" t="s">
        <v>104</v>
      </c>
      <c r="D401" s="33" t="s">
        <v>265</v>
      </c>
      <c r="E401" s="33" t="s">
        <v>122</v>
      </c>
      <c r="F401" s="35">
        <f t="shared" si="77"/>
        <v>0</v>
      </c>
      <c r="G401" s="35">
        <f t="shared" si="77"/>
        <v>0</v>
      </c>
      <c r="H401" s="35">
        <f t="shared" si="77"/>
        <v>0</v>
      </c>
    </row>
    <row r="402" spans="1:8" s="38" customFormat="1" ht="27.75" hidden="1" customHeight="1" x14ac:dyDescent="0.25">
      <c r="A402" s="36" t="s">
        <v>123</v>
      </c>
      <c r="B402" s="33" t="s">
        <v>146</v>
      </c>
      <c r="C402" s="33" t="s">
        <v>104</v>
      </c>
      <c r="D402" s="33" t="s">
        <v>265</v>
      </c>
      <c r="E402" s="33" t="s">
        <v>124</v>
      </c>
      <c r="F402" s="35"/>
      <c r="G402" s="35"/>
      <c r="H402" s="35"/>
    </row>
    <row r="403" spans="1:8" s="38" customFormat="1" ht="43.5" customHeight="1" x14ac:dyDescent="0.25">
      <c r="A403" s="36" t="s">
        <v>352</v>
      </c>
      <c r="B403" s="33" t="s">
        <v>146</v>
      </c>
      <c r="C403" s="33" t="s">
        <v>104</v>
      </c>
      <c r="D403" s="33" t="s">
        <v>353</v>
      </c>
      <c r="E403" s="33" t="s">
        <v>102</v>
      </c>
      <c r="F403" s="35">
        <f>F408</f>
        <v>3793.3</v>
      </c>
      <c r="G403" s="35">
        <f>G408</f>
        <v>1562</v>
      </c>
      <c r="H403" s="35">
        <f>H408</f>
        <v>1562</v>
      </c>
    </row>
    <row r="404" spans="1:8" s="38" customFormat="1" ht="30" hidden="1" customHeight="1" x14ac:dyDescent="0.25">
      <c r="A404" s="36" t="s">
        <v>354</v>
      </c>
      <c r="B404" s="33" t="s">
        <v>146</v>
      </c>
      <c r="C404" s="33" t="s">
        <v>104</v>
      </c>
      <c r="D404" s="33" t="s">
        <v>355</v>
      </c>
      <c r="E404" s="33" t="s">
        <v>102</v>
      </c>
      <c r="F404" s="35">
        <f t="shared" ref="F404:H406" si="78">F405</f>
        <v>0</v>
      </c>
      <c r="G404" s="35">
        <f t="shared" si="78"/>
        <v>0</v>
      </c>
      <c r="H404" s="35">
        <f t="shared" si="78"/>
        <v>0</v>
      </c>
    </row>
    <row r="405" spans="1:8" s="38" customFormat="1" ht="20.25" hidden="1" customHeight="1" x14ac:dyDescent="0.25">
      <c r="A405" s="36" t="s">
        <v>180</v>
      </c>
      <c r="B405" s="33" t="s">
        <v>146</v>
      </c>
      <c r="C405" s="33" t="s">
        <v>104</v>
      </c>
      <c r="D405" s="33" t="s">
        <v>356</v>
      </c>
      <c r="E405" s="33" t="s">
        <v>102</v>
      </c>
      <c r="F405" s="35">
        <f t="shared" si="78"/>
        <v>0</v>
      </c>
      <c r="G405" s="35">
        <f t="shared" si="78"/>
        <v>0</v>
      </c>
      <c r="H405" s="35">
        <f t="shared" si="78"/>
        <v>0</v>
      </c>
    </row>
    <row r="406" spans="1:8" s="38" customFormat="1" ht="27.75" hidden="1" customHeight="1" x14ac:dyDescent="0.25">
      <c r="A406" s="36" t="s">
        <v>121</v>
      </c>
      <c r="B406" s="33" t="s">
        <v>146</v>
      </c>
      <c r="C406" s="33" t="s">
        <v>104</v>
      </c>
      <c r="D406" s="33" t="s">
        <v>356</v>
      </c>
      <c r="E406" s="33" t="s">
        <v>122</v>
      </c>
      <c r="F406" s="35">
        <f t="shared" si="78"/>
        <v>0</v>
      </c>
      <c r="G406" s="35">
        <f t="shared" si="78"/>
        <v>0</v>
      </c>
      <c r="H406" s="35">
        <f t="shared" si="78"/>
        <v>0</v>
      </c>
    </row>
    <row r="407" spans="1:8" s="38" customFormat="1" ht="25.5" hidden="1" customHeight="1" x14ac:dyDescent="0.25">
      <c r="A407" s="36" t="s">
        <v>123</v>
      </c>
      <c r="B407" s="33" t="s">
        <v>146</v>
      </c>
      <c r="C407" s="33" t="s">
        <v>104</v>
      </c>
      <c r="D407" s="33" t="s">
        <v>356</v>
      </c>
      <c r="E407" s="33" t="s">
        <v>124</v>
      </c>
      <c r="F407" s="35"/>
      <c r="G407" s="35"/>
      <c r="H407" s="35"/>
    </row>
    <row r="408" spans="1:8" s="38" customFormat="1" ht="25.5" customHeight="1" x14ac:dyDescent="0.25">
      <c r="A408" s="36" t="s">
        <v>357</v>
      </c>
      <c r="B408" s="33" t="s">
        <v>146</v>
      </c>
      <c r="C408" s="33" t="s">
        <v>104</v>
      </c>
      <c r="D408" s="33" t="s">
        <v>358</v>
      </c>
      <c r="E408" s="33" t="s">
        <v>102</v>
      </c>
      <c r="F408" s="35">
        <f t="shared" ref="F408:H410" si="79">F409</f>
        <v>3793.3</v>
      </c>
      <c r="G408" s="35">
        <f t="shared" si="79"/>
        <v>1562</v>
      </c>
      <c r="H408" s="35">
        <f t="shared" si="79"/>
        <v>1562</v>
      </c>
    </row>
    <row r="409" spans="1:8" s="38" customFormat="1" ht="15.75" customHeight="1" x14ac:dyDescent="0.25">
      <c r="A409" s="36" t="s">
        <v>180</v>
      </c>
      <c r="B409" s="33" t="s">
        <v>146</v>
      </c>
      <c r="C409" s="33" t="s">
        <v>104</v>
      </c>
      <c r="D409" s="33" t="s">
        <v>359</v>
      </c>
      <c r="E409" s="33" t="s">
        <v>102</v>
      </c>
      <c r="F409" s="35">
        <f t="shared" si="79"/>
        <v>3793.3</v>
      </c>
      <c r="G409" s="35">
        <f t="shared" si="79"/>
        <v>1562</v>
      </c>
      <c r="H409" s="35">
        <f t="shared" si="79"/>
        <v>1562</v>
      </c>
    </row>
    <row r="410" spans="1:8" s="38" customFormat="1" ht="25.5" customHeight="1" x14ac:dyDescent="0.25">
      <c r="A410" s="36" t="s">
        <v>121</v>
      </c>
      <c r="B410" s="33" t="s">
        <v>146</v>
      </c>
      <c r="C410" s="33" t="s">
        <v>104</v>
      </c>
      <c r="D410" s="33" t="s">
        <v>359</v>
      </c>
      <c r="E410" s="33" t="s">
        <v>122</v>
      </c>
      <c r="F410" s="35">
        <f t="shared" si="79"/>
        <v>3793.3</v>
      </c>
      <c r="G410" s="35">
        <f t="shared" si="79"/>
        <v>1562</v>
      </c>
      <c r="H410" s="35">
        <f t="shared" si="79"/>
        <v>1562</v>
      </c>
    </row>
    <row r="411" spans="1:8" s="38" customFormat="1" ht="25.5" customHeight="1" x14ac:dyDescent="0.25">
      <c r="A411" s="36" t="s">
        <v>123</v>
      </c>
      <c r="B411" s="33" t="s">
        <v>146</v>
      </c>
      <c r="C411" s="33" t="s">
        <v>104</v>
      </c>
      <c r="D411" s="33" t="s">
        <v>359</v>
      </c>
      <c r="E411" s="33" t="s">
        <v>124</v>
      </c>
      <c r="F411" s="35">
        <f>1562+1206.3+2360.7-1335.7</f>
        <v>3793.3</v>
      </c>
      <c r="G411" s="35">
        <v>1562</v>
      </c>
      <c r="H411" s="35">
        <v>1562</v>
      </c>
    </row>
    <row r="412" spans="1:8" s="38" customFormat="1" ht="30" hidden="1" customHeight="1" x14ac:dyDescent="0.25">
      <c r="A412" s="36" t="s">
        <v>360</v>
      </c>
      <c r="B412" s="33" t="s">
        <v>146</v>
      </c>
      <c r="C412" s="33" t="s">
        <v>104</v>
      </c>
      <c r="D412" s="33" t="s">
        <v>212</v>
      </c>
      <c r="E412" s="33" t="s">
        <v>102</v>
      </c>
      <c r="F412" s="35">
        <f t="shared" ref="F412:H415" si="80">F413</f>
        <v>0</v>
      </c>
      <c r="G412" s="35">
        <f t="shared" si="80"/>
        <v>0</v>
      </c>
      <c r="H412" s="35">
        <f t="shared" si="80"/>
        <v>0</v>
      </c>
    </row>
    <row r="413" spans="1:8" s="38" customFormat="1" ht="25.5" hidden="1" customHeight="1" x14ac:dyDescent="0.25">
      <c r="A413" s="36" t="s">
        <v>221</v>
      </c>
      <c r="B413" s="33" t="s">
        <v>146</v>
      </c>
      <c r="C413" s="33" t="s">
        <v>104</v>
      </c>
      <c r="D413" s="33" t="s">
        <v>222</v>
      </c>
      <c r="E413" s="33" t="s">
        <v>102</v>
      </c>
      <c r="F413" s="35">
        <f t="shared" si="80"/>
        <v>0</v>
      </c>
      <c r="G413" s="35">
        <f t="shared" si="80"/>
        <v>0</v>
      </c>
      <c r="H413" s="35">
        <f t="shared" si="80"/>
        <v>0</v>
      </c>
    </row>
    <row r="414" spans="1:8" s="38" customFormat="1" ht="16.5" hidden="1" customHeight="1" x14ac:dyDescent="0.25">
      <c r="A414" s="36" t="s">
        <v>180</v>
      </c>
      <c r="B414" s="33" t="s">
        <v>146</v>
      </c>
      <c r="C414" s="33" t="s">
        <v>104</v>
      </c>
      <c r="D414" s="33" t="s">
        <v>223</v>
      </c>
      <c r="E414" s="33" t="s">
        <v>102</v>
      </c>
      <c r="F414" s="35">
        <f t="shared" si="80"/>
        <v>0</v>
      </c>
      <c r="G414" s="35">
        <f t="shared" si="80"/>
        <v>0</v>
      </c>
      <c r="H414" s="35">
        <f t="shared" si="80"/>
        <v>0</v>
      </c>
    </row>
    <row r="415" spans="1:8" s="38" customFormat="1" ht="27" hidden="1" customHeight="1" x14ac:dyDescent="0.25">
      <c r="A415" s="36" t="s">
        <v>121</v>
      </c>
      <c r="B415" s="33" t="s">
        <v>146</v>
      </c>
      <c r="C415" s="33" t="s">
        <v>104</v>
      </c>
      <c r="D415" s="33" t="s">
        <v>223</v>
      </c>
      <c r="E415" s="33" t="s">
        <v>122</v>
      </c>
      <c r="F415" s="35">
        <f t="shared" si="80"/>
        <v>0</v>
      </c>
      <c r="G415" s="35">
        <f t="shared" si="80"/>
        <v>0</v>
      </c>
      <c r="H415" s="35">
        <f t="shared" si="80"/>
        <v>0</v>
      </c>
    </row>
    <row r="416" spans="1:8" s="38" customFormat="1" ht="27" hidden="1" customHeight="1" x14ac:dyDescent="0.25">
      <c r="A416" s="36" t="s">
        <v>123</v>
      </c>
      <c r="B416" s="33" t="s">
        <v>146</v>
      </c>
      <c r="C416" s="33" t="s">
        <v>104</v>
      </c>
      <c r="D416" s="33" t="s">
        <v>223</v>
      </c>
      <c r="E416" s="33" t="s">
        <v>124</v>
      </c>
      <c r="F416" s="35">
        <v>0</v>
      </c>
      <c r="G416" s="35">
        <v>0</v>
      </c>
      <c r="H416" s="35">
        <v>0</v>
      </c>
    </row>
    <row r="417" spans="1:8" ht="30.75" hidden="1" customHeight="1" x14ac:dyDescent="0.25">
      <c r="A417" s="36" t="s">
        <v>340</v>
      </c>
      <c r="B417" s="33" t="s">
        <v>146</v>
      </c>
      <c r="C417" s="33" t="s">
        <v>104</v>
      </c>
      <c r="D417" s="33" t="s">
        <v>341</v>
      </c>
      <c r="E417" s="33" t="s">
        <v>102</v>
      </c>
      <c r="F417" s="35">
        <f t="shared" ref="F417:H419" si="81">F418</f>
        <v>0</v>
      </c>
      <c r="G417" s="35">
        <f t="shared" si="81"/>
        <v>0</v>
      </c>
      <c r="H417" s="35">
        <f t="shared" si="81"/>
        <v>0</v>
      </c>
    </row>
    <row r="418" spans="1:8" ht="29.25" hidden="1" customHeight="1" x14ac:dyDescent="0.25">
      <c r="A418" s="36" t="s">
        <v>342</v>
      </c>
      <c r="B418" s="33" t="s">
        <v>146</v>
      </c>
      <c r="C418" s="33" t="s">
        <v>104</v>
      </c>
      <c r="D418" s="33" t="s">
        <v>343</v>
      </c>
      <c r="E418" s="33" t="s">
        <v>102</v>
      </c>
      <c r="F418" s="35">
        <f t="shared" si="81"/>
        <v>0</v>
      </c>
      <c r="G418" s="35">
        <f t="shared" si="81"/>
        <v>0</v>
      </c>
      <c r="H418" s="35">
        <f t="shared" si="81"/>
        <v>0</v>
      </c>
    </row>
    <row r="419" spans="1:8" ht="15" hidden="1" x14ac:dyDescent="0.25">
      <c r="A419" s="36" t="s">
        <v>125</v>
      </c>
      <c r="B419" s="33" t="s">
        <v>146</v>
      </c>
      <c r="C419" s="33" t="s">
        <v>104</v>
      </c>
      <c r="D419" s="33" t="s">
        <v>343</v>
      </c>
      <c r="E419" s="33" t="s">
        <v>126</v>
      </c>
      <c r="F419" s="35">
        <f t="shared" si="81"/>
        <v>0</v>
      </c>
      <c r="G419" s="35">
        <f t="shared" si="81"/>
        <v>0</v>
      </c>
      <c r="H419" s="35">
        <f t="shared" si="81"/>
        <v>0</v>
      </c>
    </row>
    <row r="420" spans="1:8" ht="27.75" hidden="1" customHeight="1" x14ac:dyDescent="0.25">
      <c r="A420" s="36" t="s">
        <v>319</v>
      </c>
      <c r="B420" s="33" t="s">
        <v>146</v>
      </c>
      <c r="C420" s="33" t="s">
        <v>104</v>
      </c>
      <c r="D420" s="33" t="s">
        <v>343</v>
      </c>
      <c r="E420" s="33" t="s">
        <v>320</v>
      </c>
      <c r="F420" s="35"/>
      <c r="G420" s="35"/>
      <c r="H420" s="35"/>
    </row>
    <row r="421" spans="1:8" ht="19.5" hidden="1" customHeight="1" x14ac:dyDescent="0.25">
      <c r="A421" s="36" t="s">
        <v>166</v>
      </c>
      <c r="B421" s="33" t="s">
        <v>146</v>
      </c>
      <c r="C421" s="33" t="s">
        <v>104</v>
      </c>
      <c r="D421" s="33" t="s">
        <v>216</v>
      </c>
      <c r="E421" s="33" t="s">
        <v>102</v>
      </c>
      <c r="F421" s="35">
        <f t="shared" ref="F421:H422" si="82">F422</f>
        <v>0</v>
      </c>
      <c r="G421" s="35">
        <f t="shared" si="82"/>
        <v>0</v>
      </c>
      <c r="H421" s="35">
        <f t="shared" si="82"/>
        <v>0</v>
      </c>
    </row>
    <row r="422" spans="1:8" ht="18" hidden="1" customHeight="1" x14ac:dyDescent="0.25">
      <c r="A422" s="36" t="s">
        <v>217</v>
      </c>
      <c r="B422" s="33" t="s">
        <v>146</v>
      </c>
      <c r="C422" s="33" t="s">
        <v>104</v>
      </c>
      <c r="D422" s="33" t="s">
        <v>218</v>
      </c>
      <c r="E422" s="33" t="s">
        <v>102</v>
      </c>
      <c r="F422" s="35">
        <f t="shared" si="82"/>
        <v>0</v>
      </c>
      <c r="G422" s="35">
        <f t="shared" si="82"/>
        <v>0</v>
      </c>
      <c r="H422" s="35">
        <f t="shared" si="82"/>
        <v>0</v>
      </c>
    </row>
    <row r="423" spans="1:8" ht="27.75" hidden="1" customHeight="1" x14ac:dyDescent="0.25">
      <c r="A423" s="36" t="s">
        <v>123</v>
      </c>
      <c r="B423" s="33" t="s">
        <v>146</v>
      </c>
      <c r="C423" s="33" t="s">
        <v>104</v>
      </c>
      <c r="D423" s="33" t="s">
        <v>218</v>
      </c>
      <c r="E423" s="33" t="s">
        <v>124</v>
      </c>
      <c r="F423" s="35">
        <v>0</v>
      </c>
      <c r="G423" s="35">
        <v>0</v>
      </c>
      <c r="H423" s="35">
        <v>0</v>
      </c>
    </row>
    <row r="424" spans="1:8" ht="44.25" customHeight="1" x14ac:dyDescent="0.25">
      <c r="A424" s="36" t="s">
        <v>211</v>
      </c>
      <c r="B424" s="33" t="s">
        <v>146</v>
      </c>
      <c r="C424" s="33" t="s">
        <v>104</v>
      </c>
      <c r="D424" s="33" t="s">
        <v>212</v>
      </c>
      <c r="E424" s="33" t="s">
        <v>102</v>
      </c>
      <c r="F424" s="35">
        <f>F425</f>
        <v>1096</v>
      </c>
      <c r="G424" s="35">
        <f t="shared" ref="G424:H425" si="83">G425</f>
        <v>0</v>
      </c>
      <c r="H424" s="35">
        <f t="shared" si="83"/>
        <v>0</v>
      </c>
    </row>
    <row r="425" spans="1:8" ht="27.75" customHeight="1" x14ac:dyDescent="0.25">
      <c r="A425" s="36" t="s">
        <v>221</v>
      </c>
      <c r="B425" s="33" t="s">
        <v>146</v>
      </c>
      <c r="C425" s="33" t="s">
        <v>104</v>
      </c>
      <c r="D425" s="33" t="s">
        <v>222</v>
      </c>
      <c r="E425" s="33" t="s">
        <v>102</v>
      </c>
      <c r="F425" s="35">
        <f>F426</f>
        <v>1096</v>
      </c>
      <c r="G425" s="35">
        <f t="shared" si="83"/>
        <v>0</v>
      </c>
      <c r="H425" s="35">
        <f t="shared" si="83"/>
        <v>0</v>
      </c>
    </row>
    <row r="426" spans="1:8" ht="21" customHeight="1" x14ac:dyDescent="0.25">
      <c r="A426" s="36" t="s">
        <v>180</v>
      </c>
      <c r="B426" s="33" t="s">
        <v>146</v>
      </c>
      <c r="C426" s="33" t="s">
        <v>104</v>
      </c>
      <c r="D426" s="33" t="s">
        <v>223</v>
      </c>
      <c r="E426" s="33" t="s">
        <v>102</v>
      </c>
      <c r="F426" s="35">
        <f>F427+F429</f>
        <v>1096</v>
      </c>
      <c r="G426" s="35">
        <f t="shared" ref="G426:H426" si="84">G427+G429</f>
        <v>0</v>
      </c>
      <c r="H426" s="35">
        <f t="shared" si="84"/>
        <v>0</v>
      </c>
    </row>
    <row r="427" spans="1:8" ht="27.75" customHeight="1" x14ac:dyDescent="0.25">
      <c r="A427" s="36" t="s">
        <v>121</v>
      </c>
      <c r="B427" s="33" t="s">
        <v>146</v>
      </c>
      <c r="C427" s="33" t="s">
        <v>104</v>
      </c>
      <c r="D427" s="33" t="s">
        <v>223</v>
      </c>
      <c r="E427" s="33" t="s">
        <v>122</v>
      </c>
      <c r="F427" s="35">
        <f>F428</f>
        <v>396</v>
      </c>
      <c r="G427" s="35">
        <f t="shared" ref="G427:H427" si="85">G428</f>
        <v>0</v>
      </c>
      <c r="H427" s="35">
        <f t="shared" si="85"/>
        <v>0</v>
      </c>
    </row>
    <row r="428" spans="1:8" ht="27.75" customHeight="1" x14ac:dyDescent="0.25">
      <c r="A428" s="36" t="s">
        <v>123</v>
      </c>
      <c r="B428" s="33" t="s">
        <v>146</v>
      </c>
      <c r="C428" s="33" t="s">
        <v>104</v>
      </c>
      <c r="D428" s="33" t="s">
        <v>223</v>
      </c>
      <c r="E428" s="33" t="s">
        <v>124</v>
      </c>
      <c r="F428" s="35">
        <v>396</v>
      </c>
      <c r="G428" s="35">
        <v>0</v>
      </c>
      <c r="H428" s="35">
        <v>0</v>
      </c>
    </row>
    <row r="429" spans="1:8" ht="24.75" customHeight="1" x14ac:dyDescent="0.25">
      <c r="A429" s="36" t="s">
        <v>125</v>
      </c>
      <c r="B429" s="33" t="s">
        <v>146</v>
      </c>
      <c r="C429" s="33" t="s">
        <v>104</v>
      </c>
      <c r="D429" s="33" t="s">
        <v>223</v>
      </c>
      <c r="E429" s="33" t="s">
        <v>126</v>
      </c>
      <c r="F429" s="35">
        <f>F431</f>
        <v>700</v>
      </c>
      <c r="G429" s="35">
        <f t="shared" ref="G429:H429" si="86">G431</f>
        <v>0</v>
      </c>
      <c r="H429" s="35">
        <f t="shared" si="86"/>
        <v>0</v>
      </c>
    </row>
    <row r="430" spans="1:8" ht="39.75" hidden="1" customHeight="1" x14ac:dyDescent="0.25">
      <c r="A430" s="116"/>
      <c r="B430" s="33"/>
      <c r="C430" s="33"/>
      <c r="D430" s="33"/>
      <c r="E430" s="33"/>
      <c r="F430" s="35"/>
      <c r="G430" s="35"/>
      <c r="H430" s="35"/>
    </row>
    <row r="431" spans="1:8" ht="57" customHeight="1" x14ac:dyDescent="0.25">
      <c r="A431" s="116" t="s">
        <v>721</v>
      </c>
      <c r="B431" s="33" t="s">
        <v>146</v>
      </c>
      <c r="C431" s="33" t="s">
        <v>104</v>
      </c>
      <c r="D431" s="33" t="s">
        <v>223</v>
      </c>
      <c r="E431" s="33" t="s">
        <v>320</v>
      </c>
      <c r="F431" s="35">
        <v>700</v>
      </c>
      <c r="G431" s="35">
        <v>0</v>
      </c>
      <c r="H431" s="35">
        <v>0</v>
      </c>
    </row>
    <row r="432" spans="1:8" ht="54.75" customHeight="1" x14ac:dyDescent="0.25">
      <c r="A432" s="36" t="s">
        <v>224</v>
      </c>
      <c r="B432" s="33" t="s">
        <v>146</v>
      </c>
      <c r="C432" s="33" t="s">
        <v>104</v>
      </c>
      <c r="D432" s="33" t="s">
        <v>225</v>
      </c>
      <c r="E432" s="33" t="s">
        <v>102</v>
      </c>
      <c r="F432" s="35">
        <f>F433</f>
        <v>398</v>
      </c>
      <c r="G432" s="35">
        <f>G433</f>
        <v>398</v>
      </c>
      <c r="H432" s="35">
        <f>H433</f>
        <v>398</v>
      </c>
    </row>
    <row r="433" spans="1:8" ht="18" customHeight="1" x14ac:dyDescent="0.25">
      <c r="A433" s="36" t="s">
        <v>180</v>
      </c>
      <c r="B433" s="33" t="s">
        <v>146</v>
      </c>
      <c r="C433" s="33" t="s">
        <v>104</v>
      </c>
      <c r="D433" s="33" t="s">
        <v>361</v>
      </c>
      <c r="E433" s="33" t="s">
        <v>102</v>
      </c>
      <c r="F433" s="35">
        <f>F434+F436</f>
        <v>398</v>
      </c>
      <c r="G433" s="35">
        <f>G434+G436</f>
        <v>398</v>
      </c>
      <c r="H433" s="35">
        <f>H434+H436</f>
        <v>398</v>
      </c>
    </row>
    <row r="434" spans="1:8" ht="27.75" customHeight="1" x14ac:dyDescent="0.25">
      <c r="A434" s="36" t="s">
        <v>121</v>
      </c>
      <c r="B434" s="33" t="s">
        <v>146</v>
      </c>
      <c r="C434" s="33" t="s">
        <v>104</v>
      </c>
      <c r="D434" s="33" t="s">
        <v>361</v>
      </c>
      <c r="E434" s="33" t="s">
        <v>122</v>
      </c>
      <c r="F434" s="35">
        <f>F435</f>
        <v>398</v>
      </c>
      <c r="G434" s="35">
        <f>G435</f>
        <v>398</v>
      </c>
      <c r="H434" s="35">
        <f>H435</f>
        <v>398</v>
      </c>
    </row>
    <row r="435" spans="1:8" ht="27.75" customHeight="1" x14ac:dyDescent="0.25">
      <c r="A435" s="36" t="s">
        <v>123</v>
      </c>
      <c r="B435" s="33" t="s">
        <v>146</v>
      </c>
      <c r="C435" s="33" t="s">
        <v>104</v>
      </c>
      <c r="D435" s="33" t="s">
        <v>361</v>
      </c>
      <c r="E435" s="33" t="s">
        <v>124</v>
      </c>
      <c r="F435" s="35">
        <v>398</v>
      </c>
      <c r="G435" s="35">
        <v>398</v>
      </c>
      <c r="H435" s="35">
        <v>398</v>
      </c>
    </row>
    <row r="436" spans="1:8" ht="27.75" hidden="1" customHeight="1" x14ac:dyDescent="0.25">
      <c r="A436" s="36" t="s">
        <v>227</v>
      </c>
      <c r="B436" s="33" t="s">
        <v>146</v>
      </c>
      <c r="C436" s="33" t="s">
        <v>104</v>
      </c>
      <c r="D436" s="33" t="s">
        <v>361</v>
      </c>
      <c r="E436" s="33" t="s">
        <v>228</v>
      </c>
      <c r="F436" s="35">
        <f>F437</f>
        <v>0</v>
      </c>
      <c r="G436" s="35">
        <f>G437</f>
        <v>0</v>
      </c>
      <c r="H436" s="35">
        <f>H437</f>
        <v>0</v>
      </c>
    </row>
    <row r="437" spans="1:8" ht="21.75" hidden="1" customHeight="1" x14ac:dyDescent="0.25">
      <c r="A437" s="36" t="s">
        <v>229</v>
      </c>
      <c r="B437" s="33" t="s">
        <v>146</v>
      </c>
      <c r="C437" s="33" t="s">
        <v>104</v>
      </c>
      <c r="D437" s="33" t="s">
        <v>361</v>
      </c>
      <c r="E437" s="33" t="s">
        <v>230</v>
      </c>
      <c r="F437" s="35">
        <v>0</v>
      </c>
      <c r="G437" s="35">
        <v>0</v>
      </c>
      <c r="H437" s="35">
        <v>0</v>
      </c>
    </row>
    <row r="438" spans="1:8" s="38" customFormat="1" ht="15" x14ac:dyDescent="0.25">
      <c r="A438" s="36" t="s">
        <v>362</v>
      </c>
      <c r="B438" s="33" t="s">
        <v>146</v>
      </c>
      <c r="C438" s="33" t="s">
        <v>244</v>
      </c>
      <c r="D438" s="33" t="s">
        <v>101</v>
      </c>
      <c r="E438" s="33" t="s">
        <v>102</v>
      </c>
      <c r="F438" s="35">
        <f>F439+F468</f>
        <v>2370</v>
      </c>
      <c r="G438" s="35">
        <f>G439+G468</f>
        <v>2370</v>
      </c>
      <c r="H438" s="35">
        <f>H439+H468</f>
        <v>2370</v>
      </c>
    </row>
    <row r="439" spans="1:8" s="38" customFormat="1" ht="39" x14ac:dyDescent="0.25">
      <c r="A439" s="36" t="s">
        <v>363</v>
      </c>
      <c r="B439" s="33" t="s">
        <v>146</v>
      </c>
      <c r="C439" s="33" t="s">
        <v>244</v>
      </c>
      <c r="D439" s="33" t="s">
        <v>364</v>
      </c>
      <c r="E439" s="33" t="s">
        <v>102</v>
      </c>
      <c r="F439" s="35">
        <f>F440+F444+F448+F452+F456+F464</f>
        <v>2370</v>
      </c>
      <c r="G439" s="35">
        <f>G440+G444+G448+G452+G456+G464</f>
        <v>2370</v>
      </c>
      <c r="H439" s="35">
        <f>H440+H444+H448+H452+H456+H464</f>
        <v>2370</v>
      </c>
    </row>
    <row r="440" spans="1:8" s="38" customFormat="1" ht="51.75" x14ac:dyDescent="0.25">
      <c r="A440" s="36" t="s">
        <v>365</v>
      </c>
      <c r="B440" s="33" t="s">
        <v>146</v>
      </c>
      <c r="C440" s="33" t="s">
        <v>244</v>
      </c>
      <c r="D440" s="33" t="s">
        <v>366</v>
      </c>
      <c r="E440" s="33" t="s">
        <v>102</v>
      </c>
      <c r="F440" s="35">
        <f t="shared" ref="F440:H442" si="87">F441</f>
        <v>200</v>
      </c>
      <c r="G440" s="35">
        <f t="shared" si="87"/>
        <v>200</v>
      </c>
      <c r="H440" s="35">
        <f t="shared" si="87"/>
        <v>200</v>
      </c>
    </row>
    <row r="441" spans="1:8" s="38" customFormat="1" ht="15" x14ac:dyDescent="0.25">
      <c r="A441" s="36" t="s">
        <v>180</v>
      </c>
      <c r="B441" s="33" t="s">
        <v>146</v>
      </c>
      <c r="C441" s="33" t="s">
        <v>244</v>
      </c>
      <c r="D441" s="33" t="s">
        <v>367</v>
      </c>
      <c r="E441" s="33" t="s">
        <v>102</v>
      </c>
      <c r="F441" s="35">
        <f t="shared" si="87"/>
        <v>200</v>
      </c>
      <c r="G441" s="35">
        <f t="shared" si="87"/>
        <v>200</v>
      </c>
      <c r="H441" s="35">
        <f t="shared" si="87"/>
        <v>200</v>
      </c>
    </row>
    <row r="442" spans="1:8" s="38" customFormat="1" ht="26.25" x14ac:dyDescent="0.25">
      <c r="A442" s="36" t="s">
        <v>121</v>
      </c>
      <c r="B442" s="33" t="s">
        <v>146</v>
      </c>
      <c r="C442" s="33" t="s">
        <v>244</v>
      </c>
      <c r="D442" s="33" t="s">
        <v>367</v>
      </c>
      <c r="E442" s="33" t="s">
        <v>122</v>
      </c>
      <c r="F442" s="35">
        <f t="shared" si="87"/>
        <v>200</v>
      </c>
      <c r="G442" s="35">
        <f t="shared" si="87"/>
        <v>200</v>
      </c>
      <c r="H442" s="35">
        <f t="shared" si="87"/>
        <v>200</v>
      </c>
    </row>
    <row r="443" spans="1:8" s="39" customFormat="1" ht="30" customHeight="1" x14ac:dyDescent="0.25">
      <c r="A443" s="36" t="s">
        <v>123</v>
      </c>
      <c r="B443" s="33" t="s">
        <v>146</v>
      </c>
      <c r="C443" s="33" t="s">
        <v>244</v>
      </c>
      <c r="D443" s="33" t="s">
        <v>367</v>
      </c>
      <c r="E443" s="33" t="s">
        <v>124</v>
      </c>
      <c r="F443" s="35">
        <v>200</v>
      </c>
      <c r="G443" s="35">
        <v>200</v>
      </c>
      <c r="H443" s="35">
        <v>200</v>
      </c>
    </row>
    <row r="444" spans="1:8" s="39" customFormat="1" ht="69.75" customHeight="1" x14ac:dyDescent="0.25">
      <c r="A444" s="36" t="s">
        <v>368</v>
      </c>
      <c r="B444" s="33" t="s">
        <v>146</v>
      </c>
      <c r="C444" s="33" t="s">
        <v>244</v>
      </c>
      <c r="D444" s="33" t="s">
        <v>369</v>
      </c>
      <c r="E444" s="33" t="s">
        <v>102</v>
      </c>
      <c r="F444" s="35">
        <f t="shared" ref="F444:H446" si="88">F445</f>
        <v>520</v>
      </c>
      <c r="G444" s="35">
        <f t="shared" si="88"/>
        <v>520</v>
      </c>
      <c r="H444" s="35">
        <f t="shared" si="88"/>
        <v>520</v>
      </c>
    </row>
    <row r="445" spans="1:8" s="39" customFormat="1" ht="17.25" customHeight="1" x14ac:dyDescent="0.25">
      <c r="A445" s="36" t="s">
        <v>180</v>
      </c>
      <c r="B445" s="33" t="s">
        <v>146</v>
      </c>
      <c r="C445" s="33" t="s">
        <v>244</v>
      </c>
      <c r="D445" s="33" t="s">
        <v>370</v>
      </c>
      <c r="E445" s="33" t="s">
        <v>102</v>
      </c>
      <c r="F445" s="35">
        <f t="shared" si="88"/>
        <v>520</v>
      </c>
      <c r="G445" s="35">
        <f t="shared" si="88"/>
        <v>520</v>
      </c>
      <c r="H445" s="35">
        <f t="shared" si="88"/>
        <v>520</v>
      </c>
    </row>
    <row r="446" spans="1:8" s="39" customFormat="1" ht="26.25" x14ac:dyDescent="0.25">
      <c r="A446" s="36" t="s">
        <v>121</v>
      </c>
      <c r="B446" s="33" t="s">
        <v>146</v>
      </c>
      <c r="C446" s="33" t="s">
        <v>244</v>
      </c>
      <c r="D446" s="33" t="s">
        <v>370</v>
      </c>
      <c r="E446" s="33" t="s">
        <v>122</v>
      </c>
      <c r="F446" s="35">
        <f t="shared" si="88"/>
        <v>520</v>
      </c>
      <c r="G446" s="35">
        <f t="shared" si="88"/>
        <v>520</v>
      </c>
      <c r="H446" s="35">
        <f t="shared" si="88"/>
        <v>520</v>
      </c>
    </row>
    <row r="447" spans="1:8" s="39" customFormat="1" ht="39" x14ac:dyDescent="0.25">
      <c r="A447" s="36" t="s">
        <v>123</v>
      </c>
      <c r="B447" s="33" t="s">
        <v>146</v>
      </c>
      <c r="C447" s="33" t="s">
        <v>244</v>
      </c>
      <c r="D447" s="33" t="s">
        <v>370</v>
      </c>
      <c r="E447" s="33" t="s">
        <v>124</v>
      </c>
      <c r="F447" s="35">
        <v>520</v>
      </c>
      <c r="G447" s="35">
        <v>520</v>
      </c>
      <c r="H447" s="35">
        <v>520</v>
      </c>
    </row>
    <row r="448" spans="1:8" s="39" customFormat="1" ht="26.25" x14ac:dyDescent="0.25">
      <c r="A448" s="36" t="s">
        <v>371</v>
      </c>
      <c r="B448" s="33" t="s">
        <v>146</v>
      </c>
      <c r="C448" s="33" t="s">
        <v>244</v>
      </c>
      <c r="D448" s="33" t="s">
        <v>372</v>
      </c>
      <c r="E448" s="33" t="s">
        <v>102</v>
      </c>
      <c r="F448" s="35">
        <f t="shared" ref="F448:H450" si="89">F449</f>
        <v>880</v>
      </c>
      <c r="G448" s="35">
        <f t="shared" si="89"/>
        <v>880</v>
      </c>
      <c r="H448" s="35">
        <f t="shared" si="89"/>
        <v>880</v>
      </c>
    </row>
    <row r="449" spans="1:8" s="39" customFormat="1" ht="15" x14ac:dyDescent="0.25">
      <c r="A449" s="36" t="s">
        <v>180</v>
      </c>
      <c r="B449" s="33" t="s">
        <v>146</v>
      </c>
      <c r="C449" s="33" t="s">
        <v>244</v>
      </c>
      <c r="D449" s="33" t="s">
        <v>373</v>
      </c>
      <c r="E449" s="33" t="s">
        <v>102</v>
      </c>
      <c r="F449" s="35">
        <f t="shared" si="89"/>
        <v>880</v>
      </c>
      <c r="G449" s="35">
        <f t="shared" si="89"/>
        <v>880</v>
      </c>
      <c r="H449" s="35">
        <f t="shared" si="89"/>
        <v>880</v>
      </c>
    </row>
    <row r="450" spans="1:8" s="39" customFormat="1" ht="26.25" x14ac:dyDescent="0.25">
      <c r="A450" s="36" t="s">
        <v>121</v>
      </c>
      <c r="B450" s="33" t="s">
        <v>146</v>
      </c>
      <c r="C450" s="33" t="s">
        <v>244</v>
      </c>
      <c r="D450" s="33" t="s">
        <v>373</v>
      </c>
      <c r="E450" s="33" t="s">
        <v>122</v>
      </c>
      <c r="F450" s="35">
        <f t="shared" si="89"/>
        <v>880</v>
      </c>
      <c r="G450" s="35">
        <f t="shared" si="89"/>
        <v>880</v>
      </c>
      <c r="H450" s="35">
        <f t="shared" si="89"/>
        <v>880</v>
      </c>
    </row>
    <row r="451" spans="1:8" s="39" customFormat="1" ht="32.25" customHeight="1" x14ac:dyDescent="0.25">
      <c r="A451" s="36" t="s">
        <v>123</v>
      </c>
      <c r="B451" s="33" t="s">
        <v>146</v>
      </c>
      <c r="C451" s="33" t="s">
        <v>244</v>
      </c>
      <c r="D451" s="33" t="s">
        <v>373</v>
      </c>
      <c r="E451" s="33" t="s">
        <v>124</v>
      </c>
      <c r="F451" s="35">
        <v>880</v>
      </c>
      <c r="G451" s="35">
        <v>880</v>
      </c>
      <c r="H451" s="35">
        <v>880</v>
      </c>
    </row>
    <row r="452" spans="1:8" s="39" customFormat="1" ht="39" x14ac:dyDescent="0.25">
      <c r="A452" s="36" t="s">
        <v>374</v>
      </c>
      <c r="B452" s="33" t="s">
        <v>146</v>
      </c>
      <c r="C452" s="33" t="s">
        <v>244</v>
      </c>
      <c r="D452" s="33" t="s">
        <v>375</v>
      </c>
      <c r="E452" s="33" t="s">
        <v>102</v>
      </c>
      <c r="F452" s="35">
        <f t="shared" ref="F452:H454" si="90">F453</f>
        <v>720</v>
      </c>
      <c r="G452" s="35">
        <f t="shared" si="90"/>
        <v>720</v>
      </c>
      <c r="H452" s="35">
        <f t="shared" si="90"/>
        <v>720</v>
      </c>
    </row>
    <row r="453" spans="1:8" s="39" customFormat="1" ht="15" x14ac:dyDescent="0.25">
      <c r="A453" s="36" t="s">
        <v>180</v>
      </c>
      <c r="B453" s="33" t="s">
        <v>146</v>
      </c>
      <c r="C453" s="33" t="s">
        <v>244</v>
      </c>
      <c r="D453" s="33" t="s">
        <v>376</v>
      </c>
      <c r="E453" s="33" t="s">
        <v>102</v>
      </c>
      <c r="F453" s="35">
        <f t="shared" si="90"/>
        <v>720</v>
      </c>
      <c r="G453" s="35">
        <f t="shared" si="90"/>
        <v>720</v>
      </c>
      <c r="H453" s="35">
        <f t="shared" si="90"/>
        <v>720</v>
      </c>
    </row>
    <row r="454" spans="1:8" s="39" customFormat="1" ht="26.25" x14ac:dyDescent="0.25">
      <c r="A454" s="36" t="s">
        <v>121</v>
      </c>
      <c r="B454" s="33" t="s">
        <v>146</v>
      </c>
      <c r="C454" s="33" t="s">
        <v>244</v>
      </c>
      <c r="D454" s="33" t="s">
        <v>376</v>
      </c>
      <c r="E454" s="33" t="s">
        <v>122</v>
      </c>
      <c r="F454" s="35">
        <f t="shared" si="90"/>
        <v>720</v>
      </c>
      <c r="G454" s="35">
        <f t="shared" si="90"/>
        <v>720</v>
      </c>
      <c r="H454" s="35">
        <f t="shared" si="90"/>
        <v>720</v>
      </c>
    </row>
    <row r="455" spans="1:8" s="39" customFormat="1" ht="32.25" customHeight="1" x14ac:dyDescent="0.25">
      <c r="A455" s="36" t="s">
        <v>123</v>
      </c>
      <c r="B455" s="33" t="s">
        <v>146</v>
      </c>
      <c r="C455" s="33" t="s">
        <v>244</v>
      </c>
      <c r="D455" s="33" t="s">
        <v>376</v>
      </c>
      <c r="E455" s="33" t="s">
        <v>124</v>
      </c>
      <c r="F455" s="35">
        <v>720</v>
      </c>
      <c r="G455" s="35">
        <v>720</v>
      </c>
      <c r="H455" s="35">
        <v>720</v>
      </c>
    </row>
    <row r="456" spans="1:8" s="39" customFormat="1" ht="26.25" x14ac:dyDescent="0.25">
      <c r="A456" s="36" t="s">
        <v>377</v>
      </c>
      <c r="B456" s="33" t="s">
        <v>146</v>
      </c>
      <c r="C456" s="33" t="s">
        <v>244</v>
      </c>
      <c r="D456" s="33" t="s">
        <v>378</v>
      </c>
      <c r="E456" s="33" t="s">
        <v>102</v>
      </c>
      <c r="F456" s="35">
        <f t="shared" ref="F456:H458" si="91">F457</f>
        <v>50</v>
      </c>
      <c r="G456" s="35">
        <f t="shared" si="91"/>
        <v>50</v>
      </c>
      <c r="H456" s="35">
        <f t="shared" si="91"/>
        <v>50</v>
      </c>
    </row>
    <row r="457" spans="1:8" s="39" customFormat="1" ht="15" x14ac:dyDescent="0.25">
      <c r="A457" s="36" t="s">
        <v>180</v>
      </c>
      <c r="B457" s="33" t="s">
        <v>146</v>
      </c>
      <c r="C457" s="33" t="s">
        <v>244</v>
      </c>
      <c r="D457" s="33" t="s">
        <v>379</v>
      </c>
      <c r="E457" s="33" t="s">
        <v>102</v>
      </c>
      <c r="F457" s="35">
        <f t="shared" si="91"/>
        <v>50</v>
      </c>
      <c r="G457" s="35">
        <f t="shared" si="91"/>
        <v>50</v>
      </c>
      <c r="H457" s="35">
        <f t="shared" si="91"/>
        <v>50</v>
      </c>
    </row>
    <row r="458" spans="1:8" s="39" customFormat="1" ht="26.25" x14ac:dyDescent="0.25">
      <c r="A458" s="36" t="s">
        <v>121</v>
      </c>
      <c r="B458" s="33" t="s">
        <v>146</v>
      </c>
      <c r="C458" s="33" t="s">
        <v>244</v>
      </c>
      <c r="D458" s="33" t="s">
        <v>379</v>
      </c>
      <c r="E458" s="33" t="s">
        <v>122</v>
      </c>
      <c r="F458" s="35">
        <f t="shared" si="91"/>
        <v>50</v>
      </c>
      <c r="G458" s="35">
        <f t="shared" si="91"/>
        <v>50</v>
      </c>
      <c r="H458" s="35">
        <f t="shared" si="91"/>
        <v>50</v>
      </c>
    </row>
    <row r="459" spans="1:8" s="39" customFormat="1" ht="30.75" customHeight="1" x14ac:dyDescent="0.25">
      <c r="A459" s="36" t="s">
        <v>123</v>
      </c>
      <c r="B459" s="33" t="s">
        <v>146</v>
      </c>
      <c r="C459" s="33" t="s">
        <v>244</v>
      </c>
      <c r="D459" s="33" t="s">
        <v>379</v>
      </c>
      <c r="E459" s="33" t="s">
        <v>124</v>
      </c>
      <c r="F459" s="35">
        <v>50</v>
      </c>
      <c r="G459" s="35">
        <v>50</v>
      </c>
      <c r="H459" s="35">
        <v>50</v>
      </c>
    </row>
    <row r="460" spans="1:8" s="39" customFormat="1" ht="26.25" hidden="1" x14ac:dyDescent="0.25">
      <c r="A460" s="36" t="s">
        <v>380</v>
      </c>
      <c r="B460" s="33" t="s">
        <v>146</v>
      </c>
      <c r="C460" s="33" t="s">
        <v>244</v>
      </c>
      <c r="D460" s="33" t="s">
        <v>381</v>
      </c>
      <c r="E460" s="33" t="s">
        <v>102</v>
      </c>
      <c r="F460" s="35">
        <f>F462</f>
        <v>0</v>
      </c>
      <c r="G460" s="35">
        <f>G462</f>
        <v>0</v>
      </c>
      <c r="H460" s="35">
        <f>H462</f>
        <v>0</v>
      </c>
    </row>
    <row r="461" spans="1:8" s="39" customFormat="1" ht="15" hidden="1" x14ac:dyDescent="0.25">
      <c r="A461" s="36" t="s">
        <v>180</v>
      </c>
      <c r="B461" s="33" t="s">
        <v>146</v>
      </c>
      <c r="C461" s="33" t="s">
        <v>244</v>
      </c>
      <c r="D461" s="33" t="s">
        <v>382</v>
      </c>
      <c r="E461" s="33" t="s">
        <v>102</v>
      </c>
      <c r="F461" s="35">
        <f t="shared" ref="F461:H462" si="92">F462</f>
        <v>0</v>
      </c>
      <c r="G461" s="35">
        <f t="shared" si="92"/>
        <v>0</v>
      </c>
      <c r="H461" s="35">
        <f t="shared" si="92"/>
        <v>0</v>
      </c>
    </row>
    <row r="462" spans="1:8" s="39" customFormat="1" ht="26.25" hidden="1" x14ac:dyDescent="0.25">
      <c r="A462" s="36" t="s">
        <v>121</v>
      </c>
      <c r="B462" s="33" t="s">
        <v>146</v>
      </c>
      <c r="C462" s="33" t="s">
        <v>244</v>
      </c>
      <c r="D462" s="33" t="s">
        <v>382</v>
      </c>
      <c r="E462" s="33" t="s">
        <v>122</v>
      </c>
      <c r="F462" s="35">
        <f t="shared" si="92"/>
        <v>0</v>
      </c>
      <c r="G462" s="35">
        <f t="shared" si="92"/>
        <v>0</v>
      </c>
      <c r="H462" s="35">
        <f t="shared" si="92"/>
        <v>0</v>
      </c>
    </row>
    <row r="463" spans="1:8" s="39" customFormat="1" ht="39" hidden="1" x14ac:dyDescent="0.25">
      <c r="A463" s="36" t="s">
        <v>123</v>
      </c>
      <c r="B463" s="33" t="s">
        <v>146</v>
      </c>
      <c r="C463" s="33" t="s">
        <v>244</v>
      </c>
      <c r="D463" s="33" t="s">
        <v>382</v>
      </c>
      <c r="E463" s="33" t="s">
        <v>124</v>
      </c>
      <c r="F463" s="35">
        <f>50-50</f>
        <v>0</v>
      </c>
      <c r="G463" s="35">
        <f>50-50</f>
        <v>0</v>
      </c>
      <c r="H463" s="35">
        <f>50-50</f>
        <v>0</v>
      </c>
    </row>
    <row r="464" spans="1:8" s="39" customFormat="1" ht="26.25" hidden="1" x14ac:dyDescent="0.25">
      <c r="A464" s="36" t="s">
        <v>380</v>
      </c>
      <c r="B464" s="33" t="s">
        <v>146</v>
      </c>
      <c r="C464" s="33" t="s">
        <v>244</v>
      </c>
      <c r="D464" s="33" t="s">
        <v>381</v>
      </c>
      <c r="E464" s="33" t="s">
        <v>102</v>
      </c>
      <c r="F464" s="35">
        <f t="shared" ref="F464:H466" si="93">F465</f>
        <v>0</v>
      </c>
      <c r="G464" s="35">
        <f t="shared" si="93"/>
        <v>0</v>
      </c>
      <c r="H464" s="35">
        <f t="shared" si="93"/>
        <v>0</v>
      </c>
    </row>
    <row r="465" spans="1:8" s="39" customFormat="1" ht="15" hidden="1" x14ac:dyDescent="0.25">
      <c r="A465" s="36" t="s">
        <v>180</v>
      </c>
      <c r="B465" s="33" t="s">
        <v>146</v>
      </c>
      <c r="C465" s="33" t="s">
        <v>244</v>
      </c>
      <c r="D465" s="33" t="s">
        <v>382</v>
      </c>
      <c r="E465" s="33" t="s">
        <v>102</v>
      </c>
      <c r="F465" s="35">
        <f t="shared" si="93"/>
        <v>0</v>
      </c>
      <c r="G465" s="35">
        <f t="shared" si="93"/>
        <v>0</v>
      </c>
      <c r="H465" s="35">
        <f t="shared" si="93"/>
        <v>0</v>
      </c>
    </row>
    <row r="466" spans="1:8" s="39" customFormat="1" ht="26.25" hidden="1" x14ac:dyDescent="0.25">
      <c r="A466" s="36" t="s">
        <v>121</v>
      </c>
      <c r="B466" s="33" t="s">
        <v>146</v>
      </c>
      <c r="C466" s="33" t="s">
        <v>244</v>
      </c>
      <c r="D466" s="33" t="s">
        <v>382</v>
      </c>
      <c r="E466" s="33" t="s">
        <v>122</v>
      </c>
      <c r="F466" s="35">
        <f t="shared" si="93"/>
        <v>0</v>
      </c>
      <c r="G466" s="35">
        <f t="shared" si="93"/>
        <v>0</v>
      </c>
      <c r="H466" s="35">
        <f t="shared" si="93"/>
        <v>0</v>
      </c>
    </row>
    <row r="467" spans="1:8" s="39" customFormat="1" ht="39" hidden="1" x14ac:dyDescent="0.25">
      <c r="A467" s="36" t="s">
        <v>123</v>
      </c>
      <c r="B467" s="33" t="s">
        <v>146</v>
      </c>
      <c r="C467" s="33" t="s">
        <v>244</v>
      </c>
      <c r="D467" s="33" t="s">
        <v>382</v>
      </c>
      <c r="E467" s="33" t="s">
        <v>124</v>
      </c>
      <c r="F467" s="35">
        <f>50-8.6-41.4</f>
        <v>0</v>
      </c>
      <c r="G467" s="35">
        <f>50-8.6-41.4</f>
        <v>0</v>
      </c>
      <c r="H467" s="35">
        <f>50-8.6-41.4</f>
        <v>0</v>
      </c>
    </row>
    <row r="468" spans="1:8" s="39" customFormat="1" ht="39" hidden="1" x14ac:dyDescent="0.25">
      <c r="A468" s="36" t="s">
        <v>360</v>
      </c>
      <c r="B468" s="33" t="s">
        <v>146</v>
      </c>
      <c r="C468" s="33" t="s">
        <v>244</v>
      </c>
      <c r="D468" s="33" t="s">
        <v>212</v>
      </c>
      <c r="E468" s="33" t="s">
        <v>102</v>
      </c>
      <c r="F468" s="35">
        <f t="shared" ref="F468:H471" si="94">F469</f>
        <v>0</v>
      </c>
      <c r="G468" s="35">
        <f t="shared" si="94"/>
        <v>0</v>
      </c>
      <c r="H468" s="35">
        <f t="shared" si="94"/>
        <v>0</v>
      </c>
    </row>
    <row r="469" spans="1:8" s="39" customFormat="1" ht="26.25" hidden="1" x14ac:dyDescent="0.25">
      <c r="A469" s="36" t="s">
        <v>221</v>
      </c>
      <c r="B469" s="33" t="s">
        <v>146</v>
      </c>
      <c r="C469" s="33" t="s">
        <v>244</v>
      </c>
      <c r="D469" s="33" t="s">
        <v>222</v>
      </c>
      <c r="E469" s="33" t="s">
        <v>102</v>
      </c>
      <c r="F469" s="35">
        <f t="shared" si="94"/>
        <v>0</v>
      </c>
      <c r="G469" s="35">
        <f t="shared" si="94"/>
        <v>0</v>
      </c>
      <c r="H469" s="35">
        <f t="shared" si="94"/>
        <v>0</v>
      </c>
    </row>
    <row r="470" spans="1:8" s="39" customFormat="1" ht="15" hidden="1" x14ac:dyDescent="0.25">
      <c r="A470" s="36" t="s">
        <v>180</v>
      </c>
      <c r="B470" s="33" t="s">
        <v>146</v>
      </c>
      <c r="C470" s="33" t="s">
        <v>244</v>
      </c>
      <c r="D470" s="33" t="s">
        <v>223</v>
      </c>
      <c r="E470" s="33" t="s">
        <v>102</v>
      </c>
      <c r="F470" s="35">
        <f t="shared" si="94"/>
        <v>0</v>
      </c>
      <c r="G470" s="35">
        <f t="shared" si="94"/>
        <v>0</v>
      </c>
      <c r="H470" s="35">
        <f t="shared" si="94"/>
        <v>0</v>
      </c>
    </row>
    <row r="471" spans="1:8" s="39" customFormat="1" ht="26.25" hidden="1" x14ac:dyDescent="0.25">
      <c r="A471" s="36" t="s">
        <v>121</v>
      </c>
      <c r="B471" s="33" t="s">
        <v>146</v>
      </c>
      <c r="C471" s="33" t="s">
        <v>244</v>
      </c>
      <c r="D471" s="33" t="s">
        <v>223</v>
      </c>
      <c r="E471" s="33" t="s">
        <v>122</v>
      </c>
      <c r="F471" s="35">
        <f t="shared" si="94"/>
        <v>0</v>
      </c>
      <c r="G471" s="35">
        <f t="shared" si="94"/>
        <v>0</v>
      </c>
      <c r="H471" s="35">
        <f t="shared" si="94"/>
        <v>0</v>
      </c>
    </row>
    <row r="472" spans="1:8" s="39" customFormat="1" ht="39" hidden="1" x14ac:dyDescent="0.25">
      <c r="A472" s="36" t="s">
        <v>123</v>
      </c>
      <c r="B472" s="33" t="s">
        <v>146</v>
      </c>
      <c r="C472" s="33" t="s">
        <v>244</v>
      </c>
      <c r="D472" s="33" t="s">
        <v>223</v>
      </c>
      <c r="E472" s="33" t="s">
        <v>124</v>
      </c>
      <c r="F472" s="35">
        <v>0</v>
      </c>
      <c r="G472" s="35">
        <v>0</v>
      </c>
      <c r="H472" s="35">
        <v>0</v>
      </c>
    </row>
    <row r="473" spans="1:8" s="39" customFormat="1" ht="39" hidden="1" x14ac:dyDescent="0.25">
      <c r="A473" s="36" t="s">
        <v>383</v>
      </c>
      <c r="B473" s="33" t="s">
        <v>146</v>
      </c>
      <c r="C473" s="33" t="s">
        <v>244</v>
      </c>
      <c r="D473" s="33" t="s">
        <v>384</v>
      </c>
      <c r="E473" s="33" t="s">
        <v>102</v>
      </c>
      <c r="F473" s="35">
        <f t="shared" ref="F473:H475" si="95">F474</f>
        <v>0</v>
      </c>
      <c r="G473" s="35">
        <f t="shared" si="95"/>
        <v>0</v>
      </c>
      <c r="H473" s="35">
        <f t="shared" si="95"/>
        <v>0</v>
      </c>
    </row>
    <row r="474" spans="1:8" s="39" customFormat="1" ht="15" hidden="1" x14ac:dyDescent="0.25">
      <c r="A474" s="36" t="s">
        <v>180</v>
      </c>
      <c r="B474" s="33" t="s">
        <v>146</v>
      </c>
      <c r="C474" s="33" t="s">
        <v>244</v>
      </c>
      <c r="D474" s="33" t="s">
        <v>385</v>
      </c>
      <c r="E474" s="33" t="s">
        <v>102</v>
      </c>
      <c r="F474" s="35">
        <f t="shared" si="95"/>
        <v>0</v>
      </c>
      <c r="G474" s="35">
        <f t="shared" si="95"/>
        <v>0</v>
      </c>
      <c r="H474" s="35">
        <f t="shared" si="95"/>
        <v>0</v>
      </c>
    </row>
    <row r="475" spans="1:8" s="39" customFormat="1" ht="39" hidden="1" x14ac:dyDescent="0.25">
      <c r="A475" s="36" t="s">
        <v>227</v>
      </c>
      <c r="B475" s="33" t="s">
        <v>146</v>
      </c>
      <c r="C475" s="33" t="s">
        <v>244</v>
      </c>
      <c r="D475" s="33" t="s">
        <v>385</v>
      </c>
      <c r="E475" s="33" t="s">
        <v>228</v>
      </c>
      <c r="F475" s="35">
        <f t="shared" si="95"/>
        <v>0</v>
      </c>
      <c r="G475" s="35">
        <f t="shared" si="95"/>
        <v>0</v>
      </c>
      <c r="H475" s="35">
        <f t="shared" si="95"/>
        <v>0</v>
      </c>
    </row>
    <row r="476" spans="1:8" s="39" customFormat="1" ht="15" hidden="1" x14ac:dyDescent="0.25">
      <c r="A476" s="36" t="s">
        <v>229</v>
      </c>
      <c r="B476" s="33" t="s">
        <v>146</v>
      </c>
      <c r="C476" s="33" t="s">
        <v>244</v>
      </c>
      <c r="D476" s="33" t="s">
        <v>385</v>
      </c>
      <c r="E476" s="33" t="s">
        <v>230</v>
      </c>
      <c r="F476" s="35"/>
      <c r="G476" s="35"/>
      <c r="H476" s="35"/>
    </row>
    <row r="477" spans="1:8" s="39" customFormat="1" ht="26.25" hidden="1" x14ac:dyDescent="0.25">
      <c r="A477" s="36" t="s">
        <v>386</v>
      </c>
      <c r="B477" s="33" t="s">
        <v>146</v>
      </c>
      <c r="C477" s="33" t="s">
        <v>146</v>
      </c>
      <c r="D477" s="33" t="s">
        <v>101</v>
      </c>
      <c r="E477" s="33" t="s">
        <v>102</v>
      </c>
      <c r="F477" s="35">
        <f t="shared" ref="F477:H481" si="96">F478</f>
        <v>0</v>
      </c>
      <c r="G477" s="35">
        <f t="shared" si="96"/>
        <v>0</v>
      </c>
      <c r="H477" s="35">
        <f t="shared" si="96"/>
        <v>0</v>
      </c>
    </row>
    <row r="478" spans="1:8" s="39" customFormat="1" ht="39" hidden="1" x14ac:dyDescent="0.25">
      <c r="A478" s="36" t="s">
        <v>387</v>
      </c>
      <c r="B478" s="33" t="s">
        <v>146</v>
      </c>
      <c r="C478" s="33" t="s">
        <v>146</v>
      </c>
      <c r="D478" s="33" t="s">
        <v>212</v>
      </c>
      <c r="E478" s="33" t="s">
        <v>102</v>
      </c>
      <c r="F478" s="35">
        <f t="shared" si="96"/>
        <v>0</v>
      </c>
      <c r="G478" s="35">
        <f t="shared" si="96"/>
        <v>0</v>
      </c>
      <c r="H478" s="35">
        <f t="shared" si="96"/>
        <v>0</v>
      </c>
    </row>
    <row r="479" spans="1:8" s="39" customFormat="1" ht="26.25" hidden="1" x14ac:dyDescent="0.25">
      <c r="A479" s="36" t="s">
        <v>221</v>
      </c>
      <c r="B479" s="33" t="s">
        <v>146</v>
      </c>
      <c r="C479" s="33" t="s">
        <v>146</v>
      </c>
      <c r="D479" s="33" t="s">
        <v>222</v>
      </c>
      <c r="E479" s="33" t="s">
        <v>102</v>
      </c>
      <c r="F479" s="35">
        <f t="shared" si="96"/>
        <v>0</v>
      </c>
      <c r="G479" s="35">
        <f t="shared" si="96"/>
        <v>0</v>
      </c>
      <c r="H479" s="35">
        <f t="shared" si="96"/>
        <v>0</v>
      </c>
    </row>
    <row r="480" spans="1:8" s="39" customFormat="1" ht="15" hidden="1" x14ac:dyDescent="0.25">
      <c r="A480" s="36" t="s">
        <v>180</v>
      </c>
      <c r="B480" s="33" t="s">
        <v>146</v>
      </c>
      <c r="C480" s="33" t="s">
        <v>146</v>
      </c>
      <c r="D480" s="33" t="s">
        <v>223</v>
      </c>
      <c r="E480" s="33" t="s">
        <v>102</v>
      </c>
      <c r="F480" s="35">
        <f t="shared" si="96"/>
        <v>0</v>
      </c>
      <c r="G480" s="35">
        <f t="shared" si="96"/>
        <v>0</v>
      </c>
      <c r="H480" s="35">
        <f t="shared" si="96"/>
        <v>0</v>
      </c>
    </row>
    <row r="481" spans="1:8" s="39" customFormat="1" ht="26.25" hidden="1" x14ac:dyDescent="0.25">
      <c r="A481" s="36" t="s">
        <v>121</v>
      </c>
      <c r="B481" s="33" t="s">
        <v>146</v>
      </c>
      <c r="C481" s="33" t="s">
        <v>146</v>
      </c>
      <c r="D481" s="33" t="s">
        <v>223</v>
      </c>
      <c r="E481" s="33" t="s">
        <v>122</v>
      </c>
      <c r="F481" s="35">
        <f t="shared" si="96"/>
        <v>0</v>
      </c>
      <c r="G481" s="35">
        <f t="shared" si="96"/>
        <v>0</v>
      </c>
      <c r="H481" s="35">
        <f t="shared" si="96"/>
        <v>0</v>
      </c>
    </row>
    <row r="482" spans="1:8" s="39" customFormat="1" ht="39" hidden="1" x14ac:dyDescent="0.25">
      <c r="A482" s="36" t="s">
        <v>123</v>
      </c>
      <c r="B482" s="33" t="s">
        <v>146</v>
      </c>
      <c r="C482" s="33" t="s">
        <v>146</v>
      </c>
      <c r="D482" s="33" t="s">
        <v>223</v>
      </c>
      <c r="E482" s="33" t="s">
        <v>124</v>
      </c>
      <c r="F482" s="35"/>
      <c r="G482" s="35"/>
      <c r="H482" s="35"/>
    </row>
    <row r="483" spans="1:8" s="38" customFormat="1" ht="14.25" x14ac:dyDescent="0.2">
      <c r="A483" s="52" t="s">
        <v>388</v>
      </c>
      <c r="B483" s="31" t="s">
        <v>159</v>
      </c>
      <c r="C483" s="31" t="s">
        <v>100</v>
      </c>
      <c r="D483" s="31" t="s">
        <v>101</v>
      </c>
      <c r="E483" s="31" t="s">
        <v>102</v>
      </c>
      <c r="F483" s="32">
        <f>F484+F510+F559+F589+F595</f>
        <v>46791.1</v>
      </c>
      <c r="G483" s="32">
        <f>G484+G510+G559+G589+G595</f>
        <v>43879.9</v>
      </c>
      <c r="H483" s="32">
        <f>H484+H510+H559+H589+H595</f>
        <v>45225.299999999996</v>
      </c>
    </row>
    <row r="484" spans="1:8" s="38" customFormat="1" ht="15" x14ac:dyDescent="0.25">
      <c r="A484" s="36" t="s">
        <v>389</v>
      </c>
      <c r="B484" s="33" t="s">
        <v>159</v>
      </c>
      <c r="C484" s="33" t="s">
        <v>99</v>
      </c>
      <c r="D484" s="33" t="s">
        <v>101</v>
      </c>
      <c r="E484" s="33" t="s">
        <v>102</v>
      </c>
      <c r="F484" s="35">
        <f>F485+F490</f>
        <v>19904.400000000001</v>
      </c>
      <c r="G484" s="35">
        <f>G485+G490</f>
        <v>18186</v>
      </c>
      <c r="H484" s="35">
        <f>H485+H490</f>
        <v>18886.100000000002</v>
      </c>
    </row>
    <row r="485" spans="1:8" s="38" customFormat="1" ht="39" hidden="1" x14ac:dyDescent="0.25">
      <c r="A485" s="36" t="s">
        <v>390</v>
      </c>
      <c r="B485" s="33" t="s">
        <v>159</v>
      </c>
      <c r="C485" s="33" t="s">
        <v>99</v>
      </c>
      <c r="D485" s="33" t="s">
        <v>391</v>
      </c>
      <c r="E485" s="33" t="s">
        <v>102</v>
      </c>
      <c r="F485" s="35">
        <f t="shared" ref="F485:H488" si="97">F486</f>
        <v>0</v>
      </c>
      <c r="G485" s="35">
        <f t="shared" si="97"/>
        <v>0</v>
      </c>
      <c r="H485" s="35">
        <f t="shared" si="97"/>
        <v>0</v>
      </c>
    </row>
    <row r="486" spans="1:8" s="38" customFormat="1" ht="51.75" hidden="1" x14ac:dyDescent="0.25">
      <c r="A486" s="59" t="s">
        <v>392</v>
      </c>
      <c r="B486" s="40" t="s">
        <v>159</v>
      </c>
      <c r="C486" s="40" t="s">
        <v>99</v>
      </c>
      <c r="D486" s="40" t="s">
        <v>393</v>
      </c>
      <c r="E486" s="40" t="s">
        <v>102</v>
      </c>
      <c r="F486" s="41">
        <f t="shared" si="97"/>
        <v>0</v>
      </c>
      <c r="G486" s="41">
        <f t="shared" si="97"/>
        <v>0</v>
      </c>
      <c r="H486" s="41">
        <f t="shared" si="97"/>
        <v>0</v>
      </c>
    </row>
    <row r="487" spans="1:8" s="38" customFormat="1" ht="15" hidden="1" x14ac:dyDescent="0.25">
      <c r="A487" s="59" t="s">
        <v>180</v>
      </c>
      <c r="B487" s="40" t="s">
        <v>159</v>
      </c>
      <c r="C487" s="40" t="s">
        <v>99</v>
      </c>
      <c r="D487" s="40" t="s">
        <v>394</v>
      </c>
      <c r="E487" s="40" t="s">
        <v>102</v>
      </c>
      <c r="F487" s="41">
        <f t="shared" si="97"/>
        <v>0</v>
      </c>
      <c r="G487" s="41">
        <f t="shared" si="97"/>
        <v>0</v>
      </c>
      <c r="H487" s="41">
        <f t="shared" si="97"/>
        <v>0</v>
      </c>
    </row>
    <row r="488" spans="1:8" s="38" customFormat="1" ht="39" hidden="1" x14ac:dyDescent="0.25">
      <c r="A488" s="59" t="s">
        <v>395</v>
      </c>
      <c r="B488" s="40" t="s">
        <v>159</v>
      </c>
      <c r="C488" s="40" t="s">
        <v>99</v>
      </c>
      <c r="D488" s="40" t="s">
        <v>394</v>
      </c>
      <c r="E488" s="40" t="s">
        <v>396</v>
      </c>
      <c r="F488" s="41">
        <f t="shared" si="97"/>
        <v>0</v>
      </c>
      <c r="G488" s="41">
        <f t="shared" si="97"/>
        <v>0</v>
      </c>
      <c r="H488" s="41">
        <f t="shared" si="97"/>
        <v>0</v>
      </c>
    </row>
    <row r="489" spans="1:8" s="38" customFormat="1" ht="15" hidden="1" x14ac:dyDescent="0.25">
      <c r="A489" s="59" t="s">
        <v>397</v>
      </c>
      <c r="B489" s="40" t="s">
        <v>159</v>
      </c>
      <c r="C489" s="40" t="s">
        <v>99</v>
      </c>
      <c r="D489" s="40" t="s">
        <v>394</v>
      </c>
      <c r="E489" s="40" t="s">
        <v>398</v>
      </c>
      <c r="F489" s="41">
        <f>63.1-63.1</f>
        <v>0</v>
      </c>
      <c r="G489" s="41">
        <f>63.1-63.1</f>
        <v>0</v>
      </c>
      <c r="H489" s="41">
        <f>63.1-63.1</f>
        <v>0</v>
      </c>
    </row>
    <row r="490" spans="1:8" s="38" customFormat="1" ht="39" x14ac:dyDescent="0.25">
      <c r="A490" s="36" t="s">
        <v>399</v>
      </c>
      <c r="B490" s="33" t="s">
        <v>159</v>
      </c>
      <c r="C490" s="33" t="s">
        <v>99</v>
      </c>
      <c r="D490" s="33" t="s">
        <v>400</v>
      </c>
      <c r="E490" s="33" t="s">
        <v>102</v>
      </c>
      <c r="F490" s="35">
        <f>F491</f>
        <v>19904.400000000001</v>
      </c>
      <c r="G490" s="35">
        <f>G491</f>
        <v>18186</v>
      </c>
      <c r="H490" s="35">
        <f>H491</f>
        <v>18886.100000000002</v>
      </c>
    </row>
    <row r="491" spans="1:8" s="38" customFormat="1" ht="55.5" customHeight="1" x14ac:dyDescent="0.25">
      <c r="A491" s="36" t="s">
        <v>401</v>
      </c>
      <c r="B491" s="33" t="s">
        <v>159</v>
      </c>
      <c r="C491" s="33" t="s">
        <v>99</v>
      </c>
      <c r="D491" s="33" t="s">
        <v>402</v>
      </c>
      <c r="E491" s="33" t="s">
        <v>102</v>
      </c>
      <c r="F491" s="35">
        <f>F492+F501+F504+F507+F495+F498</f>
        <v>19904.400000000001</v>
      </c>
      <c r="G491" s="35">
        <f t="shared" ref="G491:H491" si="98">G492+G501+G504+G507+G495+G498</f>
        <v>18186</v>
      </c>
      <c r="H491" s="35">
        <f t="shared" si="98"/>
        <v>18886.100000000002</v>
      </c>
    </row>
    <row r="492" spans="1:8" s="38" customFormat="1" ht="43.5" customHeight="1" x14ac:dyDescent="0.25">
      <c r="A492" s="36" t="s">
        <v>403</v>
      </c>
      <c r="B492" s="33" t="s">
        <v>159</v>
      </c>
      <c r="C492" s="33" t="s">
        <v>99</v>
      </c>
      <c r="D492" s="33" t="s">
        <v>404</v>
      </c>
      <c r="E492" s="33" t="s">
        <v>102</v>
      </c>
      <c r="F492" s="35">
        <f t="shared" ref="F492:H493" si="99">F493</f>
        <v>9783.7000000000007</v>
      </c>
      <c r="G492" s="35">
        <f t="shared" si="99"/>
        <v>10349.1</v>
      </c>
      <c r="H492" s="35">
        <f t="shared" si="99"/>
        <v>10643.7</v>
      </c>
    </row>
    <row r="493" spans="1:8" s="38" customFormat="1" ht="31.5" customHeight="1" x14ac:dyDescent="0.25">
      <c r="A493" s="36" t="s">
        <v>395</v>
      </c>
      <c r="B493" s="33" t="s">
        <v>159</v>
      </c>
      <c r="C493" s="33" t="s">
        <v>99</v>
      </c>
      <c r="D493" s="33" t="s">
        <v>404</v>
      </c>
      <c r="E493" s="33" t="s">
        <v>396</v>
      </c>
      <c r="F493" s="35">
        <f t="shared" si="99"/>
        <v>9783.7000000000007</v>
      </c>
      <c r="G493" s="35">
        <f t="shared" si="99"/>
        <v>10349.1</v>
      </c>
      <c r="H493" s="35">
        <f t="shared" si="99"/>
        <v>10643.7</v>
      </c>
    </row>
    <row r="494" spans="1:8" s="38" customFormat="1" ht="17.25" customHeight="1" x14ac:dyDescent="0.25">
      <c r="A494" s="36" t="s">
        <v>397</v>
      </c>
      <c r="B494" s="33" t="s">
        <v>159</v>
      </c>
      <c r="C494" s="33" t="s">
        <v>99</v>
      </c>
      <c r="D494" s="33" t="s">
        <v>404</v>
      </c>
      <c r="E494" s="33" t="s">
        <v>398</v>
      </c>
      <c r="F494" s="35">
        <f>9800-16.3</f>
        <v>9783.7000000000007</v>
      </c>
      <c r="G494" s="35">
        <v>10349.1</v>
      </c>
      <c r="H494" s="35">
        <v>10643.7</v>
      </c>
    </row>
    <row r="495" spans="1:8" s="38" customFormat="1" ht="30.75" customHeight="1" x14ac:dyDescent="0.25">
      <c r="A495" s="36" t="s">
        <v>715</v>
      </c>
      <c r="B495" s="33" t="s">
        <v>159</v>
      </c>
      <c r="C495" s="33" t="s">
        <v>99</v>
      </c>
      <c r="D495" s="33" t="s">
        <v>722</v>
      </c>
      <c r="E495" s="33" t="s">
        <v>102</v>
      </c>
      <c r="F495" s="35">
        <f>F496</f>
        <v>292.89999999999998</v>
      </c>
      <c r="G495" s="35">
        <f t="shared" ref="G495:H496" si="100">G496</f>
        <v>0</v>
      </c>
      <c r="H495" s="35">
        <f t="shared" si="100"/>
        <v>0</v>
      </c>
    </row>
    <row r="496" spans="1:8" s="38" customFormat="1" ht="28.5" customHeight="1" x14ac:dyDescent="0.25">
      <c r="A496" s="36" t="s">
        <v>395</v>
      </c>
      <c r="B496" s="33" t="s">
        <v>159</v>
      </c>
      <c r="C496" s="33" t="s">
        <v>99</v>
      </c>
      <c r="D496" s="33" t="s">
        <v>722</v>
      </c>
      <c r="E496" s="33" t="s">
        <v>396</v>
      </c>
      <c r="F496" s="35">
        <f>F497</f>
        <v>292.89999999999998</v>
      </c>
      <c r="G496" s="35">
        <f t="shared" si="100"/>
        <v>0</v>
      </c>
      <c r="H496" s="35">
        <f t="shared" si="100"/>
        <v>0</v>
      </c>
    </row>
    <row r="497" spans="1:8" s="38" customFormat="1" ht="17.25" customHeight="1" x14ac:dyDescent="0.25">
      <c r="A497" s="36" t="s">
        <v>397</v>
      </c>
      <c r="B497" s="33" t="s">
        <v>159</v>
      </c>
      <c r="C497" s="33" t="s">
        <v>99</v>
      </c>
      <c r="D497" s="33" t="s">
        <v>722</v>
      </c>
      <c r="E497" s="33" t="s">
        <v>398</v>
      </c>
      <c r="F497" s="35">
        <v>292.89999999999998</v>
      </c>
      <c r="G497" s="35">
        <v>0</v>
      </c>
      <c r="H497" s="35">
        <v>0</v>
      </c>
    </row>
    <row r="498" spans="1:8" s="38" customFormat="1" ht="45" customHeight="1" x14ac:dyDescent="0.25">
      <c r="A498" s="36" t="s">
        <v>717</v>
      </c>
      <c r="B498" s="33" t="s">
        <v>159</v>
      </c>
      <c r="C498" s="33" t="s">
        <v>99</v>
      </c>
      <c r="D498" s="33" t="s">
        <v>723</v>
      </c>
      <c r="E498" s="33" t="s">
        <v>102</v>
      </c>
      <c r="F498" s="35">
        <f>F499</f>
        <v>16.3</v>
      </c>
      <c r="G498" s="35">
        <f t="shared" ref="G498:H499" si="101">G499</f>
        <v>0</v>
      </c>
      <c r="H498" s="35">
        <f t="shared" si="101"/>
        <v>0</v>
      </c>
    </row>
    <row r="499" spans="1:8" s="38" customFormat="1" ht="32.25" customHeight="1" x14ac:dyDescent="0.25">
      <c r="A499" s="36" t="s">
        <v>395</v>
      </c>
      <c r="B499" s="33" t="s">
        <v>159</v>
      </c>
      <c r="C499" s="33" t="s">
        <v>99</v>
      </c>
      <c r="D499" s="33" t="s">
        <v>723</v>
      </c>
      <c r="E499" s="33" t="s">
        <v>396</v>
      </c>
      <c r="F499" s="35">
        <f>F500</f>
        <v>16.3</v>
      </c>
      <c r="G499" s="35">
        <f t="shared" si="101"/>
        <v>0</v>
      </c>
      <c r="H499" s="35">
        <f t="shared" si="101"/>
        <v>0</v>
      </c>
    </row>
    <row r="500" spans="1:8" s="38" customFormat="1" ht="17.25" customHeight="1" x14ac:dyDescent="0.25">
      <c r="A500" s="36" t="s">
        <v>397</v>
      </c>
      <c r="B500" s="33" t="s">
        <v>159</v>
      </c>
      <c r="C500" s="33" t="s">
        <v>99</v>
      </c>
      <c r="D500" s="33" t="s">
        <v>723</v>
      </c>
      <c r="E500" s="33" t="s">
        <v>398</v>
      </c>
      <c r="F500" s="35">
        <v>16.3</v>
      </c>
      <c r="G500" s="35">
        <v>0</v>
      </c>
      <c r="H500" s="35">
        <v>0</v>
      </c>
    </row>
    <row r="501" spans="1:8" s="38" customFormat="1" ht="64.5" x14ac:dyDescent="0.25">
      <c r="A501" s="36" t="s">
        <v>405</v>
      </c>
      <c r="B501" s="33" t="s">
        <v>159</v>
      </c>
      <c r="C501" s="33" t="s">
        <v>99</v>
      </c>
      <c r="D501" s="33" t="s">
        <v>406</v>
      </c>
      <c r="E501" s="33" t="s">
        <v>102</v>
      </c>
      <c r="F501" s="35">
        <f t="shared" ref="F501:H502" si="102">F502</f>
        <v>88</v>
      </c>
      <c r="G501" s="35">
        <f t="shared" si="102"/>
        <v>88</v>
      </c>
      <c r="H501" s="35">
        <f t="shared" si="102"/>
        <v>88</v>
      </c>
    </row>
    <row r="502" spans="1:8" s="38" customFormat="1" ht="30.75" customHeight="1" x14ac:dyDescent="0.25">
      <c r="A502" s="36" t="s">
        <v>395</v>
      </c>
      <c r="B502" s="33" t="s">
        <v>159</v>
      </c>
      <c r="C502" s="33" t="s">
        <v>99</v>
      </c>
      <c r="D502" s="33" t="s">
        <v>406</v>
      </c>
      <c r="E502" s="33" t="s">
        <v>396</v>
      </c>
      <c r="F502" s="35">
        <f t="shared" si="102"/>
        <v>88</v>
      </c>
      <c r="G502" s="35">
        <f t="shared" si="102"/>
        <v>88</v>
      </c>
      <c r="H502" s="35">
        <f t="shared" si="102"/>
        <v>88</v>
      </c>
    </row>
    <row r="503" spans="1:8" s="38" customFormat="1" ht="19.5" customHeight="1" x14ac:dyDescent="0.25">
      <c r="A503" s="36" t="s">
        <v>397</v>
      </c>
      <c r="B503" s="33" t="s">
        <v>159</v>
      </c>
      <c r="C503" s="33" t="s">
        <v>99</v>
      </c>
      <c r="D503" s="33" t="s">
        <v>406</v>
      </c>
      <c r="E503" s="33" t="s">
        <v>398</v>
      </c>
      <c r="F503" s="35">
        <v>88</v>
      </c>
      <c r="G503" s="35">
        <v>88</v>
      </c>
      <c r="H503" s="35">
        <v>88</v>
      </c>
    </row>
    <row r="504" spans="1:8" s="38" customFormat="1" ht="141" x14ac:dyDescent="0.25">
      <c r="A504" s="36" t="s">
        <v>407</v>
      </c>
      <c r="B504" s="33" t="s">
        <v>159</v>
      </c>
      <c r="C504" s="33" t="s">
        <v>99</v>
      </c>
      <c r="D504" s="33" t="s">
        <v>408</v>
      </c>
      <c r="E504" s="33" t="s">
        <v>102</v>
      </c>
      <c r="F504" s="35">
        <f t="shared" ref="F504:H505" si="103">F505</f>
        <v>46.4</v>
      </c>
      <c r="G504" s="35">
        <f t="shared" si="103"/>
        <v>48</v>
      </c>
      <c r="H504" s="35">
        <f t="shared" si="103"/>
        <v>49.6</v>
      </c>
    </row>
    <row r="505" spans="1:8" s="38" customFormat="1" ht="39" x14ac:dyDescent="0.25">
      <c r="A505" s="36" t="s">
        <v>395</v>
      </c>
      <c r="B505" s="33" t="s">
        <v>159</v>
      </c>
      <c r="C505" s="33" t="s">
        <v>99</v>
      </c>
      <c r="D505" s="33" t="s">
        <v>408</v>
      </c>
      <c r="E505" s="33" t="s">
        <v>396</v>
      </c>
      <c r="F505" s="35">
        <f t="shared" si="103"/>
        <v>46.4</v>
      </c>
      <c r="G505" s="35">
        <f t="shared" si="103"/>
        <v>48</v>
      </c>
      <c r="H505" s="35">
        <f t="shared" si="103"/>
        <v>49.6</v>
      </c>
    </row>
    <row r="506" spans="1:8" s="38" customFormat="1" ht="15" x14ac:dyDescent="0.25">
      <c r="A506" s="36" t="s">
        <v>397</v>
      </c>
      <c r="B506" s="33" t="s">
        <v>159</v>
      </c>
      <c r="C506" s="33" t="s">
        <v>99</v>
      </c>
      <c r="D506" s="33" t="s">
        <v>408</v>
      </c>
      <c r="E506" s="33" t="s">
        <v>398</v>
      </c>
      <c r="F506" s="35">
        <v>46.4</v>
      </c>
      <c r="G506" s="35">
        <v>48</v>
      </c>
      <c r="H506" s="35">
        <v>49.6</v>
      </c>
    </row>
    <row r="507" spans="1:8" s="38" customFormat="1" ht="39" x14ac:dyDescent="0.25">
      <c r="A507" s="36" t="s">
        <v>409</v>
      </c>
      <c r="B507" s="33" t="s">
        <v>159</v>
      </c>
      <c r="C507" s="33" t="s">
        <v>99</v>
      </c>
      <c r="D507" s="33" t="s">
        <v>410</v>
      </c>
      <c r="E507" s="33" t="s">
        <v>102</v>
      </c>
      <c r="F507" s="35">
        <f t="shared" ref="F507:H508" si="104">F508</f>
        <v>9677.1</v>
      </c>
      <c r="G507" s="35">
        <f t="shared" si="104"/>
        <v>7700.9</v>
      </c>
      <c r="H507" s="35">
        <f t="shared" si="104"/>
        <v>8104.8</v>
      </c>
    </row>
    <row r="508" spans="1:8" s="38" customFormat="1" ht="29.25" customHeight="1" x14ac:dyDescent="0.25">
      <c r="A508" s="36" t="s">
        <v>395</v>
      </c>
      <c r="B508" s="33" t="s">
        <v>159</v>
      </c>
      <c r="C508" s="33" t="s">
        <v>99</v>
      </c>
      <c r="D508" s="33" t="s">
        <v>410</v>
      </c>
      <c r="E508" s="33" t="s">
        <v>396</v>
      </c>
      <c r="F508" s="35">
        <f t="shared" si="104"/>
        <v>9677.1</v>
      </c>
      <c r="G508" s="35">
        <f t="shared" si="104"/>
        <v>7700.9</v>
      </c>
      <c r="H508" s="35">
        <f t="shared" si="104"/>
        <v>8104.8</v>
      </c>
    </row>
    <row r="509" spans="1:8" s="38" customFormat="1" ht="18" customHeight="1" x14ac:dyDescent="0.25">
      <c r="A509" s="36" t="s">
        <v>397</v>
      </c>
      <c r="B509" s="33" t="s">
        <v>159</v>
      </c>
      <c r="C509" s="33" t="s">
        <v>99</v>
      </c>
      <c r="D509" s="33" t="s">
        <v>410</v>
      </c>
      <c r="E509" s="33" t="s">
        <v>398</v>
      </c>
      <c r="F509" s="35">
        <f>7617.1+2060</f>
        <v>9677.1</v>
      </c>
      <c r="G509" s="35">
        <v>7700.9</v>
      </c>
      <c r="H509" s="35">
        <v>8104.8</v>
      </c>
    </row>
    <row r="510" spans="1:8" s="38" customFormat="1" ht="19.5" customHeight="1" x14ac:dyDescent="0.25">
      <c r="A510" s="36" t="s">
        <v>411</v>
      </c>
      <c r="B510" s="33" t="s">
        <v>159</v>
      </c>
      <c r="C510" s="33" t="s">
        <v>104</v>
      </c>
      <c r="D510" s="33" t="s">
        <v>101</v>
      </c>
      <c r="E510" s="33" t="s">
        <v>102</v>
      </c>
      <c r="F510" s="35">
        <f>F511+F539</f>
        <v>23570.6</v>
      </c>
      <c r="G510" s="35">
        <f>G511+G539</f>
        <v>22545.8</v>
      </c>
      <c r="H510" s="35">
        <f>H511+H539</f>
        <v>23191.1</v>
      </c>
    </row>
    <row r="511" spans="1:8" s="38" customFormat="1" ht="39" hidden="1" x14ac:dyDescent="0.25">
      <c r="A511" s="36" t="s">
        <v>390</v>
      </c>
      <c r="B511" s="33" t="s">
        <v>159</v>
      </c>
      <c r="C511" s="33" t="s">
        <v>104</v>
      </c>
      <c r="D511" s="33" t="s">
        <v>391</v>
      </c>
      <c r="E511" s="33" t="s">
        <v>102</v>
      </c>
      <c r="F511" s="35">
        <f t="shared" ref="F511:H514" si="105">F512</f>
        <v>0</v>
      </c>
      <c r="G511" s="35">
        <f t="shared" si="105"/>
        <v>0</v>
      </c>
      <c r="H511" s="35">
        <f t="shared" si="105"/>
        <v>0</v>
      </c>
    </row>
    <row r="512" spans="1:8" s="38" customFormat="1" ht="51.75" hidden="1" x14ac:dyDescent="0.25">
      <c r="A512" s="36" t="s">
        <v>392</v>
      </c>
      <c r="B512" s="33" t="s">
        <v>159</v>
      </c>
      <c r="C512" s="33" t="s">
        <v>104</v>
      </c>
      <c r="D512" s="33" t="s">
        <v>393</v>
      </c>
      <c r="E512" s="33" t="s">
        <v>102</v>
      </c>
      <c r="F512" s="35">
        <f t="shared" si="105"/>
        <v>0</v>
      </c>
      <c r="G512" s="35">
        <f t="shared" si="105"/>
        <v>0</v>
      </c>
      <c r="H512" s="35">
        <f t="shared" si="105"/>
        <v>0</v>
      </c>
    </row>
    <row r="513" spans="1:8" s="38" customFormat="1" ht="15" hidden="1" x14ac:dyDescent="0.25">
      <c r="A513" s="36" t="s">
        <v>180</v>
      </c>
      <c r="B513" s="33" t="s">
        <v>159</v>
      </c>
      <c r="C513" s="33" t="s">
        <v>104</v>
      </c>
      <c r="D513" s="33" t="s">
        <v>394</v>
      </c>
      <c r="E513" s="33" t="s">
        <v>102</v>
      </c>
      <c r="F513" s="35">
        <f t="shared" si="105"/>
        <v>0</v>
      </c>
      <c r="G513" s="35">
        <f t="shared" si="105"/>
        <v>0</v>
      </c>
      <c r="H513" s="35">
        <f t="shared" si="105"/>
        <v>0</v>
      </c>
    </row>
    <row r="514" spans="1:8" s="38" customFormat="1" ht="39" hidden="1" x14ac:dyDescent="0.25">
      <c r="A514" s="36" t="s">
        <v>395</v>
      </c>
      <c r="B514" s="33" t="s">
        <v>159</v>
      </c>
      <c r="C514" s="33" t="s">
        <v>104</v>
      </c>
      <c r="D514" s="33" t="s">
        <v>394</v>
      </c>
      <c r="E514" s="33" t="s">
        <v>396</v>
      </c>
      <c r="F514" s="35">
        <f t="shared" si="105"/>
        <v>0</v>
      </c>
      <c r="G514" s="35">
        <f t="shared" si="105"/>
        <v>0</v>
      </c>
      <c r="H514" s="35">
        <f t="shared" si="105"/>
        <v>0</v>
      </c>
    </row>
    <row r="515" spans="1:8" s="38" customFormat="1" ht="15" hidden="1" x14ac:dyDescent="0.25">
      <c r="A515" s="36" t="s">
        <v>397</v>
      </c>
      <c r="B515" s="33" t="s">
        <v>159</v>
      </c>
      <c r="C515" s="33" t="s">
        <v>104</v>
      </c>
      <c r="D515" s="33" t="s">
        <v>394</v>
      </c>
      <c r="E515" s="33" t="s">
        <v>398</v>
      </c>
      <c r="F515" s="35">
        <f>64.2-64.2</f>
        <v>0</v>
      </c>
      <c r="G515" s="35">
        <f>64.2-64.2</f>
        <v>0</v>
      </c>
      <c r="H515" s="35">
        <f>64.2-64.2</f>
        <v>0</v>
      </c>
    </row>
    <row r="516" spans="1:8" s="38" customFormat="1" ht="39" hidden="1" x14ac:dyDescent="0.25">
      <c r="A516" s="36" t="s">
        <v>412</v>
      </c>
      <c r="B516" s="33" t="s">
        <v>159</v>
      </c>
      <c r="C516" s="33" t="s">
        <v>104</v>
      </c>
      <c r="D516" s="33" t="s">
        <v>413</v>
      </c>
      <c r="E516" s="33" t="s">
        <v>102</v>
      </c>
      <c r="F516" s="35">
        <f t="shared" ref="F516:H519" si="106">F517</f>
        <v>0</v>
      </c>
      <c r="G516" s="35">
        <f t="shared" si="106"/>
        <v>0</v>
      </c>
      <c r="H516" s="35">
        <f t="shared" si="106"/>
        <v>0</v>
      </c>
    </row>
    <row r="517" spans="1:8" s="38" customFormat="1" ht="77.25" hidden="1" x14ac:dyDescent="0.25">
      <c r="A517" s="36" t="s">
        <v>414</v>
      </c>
      <c r="B517" s="33" t="s">
        <v>159</v>
      </c>
      <c r="C517" s="33" t="s">
        <v>104</v>
      </c>
      <c r="D517" s="33" t="s">
        <v>415</v>
      </c>
      <c r="E517" s="33" t="s">
        <v>102</v>
      </c>
      <c r="F517" s="35">
        <f t="shared" si="106"/>
        <v>0</v>
      </c>
      <c r="G517" s="35">
        <f t="shared" si="106"/>
        <v>0</v>
      </c>
      <c r="H517" s="35">
        <f t="shared" si="106"/>
        <v>0</v>
      </c>
    </row>
    <row r="518" spans="1:8" s="38" customFormat="1" ht="15" hidden="1" x14ac:dyDescent="0.25">
      <c r="A518" s="36" t="s">
        <v>180</v>
      </c>
      <c r="B518" s="33" t="s">
        <v>159</v>
      </c>
      <c r="C518" s="33" t="s">
        <v>104</v>
      </c>
      <c r="D518" s="33" t="s">
        <v>416</v>
      </c>
      <c r="E518" s="33" t="s">
        <v>102</v>
      </c>
      <c r="F518" s="35">
        <f t="shared" si="106"/>
        <v>0</v>
      </c>
      <c r="G518" s="35">
        <f t="shared" si="106"/>
        <v>0</v>
      </c>
      <c r="H518" s="35">
        <f t="shared" si="106"/>
        <v>0</v>
      </c>
    </row>
    <row r="519" spans="1:8" s="38" customFormat="1" ht="64.5" hidden="1" x14ac:dyDescent="0.25">
      <c r="A519" s="36" t="s">
        <v>111</v>
      </c>
      <c r="B519" s="33" t="s">
        <v>159</v>
      </c>
      <c r="C519" s="33" t="s">
        <v>104</v>
      </c>
      <c r="D519" s="33" t="s">
        <v>416</v>
      </c>
      <c r="E519" s="33" t="s">
        <v>112</v>
      </c>
      <c r="F519" s="35">
        <f t="shared" si="106"/>
        <v>0</v>
      </c>
      <c r="G519" s="35">
        <f t="shared" si="106"/>
        <v>0</v>
      </c>
      <c r="H519" s="35">
        <f t="shared" si="106"/>
        <v>0</v>
      </c>
    </row>
    <row r="520" spans="1:8" s="38" customFormat="1" ht="26.25" hidden="1" x14ac:dyDescent="0.25">
      <c r="A520" s="36" t="s">
        <v>240</v>
      </c>
      <c r="B520" s="33" t="s">
        <v>159</v>
      </c>
      <c r="C520" s="33" t="s">
        <v>104</v>
      </c>
      <c r="D520" s="33" t="s">
        <v>416</v>
      </c>
      <c r="E520" s="33" t="s">
        <v>241</v>
      </c>
      <c r="F520" s="35"/>
      <c r="G520" s="35"/>
      <c r="H520" s="35"/>
    </row>
    <row r="521" spans="1:8" s="38" customFormat="1" ht="25.5" hidden="1" customHeight="1" x14ac:dyDescent="0.25">
      <c r="A521" s="59" t="s">
        <v>417</v>
      </c>
      <c r="B521" s="40" t="s">
        <v>159</v>
      </c>
      <c r="C521" s="40" t="s">
        <v>104</v>
      </c>
      <c r="D521" s="40" t="s">
        <v>418</v>
      </c>
      <c r="E521" s="40" t="s">
        <v>102</v>
      </c>
      <c r="F521" s="41">
        <f>F522+F528+F532</f>
        <v>0</v>
      </c>
      <c r="G521" s="41">
        <f>G522+G528+G532</f>
        <v>0</v>
      </c>
      <c r="H521" s="41">
        <f>H522+H528+H532</f>
        <v>0</v>
      </c>
    </row>
    <row r="522" spans="1:8" s="38" customFormat="1" ht="25.5" hidden="1" customHeight="1" x14ac:dyDescent="0.25">
      <c r="A522" s="36" t="s">
        <v>419</v>
      </c>
      <c r="B522" s="33" t="s">
        <v>159</v>
      </c>
      <c r="C522" s="33" t="s">
        <v>104</v>
      </c>
      <c r="D522" s="33" t="s">
        <v>420</v>
      </c>
      <c r="E522" s="33" t="s">
        <v>102</v>
      </c>
      <c r="F522" s="35">
        <f>F523</f>
        <v>0</v>
      </c>
      <c r="G522" s="35">
        <f>G523</f>
        <v>0</v>
      </c>
      <c r="H522" s="35">
        <f>H523</f>
        <v>0</v>
      </c>
    </row>
    <row r="523" spans="1:8" s="38" customFormat="1" ht="25.5" hidden="1" customHeight="1" x14ac:dyDescent="0.25">
      <c r="A523" s="36" t="s">
        <v>238</v>
      </c>
      <c r="B523" s="33" t="s">
        <v>159</v>
      </c>
      <c r="C523" s="33" t="s">
        <v>104</v>
      </c>
      <c r="D523" s="33" t="s">
        <v>421</v>
      </c>
      <c r="E523" s="33" t="s">
        <v>102</v>
      </c>
      <c r="F523" s="35">
        <f>F524+F526</f>
        <v>0</v>
      </c>
      <c r="G523" s="35">
        <f>G524+G526</f>
        <v>0</v>
      </c>
      <c r="H523" s="35">
        <f>H524+H526</f>
        <v>0</v>
      </c>
    </row>
    <row r="524" spans="1:8" s="38" customFormat="1" ht="25.5" hidden="1" customHeight="1" x14ac:dyDescent="0.25">
      <c r="A524" s="36" t="s">
        <v>111</v>
      </c>
      <c r="B524" s="33" t="s">
        <v>159</v>
      </c>
      <c r="C524" s="33" t="s">
        <v>104</v>
      </c>
      <c r="D524" s="33" t="s">
        <v>421</v>
      </c>
      <c r="E524" s="33" t="s">
        <v>112</v>
      </c>
      <c r="F524" s="35">
        <f>F525</f>
        <v>0</v>
      </c>
      <c r="G524" s="35">
        <f>G525</f>
        <v>0</v>
      </c>
      <c r="H524" s="35">
        <f>H525</f>
        <v>0</v>
      </c>
    </row>
    <row r="525" spans="1:8" s="38" customFormat="1" ht="12.75" hidden="1" customHeight="1" x14ac:dyDescent="0.25">
      <c r="A525" s="36" t="s">
        <v>240</v>
      </c>
      <c r="B525" s="33" t="s">
        <v>159</v>
      </c>
      <c r="C525" s="33" t="s">
        <v>104</v>
      </c>
      <c r="D525" s="33" t="s">
        <v>421</v>
      </c>
      <c r="E525" s="33" t="s">
        <v>241</v>
      </c>
      <c r="F525" s="35"/>
      <c r="G525" s="35"/>
      <c r="H525" s="35"/>
    </row>
    <row r="526" spans="1:8" s="38" customFormat="1" ht="25.5" hidden="1" customHeight="1" x14ac:dyDescent="0.25">
      <c r="A526" s="36" t="s">
        <v>121</v>
      </c>
      <c r="B526" s="33" t="s">
        <v>159</v>
      </c>
      <c r="C526" s="33" t="s">
        <v>104</v>
      </c>
      <c r="D526" s="33" t="s">
        <v>421</v>
      </c>
      <c r="E526" s="33" t="s">
        <v>122</v>
      </c>
      <c r="F526" s="35">
        <f>F527</f>
        <v>0</v>
      </c>
      <c r="G526" s="35">
        <f>G527</f>
        <v>0</v>
      </c>
      <c r="H526" s="35">
        <f>H527</f>
        <v>0</v>
      </c>
    </row>
    <row r="527" spans="1:8" s="38" customFormat="1" ht="25.5" hidden="1" customHeight="1" x14ac:dyDescent="0.25">
      <c r="A527" s="36" t="s">
        <v>256</v>
      </c>
      <c r="B527" s="33" t="s">
        <v>159</v>
      </c>
      <c r="C527" s="33" t="s">
        <v>104</v>
      </c>
      <c r="D527" s="33" t="s">
        <v>421</v>
      </c>
      <c r="E527" s="33" t="s">
        <v>124</v>
      </c>
      <c r="F527" s="35"/>
      <c r="G527" s="35"/>
      <c r="H527" s="35"/>
    </row>
    <row r="528" spans="1:8" s="38" customFormat="1" ht="39" hidden="1" x14ac:dyDescent="0.25">
      <c r="A528" s="36" t="s">
        <v>422</v>
      </c>
      <c r="B528" s="33" t="s">
        <v>159</v>
      </c>
      <c r="C528" s="33" t="s">
        <v>104</v>
      </c>
      <c r="D528" s="33" t="s">
        <v>423</v>
      </c>
      <c r="E528" s="33" t="s">
        <v>102</v>
      </c>
      <c r="F528" s="35">
        <f t="shared" ref="F528:H530" si="107">F529</f>
        <v>0</v>
      </c>
      <c r="G528" s="35">
        <f t="shared" si="107"/>
        <v>0</v>
      </c>
      <c r="H528" s="35">
        <f t="shared" si="107"/>
        <v>0</v>
      </c>
    </row>
    <row r="529" spans="1:8" s="38" customFormat="1" ht="26.25" hidden="1" x14ac:dyDescent="0.25">
      <c r="A529" s="36" t="s">
        <v>238</v>
      </c>
      <c r="B529" s="33" t="s">
        <v>159</v>
      </c>
      <c r="C529" s="33" t="s">
        <v>104</v>
      </c>
      <c r="D529" s="33" t="s">
        <v>424</v>
      </c>
      <c r="E529" s="33" t="s">
        <v>102</v>
      </c>
      <c r="F529" s="35">
        <f t="shared" si="107"/>
        <v>0</v>
      </c>
      <c r="G529" s="35">
        <f t="shared" si="107"/>
        <v>0</v>
      </c>
      <c r="H529" s="35">
        <f t="shared" si="107"/>
        <v>0</v>
      </c>
    </row>
    <row r="530" spans="1:8" s="38" customFormat="1" ht="26.25" hidden="1" x14ac:dyDescent="0.25">
      <c r="A530" s="36" t="s">
        <v>121</v>
      </c>
      <c r="B530" s="33" t="s">
        <v>159</v>
      </c>
      <c r="C530" s="33" t="s">
        <v>104</v>
      </c>
      <c r="D530" s="33" t="s">
        <v>424</v>
      </c>
      <c r="E530" s="33" t="s">
        <v>122</v>
      </c>
      <c r="F530" s="35">
        <f t="shared" si="107"/>
        <v>0</v>
      </c>
      <c r="G530" s="35">
        <f t="shared" si="107"/>
        <v>0</v>
      </c>
      <c r="H530" s="35">
        <f t="shared" si="107"/>
        <v>0</v>
      </c>
    </row>
    <row r="531" spans="1:8" s="38" customFormat="1" ht="39" hidden="1" x14ac:dyDescent="0.25">
      <c r="A531" s="36" t="s">
        <v>256</v>
      </c>
      <c r="B531" s="33" t="s">
        <v>159</v>
      </c>
      <c r="C531" s="33" t="s">
        <v>104</v>
      </c>
      <c r="D531" s="33" t="s">
        <v>424</v>
      </c>
      <c r="E531" s="33" t="s">
        <v>124</v>
      </c>
      <c r="F531" s="35"/>
      <c r="G531" s="35"/>
      <c r="H531" s="35"/>
    </row>
    <row r="532" spans="1:8" s="38" customFormat="1" ht="26.25" hidden="1" x14ac:dyDescent="0.25">
      <c r="A532" s="36" t="s">
        <v>425</v>
      </c>
      <c r="B532" s="33" t="s">
        <v>159</v>
      </c>
      <c r="C532" s="33" t="s">
        <v>104</v>
      </c>
      <c r="D532" s="33" t="s">
        <v>426</v>
      </c>
      <c r="E532" s="33" t="s">
        <v>102</v>
      </c>
      <c r="F532" s="35">
        <f>F533+F536</f>
        <v>0</v>
      </c>
      <c r="G532" s="35">
        <f>G533+G536</f>
        <v>0</v>
      </c>
      <c r="H532" s="35">
        <f>H533+H536</f>
        <v>0</v>
      </c>
    </row>
    <row r="533" spans="1:8" s="38" customFormat="1" ht="26.25" hidden="1" x14ac:dyDescent="0.25">
      <c r="A533" s="36" t="s">
        <v>238</v>
      </c>
      <c r="B533" s="33" t="s">
        <v>159</v>
      </c>
      <c r="C533" s="33" t="s">
        <v>104</v>
      </c>
      <c r="D533" s="33" t="s">
        <v>427</v>
      </c>
      <c r="E533" s="33" t="s">
        <v>102</v>
      </c>
      <c r="F533" s="35">
        <f t="shared" ref="F533:H534" si="108">F534</f>
        <v>0</v>
      </c>
      <c r="G533" s="35">
        <f t="shared" si="108"/>
        <v>0</v>
      </c>
      <c r="H533" s="35">
        <f t="shared" si="108"/>
        <v>0</v>
      </c>
    </row>
    <row r="534" spans="1:8" s="38" customFormat="1" ht="26.25" hidden="1" x14ac:dyDescent="0.25">
      <c r="A534" s="36" t="s">
        <v>121</v>
      </c>
      <c r="B534" s="33" t="s">
        <v>159</v>
      </c>
      <c r="C534" s="33" t="s">
        <v>104</v>
      </c>
      <c r="D534" s="33" t="s">
        <v>427</v>
      </c>
      <c r="E534" s="33" t="s">
        <v>122</v>
      </c>
      <c r="F534" s="35">
        <f t="shared" si="108"/>
        <v>0</v>
      </c>
      <c r="G534" s="35">
        <f t="shared" si="108"/>
        <v>0</v>
      </c>
      <c r="H534" s="35">
        <f t="shared" si="108"/>
        <v>0</v>
      </c>
    </row>
    <row r="535" spans="1:8" s="38" customFormat="1" ht="39" hidden="1" x14ac:dyDescent="0.25">
      <c r="A535" s="36" t="s">
        <v>256</v>
      </c>
      <c r="B535" s="33" t="s">
        <v>159</v>
      </c>
      <c r="C535" s="33" t="s">
        <v>104</v>
      </c>
      <c r="D535" s="33" t="s">
        <v>427</v>
      </c>
      <c r="E535" s="33" t="s">
        <v>124</v>
      </c>
      <c r="F535" s="35"/>
      <c r="G535" s="35"/>
      <c r="H535" s="35"/>
    </row>
    <row r="536" spans="1:8" s="38" customFormat="1" ht="51.75" hidden="1" x14ac:dyDescent="0.25">
      <c r="A536" s="36" t="s">
        <v>236</v>
      </c>
      <c r="B536" s="33" t="s">
        <v>159</v>
      </c>
      <c r="C536" s="33" t="s">
        <v>104</v>
      </c>
      <c r="D536" s="33" t="s">
        <v>428</v>
      </c>
      <c r="E536" s="33" t="s">
        <v>102</v>
      </c>
      <c r="F536" s="35">
        <f t="shared" ref="F536:H537" si="109">F537</f>
        <v>0</v>
      </c>
      <c r="G536" s="35">
        <f t="shared" si="109"/>
        <v>0</v>
      </c>
      <c r="H536" s="35">
        <f t="shared" si="109"/>
        <v>0</v>
      </c>
    </row>
    <row r="537" spans="1:8" s="38" customFormat="1" ht="15" hidden="1" x14ac:dyDescent="0.25">
      <c r="A537" s="36" t="s">
        <v>125</v>
      </c>
      <c r="B537" s="33" t="s">
        <v>159</v>
      </c>
      <c r="C537" s="33" t="s">
        <v>104</v>
      </c>
      <c r="D537" s="33" t="s">
        <v>428</v>
      </c>
      <c r="E537" s="33" t="s">
        <v>126</v>
      </c>
      <c r="F537" s="35">
        <f t="shared" si="109"/>
        <v>0</v>
      </c>
      <c r="G537" s="35">
        <f t="shared" si="109"/>
        <v>0</v>
      </c>
      <c r="H537" s="35">
        <f t="shared" si="109"/>
        <v>0</v>
      </c>
    </row>
    <row r="538" spans="1:8" s="38" customFormat="1" ht="15" hidden="1" x14ac:dyDescent="0.25">
      <c r="A538" s="36" t="s">
        <v>127</v>
      </c>
      <c r="B538" s="33" t="s">
        <v>159</v>
      </c>
      <c r="C538" s="33" t="s">
        <v>104</v>
      </c>
      <c r="D538" s="33" t="s">
        <v>428</v>
      </c>
      <c r="E538" s="33" t="s">
        <v>128</v>
      </c>
      <c r="F538" s="35"/>
      <c r="G538" s="35"/>
      <c r="H538" s="35"/>
    </row>
    <row r="539" spans="1:8" s="38" customFormat="1" ht="102.75" x14ac:dyDescent="0.25">
      <c r="A539" s="36" t="s">
        <v>429</v>
      </c>
      <c r="B539" s="33" t="s">
        <v>159</v>
      </c>
      <c r="C539" s="33" t="s">
        <v>104</v>
      </c>
      <c r="D539" s="33" t="s">
        <v>430</v>
      </c>
      <c r="E539" s="33" t="s">
        <v>102</v>
      </c>
      <c r="F539" s="35">
        <f>F540</f>
        <v>23570.6</v>
      </c>
      <c r="G539" s="35">
        <f>G540</f>
        <v>22545.8</v>
      </c>
      <c r="H539" s="35">
        <f>H540</f>
        <v>23191.1</v>
      </c>
    </row>
    <row r="540" spans="1:8" s="38" customFormat="1" ht="51.75" x14ac:dyDescent="0.25">
      <c r="A540" s="36" t="s">
        <v>431</v>
      </c>
      <c r="B540" s="33" t="s">
        <v>159</v>
      </c>
      <c r="C540" s="33" t="s">
        <v>104</v>
      </c>
      <c r="D540" s="33" t="s">
        <v>432</v>
      </c>
      <c r="E540" s="33" t="s">
        <v>102</v>
      </c>
      <c r="F540" s="35">
        <f>F547+F550+F553+F541+F544</f>
        <v>23570.6</v>
      </c>
      <c r="G540" s="35">
        <f t="shared" ref="G540:H540" si="110">G547+G550+G553+G541+G544</f>
        <v>22545.8</v>
      </c>
      <c r="H540" s="35">
        <f t="shared" si="110"/>
        <v>23191.1</v>
      </c>
    </row>
    <row r="541" spans="1:8" s="38" customFormat="1" ht="26.25" x14ac:dyDescent="0.25">
      <c r="A541" s="36" t="s">
        <v>715</v>
      </c>
      <c r="B541" s="33" t="s">
        <v>159</v>
      </c>
      <c r="C541" s="33" t="s">
        <v>104</v>
      </c>
      <c r="D541" s="33" t="s">
        <v>724</v>
      </c>
      <c r="E541" s="33" t="s">
        <v>102</v>
      </c>
      <c r="F541" s="35">
        <f>F542</f>
        <v>225</v>
      </c>
      <c r="G541" s="35">
        <f t="shared" ref="G541:H542" si="111">G542</f>
        <v>0</v>
      </c>
      <c r="H541" s="35">
        <f t="shared" si="111"/>
        <v>0</v>
      </c>
    </row>
    <row r="542" spans="1:8" s="38" customFormat="1" ht="39" x14ac:dyDescent="0.25">
      <c r="A542" s="36" t="s">
        <v>395</v>
      </c>
      <c r="B542" s="33" t="s">
        <v>159</v>
      </c>
      <c r="C542" s="33" t="s">
        <v>104</v>
      </c>
      <c r="D542" s="33" t="s">
        <v>724</v>
      </c>
      <c r="E542" s="33" t="s">
        <v>396</v>
      </c>
      <c r="F542" s="35">
        <f>F543</f>
        <v>225</v>
      </c>
      <c r="G542" s="35">
        <f t="shared" si="111"/>
        <v>0</v>
      </c>
      <c r="H542" s="35">
        <f t="shared" si="111"/>
        <v>0</v>
      </c>
    </row>
    <row r="543" spans="1:8" s="38" customFormat="1" ht="15" x14ac:dyDescent="0.25">
      <c r="A543" s="36" t="s">
        <v>397</v>
      </c>
      <c r="B543" s="33" t="s">
        <v>159</v>
      </c>
      <c r="C543" s="33" t="s">
        <v>104</v>
      </c>
      <c r="D543" s="33" t="s">
        <v>724</v>
      </c>
      <c r="E543" s="33" t="s">
        <v>398</v>
      </c>
      <c r="F543" s="35">
        <v>225</v>
      </c>
      <c r="G543" s="35">
        <v>0</v>
      </c>
      <c r="H543" s="35">
        <v>0</v>
      </c>
    </row>
    <row r="544" spans="1:8" s="38" customFormat="1" ht="39" x14ac:dyDescent="0.25">
      <c r="A544" s="36" t="s">
        <v>717</v>
      </c>
      <c r="B544" s="33" t="s">
        <v>159</v>
      </c>
      <c r="C544" s="33" t="s">
        <v>104</v>
      </c>
      <c r="D544" s="33" t="s">
        <v>725</v>
      </c>
      <c r="E544" s="33" t="s">
        <v>102</v>
      </c>
      <c r="F544" s="35">
        <f>F545</f>
        <v>12.5</v>
      </c>
      <c r="G544" s="35">
        <f t="shared" ref="G544:H545" si="112">G545</f>
        <v>0</v>
      </c>
      <c r="H544" s="35">
        <f t="shared" si="112"/>
        <v>0</v>
      </c>
    </row>
    <row r="545" spans="1:8" s="38" customFormat="1" ht="39" x14ac:dyDescent="0.25">
      <c r="A545" s="36" t="s">
        <v>395</v>
      </c>
      <c r="B545" s="33" t="s">
        <v>159</v>
      </c>
      <c r="C545" s="33" t="s">
        <v>104</v>
      </c>
      <c r="D545" s="33" t="s">
        <v>725</v>
      </c>
      <c r="E545" s="33" t="s">
        <v>396</v>
      </c>
      <c r="F545" s="35">
        <f>F546</f>
        <v>12.5</v>
      </c>
      <c r="G545" s="35">
        <f t="shared" si="112"/>
        <v>0</v>
      </c>
      <c r="H545" s="35">
        <f t="shared" si="112"/>
        <v>0</v>
      </c>
    </row>
    <row r="546" spans="1:8" s="38" customFormat="1" ht="15" x14ac:dyDescent="0.25">
      <c r="A546" s="36" t="s">
        <v>397</v>
      </c>
      <c r="B546" s="33" t="s">
        <v>159</v>
      </c>
      <c r="C546" s="33" t="s">
        <v>104</v>
      </c>
      <c r="D546" s="33" t="s">
        <v>725</v>
      </c>
      <c r="E546" s="33" t="s">
        <v>398</v>
      </c>
      <c r="F546" s="35">
        <v>12.5</v>
      </c>
      <c r="G546" s="35">
        <v>0</v>
      </c>
      <c r="H546" s="35">
        <v>0</v>
      </c>
    </row>
    <row r="547" spans="1:8" s="38" customFormat="1" ht="64.5" x14ac:dyDescent="0.25">
      <c r="A547" s="36" t="s">
        <v>433</v>
      </c>
      <c r="B547" s="33" t="s">
        <v>159</v>
      </c>
      <c r="C547" s="33" t="s">
        <v>104</v>
      </c>
      <c r="D547" s="33" t="s">
        <v>434</v>
      </c>
      <c r="E547" s="33" t="s">
        <v>102</v>
      </c>
      <c r="F547" s="35">
        <f t="shared" ref="F547:H548" si="113">F548</f>
        <v>294.39999999999998</v>
      </c>
      <c r="G547" s="35">
        <f t="shared" si="113"/>
        <v>294.39999999999998</v>
      </c>
      <c r="H547" s="35">
        <f t="shared" si="113"/>
        <v>304.5</v>
      </c>
    </row>
    <row r="548" spans="1:8" s="38" customFormat="1" ht="33.75" customHeight="1" x14ac:dyDescent="0.25">
      <c r="A548" s="36" t="s">
        <v>395</v>
      </c>
      <c r="B548" s="33" t="s">
        <v>159</v>
      </c>
      <c r="C548" s="33" t="s">
        <v>104</v>
      </c>
      <c r="D548" s="33" t="s">
        <v>434</v>
      </c>
      <c r="E548" s="33" t="s">
        <v>396</v>
      </c>
      <c r="F548" s="35">
        <f t="shared" si="113"/>
        <v>294.39999999999998</v>
      </c>
      <c r="G548" s="35">
        <f t="shared" si="113"/>
        <v>294.39999999999998</v>
      </c>
      <c r="H548" s="35">
        <f t="shared" si="113"/>
        <v>304.5</v>
      </c>
    </row>
    <row r="549" spans="1:8" s="38" customFormat="1" ht="15" x14ac:dyDescent="0.25">
      <c r="A549" s="36" t="s">
        <v>397</v>
      </c>
      <c r="B549" s="33" t="s">
        <v>159</v>
      </c>
      <c r="C549" s="33" t="s">
        <v>104</v>
      </c>
      <c r="D549" s="33" t="s">
        <v>434</v>
      </c>
      <c r="E549" s="33" t="s">
        <v>398</v>
      </c>
      <c r="F549" s="35">
        <v>294.39999999999998</v>
      </c>
      <c r="G549" s="35">
        <v>294.39999999999998</v>
      </c>
      <c r="H549" s="35">
        <v>304.5</v>
      </c>
    </row>
    <row r="550" spans="1:8" s="38" customFormat="1" ht="39" x14ac:dyDescent="0.25">
      <c r="A550" s="36" t="s">
        <v>403</v>
      </c>
      <c r="B550" s="33" t="s">
        <v>159</v>
      </c>
      <c r="C550" s="33" t="s">
        <v>104</v>
      </c>
      <c r="D550" s="33" t="s">
        <v>435</v>
      </c>
      <c r="E550" s="33" t="s">
        <v>102</v>
      </c>
      <c r="F550" s="35">
        <f t="shared" ref="F550:H551" si="114">F551</f>
        <v>8873</v>
      </c>
      <c r="G550" s="35">
        <f t="shared" si="114"/>
        <v>10332.5</v>
      </c>
      <c r="H550" s="35">
        <f t="shared" si="114"/>
        <v>10562.3</v>
      </c>
    </row>
    <row r="551" spans="1:8" s="38" customFormat="1" ht="33" customHeight="1" x14ac:dyDescent="0.25">
      <c r="A551" s="36" t="s">
        <v>395</v>
      </c>
      <c r="B551" s="33" t="s">
        <v>159</v>
      </c>
      <c r="C551" s="33" t="s">
        <v>104</v>
      </c>
      <c r="D551" s="33" t="s">
        <v>435</v>
      </c>
      <c r="E551" s="33" t="s">
        <v>396</v>
      </c>
      <c r="F551" s="35">
        <f t="shared" si="114"/>
        <v>8873</v>
      </c>
      <c r="G551" s="35">
        <f t="shared" si="114"/>
        <v>10332.5</v>
      </c>
      <c r="H551" s="35">
        <f t="shared" si="114"/>
        <v>10562.3</v>
      </c>
    </row>
    <row r="552" spans="1:8" s="38" customFormat="1" ht="18.75" customHeight="1" x14ac:dyDescent="0.25">
      <c r="A552" s="36" t="s">
        <v>397</v>
      </c>
      <c r="B552" s="33" t="s">
        <v>159</v>
      </c>
      <c r="C552" s="33" t="s">
        <v>104</v>
      </c>
      <c r="D552" s="33" t="s">
        <v>435</v>
      </c>
      <c r="E552" s="33" t="s">
        <v>398</v>
      </c>
      <c r="F552" s="35">
        <f>8885.5-12.5</f>
        <v>8873</v>
      </c>
      <c r="G552" s="35">
        <v>10332.5</v>
      </c>
      <c r="H552" s="35">
        <v>10562.3</v>
      </c>
    </row>
    <row r="553" spans="1:8" s="38" customFormat="1" ht="32.25" customHeight="1" x14ac:dyDescent="0.25">
      <c r="A553" s="36" t="s">
        <v>436</v>
      </c>
      <c r="B553" s="33" t="s">
        <v>159</v>
      </c>
      <c r="C553" s="33" t="s">
        <v>104</v>
      </c>
      <c r="D553" s="33" t="s">
        <v>437</v>
      </c>
      <c r="E553" s="33" t="s">
        <v>102</v>
      </c>
      <c r="F553" s="35">
        <f t="shared" ref="F553:H554" si="115">F554</f>
        <v>14165.7</v>
      </c>
      <c r="G553" s="35">
        <f t="shared" si="115"/>
        <v>11918.9</v>
      </c>
      <c r="H553" s="35">
        <f t="shared" si="115"/>
        <v>12324.3</v>
      </c>
    </row>
    <row r="554" spans="1:8" s="38" customFormat="1" ht="31.5" customHeight="1" x14ac:dyDescent="0.25">
      <c r="A554" s="36" t="s">
        <v>395</v>
      </c>
      <c r="B554" s="33" t="s">
        <v>159</v>
      </c>
      <c r="C554" s="33" t="s">
        <v>104</v>
      </c>
      <c r="D554" s="33" t="s">
        <v>437</v>
      </c>
      <c r="E554" s="33" t="s">
        <v>396</v>
      </c>
      <c r="F554" s="35">
        <f t="shared" si="115"/>
        <v>14165.7</v>
      </c>
      <c r="G554" s="35">
        <f t="shared" si="115"/>
        <v>11918.9</v>
      </c>
      <c r="H554" s="35">
        <f t="shared" si="115"/>
        <v>12324.3</v>
      </c>
    </row>
    <row r="555" spans="1:8" s="38" customFormat="1" ht="15" x14ac:dyDescent="0.25">
      <c r="A555" s="36" t="s">
        <v>397</v>
      </c>
      <c r="B555" s="33" t="s">
        <v>159</v>
      </c>
      <c r="C555" s="33" t="s">
        <v>104</v>
      </c>
      <c r="D555" s="33" t="s">
        <v>437</v>
      </c>
      <c r="E555" s="33" t="s">
        <v>398</v>
      </c>
      <c r="F555" s="35">
        <f>11524.7+2641</f>
        <v>14165.7</v>
      </c>
      <c r="G555" s="35">
        <v>11918.9</v>
      </c>
      <c r="H555" s="35">
        <v>12324.3</v>
      </c>
    </row>
    <row r="556" spans="1:8" s="38" customFormat="1" ht="54" hidden="1" customHeight="1" x14ac:dyDescent="0.25">
      <c r="A556" s="36" t="s">
        <v>438</v>
      </c>
      <c r="B556" s="33" t="s">
        <v>159</v>
      </c>
      <c r="C556" s="33" t="s">
        <v>104</v>
      </c>
      <c r="D556" s="33" t="s">
        <v>439</v>
      </c>
      <c r="E556" s="33" t="s">
        <v>102</v>
      </c>
      <c r="F556" s="35">
        <f t="shared" ref="F556:H557" si="116">F557</f>
        <v>0</v>
      </c>
      <c r="G556" s="35">
        <f t="shared" si="116"/>
        <v>0</v>
      </c>
      <c r="H556" s="35">
        <f t="shared" si="116"/>
        <v>0</v>
      </c>
    </row>
    <row r="557" spans="1:8" s="38" customFormat="1" ht="31.5" hidden="1" customHeight="1" x14ac:dyDescent="0.25">
      <c r="A557" s="36" t="s">
        <v>227</v>
      </c>
      <c r="B557" s="33" t="s">
        <v>159</v>
      </c>
      <c r="C557" s="33" t="s">
        <v>104</v>
      </c>
      <c r="D557" s="33" t="s">
        <v>439</v>
      </c>
      <c r="E557" s="33" t="s">
        <v>228</v>
      </c>
      <c r="F557" s="35">
        <f t="shared" si="116"/>
        <v>0</v>
      </c>
      <c r="G557" s="35">
        <f t="shared" si="116"/>
        <v>0</v>
      </c>
      <c r="H557" s="35">
        <f t="shared" si="116"/>
        <v>0</v>
      </c>
    </row>
    <row r="558" spans="1:8" s="38" customFormat="1" ht="14.25" hidden="1" customHeight="1" x14ac:dyDescent="0.25">
      <c r="A558" s="36" t="s">
        <v>229</v>
      </c>
      <c r="B558" s="33" t="s">
        <v>159</v>
      </c>
      <c r="C558" s="33" t="s">
        <v>104</v>
      </c>
      <c r="D558" s="33" t="s">
        <v>439</v>
      </c>
      <c r="E558" s="33" t="s">
        <v>230</v>
      </c>
      <c r="F558" s="35">
        <v>0</v>
      </c>
      <c r="G558" s="35">
        <v>0</v>
      </c>
      <c r="H558" s="35">
        <v>0</v>
      </c>
    </row>
    <row r="559" spans="1:8" s="38" customFormat="1" ht="14.25" customHeight="1" x14ac:dyDescent="0.25">
      <c r="A559" s="36" t="s">
        <v>440</v>
      </c>
      <c r="B559" s="33" t="s">
        <v>159</v>
      </c>
      <c r="C559" s="33" t="s">
        <v>244</v>
      </c>
      <c r="D559" s="33" t="s">
        <v>101</v>
      </c>
      <c r="E559" s="33" t="s">
        <v>102</v>
      </c>
      <c r="F559" s="35">
        <f>F560+F565</f>
        <v>2812.5999999999995</v>
      </c>
      <c r="G559" s="35">
        <f>G560+G565</f>
        <v>2644.5999999999995</v>
      </c>
      <c r="H559" s="35">
        <f>H560+H565</f>
        <v>2644.5999999999995</v>
      </c>
    </row>
    <row r="560" spans="1:8" s="38" customFormat="1" ht="43.5" customHeight="1" x14ac:dyDescent="0.25">
      <c r="A560" s="36" t="s">
        <v>441</v>
      </c>
      <c r="B560" s="33" t="s">
        <v>159</v>
      </c>
      <c r="C560" s="33" t="s">
        <v>244</v>
      </c>
      <c r="D560" s="33" t="s">
        <v>413</v>
      </c>
      <c r="E560" s="33" t="s">
        <v>102</v>
      </c>
      <c r="F560" s="35">
        <f t="shared" ref="F560:H563" si="117">F561</f>
        <v>33.700000000000003</v>
      </c>
      <c r="G560" s="35">
        <f t="shared" si="117"/>
        <v>33.700000000000003</v>
      </c>
      <c r="H560" s="35">
        <f t="shared" si="117"/>
        <v>33.700000000000003</v>
      </c>
    </row>
    <row r="561" spans="1:8" s="38" customFormat="1" ht="79.5" customHeight="1" x14ac:dyDescent="0.25">
      <c r="A561" s="36" t="s">
        <v>442</v>
      </c>
      <c r="B561" s="33" t="s">
        <v>159</v>
      </c>
      <c r="C561" s="33" t="s">
        <v>244</v>
      </c>
      <c r="D561" s="33" t="s">
        <v>415</v>
      </c>
      <c r="E561" s="33" t="s">
        <v>102</v>
      </c>
      <c r="F561" s="35">
        <f t="shared" si="117"/>
        <v>33.700000000000003</v>
      </c>
      <c r="G561" s="35">
        <f t="shared" si="117"/>
        <v>33.700000000000003</v>
      </c>
      <c r="H561" s="35">
        <f t="shared" si="117"/>
        <v>33.700000000000003</v>
      </c>
    </row>
    <row r="562" spans="1:8" s="38" customFormat="1" ht="14.25" customHeight="1" x14ac:dyDescent="0.25">
      <c r="A562" s="36" t="s">
        <v>180</v>
      </c>
      <c r="B562" s="33" t="s">
        <v>159</v>
      </c>
      <c r="C562" s="33" t="s">
        <v>244</v>
      </c>
      <c r="D562" s="33" t="s">
        <v>416</v>
      </c>
      <c r="E562" s="33" t="s">
        <v>102</v>
      </c>
      <c r="F562" s="35">
        <f t="shared" si="117"/>
        <v>33.700000000000003</v>
      </c>
      <c r="G562" s="35">
        <f t="shared" si="117"/>
        <v>33.700000000000003</v>
      </c>
      <c r="H562" s="35">
        <f t="shared" si="117"/>
        <v>33.700000000000003</v>
      </c>
    </row>
    <row r="563" spans="1:8" s="38" customFormat="1" ht="68.25" customHeight="1" x14ac:dyDescent="0.25">
      <c r="A563" s="36" t="s">
        <v>111</v>
      </c>
      <c r="B563" s="33" t="s">
        <v>159</v>
      </c>
      <c r="C563" s="33" t="s">
        <v>244</v>
      </c>
      <c r="D563" s="33" t="s">
        <v>416</v>
      </c>
      <c r="E563" s="33" t="s">
        <v>112</v>
      </c>
      <c r="F563" s="35">
        <f t="shared" si="117"/>
        <v>33.700000000000003</v>
      </c>
      <c r="G563" s="35">
        <f t="shared" si="117"/>
        <v>33.700000000000003</v>
      </c>
      <c r="H563" s="35">
        <f t="shared" si="117"/>
        <v>33.700000000000003</v>
      </c>
    </row>
    <row r="564" spans="1:8" s="38" customFormat="1" ht="20.25" customHeight="1" x14ac:dyDescent="0.25">
      <c r="A564" s="36" t="s">
        <v>240</v>
      </c>
      <c r="B564" s="33" t="s">
        <v>159</v>
      </c>
      <c r="C564" s="33" t="s">
        <v>244</v>
      </c>
      <c r="D564" s="33" t="s">
        <v>416</v>
      </c>
      <c r="E564" s="33" t="s">
        <v>241</v>
      </c>
      <c r="F564" s="35">
        <v>33.700000000000003</v>
      </c>
      <c r="G564" s="35">
        <v>33.700000000000003</v>
      </c>
      <c r="H564" s="35">
        <v>33.700000000000003</v>
      </c>
    </row>
    <row r="565" spans="1:8" s="38" customFormat="1" ht="54.75" customHeight="1" x14ac:dyDescent="0.25">
      <c r="A565" s="59" t="s">
        <v>443</v>
      </c>
      <c r="B565" s="33" t="s">
        <v>159</v>
      </c>
      <c r="C565" s="33" t="s">
        <v>244</v>
      </c>
      <c r="D565" s="33" t="s">
        <v>418</v>
      </c>
      <c r="E565" s="33" t="s">
        <v>102</v>
      </c>
      <c r="F565" s="35">
        <f>F566+F578+F582</f>
        <v>2778.8999999999996</v>
      </c>
      <c r="G565" s="35">
        <f>G566+G578+G582</f>
        <v>2610.8999999999996</v>
      </c>
      <c r="H565" s="35">
        <f>H566+H578+H582</f>
        <v>2610.8999999999996</v>
      </c>
    </row>
    <row r="566" spans="1:8" s="38" customFormat="1" ht="64.5" customHeight="1" x14ac:dyDescent="0.25">
      <c r="A566" s="36" t="s">
        <v>419</v>
      </c>
      <c r="B566" s="33" t="s">
        <v>159</v>
      </c>
      <c r="C566" s="33" t="s">
        <v>244</v>
      </c>
      <c r="D566" s="33" t="s">
        <v>420</v>
      </c>
      <c r="E566" s="33" t="s">
        <v>102</v>
      </c>
      <c r="F566" s="35">
        <f>F567+F572+F575</f>
        <v>2298</v>
      </c>
      <c r="G566" s="35">
        <f t="shared" ref="G566:H566" si="118">G567+G572+G575</f>
        <v>2130</v>
      </c>
      <c r="H566" s="35">
        <f t="shared" si="118"/>
        <v>2130</v>
      </c>
    </row>
    <row r="567" spans="1:8" s="38" customFormat="1" ht="30.75" customHeight="1" x14ac:dyDescent="0.25">
      <c r="A567" s="36" t="s">
        <v>238</v>
      </c>
      <c r="B567" s="33" t="s">
        <v>159</v>
      </c>
      <c r="C567" s="33" t="s">
        <v>244</v>
      </c>
      <c r="D567" s="33" t="s">
        <v>421</v>
      </c>
      <c r="E567" s="33" t="s">
        <v>102</v>
      </c>
      <c r="F567" s="35">
        <f>F568+F570</f>
        <v>2121.1</v>
      </c>
      <c r="G567" s="35">
        <f>G568+G570</f>
        <v>2130</v>
      </c>
      <c r="H567" s="35">
        <f>H568+H570</f>
        <v>2130</v>
      </c>
    </row>
    <row r="568" spans="1:8" s="38" customFormat="1" ht="69" customHeight="1" x14ac:dyDescent="0.25">
      <c r="A568" s="36" t="s">
        <v>111</v>
      </c>
      <c r="B568" s="33" t="s">
        <v>159</v>
      </c>
      <c r="C568" s="33" t="s">
        <v>244</v>
      </c>
      <c r="D568" s="33" t="s">
        <v>421</v>
      </c>
      <c r="E568" s="33" t="s">
        <v>112</v>
      </c>
      <c r="F568" s="35">
        <f>F569</f>
        <v>2121.1</v>
      </c>
      <c r="G568" s="35">
        <f>G569</f>
        <v>2130</v>
      </c>
      <c r="H568" s="35">
        <f>H569</f>
        <v>2130</v>
      </c>
    </row>
    <row r="569" spans="1:8" s="38" customFormat="1" ht="21" customHeight="1" x14ac:dyDescent="0.25">
      <c r="A569" s="36" t="s">
        <v>240</v>
      </c>
      <c r="B569" s="33" t="s">
        <v>159</v>
      </c>
      <c r="C569" s="33" t="s">
        <v>244</v>
      </c>
      <c r="D569" s="33" t="s">
        <v>421</v>
      </c>
      <c r="E569" s="33" t="s">
        <v>241</v>
      </c>
      <c r="F569" s="35">
        <f>2130-6.8-2.1</f>
        <v>2121.1</v>
      </c>
      <c r="G569" s="35">
        <v>2130</v>
      </c>
      <c r="H569" s="35">
        <v>2130</v>
      </c>
    </row>
    <row r="570" spans="1:8" s="38" customFormat="1" ht="29.25" hidden="1" customHeight="1" x14ac:dyDescent="0.25">
      <c r="A570" s="36" t="s">
        <v>121</v>
      </c>
      <c r="B570" s="33" t="s">
        <v>159</v>
      </c>
      <c r="C570" s="33" t="s">
        <v>244</v>
      </c>
      <c r="D570" s="33" t="s">
        <v>421</v>
      </c>
      <c r="E570" s="33" t="s">
        <v>122</v>
      </c>
      <c r="F570" s="35">
        <f>F571</f>
        <v>0</v>
      </c>
      <c r="G570" s="35">
        <f>G571</f>
        <v>0</v>
      </c>
      <c r="H570" s="35">
        <f>H571</f>
        <v>0</v>
      </c>
    </row>
    <row r="571" spans="1:8" s="38" customFormat="1" ht="27.75" hidden="1" customHeight="1" x14ac:dyDescent="0.25">
      <c r="A571" s="36" t="s">
        <v>123</v>
      </c>
      <c r="B571" s="33" t="s">
        <v>159</v>
      </c>
      <c r="C571" s="33" t="s">
        <v>244</v>
      </c>
      <c r="D571" s="33" t="s">
        <v>421</v>
      </c>
      <c r="E571" s="33" t="s">
        <v>124</v>
      </c>
      <c r="F571" s="35">
        <v>0</v>
      </c>
      <c r="G571" s="35">
        <v>0</v>
      </c>
      <c r="H571" s="35">
        <v>0</v>
      </c>
    </row>
    <row r="572" spans="1:8" s="38" customFormat="1" ht="45" customHeight="1" x14ac:dyDescent="0.25">
      <c r="A572" s="36" t="s">
        <v>717</v>
      </c>
      <c r="B572" s="33" t="s">
        <v>159</v>
      </c>
      <c r="C572" s="33" t="s">
        <v>244</v>
      </c>
      <c r="D572" s="33" t="s">
        <v>726</v>
      </c>
      <c r="E572" s="33" t="s">
        <v>102</v>
      </c>
      <c r="F572" s="35">
        <f t="shared" ref="F572:H573" si="119">F573</f>
        <v>8.9</v>
      </c>
      <c r="G572" s="35">
        <f t="shared" si="119"/>
        <v>0</v>
      </c>
      <c r="H572" s="35">
        <f t="shared" si="119"/>
        <v>0</v>
      </c>
    </row>
    <row r="573" spans="1:8" s="38" customFormat="1" ht="65.25" customHeight="1" x14ac:dyDescent="0.25">
      <c r="A573" s="36" t="s">
        <v>111</v>
      </c>
      <c r="B573" s="33" t="s">
        <v>159</v>
      </c>
      <c r="C573" s="33" t="s">
        <v>244</v>
      </c>
      <c r="D573" s="33" t="s">
        <v>726</v>
      </c>
      <c r="E573" s="33" t="s">
        <v>112</v>
      </c>
      <c r="F573" s="35">
        <f t="shared" si="119"/>
        <v>8.9</v>
      </c>
      <c r="G573" s="35">
        <f t="shared" si="119"/>
        <v>0</v>
      </c>
      <c r="H573" s="35">
        <f t="shared" si="119"/>
        <v>0</v>
      </c>
    </row>
    <row r="574" spans="1:8" s="38" customFormat="1" ht="27.75" customHeight="1" x14ac:dyDescent="0.25">
      <c r="A574" s="36" t="s">
        <v>240</v>
      </c>
      <c r="B574" s="33" t="s">
        <v>159</v>
      </c>
      <c r="C574" s="33" t="s">
        <v>244</v>
      </c>
      <c r="D574" s="33" t="s">
        <v>726</v>
      </c>
      <c r="E574" s="33" t="s">
        <v>241</v>
      </c>
      <c r="F574" s="35">
        <f>6.8+2.1</f>
        <v>8.9</v>
      </c>
      <c r="G574" s="35">
        <v>0</v>
      </c>
      <c r="H574" s="35">
        <v>0</v>
      </c>
    </row>
    <row r="575" spans="1:8" s="38" customFormat="1" ht="27.75" customHeight="1" x14ac:dyDescent="0.25">
      <c r="A575" s="36" t="s">
        <v>715</v>
      </c>
      <c r="B575" s="33" t="s">
        <v>159</v>
      </c>
      <c r="C575" s="33" t="s">
        <v>244</v>
      </c>
      <c r="D575" s="33" t="s">
        <v>727</v>
      </c>
      <c r="E575" s="33" t="s">
        <v>102</v>
      </c>
      <c r="F575" s="35">
        <f>F576</f>
        <v>168</v>
      </c>
      <c r="G575" s="35">
        <f t="shared" ref="G575:H576" si="120">G576</f>
        <v>0</v>
      </c>
      <c r="H575" s="35">
        <f t="shared" si="120"/>
        <v>0</v>
      </c>
    </row>
    <row r="576" spans="1:8" s="38" customFormat="1" ht="71.25" customHeight="1" x14ac:dyDescent="0.25">
      <c r="A576" s="36" t="s">
        <v>111</v>
      </c>
      <c r="B576" s="33" t="s">
        <v>159</v>
      </c>
      <c r="C576" s="33" t="s">
        <v>244</v>
      </c>
      <c r="D576" s="33" t="s">
        <v>727</v>
      </c>
      <c r="E576" s="33" t="s">
        <v>112</v>
      </c>
      <c r="F576" s="35">
        <f>F577</f>
        <v>168</v>
      </c>
      <c r="G576" s="35">
        <f t="shared" si="120"/>
        <v>0</v>
      </c>
      <c r="H576" s="35">
        <f t="shared" si="120"/>
        <v>0</v>
      </c>
    </row>
    <row r="577" spans="1:8" s="38" customFormat="1" ht="27.75" customHeight="1" x14ac:dyDescent="0.25">
      <c r="A577" s="36" t="s">
        <v>240</v>
      </c>
      <c r="B577" s="33" t="s">
        <v>159</v>
      </c>
      <c r="C577" s="33" t="s">
        <v>244</v>
      </c>
      <c r="D577" s="33" t="s">
        <v>727</v>
      </c>
      <c r="E577" s="33" t="s">
        <v>241</v>
      </c>
      <c r="F577" s="35">
        <v>168</v>
      </c>
      <c r="G577" s="35">
        <v>0</v>
      </c>
      <c r="H577" s="35">
        <v>0</v>
      </c>
    </row>
    <row r="578" spans="1:8" s="38" customFormat="1" ht="48" customHeight="1" x14ac:dyDescent="0.25">
      <c r="A578" s="36" t="s">
        <v>422</v>
      </c>
      <c r="B578" s="33" t="s">
        <v>159</v>
      </c>
      <c r="C578" s="33" t="s">
        <v>244</v>
      </c>
      <c r="D578" s="33" t="s">
        <v>423</v>
      </c>
      <c r="E578" s="33" t="s">
        <v>102</v>
      </c>
      <c r="F578" s="35">
        <f t="shared" ref="F578:H580" si="121">F579</f>
        <v>50.2</v>
      </c>
      <c r="G578" s="35">
        <f t="shared" si="121"/>
        <v>50.2</v>
      </c>
      <c r="H578" s="35">
        <f t="shared" si="121"/>
        <v>50.2</v>
      </c>
    </row>
    <row r="579" spans="1:8" s="38" customFormat="1" ht="27.75" customHeight="1" x14ac:dyDescent="0.25">
      <c r="A579" s="36" t="s">
        <v>238</v>
      </c>
      <c r="B579" s="33" t="s">
        <v>159</v>
      </c>
      <c r="C579" s="33" t="s">
        <v>244</v>
      </c>
      <c r="D579" s="33" t="s">
        <v>424</v>
      </c>
      <c r="E579" s="33" t="s">
        <v>102</v>
      </c>
      <c r="F579" s="35">
        <f t="shared" si="121"/>
        <v>50.2</v>
      </c>
      <c r="G579" s="35">
        <f t="shared" si="121"/>
        <v>50.2</v>
      </c>
      <c r="H579" s="35">
        <f t="shared" si="121"/>
        <v>50.2</v>
      </c>
    </row>
    <row r="580" spans="1:8" s="38" customFormat="1" ht="27.75" customHeight="1" x14ac:dyDescent="0.25">
      <c r="A580" s="36" t="s">
        <v>121</v>
      </c>
      <c r="B580" s="33" t="s">
        <v>159</v>
      </c>
      <c r="C580" s="33" t="s">
        <v>244</v>
      </c>
      <c r="D580" s="33" t="s">
        <v>424</v>
      </c>
      <c r="E580" s="33" t="s">
        <v>122</v>
      </c>
      <c r="F580" s="35">
        <f t="shared" si="121"/>
        <v>50.2</v>
      </c>
      <c r="G580" s="35">
        <f t="shared" si="121"/>
        <v>50.2</v>
      </c>
      <c r="H580" s="35">
        <f t="shared" si="121"/>
        <v>50.2</v>
      </c>
    </row>
    <row r="581" spans="1:8" s="38" customFormat="1" ht="27.75" customHeight="1" x14ac:dyDescent="0.25">
      <c r="A581" s="36" t="s">
        <v>123</v>
      </c>
      <c r="B581" s="33" t="s">
        <v>159</v>
      </c>
      <c r="C581" s="33" t="s">
        <v>244</v>
      </c>
      <c r="D581" s="33" t="s">
        <v>424</v>
      </c>
      <c r="E581" s="33" t="s">
        <v>124</v>
      </c>
      <c r="F581" s="35">
        <v>50.2</v>
      </c>
      <c r="G581" s="35">
        <v>50.2</v>
      </c>
      <c r="H581" s="35">
        <v>50.2</v>
      </c>
    </row>
    <row r="582" spans="1:8" s="38" customFormat="1" ht="27.75" customHeight="1" x14ac:dyDescent="0.25">
      <c r="A582" s="36" t="s">
        <v>425</v>
      </c>
      <c r="B582" s="33" t="s">
        <v>159</v>
      </c>
      <c r="C582" s="33" t="s">
        <v>244</v>
      </c>
      <c r="D582" s="33" t="s">
        <v>426</v>
      </c>
      <c r="E582" s="33" t="s">
        <v>102</v>
      </c>
      <c r="F582" s="35">
        <f>F583+F586</f>
        <v>430.70000000000005</v>
      </c>
      <c r="G582" s="35">
        <f>G583+G586</f>
        <v>430.70000000000005</v>
      </c>
      <c r="H582" s="35">
        <f>H583+H586</f>
        <v>430.70000000000005</v>
      </c>
    </row>
    <row r="583" spans="1:8" s="38" customFormat="1" ht="27.75" customHeight="1" x14ac:dyDescent="0.25">
      <c r="A583" s="36" t="s">
        <v>238</v>
      </c>
      <c r="B583" s="33" t="s">
        <v>159</v>
      </c>
      <c r="C583" s="33" t="s">
        <v>244</v>
      </c>
      <c r="D583" s="33" t="s">
        <v>427</v>
      </c>
      <c r="E583" s="33" t="s">
        <v>102</v>
      </c>
      <c r="F583" s="35">
        <f t="shared" ref="F583:H584" si="122">F584</f>
        <v>384.1</v>
      </c>
      <c r="G583" s="35">
        <f t="shared" si="122"/>
        <v>384.1</v>
      </c>
      <c r="H583" s="35">
        <f t="shared" si="122"/>
        <v>384.1</v>
      </c>
    </row>
    <row r="584" spans="1:8" s="38" customFormat="1" ht="27.75" customHeight="1" x14ac:dyDescent="0.25">
      <c r="A584" s="36" t="s">
        <v>121</v>
      </c>
      <c r="B584" s="33" t="s">
        <v>159</v>
      </c>
      <c r="C584" s="33" t="s">
        <v>244</v>
      </c>
      <c r="D584" s="33" t="s">
        <v>427</v>
      </c>
      <c r="E584" s="33" t="s">
        <v>122</v>
      </c>
      <c r="F584" s="35">
        <f t="shared" si="122"/>
        <v>384.1</v>
      </c>
      <c r="G584" s="35">
        <f t="shared" si="122"/>
        <v>384.1</v>
      </c>
      <c r="H584" s="35">
        <f t="shared" si="122"/>
        <v>384.1</v>
      </c>
    </row>
    <row r="585" spans="1:8" s="38" customFormat="1" ht="27.75" customHeight="1" x14ac:dyDescent="0.25">
      <c r="A585" s="36" t="s">
        <v>123</v>
      </c>
      <c r="B585" s="33" t="s">
        <v>159</v>
      </c>
      <c r="C585" s="33" t="s">
        <v>244</v>
      </c>
      <c r="D585" s="33" t="s">
        <v>427</v>
      </c>
      <c r="E585" s="33" t="s">
        <v>124</v>
      </c>
      <c r="F585" s="35">
        <v>384.1</v>
      </c>
      <c r="G585" s="35">
        <v>384.1</v>
      </c>
      <c r="H585" s="35">
        <v>384.1</v>
      </c>
    </row>
    <row r="586" spans="1:8" s="38" customFormat="1" ht="61.5" customHeight="1" x14ac:dyDescent="0.25">
      <c r="A586" s="36" t="s">
        <v>236</v>
      </c>
      <c r="B586" s="33" t="s">
        <v>159</v>
      </c>
      <c r="C586" s="33" t="s">
        <v>244</v>
      </c>
      <c r="D586" s="33" t="s">
        <v>428</v>
      </c>
      <c r="E586" s="33" t="s">
        <v>102</v>
      </c>
      <c r="F586" s="35">
        <f t="shared" ref="F586:H587" si="123">F587</f>
        <v>46.6</v>
      </c>
      <c r="G586" s="35">
        <f t="shared" si="123"/>
        <v>46.6</v>
      </c>
      <c r="H586" s="35">
        <f t="shared" si="123"/>
        <v>46.6</v>
      </c>
    </row>
    <row r="587" spans="1:8" s="38" customFormat="1" ht="18" customHeight="1" x14ac:dyDescent="0.25">
      <c r="A587" s="36" t="s">
        <v>125</v>
      </c>
      <c r="B587" s="33" t="s">
        <v>159</v>
      </c>
      <c r="C587" s="33" t="s">
        <v>244</v>
      </c>
      <c r="D587" s="33" t="s">
        <v>428</v>
      </c>
      <c r="E587" s="33" t="s">
        <v>126</v>
      </c>
      <c r="F587" s="35">
        <f t="shared" si="123"/>
        <v>46.6</v>
      </c>
      <c r="G587" s="35">
        <f t="shared" si="123"/>
        <v>46.6</v>
      </c>
      <c r="H587" s="35">
        <f t="shared" si="123"/>
        <v>46.6</v>
      </c>
    </row>
    <row r="588" spans="1:8" s="38" customFormat="1" ht="18.75" customHeight="1" x14ac:dyDescent="0.25">
      <c r="A588" s="36" t="s">
        <v>127</v>
      </c>
      <c r="B588" s="33" t="s">
        <v>159</v>
      </c>
      <c r="C588" s="33" t="s">
        <v>244</v>
      </c>
      <c r="D588" s="33" t="s">
        <v>428</v>
      </c>
      <c r="E588" s="33" t="s">
        <v>128</v>
      </c>
      <c r="F588" s="35">
        <v>46.6</v>
      </c>
      <c r="G588" s="35">
        <v>46.6</v>
      </c>
      <c r="H588" s="35">
        <v>46.6</v>
      </c>
    </row>
    <row r="589" spans="1:8" s="38" customFormat="1" ht="31.5" customHeight="1" x14ac:dyDescent="0.25">
      <c r="A589" s="36" t="s">
        <v>444</v>
      </c>
      <c r="B589" s="33" t="s">
        <v>159</v>
      </c>
      <c r="C589" s="33" t="s">
        <v>146</v>
      </c>
      <c r="D589" s="33" t="s">
        <v>101</v>
      </c>
      <c r="E589" s="33" t="s">
        <v>102</v>
      </c>
      <c r="F589" s="35">
        <f t="shared" ref="F589:H593" si="124">F590</f>
        <v>187</v>
      </c>
      <c r="G589" s="35">
        <f t="shared" si="124"/>
        <v>187</v>
      </c>
      <c r="H589" s="35">
        <f t="shared" si="124"/>
        <v>187</v>
      </c>
    </row>
    <row r="590" spans="1:8" s="38" customFormat="1" ht="44.25" customHeight="1" x14ac:dyDescent="0.25">
      <c r="A590" s="36" t="s">
        <v>182</v>
      </c>
      <c r="B590" s="33" t="s">
        <v>159</v>
      </c>
      <c r="C590" s="33" t="s">
        <v>146</v>
      </c>
      <c r="D590" s="33" t="s">
        <v>183</v>
      </c>
      <c r="E590" s="33" t="s">
        <v>102</v>
      </c>
      <c r="F590" s="35">
        <f t="shared" si="124"/>
        <v>187</v>
      </c>
      <c r="G590" s="35">
        <f t="shared" si="124"/>
        <v>187</v>
      </c>
      <c r="H590" s="35">
        <f t="shared" si="124"/>
        <v>187</v>
      </c>
    </row>
    <row r="591" spans="1:8" s="38" customFormat="1" ht="106.5" customHeight="1" x14ac:dyDescent="0.25">
      <c r="A591" s="36" t="s">
        <v>445</v>
      </c>
      <c r="B591" s="33" t="s">
        <v>159</v>
      </c>
      <c r="C591" s="33" t="s">
        <v>146</v>
      </c>
      <c r="D591" s="33" t="s">
        <v>188</v>
      </c>
      <c r="E591" s="33" t="s">
        <v>102</v>
      </c>
      <c r="F591" s="35">
        <f t="shared" si="124"/>
        <v>187</v>
      </c>
      <c r="G591" s="35">
        <f t="shared" si="124"/>
        <v>187</v>
      </c>
      <c r="H591" s="35">
        <f t="shared" si="124"/>
        <v>187</v>
      </c>
    </row>
    <row r="592" spans="1:8" s="38" customFormat="1" ht="14.25" customHeight="1" x14ac:dyDescent="0.25">
      <c r="A592" s="36" t="s">
        <v>180</v>
      </c>
      <c r="B592" s="33" t="s">
        <v>159</v>
      </c>
      <c r="C592" s="33" t="s">
        <v>146</v>
      </c>
      <c r="D592" s="33" t="s">
        <v>189</v>
      </c>
      <c r="E592" s="33" t="s">
        <v>102</v>
      </c>
      <c r="F592" s="35">
        <f t="shared" si="124"/>
        <v>187</v>
      </c>
      <c r="G592" s="35">
        <f t="shared" si="124"/>
        <v>187</v>
      </c>
      <c r="H592" s="35">
        <f t="shared" si="124"/>
        <v>187</v>
      </c>
    </row>
    <row r="593" spans="1:8" s="38" customFormat="1" ht="28.5" customHeight="1" x14ac:dyDescent="0.25">
      <c r="A593" s="36" t="s">
        <v>121</v>
      </c>
      <c r="B593" s="33" t="s">
        <v>159</v>
      </c>
      <c r="C593" s="33" t="s">
        <v>146</v>
      </c>
      <c r="D593" s="33" t="s">
        <v>189</v>
      </c>
      <c r="E593" s="33" t="s">
        <v>122</v>
      </c>
      <c r="F593" s="35">
        <f t="shared" si="124"/>
        <v>187</v>
      </c>
      <c r="G593" s="35">
        <f t="shared" si="124"/>
        <v>187</v>
      </c>
      <c r="H593" s="35">
        <f t="shared" si="124"/>
        <v>187</v>
      </c>
    </row>
    <row r="594" spans="1:8" s="38" customFormat="1" ht="29.25" customHeight="1" x14ac:dyDescent="0.25">
      <c r="A594" s="36" t="s">
        <v>123</v>
      </c>
      <c r="B594" s="33" t="s">
        <v>159</v>
      </c>
      <c r="C594" s="33" t="s">
        <v>146</v>
      </c>
      <c r="D594" s="33" t="s">
        <v>189</v>
      </c>
      <c r="E594" s="33" t="s">
        <v>124</v>
      </c>
      <c r="F594" s="35">
        <v>187</v>
      </c>
      <c r="G594" s="35">
        <v>187</v>
      </c>
      <c r="H594" s="35">
        <v>187</v>
      </c>
    </row>
    <row r="595" spans="1:8" s="38" customFormat="1" ht="18.75" customHeight="1" x14ac:dyDescent="0.25">
      <c r="A595" s="36" t="s">
        <v>446</v>
      </c>
      <c r="B595" s="33" t="s">
        <v>159</v>
      </c>
      <c r="C595" s="33" t="s">
        <v>159</v>
      </c>
      <c r="D595" s="33" t="s">
        <v>101</v>
      </c>
      <c r="E595" s="33" t="s">
        <v>102</v>
      </c>
      <c r="F595" s="35">
        <f>F596</f>
        <v>316.5</v>
      </c>
      <c r="G595" s="35">
        <f>G596</f>
        <v>316.5</v>
      </c>
      <c r="H595" s="35">
        <f>H596</f>
        <v>316.5</v>
      </c>
    </row>
    <row r="596" spans="1:8" s="38" customFormat="1" ht="44.25" customHeight="1" x14ac:dyDescent="0.25">
      <c r="A596" s="36" t="s">
        <v>447</v>
      </c>
      <c r="B596" s="33" t="s">
        <v>159</v>
      </c>
      <c r="C596" s="33" t="s">
        <v>159</v>
      </c>
      <c r="D596" s="33" t="s">
        <v>448</v>
      </c>
      <c r="E596" s="33" t="s">
        <v>102</v>
      </c>
      <c r="F596" s="35">
        <f>F597+F603</f>
        <v>316.5</v>
      </c>
      <c r="G596" s="35">
        <f>G597+G603</f>
        <v>316.5</v>
      </c>
      <c r="H596" s="35">
        <f>H597+H603</f>
        <v>316.5</v>
      </c>
    </row>
    <row r="597" spans="1:8" s="38" customFormat="1" ht="28.5" customHeight="1" x14ac:dyDescent="0.25">
      <c r="A597" s="36" t="s">
        <v>449</v>
      </c>
      <c r="B597" s="33" t="s">
        <v>159</v>
      </c>
      <c r="C597" s="33" t="s">
        <v>159</v>
      </c>
      <c r="D597" s="33" t="s">
        <v>450</v>
      </c>
      <c r="E597" s="33" t="s">
        <v>102</v>
      </c>
      <c r="F597" s="35">
        <f t="shared" ref="F597:H599" si="125">F598</f>
        <v>272.60000000000002</v>
      </c>
      <c r="G597" s="35">
        <f t="shared" si="125"/>
        <v>272.60000000000002</v>
      </c>
      <c r="H597" s="35">
        <f t="shared" si="125"/>
        <v>272.60000000000002</v>
      </c>
    </row>
    <row r="598" spans="1:8" s="38" customFormat="1" ht="15" customHeight="1" x14ac:dyDescent="0.25">
      <c r="A598" s="36" t="s">
        <v>180</v>
      </c>
      <c r="B598" s="33" t="s">
        <v>159</v>
      </c>
      <c r="C598" s="33" t="s">
        <v>159</v>
      </c>
      <c r="D598" s="33" t="s">
        <v>451</v>
      </c>
      <c r="E598" s="33" t="s">
        <v>102</v>
      </c>
      <c r="F598" s="35">
        <f t="shared" si="125"/>
        <v>272.60000000000002</v>
      </c>
      <c r="G598" s="35">
        <f t="shared" si="125"/>
        <v>272.60000000000002</v>
      </c>
      <c r="H598" s="35">
        <f t="shared" si="125"/>
        <v>272.60000000000002</v>
      </c>
    </row>
    <row r="599" spans="1:8" s="38" customFormat="1" ht="32.25" customHeight="1" x14ac:dyDescent="0.25">
      <c r="A599" s="36" t="s">
        <v>395</v>
      </c>
      <c r="B599" s="33" t="s">
        <v>159</v>
      </c>
      <c r="C599" s="33" t="s">
        <v>159</v>
      </c>
      <c r="D599" s="33" t="s">
        <v>451</v>
      </c>
      <c r="E599" s="33" t="s">
        <v>396</v>
      </c>
      <c r="F599" s="35">
        <f t="shared" si="125"/>
        <v>272.60000000000002</v>
      </c>
      <c r="G599" s="35">
        <f t="shared" si="125"/>
        <v>272.60000000000002</v>
      </c>
      <c r="H599" s="35">
        <f t="shared" si="125"/>
        <v>272.60000000000002</v>
      </c>
    </row>
    <row r="600" spans="1:8" s="38" customFormat="1" ht="15" x14ac:dyDescent="0.25">
      <c r="A600" s="36" t="s">
        <v>397</v>
      </c>
      <c r="B600" s="33" t="s">
        <v>159</v>
      </c>
      <c r="C600" s="33" t="s">
        <v>159</v>
      </c>
      <c r="D600" s="33" t="s">
        <v>451</v>
      </c>
      <c r="E600" s="33" t="s">
        <v>398</v>
      </c>
      <c r="F600" s="35">
        <v>272.60000000000002</v>
      </c>
      <c r="G600" s="35">
        <v>272.60000000000002</v>
      </c>
      <c r="H600" s="35">
        <v>272.60000000000002</v>
      </c>
    </row>
    <row r="601" spans="1:8" s="38" customFormat="1" ht="39" hidden="1" customHeight="1" x14ac:dyDescent="0.25">
      <c r="A601" s="36" t="s">
        <v>452</v>
      </c>
      <c r="B601" s="33" t="s">
        <v>159</v>
      </c>
      <c r="C601" s="33" t="s">
        <v>249</v>
      </c>
      <c r="D601" s="33" t="s">
        <v>453</v>
      </c>
      <c r="E601" s="33" t="s">
        <v>102</v>
      </c>
      <c r="F601" s="35">
        <f t="shared" ref="F601:H602" si="126">G601/1000</f>
        <v>0</v>
      </c>
      <c r="G601" s="35">
        <f t="shared" si="126"/>
        <v>0</v>
      </c>
      <c r="H601" s="35">
        <f t="shared" si="126"/>
        <v>0</v>
      </c>
    </row>
    <row r="602" spans="1:8" s="38" customFormat="1" ht="15" hidden="1" customHeight="1" x14ac:dyDescent="0.25">
      <c r="A602" s="36" t="s">
        <v>454</v>
      </c>
      <c r="B602" s="33" t="s">
        <v>159</v>
      </c>
      <c r="C602" s="33" t="s">
        <v>249</v>
      </c>
      <c r="D602" s="33" t="s">
        <v>453</v>
      </c>
      <c r="E602" s="33" t="s">
        <v>455</v>
      </c>
      <c r="F602" s="35">
        <f t="shared" si="126"/>
        <v>0</v>
      </c>
      <c r="G602" s="35">
        <f t="shared" si="126"/>
        <v>0</v>
      </c>
      <c r="H602" s="35">
        <f t="shared" si="126"/>
        <v>0</v>
      </c>
    </row>
    <row r="603" spans="1:8" s="38" customFormat="1" ht="27.75" customHeight="1" x14ac:dyDescent="0.25">
      <c r="A603" s="36" t="s">
        <v>456</v>
      </c>
      <c r="B603" s="33" t="s">
        <v>159</v>
      </c>
      <c r="C603" s="33" t="s">
        <v>159</v>
      </c>
      <c r="D603" s="33" t="s">
        <v>457</v>
      </c>
      <c r="E603" s="33" t="s">
        <v>102</v>
      </c>
      <c r="F603" s="35">
        <f t="shared" ref="F603:H605" si="127">F604</f>
        <v>43.9</v>
      </c>
      <c r="G603" s="35">
        <f t="shared" si="127"/>
        <v>43.9</v>
      </c>
      <c r="H603" s="35">
        <f t="shared" si="127"/>
        <v>43.9</v>
      </c>
    </row>
    <row r="604" spans="1:8" s="38" customFormat="1" ht="17.25" customHeight="1" x14ac:dyDescent="0.25">
      <c r="A604" s="36" t="s">
        <v>180</v>
      </c>
      <c r="B604" s="33" t="s">
        <v>159</v>
      </c>
      <c r="C604" s="33" t="s">
        <v>159</v>
      </c>
      <c r="D604" s="33" t="s">
        <v>458</v>
      </c>
      <c r="E604" s="33" t="s">
        <v>102</v>
      </c>
      <c r="F604" s="35">
        <f t="shared" si="127"/>
        <v>43.9</v>
      </c>
      <c r="G604" s="35">
        <f t="shared" si="127"/>
        <v>43.9</v>
      </c>
      <c r="H604" s="35">
        <f t="shared" si="127"/>
        <v>43.9</v>
      </c>
    </row>
    <row r="605" spans="1:8" s="38" customFormat="1" ht="29.25" customHeight="1" x14ac:dyDescent="0.25">
      <c r="A605" s="36" t="s">
        <v>395</v>
      </c>
      <c r="B605" s="33" t="s">
        <v>159</v>
      </c>
      <c r="C605" s="33" t="s">
        <v>159</v>
      </c>
      <c r="D605" s="33" t="s">
        <v>458</v>
      </c>
      <c r="E605" s="33" t="s">
        <v>396</v>
      </c>
      <c r="F605" s="35">
        <f t="shared" si="127"/>
        <v>43.9</v>
      </c>
      <c r="G605" s="35">
        <f t="shared" si="127"/>
        <v>43.9</v>
      </c>
      <c r="H605" s="35">
        <f t="shared" si="127"/>
        <v>43.9</v>
      </c>
    </row>
    <row r="606" spans="1:8" s="38" customFormat="1" ht="19.5" customHeight="1" x14ac:dyDescent="0.25">
      <c r="A606" s="36" t="s">
        <v>397</v>
      </c>
      <c r="B606" s="33" t="s">
        <v>159</v>
      </c>
      <c r="C606" s="33" t="s">
        <v>159</v>
      </c>
      <c r="D606" s="33" t="s">
        <v>458</v>
      </c>
      <c r="E606" s="33" t="s">
        <v>398</v>
      </c>
      <c r="F606" s="35">
        <v>43.9</v>
      </c>
      <c r="G606" s="35">
        <v>43.9</v>
      </c>
      <c r="H606" s="35">
        <v>43.9</v>
      </c>
    </row>
    <row r="607" spans="1:8" s="38" customFormat="1" ht="15" customHeight="1" x14ac:dyDescent="0.2">
      <c r="A607" s="52" t="s">
        <v>459</v>
      </c>
      <c r="B607" s="31" t="s">
        <v>460</v>
      </c>
      <c r="C607" s="31" t="s">
        <v>100</v>
      </c>
      <c r="D607" s="31" t="s">
        <v>101</v>
      </c>
      <c r="E607" s="31" t="s">
        <v>102</v>
      </c>
      <c r="F607" s="32">
        <f>F608</f>
        <v>5832.9999999999991</v>
      </c>
      <c r="G607" s="32">
        <f>G608</f>
        <v>5732.9999999999991</v>
      </c>
      <c r="H607" s="32">
        <f>H608</f>
        <v>5732.9999999999991</v>
      </c>
    </row>
    <row r="608" spans="1:8" s="38" customFormat="1" ht="18.75" customHeight="1" x14ac:dyDescent="0.25">
      <c r="A608" s="36" t="s">
        <v>461</v>
      </c>
      <c r="B608" s="33" t="s">
        <v>460</v>
      </c>
      <c r="C608" s="33" t="s">
        <v>99</v>
      </c>
      <c r="D608" s="33" t="s">
        <v>101</v>
      </c>
      <c r="E608" s="33" t="s">
        <v>102</v>
      </c>
      <c r="F608" s="35">
        <f>F609+F614+F619+F639</f>
        <v>5832.9999999999991</v>
      </c>
      <c r="G608" s="35">
        <f>G609+G614+G619+G639</f>
        <v>5732.9999999999991</v>
      </c>
      <c r="H608" s="35">
        <f>H609+H614+H619+H639</f>
        <v>5732.9999999999991</v>
      </c>
    </row>
    <row r="609" spans="1:8" s="38" customFormat="1" ht="41.25" customHeight="1" x14ac:dyDescent="0.25">
      <c r="A609" s="36" t="s">
        <v>176</v>
      </c>
      <c r="B609" s="33" t="s">
        <v>460</v>
      </c>
      <c r="C609" s="33" t="s">
        <v>99</v>
      </c>
      <c r="D609" s="33" t="s">
        <v>177</v>
      </c>
      <c r="E609" s="33" t="s">
        <v>102</v>
      </c>
      <c r="F609" s="35">
        <f>F610</f>
        <v>5.9</v>
      </c>
      <c r="G609" s="35">
        <f>G610</f>
        <v>5.9</v>
      </c>
      <c r="H609" s="35">
        <f>H610</f>
        <v>5.9</v>
      </c>
    </row>
    <row r="610" spans="1:8" s="38" customFormat="1" ht="42.75" customHeight="1" x14ac:dyDescent="0.25">
      <c r="A610" s="36" t="s">
        <v>462</v>
      </c>
      <c r="B610" s="33" t="s">
        <v>460</v>
      </c>
      <c r="C610" s="33" t="s">
        <v>99</v>
      </c>
      <c r="D610" s="33" t="s">
        <v>463</v>
      </c>
      <c r="E610" s="33" t="s">
        <v>102</v>
      </c>
      <c r="F610" s="35">
        <f t="shared" ref="F610:H617" si="128">F611</f>
        <v>5.9</v>
      </c>
      <c r="G610" s="35">
        <f t="shared" si="128"/>
        <v>5.9</v>
      </c>
      <c r="H610" s="35">
        <f t="shared" si="128"/>
        <v>5.9</v>
      </c>
    </row>
    <row r="611" spans="1:8" s="38" customFormat="1" ht="14.25" customHeight="1" x14ac:dyDescent="0.25">
      <c r="A611" s="36" t="s">
        <v>180</v>
      </c>
      <c r="B611" s="33" t="s">
        <v>460</v>
      </c>
      <c r="C611" s="33" t="s">
        <v>99</v>
      </c>
      <c r="D611" s="33" t="s">
        <v>464</v>
      </c>
      <c r="E611" s="33" t="s">
        <v>102</v>
      </c>
      <c r="F611" s="35">
        <f t="shared" si="128"/>
        <v>5.9</v>
      </c>
      <c r="G611" s="35">
        <f t="shared" si="128"/>
        <v>5.9</v>
      </c>
      <c r="H611" s="35">
        <f t="shared" si="128"/>
        <v>5.9</v>
      </c>
    </row>
    <row r="612" spans="1:8" s="38" customFormat="1" ht="27.75" customHeight="1" x14ac:dyDescent="0.25">
      <c r="A612" s="36" t="s">
        <v>121</v>
      </c>
      <c r="B612" s="33" t="s">
        <v>460</v>
      </c>
      <c r="C612" s="33" t="s">
        <v>99</v>
      </c>
      <c r="D612" s="33" t="s">
        <v>464</v>
      </c>
      <c r="E612" s="33" t="s">
        <v>122</v>
      </c>
      <c r="F612" s="35">
        <f t="shared" si="128"/>
        <v>5.9</v>
      </c>
      <c r="G612" s="35">
        <f t="shared" si="128"/>
        <v>5.9</v>
      </c>
      <c r="H612" s="35">
        <f t="shared" si="128"/>
        <v>5.9</v>
      </c>
    </row>
    <row r="613" spans="1:8" s="38" customFormat="1" ht="28.5" customHeight="1" x14ac:dyDescent="0.25">
      <c r="A613" s="36" t="s">
        <v>123</v>
      </c>
      <c r="B613" s="33" t="s">
        <v>460</v>
      </c>
      <c r="C613" s="33" t="s">
        <v>99</v>
      </c>
      <c r="D613" s="33" t="s">
        <v>464</v>
      </c>
      <c r="E613" s="33" t="s">
        <v>124</v>
      </c>
      <c r="F613" s="35">
        <f>5.9+5.9-5.9</f>
        <v>5.9</v>
      </c>
      <c r="G613" s="35">
        <f>5.9+5.9-5.9</f>
        <v>5.9</v>
      </c>
      <c r="H613" s="35">
        <f>5.9+5.9-5.9</f>
        <v>5.9</v>
      </c>
    </row>
    <row r="614" spans="1:8" s="38" customFormat="1" ht="37.5" hidden="1" customHeight="1" x14ac:dyDescent="0.25">
      <c r="A614" s="36" t="s">
        <v>465</v>
      </c>
      <c r="B614" s="33" t="s">
        <v>460</v>
      </c>
      <c r="C614" s="33" t="s">
        <v>99</v>
      </c>
      <c r="D614" s="33" t="s">
        <v>466</v>
      </c>
      <c r="E614" s="33" t="s">
        <v>102</v>
      </c>
      <c r="F614" s="35">
        <f t="shared" si="128"/>
        <v>0</v>
      </c>
      <c r="G614" s="35">
        <f t="shared" si="128"/>
        <v>0</v>
      </c>
      <c r="H614" s="35">
        <f t="shared" si="128"/>
        <v>0</v>
      </c>
    </row>
    <row r="615" spans="1:8" s="38" customFormat="1" ht="24" hidden="1" customHeight="1" x14ac:dyDescent="0.25">
      <c r="A615" s="36" t="s">
        <v>467</v>
      </c>
      <c r="B615" s="33" t="s">
        <v>460</v>
      </c>
      <c r="C615" s="33" t="s">
        <v>99</v>
      </c>
      <c r="D615" s="33" t="s">
        <v>468</v>
      </c>
      <c r="E615" s="33" t="s">
        <v>102</v>
      </c>
      <c r="F615" s="35">
        <f t="shared" si="128"/>
        <v>0</v>
      </c>
      <c r="G615" s="35">
        <f t="shared" si="128"/>
        <v>0</v>
      </c>
      <c r="H615" s="35">
        <f t="shared" si="128"/>
        <v>0</v>
      </c>
    </row>
    <row r="616" spans="1:8" s="38" customFormat="1" ht="15" hidden="1" customHeight="1" x14ac:dyDescent="0.25">
      <c r="A616" s="36" t="s">
        <v>180</v>
      </c>
      <c r="B616" s="33" t="s">
        <v>460</v>
      </c>
      <c r="C616" s="33" t="s">
        <v>99</v>
      </c>
      <c r="D616" s="33" t="s">
        <v>469</v>
      </c>
      <c r="E616" s="33" t="s">
        <v>102</v>
      </c>
      <c r="F616" s="35">
        <f t="shared" si="128"/>
        <v>0</v>
      </c>
      <c r="G616" s="35">
        <f t="shared" si="128"/>
        <v>0</v>
      </c>
      <c r="H616" s="35">
        <f t="shared" si="128"/>
        <v>0</v>
      </c>
    </row>
    <row r="617" spans="1:8" s="38" customFormat="1" ht="30" hidden="1" customHeight="1" x14ac:dyDescent="0.25">
      <c r="A617" s="36" t="s">
        <v>121</v>
      </c>
      <c r="B617" s="33" t="s">
        <v>460</v>
      </c>
      <c r="C617" s="33" t="s">
        <v>99</v>
      </c>
      <c r="D617" s="33" t="s">
        <v>469</v>
      </c>
      <c r="E617" s="33" t="s">
        <v>122</v>
      </c>
      <c r="F617" s="35">
        <f t="shared" si="128"/>
        <v>0</v>
      </c>
      <c r="G617" s="35">
        <f t="shared" si="128"/>
        <v>0</v>
      </c>
      <c r="H617" s="35">
        <f t="shared" si="128"/>
        <v>0</v>
      </c>
    </row>
    <row r="618" spans="1:8" s="38" customFormat="1" ht="27.75" hidden="1" customHeight="1" x14ac:dyDescent="0.25">
      <c r="A618" s="36" t="s">
        <v>123</v>
      </c>
      <c r="B618" s="33" t="s">
        <v>460</v>
      </c>
      <c r="C618" s="33" t="s">
        <v>99</v>
      </c>
      <c r="D618" s="33" t="s">
        <v>469</v>
      </c>
      <c r="E618" s="33" t="s">
        <v>124</v>
      </c>
      <c r="F618" s="35">
        <f>5.9-5.9</f>
        <v>0</v>
      </c>
      <c r="G618" s="35">
        <f>5.9-5.9</f>
        <v>0</v>
      </c>
      <c r="H618" s="35">
        <f>5.9-5.9</f>
        <v>0</v>
      </c>
    </row>
    <row r="619" spans="1:8" s="38" customFormat="1" ht="40.5" customHeight="1" x14ac:dyDescent="0.25">
      <c r="A619" s="36" t="s">
        <v>470</v>
      </c>
      <c r="B619" s="33" t="s">
        <v>460</v>
      </c>
      <c r="C619" s="33" t="s">
        <v>99</v>
      </c>
      <c r="D619" s="33" t="s">
        <v>471</v>
      </c>
      <c r="E619" s="33" t="s">
        <v>102</v>
      </c>
      <c r="F619" s="35">
        <f>F620+F635</f>
        <v>5749.9</v>
      </c>
      <c r="G619" s="35">
        <f>G620+G635</f>
        <v>5649.9</v>
      </c>
      <c r="H619" s="35">
        <f>H620+H635</f>
        <v>5649.9</v>
      </c>
    </row>
    <row r="620" spans="1:8" s="38" customFormat="1" ht="27.75" customHeight="1" x14ac:dyDescent="0.25">
      <c r="A620" s="36" t="s">
        <v>472</v>
      </c>
      <c r="B620" s="33" t="s">
        <v>460</v>
      </c>
      <c r="C620" s="33" t="s">
        <v>99</v>
      </c>
      <c r="D620" s="33" t="s">
        <v>473</v>
      </c>
      <c r="E620" s="33" t="s">
        <v>102</v>
      </c>
      <c r="F620" s="35">
        <f>F621+F632+F629+F626</f>
        <v>5251.5</v>
      </c>
      <c r="G620" s="35">
        <f>G621+G632+G629+G626</f>
        <v>5251.5</v>
      </c>
      <c r="H620" s="35">
        <f>H621+H632+H629+H626</f>
        <v>5251.5</v>
      </c>
    </row>
    <row r="621" spans="1:8" s="38" customFormat="1" ht="27.75" customHeight="1" x14ac:dyDescent="0.25">
      <c r="A621" s="36" t="s">
        <v>238</v>
      </c>
      <c r="B621" s="33" t="s">
        <v>460</v>
      </c>
      <c r="C621" s="33" t="s">
        <v>99</v>
      </c>
      <c r="D621" s="33" t="s">
        <v>474</v>
      </c>
      <c r="E621" s="33" t="s">
        <v>102</v>
      </c>
      <c r="F621" s="35">
        <f>F622+F624</f>
        <v>4486</v>
      </c>
      <c r="G621" s="35">
        <f>G622+G624</f>
        <v>4895.3</v>
      </c>
      <c r="H621" s="35">
        <f>H622+H624</f>
        <v>4895.3</v>
      </c>
    </row>
    <row r="622" spans="1:8" s="38" customFormat="1" ht="68.25" customHeight="1" x14ac:dyDescent="0.25">
      <c r="A622" s="36" t="s">
        <v>111</v>
      </c>
      <c r="B622" s="33" t="s">
        <v>460</v>
      </c>
      <c r="C622" s="33" t="s">
        <v>99</v>
      </c>
      <c r="D622" s="33" t="s">
        <v>474</v>
      </c>
      <c r="E622" s="33" t="s">
        <v>112</v>
      </c>
      <c r="F622" s="35">
        <f>F623</f>
        <v>3931.0000000000005</v>
      </c>
      <c r="G622" s="35">
        <f>G623</f>
        <v>4340.3</v>
      </c>
      <c r="H622" s="35">
        <f>H623</f>
        <v>4340.3</v>
      </c>
    </row>
    <row r="623" spans="1:8" s="38" customFormat="1" ht="19.5" customHeight="1" x14ac:dyDescent="0.25">
      <c r="A623" s="36" t="s">
        <v>240</v>
      </c>
      <c r="B623" s="33" t="s">
        <v>460</v>
      </c>
      <c r="C623" s="33" t="s">
        <v>99</v>
      </c>
      <c r="D623" s="33" t="s">
        <v>474</v>
      </c>
      <c r="E623" s="33" t="s">
        <v>241</v>
      </c>
      <c r="F623" s="35">
        <f>4033.3-78.6-23.7</f>
        <v>3931.0000000000005</v>
      </c>
      <c r="G623" s="35">
        <f>4033.3+307</f>
        <v>4340.3</v>
      </c>
      <c r="H623" s="35">
        <f>4033.3+307</f>
        <v>4340.3</v>
      </c>
    </row>
    <row r="624" spans="1:8" s="38" customFormat="1" ht="30" customHeight="1" x14ac:dyDescent="0.25">
      <c r="A624" s="36" t="s">
        <v>121</v>
      </c>
      <c r="B624" s="33" t="s">
        <v>460</v>
      </c>
      <c r="C624" s="33" t="s">
        <v>99</v>
      </c>
      <c r="D624" s="33" t="s">
        <v>474</v>
      </c>
      <c r="E624" s="33" t="s">
        <v>122</v>
      </c>
      <c r="F624" s="35">
        <f>F625</f>
        <v>555</v>
      </c>
      <c r="G624" s="35">
        <f>G625</f>
        <v>555</v>
      </c>
      <c r="H624" s="35">
        <f>H625</f>
        <v>555</v>
      </c>
    </row>
    <row r="625" spans="1:8" s="38" customFormat="1" ht="30.75" customHeight="1" x14ac:dyDescent="0.25">
      <c r="A625" s="36" t="s">
        <v>123</v>
      </c>
      <c r="B625" s="33" t="s">
        <v>460</v>
      </c>
      <c r="C625" s="33" t="s">
        <v>99</v>
      </c>
      <c r="D625" s="33" t="s">
        <v>474</v>
      </c>
      <c r="E625" s="33" t="s">
        <v>124</v>
      </c>
      <c r="F625" s="35">
        <v>555</v>
      </c>
      <c r="G625" s="35">
        <v>555</v>
      </c>
      <c r="H625" s="35">
        <v>555</v>
      </c>
    </row>
    <row r="626" spans="1:8" s="38" customFormat="1" ht="58.5" customHeight="1" x14ac:dyDescent="0.25">
      <c r="A626" s="36" t="s">
        <v>728</v>
      </c>
      <c r="B626" s="33" t="s">
        <v>460</v>
      </c>
      <c r="C626" s="33" t="s">
        <v>99</v>
      </c>
      <c r="D626" s="33" t="s">
        <v>729</v>
      </c>
      <c r="E626" s="33" t="s">
        <v>102</v>
      </c>
      <c r="F626" s="35">
        <f>F627</f>
        <v>102.3</v>
      </c>
      <c r="G626" s="35">
        <f t="shared" ref="G626:H627" si="129">G627</f>
        <v>0</v>
      </c>
      <c r="H626" s="35">
        <f t="shared" si="129"/>
        <v>0</v>
      </c>
    </row>
    <row r="627" spans="1:8" s="38" customFormat="1" ht="72" customHeight="1" x14ac:dyDescent="0.25">
      <c r="A627" s="36" t="s">
        <v>111</v>
      </c>
      <c r="B627" s="33" t="s">
        <v>460</v>
      </c>
      <c r="C627" s="33" t="s">
        <v>99</v>
      </c>
      <c r="D627" s="33" t="s">
        <v>729</v>
      </c>
      <c r="E627" s="33" t="s">
        <v>112</v>
      </c>
      <c r="F627" s="35">
        <f>F628</f>
        <v>102.3</v>
      </c>
      <c r="G627" s="35">
        <f t="shared" si="129"/>
        <v>0</v>
      </c>
      <c r="H627" s="35">
        <f t="shared" si="129"/>
        <v>0</v>
      </c>
    </row>
    <row r="628" spans="1:8" s="38" customFormat="1" ht="27" customHeight="1" x14ac:dyDescent="0.25">
      <c r="A628" s="36" t="s">
        <v>240</v>
      </c>
      <c r="B628" s="33" t="s">
        <v>460</v>
      </c>
      <c r="C628" s="33" t="s">
        <v>99</v>
      </c>
      <c r="D628" s="33" t="s">
        <v>729</v>
      </c>
      <c r="E628" s="33" t="s">
        <v>241</v>
      </c>
      <c r="F628" s="35">
        <f>78.6+23.7</f>
        <v>102.3</v>
      </c>
      <c r="G628" s="35">
        <v>0</v>
      </c>
      <c r="H628" s="35">
        <v>0</v>
      </c>
    </row>
    <row r="629" spans="1:8" s="38" customFormat="1" ht="27.75" customHeight="1" x14ac:dyDescent="0.25">
      <c r="A629" s="36" t="s">
        <v>475</v>
      </c>
      <c r="B629" s="33" t="s">
        <v>460</v>
      </c>
      <c r="C629" s="33" t="s">
        <v>99</v>
      </c>
      <c r="D629" s="33" t="s">
        <v>476</v>
      </c>
      <c r="E629" s="33" t="s">
        <v>102</v>
      </c>
      <c r="F629" s="35">
        <f t="shared" ref="F629:H630" si="130">F630</f>
        <v>307</v>
      </c>
      <c r="G629" s="35">
        <f t="shared" si="130"/>
        <v>0</v>
      </c>
      <c r="H629" s="35">
        <f t="shared" si="130"/>
        <v>0</v>
      </c>
    </row>
    <row r="630" spans="1:8" s="38" customFormat="1" ht="25.5" customHeight="1" x14ac:dyDescent="0.25">
      <c r="A630" s="36" t="s">
        <v>111</v>
      </c>
      <c r="B630" s="33" t="s">
        <v>460</v>
      </c>
      <c r="C630" s="33" t="s">
        <v>99</v>
      </c>
      <c r="D630" s="33" t="s">
        <v>476</v>
      </c>
      <c r="E630" s="33" t="s">
        <v>112</v>
      </c>
      <c r="F630" s="35">
        <f t="shared" si="130"/>
        <v>307</v>
      </c>
      <c r="G630" s="35">
        <f t="shared" si="130"/>
        <v>0</v>
      </c>
      <c r="H630" s="35">
        <f t="shared" si="130"/>
        <v>0</v>
      </c>
    </row>
    <row r="631" spans="1:8" s="38" customFormat="1" ht="15.75" customHeight="1" x14ac:dyDescent="0.25">
      <c r="A631" s="36" t="s">
        <v>240</v>
      </c>
      <c r="B631" s="33" t="s">
        <v>460</v>
      </c>
      <c r="C631" s="33" t="s">
        <v>99</v>
      </c>
      <c r="D631" s="33" t="s">
        <v>476</v>
      </c>
      <c r="E631" s="33" t="s">
        <v>241</v>
      </c>
      <c r="F631" s="35">
        <v>307</v>
      </c>
      <c r="G631" s="35">
        <v>0</v>
      </c>
      <c r="H631" s="35">
        <v>0</v>
      </c>
    </row>
    <row r="632" spans="1:8" s="38" customFormat="1" ht="54" customHeight="1" x14ac:dyDescent="0.25">
      <c r="A632" s="36" t="s">
        <v>236</v>
      </c>
      <c r="B632" s="33" t="s">
        <v>460</v>
      </c>
      <c r="C632" s="33" t="s">
        <v>99</v>
      </c>
      <c r="D632" s="33" t="s">
        <v>477</v>
      </c>
      <c r="E632" s="33" t="s">
        <v>102</v>
      </c>
      <c r="F632" s="35">
        <f t="shared" ref="F632:H633" si="131">F633</f>
        <v>356.2</v>
      </c>
      <c r="G632" s="35">
        <f t="shared" si="131"/>
        <v>356.2</v>
      </c>
      <c r="H632" s="35">
        <f t="shared" si="131"/>
        <v>356.2</v>
      </c>
    </row>
    <row r="633" spans="1:8" s="38" customFormat="1" ht="15" customHeight="1" x14ac:dyDescent="0.25">
      <c r="A633" s="36" t="s">
        <v>125</v>
      </c>
      <c r="B633" s="33" t="s">
        <v>460</v>
      </c>
      <c r="C633" s="33" t="s">
        <v>99</v>
      </c>
      <c r="D633" s="33" t="s">
        <v>477</v>
      </c>
      <c r="E633" s="33" t="s">
        <v>126</v>
      </c>
      <c r="F633" s="35">
        <f t="shared" si="131"/>
        <v>356.2</v>
      </c>
      <c r="G633" s="35">
        <f t="shared" si="131"/>
        <v>356.2</v>
      </c>
      <c r="H633" s="35">
        <f t="shared" si="131"/>
        <v>356.2</v>
      </c>
    </row>
    <row r="634" spans="1:8" s="38" customFormat="1" ht="15" customHeight="1" x14ac:dyDescent="0.25">
      <c r="A634" s="36" t="s">
        <v>127</v>
      </c>
      <c r="B634" s="33" t="s">
        <v>460</v>
      </c>
      <c r="C634" s="33" t="s">
        <v>99</v>
      </c>
      <c r="D634" s="33" t="s">
        <v>477</v>
      </c>
      <c r="E634" s="33" t="s">
        <v>128</v>
      </c>
      <c r="F634" s="35">
        <v>356.2</v>
      </c>
      <c r="G634" s="35">
        <v>356.2</v>
      </c>
      <c r="H634" s="35">
        <v>356.2</v>
      </c>
    </row>
    <row r="635" spans="1:8" s="38" customFormat="1" ht="41.25" customHeight="1" x14ac:dyDescent="0.25">
      <c r="A635" s="36" t="s">
        <v>478</v>
      </c>
      <c r="B635" s="33" t="s">
        <v>460</v>
      </c>
      <c r="C635" s="33" t="s">
        <v>99</v>
      </c>
      <c r="D635" s="33" t="s">
        <v>479</v>
      </c>
      <c r="E635" s="33" t="s">
        <v>102</v>
      </c>
      <c r="F635" s="35">
        <f t="shared" ref="F635:H637" si="132">F636</f>
        <v>498.4</v>
      </c>
      <c r="G635" s="35">
        <f t="shared" si="132"/>
        <v>398.4</v>
      </c>
      <c r="H635" s="35">
        <f t="shared" si="132"/>
        <v>398.4</v>
      </c>
    </row>
    <row r="636" spans="1:8" s="38" customFormat="1" ht="27.75" customHeight="1" x14ac:dyDescent="0.25">
      <c r="A636" s="36" t="s">
        <v>238</v>
      </c>
      <c r="B636" s="33" t="s">
        <v>460</v>
      </c>
      <c r="C636" s="33" t="s">
        <v>99</v>
      </c>
      <c r="D636" s="33" t="s">
        <v>480</v>
      </c>
      <c r="E636" s="33" t="s">
        <v>102</v>
      </c>
      <c r="F636" s="35">
        <f t="shared" si="132"/>
        <v>498.4</v>
      </c>
      <c r="G636" s="35">
        <f t="shared" si="132"/>
        <v>398.4</v>
      </c>
      <c r="H636" s="35">
        <f t="shared" si="132"/>
        <v>398.4</v>
      </c>
    </row>
    <row r="637" spans="1:8" s="38" customFormat="1" ht="28.5" customHeight="1" x14ac:dyDescent="0.25">
      <c r="A637" s="36" t="s">
        <v>121</v>
      </c>
      <c r="B637" s="33" t="s">
        <v>460</v>
      </c>
      <c r="C637" s="33" t="s">
        <v>99</v>
      </c>
      <c r="D637" s="33" t="s">
        <v>480</v>
      </c>
      <c r="E637" s="33" t="s">
        <v>122</v>
      </c>
      <c r="F637" s="35">
        <f t="shared" si="132"/>
        <v>498.4</v>
      </c>
      <c r="G637" s="35">
        <f t="shared" si="132"/>
        <v>398.4</v>
      </c>
      <c r="H637" s="35">
        <f t="shared" si="132"/>
        <v>398.4</v>
      </c>
    </row>
    <row r="638" spans="1:8" s="38" customFormat="1" ht="30.75" customHeight="1" x14ac:dyDescent="0.25">
      <c r="A638" s="36" t="s">
        <v>123</v>
      </c>
      <c r="B638" s="33" t="s">
        <v>460</v>
      </c>
      <c r="C638" s="33" t="s">
        <v>99</v>
      </c>
      <c r="D638" s="33" t="s">
        <v>480</v>
      </c>
      <c r="E638" s="33" t="s">
        <v>124</v>
      </c>
      <c r="F638" s="35">
        <f>398.4+100</f>
        <v>498.4</v>
      </c>
      <c r="G638" s="35">
        <v>398.4</v>
      </c>
      <c r="H638" s="35">
        <v>398.4</v>
      </c>
    </row>
    <row r="639" spans="1:8" s="38" customFormat="1" ht="59.25" customHeight="1" x14ac:dyDescent="0.25">
      <c r="A639" s="36" t="s">
        <v>204</v>
      </c>
      <c r="B639" s="33" t="s">
        <v>460</v>
      </c>
      <c r="C639" s="33" t="s">
        <v>99</v>
      </c>
      <c r="D639" s="33" t="s">
        <v>205</v>
      </c>
      <c r="E639" s="33" t="s">
        <v>102</v>
      </c>
      <c r="F639" s="35">
        <f t="shared" ref="F639:H643" si="133">F640</f>
        <v>77.2</v>
      </c>
      <c r="G639" s="35">
        <f t="shared" si="133"/>
        <v>77.2</v>
      </c>
      <c r="H639" s="35">
        <f t="shared" si="133"/>
        <v>77.2</v>
      </c>
    </row>
    <row r="640" spans="1:8" s="38" customFormat="1" ht="40.5" customHeight="1" x14ac:dyDescent="0.25">
      <c r="A640" s="36" t="s">
        <v>206</v>
      </c>
      <c r="B640" s="33" t="s">
        <v>460</v>
      </c>
      <c r="C640" s="33" t="s">
        <v>99</v>
      </c>
      <c r="D640" s="33" t="s">
        <v>207</v>
      </c>
      <c r="E640" s="33" t="s">
        <v>102</v>
      </c>
      <c r="F640" s="35">
        <f t="shared" si="133"/>
        <v>77.2</v>
      </c>
      <c r="G640" s="35">
        <f t="shared" si="133"/>
        <v>77.2</v>
      </c>
      <c r="H640" s="35">
        <f t="shared" si="133"/>
        <v>77.2</v>
      </c>
    </row>
    <row r="641" spans="1:8" s="38" customFormat="1" ht="42" customHeight="1" x14ac:dyDescent="0.25">
      <c r="A641" s="36" t="s">
        <v>208</v>
      </c>
      <c r="B641" s="33" t="s">
        <v>460</v>
      </c>
      <c r="C641" s="33" t="s">
        <v>99</v>
      </c>
      <c r="D641" s="33" t="s">
        <v>209</v>
      </c>
      <c r="E641" s="33" t="s">
        <v>102</v>
      </c>
      <c r="F641" s="35">
        <f t="shared" si="133"/>
        <v>77.2</v>
      </c>
      <c r="G641" s="35">
        <f t="shared" si="133"/>
        <v>77.2</v>
      </c>
      <c r="H641" s="35">
        <f t="shared" si="133"/>
        <v>77.2</v>
      </c>
    </row>
    <row r="642" spans="1:8" s="38" customFormat="1" ht="15.75" customHeight="1" x14ac:dyDescent="0.25">
      <c r="A642" s="36" t="s">
        <v>180</v>
      </c>
      <c r="B642" s="33" t="s">
        <v>460</v>
      </c>
      <c r="C642" s="33" t="s">
        <v>99</v>
      </c>
      <c r="D642" s="33" t="s">
        <v>210</v>
      </c>
      <c r="E642" s="33" t="s">
        <v>102</v>
      </c>
      <c r="F642" s="35">
        <f t="shared" si="133"/>
        <v>77.2</v>
      </c>
      <c r="G642" s="35">
        <f t="shared" si="133"/>
        <v>77.2</v>
      </c>
      <c r="H642" s="35">
        <f t="shared" si="133"/>
        <v>77.2</v>
      </c>
    </row>
    <row r="643" spans="1:8" s="38" customFormat="1" ht="27" customHeight="1" x14ac:dyDescent="0.25">
      <c r="A643" s="36" t="s">
        <v>121</v>
      </c>
      <c r="B643" s="33" t="s">
        <v>460</v>
      </c>
      <c r="C643" s="33" t="s">
        <v>99</v>
      </c>
      <c r="D643" s="33" t="s">
        <v>210</v>
      </c>
      <c r="E643" s="33" t="s">
        <v>122</v>
      </c>
      <c r="F643" s="35">
        <f t="shared" si="133"/>
        <v>77.2</v>
      </c>
      <c r="G643" s="35">
        <f t="shared" si="133"/>
        <v>77.2</v>
      </c>
      <c r="H643" s="35">
        <f t="shared" si="133"/>
        <v>77.2</v>
      </c>
    </row>
    <row r="644" spans="1:8" s="38" customFormat="1" ht="27.75" customHeight="1" x14ac:dyDescent="0.25">
      <c r="A644" s="36" t="s">
        <v>123</v>
      </c>
      <c r="B644" s="33" t="s">
        <v>460</v>
      </c>
      <c r="C644" s="33" t="s">
        <v>99</v>
      </c>
      <c r="D644" s="33" t="s">
        <v>210</v>
      </c>
      <c r="E644" s="33" t="s">
        <v>124</v>
      </c>
      <c r="F644" s="35">
        <v>77.2</v>
      </c>
      <c r="G644" s="35">
        <v>77.2</v>
      </c>
      <c r="H644" s="35">
        <v>77.2</v>
      </c>
    </row>
    <row r="645" spans="1:8" s="38" customFormat="1" ht="14.25" x14ac:dyDescent="0.2">
      <c r="A645" s="52" t="s">
        <v>481</v>
      </c>
      <c r="B645" s="31" t="s">
        <v>482</v>
      </c>
      <c r="C645" s="31" t="s">
        <v>100</v>
      </c>
      <c r="D645" s="31" t="s">
        <v>101</v>
      </c>
      <c r="E645" s="31" t="s">
        <v>102</v>
      </c>
      <c r="F645" s="32">
        <f>F646+F651+F659</f>
        <v>992.49999999999989</v>
      </c>
      <c r="G645" s="32">
        <f>G646+G651+G659</f>
        <v>1013.9</v>
      </c>
      <c r="H645" s="32">
        <f>H646+H651+H659</f>
        <v>1025.4000000000001</v>
      </c>
    </row>
    <row r="646" spans="1:8" s="38" customFormat="1" ht="15" x14ac:dyDescent="0.25">
      <c r="A646" s="36" t="s">
        <v>483</v>
      </c>
      <c r="B646" s="33" t="s">
        <v>482</v>
      </c>
      <c r="C646" s="33" t="s">
        <v>99</v>
      </c>
      <c r="D646" s="33" t="s">
        <v>101</v>
      </c>
      <c r="E646" s="33" t="s">
        <v>102</v>
      </c>
      <c r="F646" s="35">
        <f t="shared" ref="F646:H649" si="134">F647</f>
        <v>402</v>
      </c>
      <c r="G646" s="35">
        <f t="shared" si="134"/>
        <v>402</v>
      </c>
      <c r="H646" s="35">
        <f t="shared" si="134"/>
        <v>402</v>
      </c>
    </row>
    <row r="647" spans="1:8" s="42" customFormat="1" ht="26.25" x14ac:dyDescent="0.25">
      <c r="A647" s="36" t="s">
        <v>340</v>
      </c>
      <c r="B647" s="33" t="s">
        <v>482</v>
      </c>
      <c r="C647" s="33" t="s">
        <v>99</v>
      </c>
      <c r="D647" s="33" t="s">
        <v>341</v>
      </c>
      <c r="E647" s="33" t="s">
        <v>102</v>
      </c>
      <c r="F647" s="35">
        <f t="shared" si="134"/>
        <v>402</v>
      </c>
      <c r="G647" s="35">
        <f t="shared" si="134"/>
        <v>402</v>
      </c>
      <c r="H647" s="35">
        <f t="shared" si="134"/>
        <v>402</v>
      </c>
    </row>
    <row r="648" spans="1:8" s="42" customFormat="1" ht="15" x14ac:dyDescent="0.25">
      <c r="A648" s="36" t="s">
        <v>484</v>
      </c>
      <c r="B648" s="33" t="s">
        <v>482</v>
      </c>
      <c r="C648" s="33" t="s">
        <v>99</v>
      </c>
      <c r="D648" s="33" t="s">
        <v>485</v>
      </c>
      <c r="E648" s="33" t="s">
        <v>102</v>
      </c>
      <c r="F648" s="35">
        <f t="shared" si="134"/>
        <v>402</v>
      </c>
      <c r="G648" s="35">
        <f t="shared" si="134"/>
        <v>402</v>
      </c>
      <c r="H648" s="35">
        <f t="shared" si="134"/>
        <v>402</v>
      </c>
    </row>
    <row r="649" spans="1:8" s="39" customFormat="1" ht="21" customHeight="1" x14ac:dyDescent="0.25">
      <c r="A649" s="36" t="s">
        <v>486</v>
      </c>
      <c r="B649" s="33" t="s">
        <v>482</v>
      </c>
      <c r="C649" s="33" t="s">
        <v>99</v>
      </c>
      <c r="D649" s="33" t="s">
        <v>485</v>
      </c>
      <c r="E649" s="33" t="s">
        <v>487</v>
      </c>
      <c r="F649" s="35">
        <f t="shared" si="134"/>
        <v>402</v>
      </c>
      <c r="G649" s="35">
        <f t="shared" si="134"/>
        <v>402</v>
      </c>
      <c r="H649" s="35">
        <f t="shared" si="134"/>
        <v>402</v>
      </c>
    </row>
    <row r="650" spans="1:8" s="39" customFormat="1" ht="26.25" x14ac:dyDescent="0.25">
      <c r="A650" s="36" t="s">
        <v>488</v>
      </c>
      <c r="B650" s="33" t="s">
        <v>482</v>
      </c>
      <c r="C650" s="33" t="s">
        <v>99</v>
      </c>
      <c r="D650" s="33" t="s">
        <v>485</v>
      </c>
      <c r="E650" s="33" t="s">
        <v>489</v>
      </c>
      <c r="F650" s="35">
        <v>402</v>
      </c>
      <c r="G650" s="35">
        <v>402</v>
      </c>
      <c r="H650" s="35">
        <v>402</v>
      </c>
    </row>
    <row r="651" spans="1:8" s="39" customFormat="1" ht="15" x14ac:dyDescent="0.25">
      <c r="A651" s="36" t="s">
        <v>490</v>
      </c>
      <c r="B651" s="33" t="s">
        <v>482</v>
      </c>
      <c r="C651" s="33" t="s">
        <v>244</v>
      </c>
      <c r="D651" s="33" t="s">
        <v>101</v>
      </c>
      <c r="E651" s="33" t="s">
        <v>102</v>
      </c>
      <c r="F651" s="35">
        <f t="shared" ref="F651:H652" si="135">F652</f>
        <v>317.09999999999997</v>
      </c>
      <c r="G651" s="35">
        <f t="shared" si="135"/>
        <v>328.5</v>
      </c>
      <c r="H651" s="35">
        <f t="shared" si="135"/>
        <v>340</v>
      </c>
    </row>
    <row r="652" spans="1:8" s="38" customFormat="1" ht="26.25" x14ac:dyDescent="0.25">
      <c r="A652" s="36" t="s">
        <v>340</v>
      </c>
      <c r="B652" s="33" t="s">
        <v>482</v>
      </c>
      <c r="C652" s="33" t="s">
        <v>244</v>
      </c>
      <c r="D652" s="33" t="s">
        <v>341</v>
      </c>
      <c r="E652" s="33" t="s">
        <v>102</v>
      </c>
      <c r="F652" s="35">
        <f t="shared" si="135"/>
        <v>317.09999999999997</v>
      </c>
      <c r="G652" s="35">
        <f t="shared" si="135"/>
        <v>328.5</v>
      </c>
      <c r="H652" s="35">
        <f t="shared" si="135"/>
        <v>340</v>
      </c>
    </row>
    <row r="653" spans="1:8" s="42" customFormat="1" ht="37.5" customHeight="1" x14ac:dyDescent="0.25">
      <c r="A653" s="36" t="s">
        <v>491</v>
      </c>
      <c r="B653" s="33" t="s">
        <v>482</v>
      </c>
      <c r="C653" s="33" t="s">
        <v>244</v>
      </c>
      <c r="D653" s="33" t="s">
        <v>492</v>
      </c>
      <c r="E653" s="33" t="s">
        <v>102</v>
      </c>
      <c r="F653" s="35">
        <f>F655+F657</f>
        <v>317.09999999999997</v>
      </c>
      <c r="G653" s="35">
        <f>G655+G657</f>
        <v>328.5</v>
      </c>
      <c r="H653" s="35">
        <v>340</v>
      </c>
    </row>
    <row r="654" spans="1:8" s="42" customFormat="1" ht="27" customHeight="1" x14ac:dyDescent="0.25">
      <c r="A654" s="36" t="s">
        <v>121</v>
      </c>
      <c r="B654" s="33" t="s">
        <v>482</v>
      </c>
      <c r="C654" s="33" t="s">
        <v>244</v>
      </c>
      <c r="D654" s="33" t="s">
        <v>492</v>
      </c>
      <c r="E654" s="33" t="s">
        <v>122</v>
      </c>
      <c r="F654" s="35">
        <f>F655</f>
        <v>5.7</v>
      </c>
      <c r="G654" s="35">
        <f>G655</f>
        <v>5.9</v>
      </c>
      <c r="H654" s="35">
        <f>H655</f>
        <v>6.1</v>
      </c>
    </row>
    <row r="655" spans="1:8" s="42" customFormat="1" ht="27.75" customHeight="1" x14ac:dyDescent="0.25">
      <c r="A655" s="36" t="s">
        <v>123</v>
      </c>
      <c r="B655" s="33" t="s">
        <v>482</v>
      </c>
      <c r="C655" s="33" t="s">
        <v>244</v>
      </c>
      <c r="D655" s="33" t="s">
        <v>492</v>
      </c>
      <c r="E655" s="33" t="s">
        <v>124</v>
      </c>
      <c r="F655" s="35">
        <v>5.7</v>
      </c>
      <c r="G655" s="35">
        <v>5.9</v>
      </c>
      <c r="H655" s="35">
        <v>6.1</v>
      </c>
    </row>
    <row r="656" spans="1:8" s="39" customFormat="1" ht="14.25" customHeight="1" x14ac:dyDescent="0.25">
      <c r="A656" s="36" t="s">
        <v>486</v>
      </c>
      <c r="B656" s="33" t="s">
        <v>482</v>
      </c>
      <c r="C656" s="33" t="s">
        <v>244</v>
      </c>
      <c r="D656" s="33" t="s">
        <v>492</v>
      </c>
      <c r="E656" s="33" t="s">
        <v>487</v>
      </c>
      <c r="F656" s="35">
        <f>F657</f>
        <v>311.39999999999998</v>
      </c>
      <c r="G656" s="35">
        <f>G657</f>
        <v>322.60000000000002</v>
      </c>
      <c r="H656" s="35">
        <f>H657</f>
        <v>333.9</v>
      </c>
    </row>
    <row r="657" spans="1:8" s="39" customFormat="1" ht="28.5" customHeight="1" x14ac:dyDescent="0.25">
      <c r="A657" s="36" t="s">
        <v>488</v>
      </c>
      <c r="B657" s="33" t="s">
        <v>482</v>
      </c>
      <c r="C657" s="33" t="s">
        <v>244</v>
      </c>
      <c r="D657" s="33" t="s">
        <v>492</v>
      </c>
      <c r="E657" s="33" t="s">
        <v>489</v>
      </c>
      <c r="F657" s="35">
        <v>311.39999999999998</v>
      </c>
      <c r="G657" s="35">
        <v>322.60000000000002</v>
      </c>
      <c r="H657" s="35">
        <v>333.9</v>
      </c>
    </row>
    <row r="658" spans="1:8" s="39" customFormat="1" ht="14.25" hidden="1" customHeight="1" x14ac:dyDescent="0.25">
      <c r="A658" s="36"/>
      <c r="B658" s="33"/>
      <c r="C658" s="33"/>
      <c r="D658" s="33"/>
      <c r="E658" s="33"/>
      <c r="F658" s="35">
        <f>G658/1000</f>
        <v>0</v>
      </c>
      <c r="G658" s="35">
        <f>H658/1000</f>
        <v>0</v>
      </c>
      <c r="H658" s="35">
        <f>I658/1000</f>
        <v>0</v>
      </c>
    </row>
    <row r="659" spans="1:8" s="38" customFormat="1" ht="18.75" customHeight="1" x14ac:dyDescent="0.25">
      <c r="A659" s="36" t="s">
        <v>493</v>
      </c>
      <c r="B659" s="33" t="s">
        <v>482</v>
      </c>
      <c r="C659" s="33" t="s">
        <v>116</v>
      </c>
      <c r="D659" s="33" t="s">
        <v>101</v>
      </c>
      <c r="E659" s="33" t="s">
        <v>102</v>
      </c>
      <c r="F659" s="35">
        <f>F660</f>
        <v>273.39999999999998</v>
      </c>
      <c r="G659" s="35">
        <f>G660</f>
        <v>283.39999999999998</v>
      </c>
      <c r="H659" s="35">
        <f>H660</f>
        <v>283.39999999999998</v>
      </c>
    </row>
    <row r="660" spans="1:8" s="38" customFormat="1" ht="26.25" x14ac:dyDescent="0.25">
      <c r="A660" s="36" t="s">
        <v>340</v>
      </c>
      <c r="B660" s="33" t="s">
        <v>482</v>
      </c>
      <c r="C660" s="33" t="s">
        <v>116</v>
      </c>
      <c r="D660" s="33" t="s">
        <v>341</v>
      </c>
      <c r="E660" s="33" t="s">
        <v>102</v>
      </c>
      <c r="F660" s="35">
        <f>F664+F661</f>
        <v>273.39999999999998</v>
      </c>
      <c r="G660" s="35">
        <f>G664+G661</f>
        <v>283.39999999999998</v>
      </c>
      <c r="H660" s="35">
        <f>H664+H661</f>
        <v>283.39999999999998</v>
      </c>
    </row>
    <row r="661" spans="1:8" s="38" customFormat="1" ht="90" hidden="1" x14ac:dyDescent="0.25">
      <c r="A661" s="36" t="s">
        <v>141</v>
      </c>
      <c r="B661" s="33" t="s">
        <v>482</v>
      </c>
      <c r="C661" s="33" t="s">
        <v>116</v>
      </c>
      <c r="D661" s="33" t="s">
        <v>142</v>
      </c>
      <c r="E661" s="33" t="s">
        <v>102</v>
      </c>
      <c r="F661" s="35">
        <f t="shared" ref="F661:H662" si="136">F662</f>
        <v>0</v>
      </c>
      <c r="G661" s="35">
        <f t="shared" si="136"/>
        <v>0</v>
      </c>
      <c r="H661" s="35">
        <f t="shared" si="136"/>
        <v>0</v>
      </c>
    </row>
    <row r="662" spans="1:8" s="38" customFormat="1" ht="26.25" hidden="1" x14ac:dyDescent="0.25">
      <c r="A662" s="36" t="s">
        <v>121</v>
      </c>
      <c r="B662" s="33" t="s">
        <v>482</v>
      </c>
      <c r="C662" s="33" t="s">
        <v>116</v>
      </c>
      <c r="D662" s="33" t="s">
        <v>142</v>
      </c>
      <c r="E662" s="33" t="s">
        <v>122</v>
      </c>
      <c r="F662" s="35">
        <f t="shared" si="136"/>
        <v>0</v>
      </c>
      <c r="G662" s="35">
        <f t="shared" si="136"/>
        <v>0</v>
      </c>
      <c r="H662" s="35">
        <f t="shared" si="136"/>
        <v>0</v>
      </c>
    </row>
    <row r="663" spans="1:8" s="38" customFormat="1" ht="39" hidden="1" x14ac:dyDescent="0.25">
      <c r="A663" s="36" t="s">
        <v>123</v>
      </c>
      <c r="B663" s="33" t="s">
        <v>482</v>
      </c>
      <c r="C663" s="33" t="s">
        <v>116</v>
      </c>
      <c r="D663" s="33" t="s">
        <v>142</v>
      </c>
      <c r="E663" s="33" t="s">
        <v>124</v>
      </c>
      <c r="F663" s="35">
        <f>4.9-4.9</f>
        <v>0</v>
      </c>
      <c r="G663" s="35">
        <f>4.9-4.9</f>
        <v>0</v>
      </c>
      <c r="H663" s="35">
        <f>4.9-4.9</f>
        <v>0</v>
      </c>
    </row>
    <row r="664" spans="1:8" s="38" customFormat="1" ht="54" customHeight="1" x14ac:dyDescent="0.25">
      <c r="A664" s="36" t="s">
        <v>494</v>
      </c>
      <c r="B664" s="33" t="s">
        <v>482</v>
      </c>
      <c r="C664" s="33" t="s">
        <v>116</v>
      </c>
      <c r="D664" s="33" t="s">
        <v>495</v>
      </c>
      <c r="E664" s="33" t="s">
        <v>102</v>
      </c>
      <c r="F664" s="35">
        <f t="shared" ref="F664:H665" si="137">F665</f>
        <v>273.39999999999998</v>
      </c>
      <c r="G664" s="35">
        <f t="shared" si="137"/>
        <v>283.39999999999998</v>
      </c>
      <c r="H664" s="35">
        <f t="shared" si="137"/>
        <v>283.39999999999998</v>
      </c>
    </row>
    <row r="665" spans="1:8" s="38" customFormat="1" ht="15" x14ac:dyDescent="0.25">
      <c r="A665" s="36" t="s">
        <v>496</v>
      </c>
      <c r="B665" s="33" t="s">
        <v>482</v>
      </c>
      <c r="C665" s="33" t="s">
        <v>116</v>
      </c>
      <c r="D665" s="33" t="s">
        <v>495</v>
      </c>
      <c r="E665" s="33" t="s">
        <v>487</v>
      </c>
      <c r="F665" s="35">
        <f t="shared" si="137"/>
        <v>273.39999999999998</v>
      </c>
      <c r="G665" s="35">
        <f t="shared" si="137"/>
        <v>283.39999999999998</v>
      </c>
      <c r="H665" s="35">
        <f t="shared" si="137"/>
        <v>283.39999999999998</v>
      </c>
    </row>
    <row r="666" spans="1:8" s="38" customFormat="1" ht="26.25" x14ac:dyDescent="0.25">
      <c r="A666" s="36" t="s">
        <v>488</v>
      </c>
      <c r="B666" s="33" t="s">
        <v>482</v>
      </c>
      <c r="C666" s="33" t="s">
        <v>116</v>
      </c>
      <c r="D666" s="33" t="s">
        <v>495</v>
      </c>
      <c r="E666" s="33" t="s">
        <v>489</v>
      </c>
      <c r="F666" s="35">
        <v>273.39999999999998</v>
      </c>
      <c r="G666" s="35">
        <v>283.39999999999998</v>
      </c>
      <c r="H666" s="35">
        <v>283.39999999999998</v>
      </c>
    </row>
    <row r="667" spans="1:8" s="38" customFormat="1" ht="15" hidden="1" x14ac:dyDescent="0.25">
      <c r="A667" s="36" t="s">
        <v>497</v>
      </c>
      <c r="B667" s="33" t="s">
        <v>482</v>
      </c>
      <c r="C667" s="33" t="s">
        <v>155</v>
      </c>
      <c r="D667" s="33" t="s">
        <v>101</v>
      </c>
      <c r="E667" s="33" t="s">
        <v>102</v>
      </c>
      <c r="F667" s="35">
        <f t="shared" ref="F667:H670" si="138">F668</f>
        <v>0</v>
      </c>
      <c r="G667" s="35">
        <f t="shared" si="138"/>
        <v>0</v>
      </c>
      <c r="H667" s="35">
        <f t="shared" si="138"/>
        <v>0</v>
      </c>
    </row>
    <row r="668" spans="1:8" s="38" customFormat="1" ht="26.25" hidden="1" x14ac:dyDescent="0.25">
      <c r="A668" s="36" t="s">
        <v>340</v>
      </c>
      <c r="B668" s="33" t="s">
        <v>482</v>
      </c>
      <c r="C668" s="33" t="s">
        <v>155</v>
      </c>
      <c r="D668" s="33" t="s">
        <v>341</v>
      </c>
      <c r="E668" s="33" t="s">
        <v>102</v>
      </c>
      <c r="F668" s="35">
        <f t="shared" si="138"/>
        <v>0</v>
      </c>
      <c r="G668" s="35">
        <f t="shared" si="138"/>
        <v>0</v>
      </c>
      <c r="H668" s="35">
        <f t="shared" si="138"/>
        <v>0</v>
      </c>
    </row>
    <row r="669" spans="1:8" s="38" customFormat="1" ht="26.25" hidden="1" x14ac:dyDescent="0.25">
      <c r="A669" s="36" t="s">
        <v>498</v>
      </c>
      <c r="B669" s="33" t="s">
        <v>482</v>
      </c>
      <c r="C669" s="33" t="s">
        <v>155</v>
      </c>
      <c r="D669" s="33" t="s">
        <v>499</v>
      </c>
      <c r="E669" s="33" t="s">
        <v>102</v>
      </c>
      <c r="F669" s="35">
        <f t="shared" si="138"/>
        <v>0</v>
      </c>
      <c r="G669" s="35">
        <f t="shared" si="138"/>
        <v>0</v>
      </c>
      <c r="H669" s="35">
        <f t="shared" si="138"/>
        <v>0</v>
      </c>
    </row>
    <row r="670" spans="1:8" s="38" customFormat="1" ht="15" hidden="1" x14ac:dyDescent="0.25">
      <c r="A670" s="36" t="s">
        <v>496</v>
      </c>
      <c r="B670" s="33" t="s">
        <v>482</v>
      </c>
      <c r="C670" s="33" t="s">
        <v>155</v>
      </c>
      <c r="D670" s="33" t="s">
        <v>499</v>
      </c>
      <c r="E670" s="33" t="s">
        <v>487</v>
      </c>
      <c r="F670" s="35">
        <f t="shared" si="138"/>
        <v>0</v>
      </c>
      <c r="G670" s="35">
        <f t="shared" si="138"/>
        <v>0</v>
      </c>
      <c r="H670" s="35">
        <f t="shared" si="138"/>
        <v>0</v>
      </c>
    </row>
    <row r="671" spans="1:8" s="38" customFormat="1" ht="15.75" hidden="1" customHeight="1" x14ac:dyDescent="0.25">
      <c r="A671" s="36" t="s">
        <v>488</v>
      </c>
      <c r="B671" s="33" t="s">
        <v>482</v>
      </c>
      <c r="C671" s="33" t="s">
        <v>155</v>
      </c>
      <c r="D671" s="33" t="s">
        <v>499</v>
      </c>
      <c r="E671" s="33" t="s">
        <v>489</v>
      </c>
      <c r="F671" s="35">
        <v>0</v>
      </c>
      <c r="G671" s="35">
        <v>0</v>
      </c>
      <c r="H671" s="35">
        <v>0</v>
      </c>
    </row>
    <row r="672" spans="1:8" s="38" customFormat="1" ht="15.75" customHeight="1" x14ac:dyDescent="0.2">
      <c r="A672" s="52" t="s">
        <v>500</v>
      </c>
      <c r="B672" s="31" t="s">
        <v>165</v>
      </c>
      <c r="C672" s="31" t="s">
        <v>100</v>
      </c>
      <c r="D672" s="31" t="s">
        <v>101</v>
      </c>
      <c r="E672" s="31" t="s">
        <v>102</v>
      </c>
      <c r="F672" s="32">
        <f t="shared" ref="F672:H673" si="139">F673</f>
        <v>369</v>
      </c>
      <c r="G672" s="32">
        <f t="shared" si="139"/>
        <v>369</v>
      </c>
      <c r="H672" s="32">
        <f t="shared" si="139"/>
        <v>369</v>
      </c>
    </row>
    <row r="673" spans="1:8" s="38" customFormat="1" ht="15.75" customHeight="1" x14ac:dyDescent="0.25">
      <c r="A673" s="36" t="s">
        <v>501</v>
      </c>
      <c r="B673" s="33" t="s">
        <v>165</v>
      </c>
      <c r="C673" s="33" t="s">
        <v>104</v>
      </c>
      <c r="D673" s="33" t="s">
        <v>101</v>
      </c>
      <c r="E673" s="33" t="s">
        <v>102</v>
      </c>
      <c r="F673" s="35">
        <f t="shared" si="139"/>
        <v>369</v>
      </c>
      <c r="G673" s="35">
        <f t="shared" si="139"/>
        <v>369</v>
      </c>
      <c r="H673" s="35">
        <f t="shared" si="139"/>
        <v>369</v>
      </c>
    </row>
    <row r="674" spans="1:8" s="38" customFormat="1" ht="38.25" customHeight="1" x14ac:dyDescent="0.25">
      <c r="A674" s="36" t="s">
        <v>441</v>
      </c>
      <c r="B674" s="33" t="s">
        <v>165</v>
      </c>
      <c r="C674" s="33" t="s">
        <v>104</v>
      </c>
      <c r="D674" s="33" t="s">
        <v>413</v>
      </c>
      <c r="E674" s="33" t="s">
        <v>102</v>
      </c>
      <c r="F674" s="35">
        <f>F675+F679+F689</f>
        <v>369</v>
      </c>
      <c r="G674" s="35">
        <f>G675+G679+G689</f>
        <v>369</v>
      </c>
      <c r="H674" s="35">
        <f>H675+H679+H689</f>
        <v>369</v>
      </c>
    </row>
    <row r="675" spans="1:8" s="38" customFormat="1" ht="39" customHeight="1" x14ac:dyDescent="0.25">
      <c r="A675" s="36" t="s">
        <v>502</v>
      </c>
      <c r="B675" s="33" t="s">
        <v>165</v>
      </c>
      <c r="C675" s="33" t="s">
        <v>104</v>
      </c>
      <c r="D675" s="33" t="s">
        <v>503</v>
      </c>
      <c r="E675" s="33" t="s">
        <v>102</v>
      </c>
      <c r="F675" s="35">
        <f t="shared" ref="F675:H677" si="140">F676</f>
        <v>21</v>
      </c>
      <c r="G675" s="35">
        <f t="shared" si="140"/>
        <v>21</v>
      </c>
      <c r="H675" s="35">
        <f t="shared" si="140"/>
        <v>21</v>
      </c>
    </row>
    <row r="676" spans="1:8" s="38" customFormat="1" ht="15.75" customHeight="1" x14ac:dyDescent="0.25">
      <c r="A676" s="36" t="s">
        <v>180</v>
      </c>
      <c r="B676" s="33" t="s">
        <v>165</v>
      </c>
      <c r="C676" s="33" t="s">
        <v>104</v>
      </c>
      <c r="D676" s="33" t="s">
        <v>504</v>
      </c>
      <c r="E676" s="33" t="s">
        <v>102</v>
      </c>
      <c r="F676" s="35">
        <f t="shared" si="140"/>
        <v>21</v>
      </c>
      <c r="G676" s="35">
        <f t="shared" si="140"/>
        <v>21</v>
      </c>
      <c r="H676" s="35">
        <f t="shared" si="140"/>
        <v>21</v>
      </c>
    </row>
    <row r="677" spans="1:8" s="38" customFormat="1" ht="27.75" customHeight="1" x14ac:dyDescent="0.25">
      <c r="A677" s="36" t="s">
        <v>121</v>
      </c>
      <c r="B677" s="33" t="s">
        <v>165</v>
      </c>
      <c r="C677" s="33" t="s">
        <v>104</v>
      </c>
      <c r="D677" s="33" t="s">
        <v>504</v>
      </c>
      <c r="E677" s="33" t="s">
        <v>122</v>
      </c>
      <c r="F677" s="35">
        <f t="shared" si="140"/>
        <v>21</v>
      </c>
      <c r="G677" s="35">
        <f t="shared" si="140"/>
        <v>21</v>
      </c>
      <c r="H677" s="35">
        <f t="shared" si="140"/>
        <v>21</v>
      </c>
    </row>
    <row r="678" spans="1:8" s="38" customFormat="1" ht="27.75" customHeight="1" x14ac:dyDescent="0.25">
      <c r="A678" s="36" t="s">
        <v>123</v>
      </c>
      <c r="B678" s="33" t="s">
        <v>165</v>
      </c>
      <c r="C678" s="33" t="s">
        <v>104</v>
      </c>
      <c r="D678" s="33" t="s">
        <v>504</v>
      </c>
      <c r="E678" s="33" t="s">
        <v>124</v>
      </c>
      <c r="F678" s="35">
        <v>21</v>
      </c>
      <c r="G678" s="35">
        <v>21</v>
      </c>
      <c r="H678" s="35">
        <v>21</v>
      </c>
    </row>
    <row r="679" spans="1:8" s="38" customFormat="1" ht="81.75" customHeight="1" x14ac:dyDescent="0.25">
      <c r="A679" s="36" t="s">
        <v>442</v>
      </c>
      <c r="B679" s="33" t="s">
        <v>165</v>
      </c>
      <c r="C679" s="33" t="s">
        <v>104</v>
      </c>
      <c r="D679" s="33" t="s">
        <v>415</v>
      </c>
      <c r="E679" s="33" t="s">
        <v>102</v>
      </c>
      <c r="F679" s="35">
        <f>F680</f>
        <v>328</v>
      </c>
      <c r="G679" s="35">
        <f>G680</f>
        <v>328</v>
      </c>
      <c r="H679" s="35">
        <f>H680</f>
        <v>328</v>
      </c>
    </row>
    <row r="680" spans="1:8" s="38" customFormat="1" ht="15.75" customHeight="1" x14ac:dyDescent="0.25">
      <c r="A680" s="36" t="s">
        <v>180</v>
      </c>
      <c r="B680" s="33" t="s">
        <v>165</v>
      </c>
      <c r="C680" s="33" t="s">
        <v>104</v>
      </c>
      <c r="D680" s="33" t="s">
        <v>416</v>
      </c>
      <c r="E680" s="33" t="s">
        <v>102</v>
      </c>
      <c r="F680" s="35">
        <f>F681+F683</f>
        <v>328</v>
      </c>
      <c r="G680" s="35">
        <f>G681+G683</f>
        <v>328</v>
      </c>
      <c r="H680" s="35">
        <f>H681+H683</f>
        <v>328</v>
      </c>
    </row>
    <row r="681" spans="1:8" s="38" customFormat="1" ht="71.25" customHeight="1" x14ac:dyDescent="0.25">
      <c r="A681" s="36" t="s">
        <v>111</v>
      </c>
      <c r="B681" s="33" t="s">
        <v>165</v>
      </c>
      <c r="C681" s="33" t="s">
        <v>104</v>
      </c>
      <c r="D681" s="33" t="s">
        <v>416</v>
      </c>
      <c r="E681" s="33" t="s">
        <v>112</v>
      </c>
      <c r="F681" s="35">
        <f>F682</f>
        <v>187.8</v>
      </c>
      <c r="G681" s="35">
        <f>G682</f>
        <v>187.8</v>
      </c>
      <c r="H681" s="35">
        <f>H682</f>
        <v>187.8</v>
      </c>
    </row>
    <row r="682" spans="1:8" s="38" customFormat="1" ht="15.75" customHeight="1" x14ac:dyDescent="0.25">
      <c r="A682" s="36" t="s">
        <v>240</v>
      </c>
      <c r="B682" s="33" t="s">
        <v>165</v>
      </c>
      <c r="C682" s="33" t="s">
        <v>104</v>
      </c>
      <c r="D682" s="33" t="s">
        <v>416</v>
      </c>
      <c r="E682" s="33" t="s">
        <v>241</v>
      </c>
      <c r="F682" s="35">
        <v>187.8</v>
      </c>
      <c r="G682" s="35">
        <v>187.8</v>
      </c>
      <c r="H682" s="35">
        <v>187.8</v>
      </c>
    </row>
    <row r="683" spans="1:8" s="38" customFormat="1" ht="28.5" customHeight="1" x14ac:dyDescent="0.25">
      <c r="A683" s="36" t="s">
        <v>121</v>
      </c>
      <c r="B683" s="33" t="s">
        <v>165</v>
      </c>
      <c r="C683" s="33" t="s">
        <v>104</v>
      </c>
      <c r="D683" s="33" t="s">
        <v>416</v>
      </c>
      <c r="E683" s="33" t="s">
        <v>122</v>
      </c>
      <c r="F683" s="35">
        <f>F684</f>
        <v>140.19999999999999</v>
      </c>
      <c r="G683" s="35">
        <f>G684</f>
        <v>140.19999999999999</v>
      </c>
      <c r="H683" s="35">
        <f>H684</f>
        <v>140.19999999999999</v>
      </c>
    </row>
    <row r="684" spans="1:8" s="38" customFormat="1" ht="26.25" customHeight="1" x14ac:dyDescent="0.25">
      <c r="A684" s="36" t="s">
        <v>123</v>
      </c>
      <c r="B684" s="33" t="s">
        <v>165</v>
      </c>
      <c r="C684" s="33" t="s">
        <v>104</v>
      </c>
      <c r="D684" s="33" t="s">
        <v>416</v>
      </c>
      <c r="E684" s="33" t="s">
        <v>124</v>
      </c>
      <c r="F684" s="35">
        <v>140.19999999999999</v>
      </c>
      <c r="G684" s="35">
        <v>140.19999999999999</v>
      </c>
      <c r="H684" s="35">
        <v>140.19999999999999</v>
      </c>
    </row>
    <row r="685" spans="1:8" s="38" customFormat="1" ht="24" hidden="1" customHeight="1" x14ac:dyDescent="0.25">
      <c r="A685" s="36" t="s">
        <v>505</v>
      </c>
      <c r="B685" s="33" t="s">
        <v>165</v>
      </c>
      <c r="C685" s="33" t="s">
        <v>104</v>
      </c>
      <c r="D685" s="33" t="s">
        <v>506</v>
      </c>
      <c r="E685" s="33" t="s">
        <v>102</v>
      </c>
      <c r="F685" s="35">
        <f t="shared" ref="F685:H687" si="141">F686</f>
        <v>0</v>
      </c>
      <c r="G685" s="35">
        <f t="shared" si="141"/>
        <v>0</v>
      </c>
      <c r="H685" s="35">
        <f t="shared" si="141"/>
        <v>0</v>
      </c>
    </row>
    <row r="686" spans="1:8" s="38" customFormat="1" ht="13.5" hidden="1" customHeight="1" x14ac:dyDescent="0.25">
      <c r="A686" s="36" t="s">
        <v>180</v>
      </c>
      <c r="B686" s="33" t="s">
        <v>165</v>
      </c>
      <c r="C686" s="33" t="s">
        <v>104</v>
      </c>
      <c r="D686" s="33" t="s">
        <v>507</v>
      </c>
      <c r="E686" s="33" t="s">
        <v>102</v>
      </c>
      <c r="F686" s="35">
        <f t="shared" si="141"/>
        <v>0</v>
      </c>
      <c r="G686" s="35">
        <f t="shared" si="141"/>
        <v>0</v>
      </c>
      <c r="H686" s="35">
        <f t="shared" si="141"/>
        <v>0</v>
      </c>
    </row>
    <row r="687" spans="1:8" s="38" customFormat="1" ht="27" hidden="1" customHeight="1" x14ac:dyDescent="0.25">
      <c r="A687" s="36" t="s">
        <v>121</v>
      </c>
      <c r="B687" s="33" t="s">
        <v>165</v>
      </c>
      <c r="C687" s="33" t="s">
        <v>104</v>
      </c>
      <c r="D687" s="33" t="s">
        <v>507</v>
      </c>
      <c r="E687" s="33" t="s">
        <v>122</v>
      </c>
      <c r="F687" s="35">
        <f t="shared" si="141"/>
        <v>0</v>
      </c>
      <c r="G687" s="35">
        <f t="shared" si="141"/>
        <v>0</v>
      </c>
      <c r="H687" s="35">
        <f t="shared" si="141"/>
        <v>0</v>
      </c>
    </row>
    <row r="688" spans="1:8" s="38" customFormat="1" ht="27.75" hidden="1" customHeight="1" x14ac:dyDescent="0.25">
      <c r="A688" s="36" t="s">
        <v>123</v>
      </c>
      <c r="B688" s="33" t="s">
        <v>165</v>
      </c>
      <c r="C688" s="33" t="s">
        <v>104</v>
      </c>
      <c r="D688" s="33" t="s">
        <v>507</v>
      </c>
      <c r="E688" s="33" t="s">
        <v>124</v>
      </c>
      <c r="F688" s="35"/>
      <c r="G688" s="35"/>
      <c r="H688" s="35"/>
    </row>
    <row r="689" spans="1:8" s="38" customFormat="1" ht="33" customHeight="1" x14ac:dyDescent="0.25">
      <c r="A689" s="36" t="s">
        <v>508</v>
      </c>
      <c r="B689" s="33" t="s">
        <v>165</v>
      </c>
      <c r="C689" s="33" t="s">
        <v>104</v>
      </c>
      <c r="D689" s="33" t="s">
        <v>509</v>
      </c>
      <c r="E689" s="33" t="s">
        <v>102</v>
      </c>
      <c r="F689" s="35">
        <f t="shared" ref="F689:H691" si="142">F690</f>
        <v>20</v>
      </c>
      <c r="G689" s="35">
        <f t="shared" si="142"/>
        <v>20</v>
      </c>
      <c r="H689" s="35">
        <f t="shared" si="142"/>
        <v>20</v>
      </c>
    </row>
    <row r="690" spans="1:8" s="38" customFormat="1" ht="17.25" customHeight="1" x14ac:dyDescent="0.25">
      <c r="A690" s="36" t="s">
        <v>180</v>
      </c>
      <c r="B690" s="33" t="s">
        <v>165</v>
      </c>
      <c r="C690" s="33" t="s">
        <v>104</v>
      </c>
      <c r="D690" s="33" t="s">
        <v>510</v>
      </c>
      <c r="E690" s="33" t="s">
        <v>102</v>
      </c>
      <c r="F690" s="35">
        <f t="shared" si="142"/>
        <v>20</v>
      </c>
      <c r="G690" s="35">
        <f t="shared" si="142"/>
        <v>20</v>
      </c>
      <c r="H690" s="35">
        <f t="shared" si="142"/>
        <v>20</v>
      </c>
    </row>
    <row r="691" spans="1:8" s="38" customFormat="1" ht="26.25" customHeight="1" x14ac:dyDescent="0.25">
      <c r="A691" s="36" t="s">
        <v>121</v>
      </c>
      <c r="B691" s="33" t="s">
        <v>165</v>
      </c>
      <c r="C691" s="33" t="s">
        <v>104</v>
      </c>
      <c r="D691" s="33" t="s">
        <v>510</v>
      </c>
      <c r="E691" s="33" t="s">
        <v>122</v>
      </c>
      <c r="F691" s="35">
        <f t="shared" si="142"/>
        <v>20</v>
      </c>
      <c r="G691" s="35">
        <f t="shared" si="142"/>
        <v>20</v>
      </c>
      <c r="H691" s="35">
        <f t="shared" si="142"/>
        <v>20</v>
      </c>
    </row>
    <row r="692" spans="1:8" s="38" customFormat="1" ht="26.25" customHeight="1" x14ac:dyDescent="0.25">
      <c r="A692" s="36" t="s">
        <v>123</v>
      </c>
      <c r="B692" s="33" t="s">
        <v>165</v>
      </c>
      <c r="C692" s="33" t="s">
        <v>104</v>
      </c>
      <c r="D692" s="33" t="s">
        <v>510</v>
      </c>
      <c r="E692" s="33" t="s">
        <v>124</v>
      </c>
      <c r="F692" s="35">
        <v>20</v>
      </c>
      <c r="G692" s="35">
        <v>20</v>
      </c>
      <c r="H692" s="35">
        <v>20</v>
      </c>
    </row>
    <row r="693" spans="1:8" s="38" customFormat="1" ht="15.75" customHeight="1" x14ac:dyDescent="0.2">
      <c r="A693" s="52" t="s">
        <v>511</v>
      </c>
      <c r="B693" s="31" t="s">
        <v>303</v>
      </c>
      <c r="C693" s="31" t="s">
        <v>100</v>
      </c>
      <c r="D693" s="31" t="s">
        <v>101</v>
      </c>
      <c r="E693" s="31" t="s">
        <v>102</v>
      </c>
      <c r="F693" s="32">
        <f>F694</f>
        <v>1550.8</v>
      </c>
      <c r="G693" s="32">
        <f>G694</f>
        <v>1442.1</v>
      </c>
      <c r="H693" s="32">
        <f>H694</f>
        <v>1442.1</v>
      </c>
    </row>
    <row r="694" spans="1:8" s="38" customFormat="1" ht="17.25" customHeight="1" x14ac:dyDescent="0.25">
      <c r="A694" s="36" t="s">
        <v>512</v>
      </c>
      <c r="B694" s="33" t="s">
        <v>303</v>
      </c>
      <c r="C694" s="33" t="s">
        <v>104</v>
      </c>
      <c r="D694" s="33" t="s">
        <v>101</v>
      </c>
      <c r="E694" s="33" t="s">
        <v>102</v>
      </c>
      <c r="F694" s="35">
        <f>F695+F700</f>
        <v>1550.8</v>
      </c>
      <c r="G694" s="35">
        <f>G695+G700</f>
        <v>1442.1</v>
      </c>
      <c r="H694" s="35">
        <f>H695+H700</f>
        <v>1442.1</v>
      </c>
    </row>
    <row r="695" spans="1:8" s="38" customFormat="1" ht="27" hidden="1" customHeight="1" x14ac:dyDescent="0.25">
      <c r="A695" s="36" t="s">
        <v>390</v>
      </c>
      <c r="B695" s="33" t="s">
        <v>303</v>
      </c>
      <c r="C695" s="33" t="s">
        <v>104</v>
      </c>
      <c r="D695" s="33" t="s">
        <v>391</v>
      </c>
      <c r="E695" s="33" t="s">
        <v>102</v>
      </c>
      <c r="F695" s="35">
        <f t="shared" ref="F695:H698" si="143">F696</f>
        <v>0</v>
      </c>
      <c r="G695" s="35">
        <f t="shared" si="143"/>
        <v>0</v>
      </c>
      <c r="H695" s="35">
        <f t="shared" si="143"/>
        <v>0</v>
      </c>
    </row>
    <row r="696" spans="1:8" s="38" customFormat="1" ht="39" hidden="1" customHeight="1" x14ac:dyDescent="0.25">
      <c r="A696" s="36" t="s">
        <v>513</v>
      </c>
      <c r="B696" s="33" t="s">
        <v>303</v>
      </c>
      <c r="C696" s="33" t="s">
        <v>104</v>
      </c>
      <c r="D696" s="33" t="s">
        <v>514</v>
      </c>
      <c r="E696" s="33" t="s">
        <v>102</v>
      </c>
      <c r="F696" s="35">
        <f t="shared" si="143"/>
        <v>0</v>
      </c>
      <c r="G696" s="35">
        <f t="shared" si="143"/>
        <v>0</v>
      </c>
      <c r="H696" s="35">
        <f t="shared" si="143"/>
        <v>0</v>
      </c>
    </row>
    <row r="697" spans="1:8" s="38" customFormat="1" ht="17.25" hidden="1" customHeight="1" x14ac:dyDescent="0.25">
      <c r="A697" s="36" t="s">
        <v>180</v>
      </c>
      <c r="B697" s="33" t="s">
        <v>303</v>
      </c>
      <c r="C697" s="33" t="s">
        <v>104</v>
      </c>
      <c r="D697" s="33" t="s">
        <v>515</v>
      </c>
      <c r="E697" s="33" t="s">
        <v>102</v>
      </c>
      <c r="F697" s="35">
        <f t="shared" si="143"/>
        <v>0</v>
      </c>
      <c r="G697" s="35">
        <f t="shared" si="143"/>
        <v>0</v>
      </c>
      <c r="H697" s="35">
        <f t="shared" si="143"/>
        <v>0</v>
      </c>
    </row>
    <row r="698" spans="1:8" s="38" customFormat="1" ht="30" hidden="1" customHeight="1" x14ac:dyDescent="0.25">
      <c r="A698" s="36" t="s">
        <v>395</v>
      </c>
      <c r="B698" s="33" t="s">
        <v>303</v>
      </c>
      <c r="C698" s="33" t="s">
        <v>104</v>
      </c>
      <c r="D698" s="33" t="s">
        <v>515</v>
      </c>
      <c r="E698" s="33" t="s">
        <v>396</v>
      </c>
      <c r="F698" s="35">
        <f t="shared" si="143"/>
        <v>0</v>
      </c>
      <c r="G698" s="35">
        <f t="shared" si="143"/>
        <v>0</v>
      </c>
      <c r="H698" s="35">
        <f t="shared" si="143"/>
        <v>0</v>
      </c>
    </row>
    <row r="699" spans="1:8" s="38" customFormat="1" ht="17.25" hidden="1" customHeight="1" x14ac:dyDescent="0.25">
      <c r="A699" s="36" t="s">
        <v>397</v>
      </c>
      <c r="B699" s="33" t="s">
        <v>303</v>
      </c>
      <c r="C699" s="33" t="s">
        <v>104</v>
      </c>
      <c r="D699" s="33" t="s">
        <v>515</v>
      </c>
      <c r="E699" s="33" t="s">
        <v>398</v>
      </c>
      <c r="F699" s="35">
        <f>6-6</f>
        <v>0</v>
      </c>
      <c r="G699" s="35">
        <f>6-6</f>
        <v>0</v>
      </c>
      <c r="H699" s="35">
        <f>6-6</f>
        <v>0</v>
      </c>
    </row>
    <row r="700" spans="1:8" s="38" customFormat="1" ht="84" customHeight="1" x14ac:dyDescent="0.25">
      <c r="A700" s="36" t="s">
        <v>516</v>
      </c>
      <c r="B700" s="33" t="s">
        <v>303</v>
      </c>
      <c r="C700" s="33" t="s">
        <v>104</v>
      </c>
      <c r="D700" s="33" t="s">
        <v>517</v>
      </c>
      <c r="E700" s="33" t="s">
        <v>102</v>
      </c>
      <c r="F700" s="35">
        <f t="shared" ref="F700:H703" si="144">F701</f>
        <v>1550.8</v>
      </c>
      <c r="G700" s="35">
        <f t="shared" si="144"/>
        <v>1442.1</v>
      </c>
      <c r="H700" s="35">
        <f t="shared" si="144"/>
        <v>1442.1</v>
      </c>
    </row>
    <row r="701" spans="1:8" s="38" customFormat="1" ht="54" customHeight="1" x14ac:dyDescent="0.25">
      <c r="A701" s="36" t="s">
        <v>518</v>
      </c>
      <c r="B701" s="33" t="s">
        <v>303</v>
      </c>
      <c r="C701" s="33" t="s">
        <v>104</v>
      </c>
      <c r="D701" s="33" t="s">
        <v>519</v>
      </c>
      <c r="E701" s="33" t="s">
        <v>102</v>
      </c>
      <c r="F701" s="35">
        <f>F702+F726+F723</f>
        <v>1550.8</v>
      </c>
      <c r="G701" s="35">
        <f t="shared" ref="G701:H701" si="145">G702+G726</f>
        <v>1442.1</v>
      </c>
      <c r="H701" s="35">
        <f t="shared" si="145"/>
        <v>1442.1</v>
      </c>
    </row>
    <row r="702" spans="1:8" s="38" customFormat="1" ht="41.25" customHeight="1" x14ac:dyDescent="0.25">
      <c r="A702" s="36" t="s">
        <v>403</v>
      </c>
      <c r="B702" s="33" t="s">
        <v>303</v>
      </c>
      <c r="C702" s="33" t="s">
        <v>104</v>
      </c>
      <c r="D702" s="33" t="s">
        <v>520</v>
      </c>
      <c r="E702" s="33" t="s">
        <v>102</v>
      </c>
      <c r="F702" s="35">
        <f t="shared" si="144"/>
        <v>1520.6</v>
      </c>
      <c r="G702" s="35">
        <f t="shared" si="144"/>
        <v>1442.1</v>
      </c>
      <c r="H702" s="35">
        <f t="shared" si="144"/>
        <v>1442.1</v>
      </c>
    </row>
    <row r="703" spans="1:8" s="38" customFormat="1" ht="34.5" customHeight="1" x14ac:dyDescent="0.25">
      <c r="A703" s="36" t="s">
        <v>395</v>
      </c>
      <c r="B703" s="33" t="s">
        <v>303</v>
      </c>
      <c r="C703" s="33" t="s">
        <v>104</v>
      </c>
      <c r="D703" s="33" t="s">
        <v>520</v>
      </c>
      <c r="E703" s="33" t="s">
        <v>396</v>
      </c>
      <c r="F703" s="35">
        <f t="shared" si="144"/>
        <v>1520.6</v>
      </c>
      <c r="G703" s="35">
        <f t="shared" si="144"/>
        <v>1442.1</v>
      </c>
      <c r="H703" s="35">
        <f t="shared" si="144"/>
        <v>1442.1</v>
      </c>
    </row>
    <row r="704" spans="1:8" s="38" customFormat="1" ht="15.75" customHeight="1" x14ac:dyDescent="0.25">
      <c r="A704" s="36" t="s">
        <v>397</v>
      </c>
      <c r="B704" s="33" t="s">
        <v>303</v>
      </c>
      <c r="C704" s="33" t="s">
        <v>104</v>
      </c>
      <c r="D704" s="33" t="s">
        <v>520</v>
      </c>
      <c r="E704" s="33" t="s">
        <v>398</v>
      </c>
      <c r="F704" s="35">
        <f>1336.1+6+100+80-1.5</f>
        <v>1520.6</v>
      </c>
      <c r="G704" s="35">
        <f>1336.1+6+100</f>
        <v>1442.1</v>
      </c>
      <c r="H704" s="35">
        <f>1336.1+6+100</f>
        <v>1442.1</v>
      </c>
    </row>
    <row r="705" spans="1:8" s="38" customFormat="1" ht="30.75" hidden="1" customHeight="1" x14ac:dyDescent="0.25">
      <c r="A705" s="58" t="s">
        <v>521</v>
      </c>
      <c r="B705" s="33" t="s">
        <v>303</v>
      </c>
      <c r="C705" s="33" t="s">
        <v>104</v>
      </c>
      <c r="D705" s="33" t="s">
        <v>522</v>
      </c>
      <c r="E705" s="33" t="s">
        <v>102</v>
      </c>
      <c r="F705" s="35">
        <f t="shared" ref="F705:H706" si="146">F706</f>
        <v>0</v>
      </c>
      <c r="G705" s="35">
        <f t="shared" si="146"/>
        <v>0</v>
      </c>
      <c r="H705" s="35">
        <f t="shared" si="146"/>
        <v>0</v>
      </c>
    </row>
    <row r="706" spans="1:8" s="38" customFormat="1" ht="26.25" hidden="1" x14ac:dyDescent="0.25">
      <c r="A706" s="36" t="s">
        <v>523</v>
      </c>
      <c r="B706" s="33" t="s">
        <v>303</v>
      </c>
      <c r="C706" s="33" t="s">
        <v>104</v>
      </c>
      <c r="D706" s="33" t="s">
        <v>522</v>
      </c>
      <c r="E706" s="33" t="s">
        <v>122</v>
      </c>
      <c r="F706" s="35">
        <f t="shared" si="146"/>
        <v>0</v>
      </c>
      <c r="G706" s="35">
        <f t="shared" si="146"/>
        <v>0</v>
      </c>
      <c r="H706" s="35">
        <f t="shared" si="146"/>
        <v>0</v>
      </c>
    </row>
    <row r="707" spans="1:8" s="38" customFormat="1" ht="39" hidden="1" x14ac:dyDescent="0.25">
      <c r="A707" s="36" t="s">
        <v>256</v>
      </c>
      <c r="B707" s="33" t="s">
        <v>303</v>
      </c>
      <c r="C707" s="33" t="s">
        <v>104</v>
      </c>
      <c r="D707" s="33" t="s">
        <v>522</v>
      </c>
      <c r="E707" s="33" t="s">
        <v>124</v>
      </c>
      <c r="F707" s="35">
        <v>0</v>
      </c>
      <c r="G707" s="35">
        <v>0</v>
      </c>
      <c r="H707" s="35">
        <v>0</v>
      </c>
    </row>
    <row r="708" spans="1:8" s="38" customFormat="1" ht="39" hidden="1" x14ac:dyDescent="0.25">
      <c r="A708" s="36" t="s">
        <v>524</v>
      </c>
      <c r="B708" s="33" t="s">
        <v>159</v>
      </c>
      <c r="C708" s="33" t="s">
        <v>104</v>
      </c>
      <c r="D708" s="33" t="s">
        <v>525</v>
      </c>
      <c r="E708" s="33" t="s">
        <v>102</v>
      </c>
      <c r="F708" s="35">
        <f t="shared" ref="F708:H709" si="147">F709</f>
        <v>0</v>
      </c>
      <c r="G708" s="35">
        <f t="shared" si="147"/>
        <v>0</v>
      </c>
      <c r="H708" s="35">
        <f t="shared" si="147"/>
        <v>0</v>
      </c>
    </row>
    <row r="709" spans="1:8" s="38" customFormat="1" ht="26.25" hidden="1" x14ac:dyDescent="0.25">
      <c r="A709" s="36" t="s">
        <v>523</v>
      </c>
      <c r="B709" s="33" t="s">
        <v>159</v>
      </c>
      <c r="C709" s="33" t="s">
        <v>104</v>
      </c>
      <c r="D709" s="33" t="s">
        <v>525</v>
      </c>
      <c r="E709" s="33" t="s">
        <v>122</v>
      </c>
      <c r="F709" s="35">
        <f t="shared" si="147"/>
        <v>0</v>
      </c>
      <c r="G709" s="35">
        <f t="shared" si="147"/>
        <v>0</v>
      </c>
      <c r="H709" s="35">
        <f t="shared" si="147"/>
        <v>0</v>
      </c>
    </row>
    <row r="710" spans="1:8" s="38" customFormat="1" ht="39" hidden="1" x14ac:dyDescent="0.25">
      <c r="A710" s="36" t="s">
        <v>256</v>
      </c>
      <c r="B710" s="33" t="s">
        <v>159</v>
      </c>
      <c r="C710" s="33" t="s">
        <v>104</v>
      </c>
      <c r="D710" s="33" t="s">
        <v>525</v>
      </c>
      <c r="E710" s="33" t="s">
        <v>124</v>
      </c>
      <c r="F710" s="35">
        <v>0</v>
      </c>
      <c r="G710" s="35">
        <v>0</v>
      </c>
      <c r="H710" s="35">
        <v>0</v>
      </c>
    </row>
    <row r="711" spans="1:8" ht="39" hidden="1" x14ac:dyDescent="0.25">
      <c r="A711" s="36" t="s">
        <v>526</v>
      </c>
      <c r="B711" s="33" t="s">
        <v>159</v>
      </c>
      <c r="C711" s="33" t="s">
        <v>104</v>
      </c>
      <c r="D711" s="33" t="s">
        <v>527</v>
      </c>
      <c r="E711" s="33" t="s">
        <v>102</v>
      </c>
      <c r="F711" s="35">
        <f t="shared" ref="F711:H713" si="148">F712</f>
        <v>0</v>
      </c>
      <c r="G711" s="35">
        <f t="shared" si="148"/>
        <v>0</v>
      </c>
      <c r="H711" s="35">
        <f t="shared" si="148"/>
        <v>0</v>
      </c>
    </row>
    <row r="712" spans="1:8" ht="26.25" hidden="1" x14ac:dyDescent="0.25">
      <c r="A712" s="36" t="s">
        <v>528</v>
      </c>
      <c r="B712" s="33" t="s">
        <v>159</v>
      </c>
      <c r="C712" s="33" t="s">
        <v>104</v>
      </c>
      <c r="D712" s="33" t="s">
        <v>527</v>
      </c>
      <c r="E712" s="33" t="s">
        <v>102</v>
      </c>
      <c r="F712" s="35">
        <f t="shared" si="148"/>
        <v>0</v>
      </c>
      <c r="G712" s="35">
        <f t="shared" si="148"/>
        <v>0</v>
      </c>
      <c r="H712" s="35">
        <f t="shared" si="148"/>
        <v>0</v>
      </c>
    </row>
    <row r="713" spans="1:8" ht="64.5" hidden="1" x14ac:dyDescent="0.25">
      <c r="A713" s="36" t="s">
        <v>111</v>
      </c>
      <c r="B713" s="33" t="s">
        <v>159</v>
      </c>
      <c r="C713" s="33" t="s">
        <v>104</v>
      </c>
      <c r="D713" s="33" t="s">
        <v>527</v>
      </c>
      <c r="E713" s="33" t="s">
        <v>112</v>
      </c>
      <c r="F713" s="35">
        <f t="shared" si="148"/>
        <v>0</v>
      </c>
      <c r="G713" s="35">
        <f t="shared" si="148"/>
        <v>0</v>
      </c>
      <c r="H713" s="35">
        <f t="shared" si="148"/>
        <v>0</v>
      </c>
    </row>
    <row r="714" spans="1:8" ht="26.25" hidden="1" x14ac:dyDescent="0.25">
      <c r="A714" s="36" t="s">
        <v>529</v>
      </c>
      <c r="B714" s="33" t="s">
        <v>159</v>
      </c>
      <c r="C714" s="33" t="s">
        <v>104</v>
      </c>
      <c r="D714" s="33" t="s">
        <v>527</v>
      </c>
      <c r="E714" s="33" t="s">
        <v>241</v>
      </c>
      <c r="F714" s="35">
        <f>30-30</f>
        <v>0</v>
      </c>
      <c r="G714" s="35">
        <f>30-30</f>
        <v>0</v>
      </c>
      <c r="H714" s="35">
        <f>30-30</f>
        <v>0</v>
      </c>
    </row>
    <row r="715" spans="1:8" ht="64.5" hidden="1" x14ac:dyDescent="0.25">
      <c r="A715" s="36" t="s">
        <v>530</v>
      </c>
      <c r="B715" s="33" t="s">
        <v>159</v>
      </c>
      <c r="C715" s="33" t="s">
        <v>104</v>
      </c>
      <c r="D715" s="33" t="s">
        <v>439</v>
      </c>
      <c r="E715" s="33" t="s">
        <v>102</v>
      </c>
      <c r="F715" s="35">
        <f t="shared" ref="F715:H716" si="149">F716</f>
        <v>0</v>
      </c>
      <c r="G715" s="35">
        <f t="shared" si="149"/>
        <v>0</v>
      </c>
      <c r="H715" s="35">
        <f t="shared" si="149"/>
        <v>0</v>
      </c>
    </row>
    <row r="716" spans="1:8" ht="26.25" hidden="1" x14ac:dyDescent="0.25">
      <c r="A716" s="36" t="s">
        <v>523</v>
      </c>
      <c r="B716" s="33" t="s">
        <v>159</v>
      </c>
      <c r="C716" s="33" t="s">
        <v>104</v>
      </c>
      <c r="D716" s="33" t="s">
        <v>439</v>
      </c>
      <c r="E716" s="33" t="s">
        <v>122</v>
      </c>
      <c r="F716" s="35">
        <f t="shared" si="149"/>
        <v>0</v>
      </c>
      <c r="G716" s="35">
        <f t="shared" si="149"/>
        <v>0</v>
      </c>
      <c r="H716" s="35">
        <f t="shared" si="149"/>
        <v>0</v>
      </c>
    </row>
    <row r="717" spans="1:8" ht="39" hidden="1" x14ac:dyDescent="0.25">
      <c r="A717" s="36" t="s">
        <v>256</v>
      </c>
      <c r="B717" s="33" t="s">
        <v>159</v>
      </c>
      <c r="C717" s="33" t="s">
        <v>104</v>
      </c>
      <c r="D717" s="33" t="s">
        <v>439</v>
      </c>
      <c r="E717" s="33" t="s">
        <v>124</v>
      </c>
      <c r="F717" s="35">
        <v>0</v>
      </c>
      <c r="G717" s="35">
        <v>0</v>
      </c>
      <c r="H717" s="35">
        <v>0</v>
      </c>
    </row>
    <row r="718" spans="1:8" ht="25.5" hidden="1" x14ac:dyDescent="0.2">
      <c r="A718" s="52" t="s">
        <v>531</v>
      </c>
      <c r="B718" s="31" t="s">
        <v>175</v>
      </c>
      <c r="C718" s="31" t="s">
        <v>100</v>
      </c>
      <c r="D718" s="31" t="s">
        <v>101</v>
      </c>
      <c r="E718" s="31" t="s">
        <v>102</v>
      </c>
      <c r="F718" s="32">
        <f t="shared" ref="F718:H721" si="150">F719</f>
        <v>0</v>
      </c>
      <c r="G718" s="32">
        <f t="shared" si="150"/>
        <v>0</v>
      </c>
      <c r="H718" s="32">
        <f t="shared" si="150"/>
        <v>0</v>
      </c>
    </row>
    <row r="719" spans="1:8" ht="18" hidden="1" customHeight="1" x14ac:dyDescent="0.25">
      <c r="A719" s="36" t="s">
        <v>532</v>
      </c>
      <c r="B719" s="33" t="s">
        <v>175</v>
      </c>
      <c r="C719" s="33" t="s">
        <v>99</v>
      </c>
      <c r="D719" s="33" t="s">
        <v>101</v>
      </c>
      <c r="E719" s="33" t="s">
        <v>102</v>
      </c>
      <c r="F719" s="35">
        <f t="shared" si="150"/>
        <v>0</v>
      </c>
      <c r="G719" s="35">
        <f t="shared" si="150"/>
        <v>0</v>
      </c>
      <c r="H719" s="35">
        <f t="shared" si="150"/>
        <v>0</v>
      </c>
    </row>
    <row r="720" spans="1:8" ht="14.25" hidden="1" customHeight="1" x14ac:dyDescent="0.25">
      <c r="A720" s="36" t="s">
        <v>533</v>
      </c>
      <c r="B720" s="33" t="s">
        <v>175</v>
      </c>
      <c r="C720" s="33" t="s">
        <v>99</v>
      </c>
      <c r="D720" s="33" t="s">
        <v>534</v>
      </c>
      <c r="E720" s="33" t="s">
        <v>102</v>
      </c>
      <c r="F720" s="35">
        <f t="shared" si="150"/>
        <v>0</v>
      </c>
      <c r="G720" s="35">
        <f t="shared" si="150"/>
        <v>0</v>
      </c>
      <c r="H720" s="35">
        <f t="shared" si="150"/>
        <v>0</v>
      </c>
    </row>
    <row r="721" spans="1:8" ht="26.25" hidden="1" x14ac:dyDescent="0.25">
      <c r="A721" s="36" t="s">
        <v>535</v>
      </c>
      <c r="B721" s="33" t="s">
        <v>175</v>
      </c>
      <c r="C721" s="33" t="s">
        <v>99</v>
      </c>
      <c r="D721" s="33" t="s">
        <v>536</v>
      </c>
      <c r="E721" s="33" t="s">
        <v>102</v>
      </c>
      <c r="F721" s="35">
        <f t="shared" si="150"/>
        <v>0</v>
      </c>
      <c r="G721" s="35">
        <f t="shared" si="150"/>
        <v>0</v>
      </c>
      <c r="H721" s="35">
        <f t="shared" si="150"/>
        <v>0</v>
      </c>
    </row>
    <row r="722" spans="1:8" ht="15" hidden="1" x14ac:dyDescent="0.25">
      <c r="A722" s="36" t="s">
        <v>537</v>
      </c>
      <c r="B722" s="33" t="s">
        <v>175</v>
      </c>
      <c r="C722" s="33" t="s">
        <v>99</v>
      </c>
      <c r="D722" s="33" t="s">
        <v>536</v>
      </c>
      <c r="E722" s="33" t="s">
        <v>538</v>
      </c>
      <c r="F722" s="35"/>
      <c r="G722" s="35"/>
      <c r="H722" s="35"/>
    </row>
    <row r="723" spans="1:8" ht="39" x14ac:dyDescent="0.25">
      <c r="A723" s="36" t="s">
        <v>717</v>
      </c>
      <c r="B723" s="33" t="s">
        <v>303</v>
      </c>
      <c r="C723" s="33" t="s">
        <v>104</v>
      </c>
      <c r="D723" s="33" t="s">
        <v>730</v>
      </c>
      <c r="E723" s="33" t="s">
        <v>102</v>
      </c>
      <c r="F723" s="35">
        <f>F724</f>
        <v>1.5</v>
      </c>
      <c r="G723" s="35">
        <f t="shared" ref="G723:H724" si="151">G724</f>
        <v>0</v>
      </c>
      <c r="H723" s="35">
        <f t="shared" si="151"/>
        <v>0</v>
      </c>
    </row>
    <row r="724" spans="1:8" ht="39" x14ac:dyDescent="0.25">
      <c r="A724" s="36" t="s">
        <v>395</v>
      </c>
      <c r="B724" s="33" t="s">
        <v>303</v>
      </c>
      <c r="C724" s="33" t="s">
        <v>104</v>
      </c>
      <c r="D724" s="33" t="s">
        <v>730</v>
      </c>
      <c r="E724" s="33" t="s">
        <v>396</v>
      </c>
      <c r="F724" s="35">
        <f>F725</f>
        <v>1.5</v>
      </c>
      <c r="G724" s="35">
        <f t="shared" si="151"/>
        <v>0</v>
      </c>
      <c r="H724" s="35">
        <f t="shared" si="151"/>
        <v>0</v>
      </c>
    </row>
    <row r="725" spans="1:8" ht="15" x14ac:dyDescent="0.25">
      <c r="A725" s="36" t="s">
        <v>397</v>
      </c>
      <c r="B725" s="33" t="s">
        <v>303</v>
      </c>
      <c r="C725" s="33" t="s">
        <v>104</v>
      </c>
      <c r="D725" s="33" t="s">
        <v>730</v>
      </c>
      <c r="E725" s="33" t="s">
        <v>398</v>
      </c>
      <c r="F725" s="35">
        <v>1.5</v>
      </c>
      <c r="G725" s="35">
        <v>0</v>
      </c>
      <c r="H725" s="35">
        <v>0</v>
      </c>
    </row>
    <row r="726" spans="1:8" ht="26.25" x14ac:dyDescent="0.25">
      <c r="A726" s="36" t="s">
        <v>715</v>
      </c>
      <c r="B726" s="33" t="s">
        <v>303</v>
      </c>
      <c r="C726" s="33" t="s">
        <v>104</v>
      </c>
      <c r="D726" s="33" t="s">
        <v>731</v>
      </c>
      <c r="E726" s="33" t="s">
        <v>102</v>
      </c>
      <c r="F726" s="35">
        <f>F727</f>
        <v>28.7</v>
      </c>
      <c r="G726" s="35">
        <f t="shared" ref="G726:H727" si="152">G727</f>
        <v>0</v>
      </c>
      <c r="H726" s="35">
        <f t="shared" si="152"/>
        <v>0</v>
      </c>
    </row>
    <row r="727" spans="1:8" ht="39" x14ac:dyDescent="0.25">
      <c r="A727" s="36" t="s">
        <v>395</v>
      </c>
      <c r="B727" s="33" t="s">
        <v>303</v>
      </c>
      <c r="C727" s="33" t="s">
        <v>104</v>
      </c>
      <c r="D727" s="33" t="s">
        <v>731</v>
      </c>
      <c r="E727" s="33" t="s">
        <v>396</v>
      </c>
      <c r="F727" s="35">
        <f>F728</f>
        <v>28.7</v>
      </c>
      <c r="G727" s="35">
        <f t="shared" si="152"/>
        <v>0</v>
      </c>
      <c r="H727" s="35">
        <f t="shared" si="152"/>
        <v>0</v>
      </c>
    </row>
    <row r="728" spans="1:8" ht="15" x14ac:dyDescent="0.25">
      <c r="A728" s="36" t="s">
        <v>397</v>
      </c>
      <c r="B728" s="33" t="s">
        <v>303</v>
      </c>
      <c r="C728" s="33" t="s">
        <v>104</v>
      </c>
      <c r="D728" s="33" t="s">
        <v>731</v>
      </c>
      <c r="E728" s="33" t="s">
        <v>398</v>
      </c>
      <c r="F728" s="35">
        <v>28.7</v>
      </c>
      <c r="G728" s="35">
        <v>0</v>
      </c>
      <c r="H728" s="35">
        <v>0</v>
      </c>
    </row>
    <row r="729" spans="1:8" s="44" customFormat="1" ht="15.75" x14ac:dyDescent="0.25">
      <c r="A729" s="52" t="s">
        <v>539</v>
      </c>
      <c r="B729" s="43"/>
      <c r="C729" s="43"/>
      <c r="D729" s="43"/>
      <c r="E729" s="43"/>
      <c r="F729" s="32">
        <f>F13+F203+F210+F265+F336+F483+F607+F645+F672+F693</f>
        <v>100783.90000000001</v>
      </c>
      <c r="G729" s="32">
        <f>G13+G203+G210+G265+G336+G483+G607+G645+G672+G693</f>
        <v>88887.5</v>
      </c>
      <c r="H729" s="32">
        <f>H13+H203+H210+H265+H336+H483+H607+H645+H672+H693</f>
        <v>91397.4</v>
      </c>
    </row>
    <row r="730" spans="1:8" x14ac:dyDescent="0.2">
      <c r="A730" s="45"/>
      <c r="B730" s="46"/>
      <c r="C730" s="46"/>
      <c r="D730" s="46"/>
      <c r="E730" s="46"/>
      <c r="F730" s="46"/>
      <c r="G730" s="47"/>
      <c r="H730" s="47"/>
    </row>
    <row r="731" spans="1:8" x14ac:dyDescent="0.2">
      <c r="A731" s="45"/>
      <c r="B731" s="46"/>
      <c r="C731" s="46"/>
      <c r="D731" s="46"/>
      <c r="E731" s="46"/>
      <c r="F731" s="48"/>
      <c r="G731" s="47"/>
      <c r="H731" s="47"/>
    </row>
    <row r="732" spans="1:8" x14ac:dyDescent="0.2">
      <c r="A732" s="45"/>
      <c r="B732" s="46"/>
      <c r="C732" s="46"/>
      <c r="D732" s="46"/>
      <c r="E732" s="46"/>
      <c r="F732" s="46"/>
      <c r="G732" s="47"/>
      <c r="H732" s="47"/>
    </row>
    <row r="733" spans="1:8" x14ac:dyDescent="0.2">
      <c r="A733" s="45"/>
      <c r="B733" s="46"/>
      <c r="C733" s="46"/>
      <c r="D733" s="46"/>
      <c r="E733" s="46"/>
      <c r="F733" s="46"/>
      <c r="G733" s="47"/>
      <c r="H733" s="47"/>
    </row>
    <row r="734" spans="1:8" x14ac:dyDescent="0.2">
      <c r="A734" s="45"/>
      <c r="B734" s="46"/>
      <c r="C734" s="46"/>
      <c r="D734" s="46"/>
      <c r="E734" s="46"/>
      <c r="F734" s="46"/>
      <c r="G734" s="47"/>
      <c r="H734" s="47"/>
    </row>
    <row r="735" spans="1:8" x14ac:dyDescent="0.2">
      <c r="A735" s="45"/>
      <c r="B735" s="46"/>
      <c r="C735" s="46"/>
      <c r="D735" s="46"/>
      <c r="E735" s="46"/>
      <c r="F735" s="46"/>
      <c r="G735" s="47"/>
      <c r="H735" s="47"/>
    </row>
    <row r="736" spans="1:8" x14ac:dyDescent="0.2">
      <c r="A736" s="45"/>
      <c r="B736" s="46"/>
      <c r="C736" s="46"/>
      <c r="D736" s="46"/>
      <c r="E736" s="46"/>
      <c r="F736" s="46"/>
      <c r="G736" s="47"/>
      <c r="H736" s="47"/>
    </row>
    <row r="737" spans="1:8" x14ac:dyDescent="0.2">
      <c r="A737" s="45"/>
      <c r="B737" s="46"/>
      <c r="C737" s="46"/>
      <c r="D737" s="46"/>
      <c r="E737" s="46"/>
      <c r="F737" s="46"/>
      <c r="G737" s="47"/>
      <c r="H737" s="47"/>
    </row>
    <row r="738" spans="1:8" x14ac:dyDescent="0.2">
      <c r="A738" s="45"/>
      <c r="B738" s="46"/>
      <c r="C738" s="46"/>
      <c r="D738" s="46"/>
      <c r="E738" s="46"/>
      <c r="F738" s="46"/>
      <c r="G738" s="47"/>
      <c r="H738" s="47"/>
    </row>
    <row r="739" spans="1:8" x14ac:dyDescent="0.2">
      <c r="A739" s="45"/>
      <c r="B739" s="46"/>
      <c r="C739" s="46"/>
      <c r="D739" s="46"/>
      <c r="E739" s="46"/>
      <c r="F739" s="46"/>
      <c r="G739" s="47"/>
      <c r="H739" s="47"/>
    </row>
    <row r="740" spans="1:8" x14ac:dyDescent="0.2">
      <c r="A740" s="45"/>
      <c r="B740" s="46"/>
      <c r="C740" s="46"/>
      <c r="D740" s="46"/>
      <c r="E740" s="46"/>
      <c r="F740" s="46"/>
      <c r="G740" s="47"/>
      <c r="H740" s="47"/>
    </row>
    <row r="741" spans="1:8" x14ac:dyDescent="0.2">
      <c r="A741" s="45"/>
      <c r="B741" s="46"/>
      <c r="C741" s="46"/>
      <c r="D741" s="46"/>
      <c r="E741" s="46"/>
      <c r="F741" s="46"/>
      <c r="G741" s="47"/>
      <c r="H741" s="47"/>
    </row>
    <row r="742" spans="1:8" x14ac:dyDescent="0.2">
      <c r="A742" s="45"/>
      <c r="B742" s="46"/>
      <c r="C742" s="46"/>
      <c r="D742" s="46"/>
      <c r="E742" s="46"/>
      <c r="F742" s="46"/>
      <c r="G742" s="47"/>
      <c r="H742" s="47"/>
    </row>
    <row r="743" spans="1:8" x14ac:dyDescent="0.2">
      <c r="A743" s="45"/>
      <c r="B743" s="46"/>
      <c r="C743" s="46"/>
      <c r="D743" s="46"/>
      <c r="E743" s="46"/>
      <c r="F743" s="46"/>
      <c r="G743" s="47"/>
      <c r="H743" s="47"/>
    </row>
    <row r="744" spans="1:8" x14ac:dyDescent="0.2">
      <c r="A744" s="45"/>
      <c r="B744" s="46"/>
      <c r="C744" s="46"/>
      <c r="D744" s="46"/>
      <c r="E744" s="46"/>
      <c r="F744" s="46"/>
      <c r="G744" s="47"/>
      <c r="H744" s="47"/>
    </row>
    <row r="745" spans="1:8" x14ac:dyDescent="0.2">
      <c r="A745" s="45"/>
      <c r="B745" s="46"/>
      <c r="C745" s="46"/>
      <c r="D745" s="46"/>
      <c r="E745" s="46"/>
      <c r="F745" s="46"/>
      <c r="G745" s="47"/>
      <c r="H745" s="47"/>
    </row>
    <row r="746" spans="1:8" x14ac:dyDescent="0.2">
      <c r="A746" s="45"/>
      <c r="B746" s="46"/>
      <c r="C746" s="46"/>
      <c r="D746" s="46"/>
      <c r="E746" s="46"/>
      <c r="F746" s="46"/>
      <c r="G746" s="47"/>
      <c r="H746" s="47"/>
    </row>
    <row r="747" spans="1:8" x14ac:dyDescent="0.2">
      <c r="A747" s="45"/>
      <c r="B747" s="46"/>
      <c r="C747" s="46"/>
      <c r="D747" s="46"/>
      <c r="E747" s="46"/>
      <c r="F747" s="46"/>
      <c r="G747" s="47"/>
      <c r="H747" s="47"/>
    </row>
    <row r="748" spans="1:8" x14ac:dyDescent="0.2">
      <c r="A748" s="45"/>
      <c r="B748" s="46"/>
      <c r="C748" s="46"/>
      <c r="D748" s="46"/>
      <c r="E748" s="46"/>
      <c r="F748" s="46"/>
      <c r="G748" s="47"/>
      <c r="H748" s="47"/>
    </row>
    <row r="749" spans="1:8" x14ac:dyDescent="0.2">
      <c r="A749" s="45"/>
      <c r="B749" s="46"/>
      <c r="C749" s="46"/>
      <c r="D749" s="46"/>
      <c r="E749" s="46"/>
      <c r="F749" s="46"/>
      <c r="G749" s="47"/>
      <c r="H749" s="47"/>
    </row>
    <row r="750" spans="1:8" x14ac:dyDescent="0.2">
      <c r="A750" s="45"/>
      <c r="B750" s="46"/>
      <c r="C750" s="46"/>
      <c r="D750" s="46"/>
      <c r="E750" s="46"/>
      <c r="F750" s="46"/>
      <c r="G750" s="47"/>
      <c r="H750" s="47"/>
    </row>
    <row r="751" spans="1:8" x14ac:dyDescent="0.2">
      <c r="A751" s="45"/>
      <c r="B751" s="46"/>
      <c r="C751" s="46"/>
      <c r="D751" s="46"/>
      <c r="E751" s="46"/>
      <c r="F751" s="46"/>
      <c r="G751" s="47"/>
      <c r="H751" s="47"/>
    </row>
    <row r="752" spans="1:8" x14ac:dyDescent="0.2">
      <c r="A752" s="45"/>
      <c r="B752" s="46"/>
      <c r="C752" s="46"/>
      <c r="D752" s="46"/>
      <c r="E752" s="46"/>
      <c r="F752" s="46"/>
      <c r="G752" s="47"/>
      <c r="H752" s="47"/>
    </row>
    <row r="753" spans="1:8" x14ac:dyDescent="0.2">
      <c r="A753" s="45"/>
      <c r="B753" s="46"/>
      <c r="C753" s="46"/>
      <c r="D753" s="46"/>
      <c r="E753" s="46"/>
      <c r="F753" s="46"/>
      <c r="G753" s="47"/>
      <c r="H753" s="47"/>
    </row>
    <row r="754" spans="1:8" x14ac:dyDescent="0.2">
      <c r="A754" s="45"/>
      <c r="B754" s="46"/>
      <c r="C754" s="46"/>
      <c r="D754" s="46"/>
      <c r="E754" s="46"/>
      <c r="F754" s="46"/>
      <c r="G754" s="47"/>
      <c r="H754" s="47"/>
    </row>
    <row r="755" spans="1:8" x14ac:dyDescent="0.2">
      <c r="A755" s="45"/>
      <c r="B755" s="46"/>
      <c r="C755" s="46"/>
      <c r="D755" s="46"/>
      <c r="E755" s="46"/>
      <c r="F755" s="46"/>
      <c r="G755" s="47"/>
      <c r="H755" s="47"/>
    </row>
    <row r="756" spans="1:8" x14ac:dyDescent="0.2">
      <c r="A756" s="45"/>
      <c r="B756" s="46"/>
      <c r="C756" s="46"/>
      <c r="D756" s="46"/>
      <c r="E756" s="46"/>
      <c r="F756" s="46"/>
      <c r="G756" s="47"/>
      <c r="H756" s="47"/>
    </row>
    <row r="757" spans="1:8" x14ac:dyDescent="0.2">
      <c r="A757" s="45"/>
      <c r="B757" s="46"/>
      <c r="C757" s="46"/>
      <c r="D757" s="46"/>
      <c r="E757" s="46"/>
      <c r="F757" s="46"/>
      <c r="G757" s="47"/>
      <c r="H757" s="47"/>
    </row>
    <row r="758" spans="1:8" x14ac:dyDescent="0.2">
      <c r="A758" s="45"/>
      <c r="B758" s="46"/>
      <c r="C758" s="46"/>
      <c r="D758" s="46"/>
      <c r="E758" s="46"/>
      <c r="F758" s="46"/>
      <c r="G758" s="47"/>
      <c r="H758" s="47"/>
    </row>
    <row r="759" spans="1:8" x14ac:dyDescent="0.2">
      <c r="A759" s="45"/>
      <c r="B759" s="46"/>
      <c r="C759" s="46"/>
      <c r="D759" s="46"/>
      <c r="E759" s="46"/>
      <c r="F759" s="46"/>
      <c r="G759" s="47"/>
      <c r="H759" s="47"/>
    </row>
    <row r="760" spans="1:8" x14ac:dyDescent="0.2">
      <c r="A760" s="45"/>
      <c r="B760" s="46"/>
      <c r="C760" s="46"/>
      <c r="D760" s="46"/>
      <c r="E760" s="46"/>
      <c r="F760" s="46"/>
      <c r="G760" s="47"/>
      <c r="H760" s="47"/>
    </row>
    <row r="761" spans="1:8" x14ac:dyDescent="0.2">
      <c r="A761" s="45"/>
      <c r="B761" s="46"/>
      <c r="C761" s="46"/>
      <c r="D761" s="46"/>
      <c r="E761" s="46"/>
      <c r="F761" s="46"/>
      <c r="G761" s="47"/>
      <c r="H761" s="47"/>
    </row>
    <row r="762" spans="1:8" x14ac:dyDescent="0.2">
      <c r="A762" s="45"/>
      <c r="B762" s="46"/>
      <c r="C762" s="46"/>
      <c r="D762" s="46"/>
      <c r="E762" s="46"/>
      <c r="F762" s="46"/>
      <c r="G762" s="47"/>
      <c r="H762" s="47"/>
    </row>
    <row r="763" spans="1:8" x14ac:dyDescent="0.2">
      <c r="A763" s="45"/>
      <c r="B763" s="46"/>
      <c r="C763" s="46"/>
      <c r="D763" s="46"/>
      <c r="E763" s="46"/>
      <c r="F763" s="46"/>
      <c r="G763" s="47"/>
      <c r="H763" s="47"/>
    </row>
    <row r="764" spans="1:8" x14ac:dyDescent="0.2">
      <c r="A764" s="45"/>
      <c r="B764" s="46"/>
      <c r="C764" s="46"/>
      <c r="D764" s="46"/>
      <c r="E764" s="46"/>
      <c r="F764" s="46"/>
      <c r="G764" s="47"/>
      <c r="H764" s="47"/>
    </row>
    <row r="765" spans="1:8" x14ac:dyDescent="0.2">
      <c r="A765" s="45"/>
      <c r="B765" s="46"/>
      <c r="C765" s="46"/>
      <c r="D765" s="46"/>
      <c r="E765" s="46"/>
      <c r="F765" s="46"/>
      <c r="G765" s="47"/>
      <c r="H765" s="47"/>
    </row>
    <row r="766" spans="1:8" x14ac:dyDescent="0.2">
      <c r="A766" s="45"/>
      <c r="B766" s="46"/>
      <c r="C766" s="46"/>
      <c r="D766" s="46"/>
      <c r="E766" s="46"/>
      <c r="F766" s="46"/>
      <c r="G766" s="47"/>
      <c r="H766" s="47"/>
    </row>
    <row r="767" spans="1:8" x14ac:dyDescent="0.2">
      <c r="A767" s="45"/>
      <c r="B767" s="46"/>
      <c r="C767" s="46"/>
      <c r="D767" s="46"/>
      <c r="E767" s="46"/>
      <c r="F767" s="46"/>
      <c r="G767" s="47"/>
      <c r="H767" s="47"/>
    </row>
    <row r="768" spans="1:8" x14ac:dyDescent="0.2">
      <c r="A768" s="45"/>
      <c r="B768" s="46"/>
      <c r="C768" s="46"/>
      <c r="D768" s="46"/>
      <c r="E768" s="46"/>
      <c r="F768" s="46"/>
      <c r="G768" s="47"/>
      <c r="H768" s="47"/>
    </row>
    <row r="769" spans="1:8" x14ac:dyDescent="0.2">
      <c r="A769" s="45"/>
      <c r="B769" s="46"/>
      <c r="C769" s="46"/>
      <c r="D769" s="46"/>
      <c r="E769" s="46"/>
      <c r="F769" s="46"/>
      <c r="G769" s="47"/>
      <c r="H769" s="47"/>
    </row>
    <row r="770" spans="1:8" x14ac:dyDescent="0.2">
      <c r="A770" s="45"/>
      <c r="B770" s="46"/>
      <c r="C770" s="46"/>
      <c r="D770" s="46"/>
      <c r="E770" s="46"/>
      <c r="F770" s="46"/>
      <c r="G770" s="47"/>
      <c r="H770" s="47"/>
    </row>
    <row r="771" spans="1:8" x14ac:dyDescent="0.2">
      <c r="A771" s="45"/>
      <c r="B771" s="46"/>
      <c r="C771" s="46"/>
      <c r="D771" s="46"/>
      <c r="E771" s="46"/>
      <c r="F771" s="46"/>
      <c r="G771" s="47"/>
      <c r="H771" s="47"/>
    </row>
    <row r="772" spans="1:8" x14ac:dyDescent="0.2">
      <c r="A772" s="45"/>
      <c r="B772" s="46"/>
      <c r="C772" s="46"/>
      <c r="D772" s="46"/>
      <c r="E772" s="46"/>
      <c r="F772" s="46"/>
      <c r="G772" s="47"/>
      <c r="H772" s="47"/>
    </row>
    <row r="773" spans="1:8" x14ac:dyDescent="0.2">
      <c r="A773" s="45"/>
      <c r="B773" s="46"/>
      <c r="C773" s="46"/>
      <c r="D773" s="46"/>
      <c r="E773" s="46"/>
      <c r="F773" s="46"/>
      <c r="G773" s="47"/>
      <c r="H773" s="47"/>
    </row>
    <row r="774" spans="1:8" x14ac:dyDescent="0.2">
      <c r="A774" s="45"/>
      <c r="B774" s="46"/>
      <c r="C774" s="46"/>
      <c r="D774" s="46"/>
      <c r="E774" s="46"/>
      <c r="F774" s="46"/>
      <c r="G774" s="47"/>
      <c r="H774" s="47"/>
    </row>
    <row r="775" spans="1:8" x14ac:dyDescent="0.2">
      <c r="A775" s="45"/>
      <c r="B775" s="46"/>
      <c r="C775" s="46"/>
      <c r="D775" s="46"/>
      <c r="E775" s="46"/>
      <c r="F775" s="46"/>
      <c r="G775" s="47"/>
      <c r="H775" s="47"/>
    </row>
    <row r="776" spans="1:8" x14ac:dyDescent="0.2">
      <c r="A776" s="45"/>
      <c r="B776" s="46"/>
      <c r="C776" s="46"/>
      <c r="D776" s="46"/>
      <c r="E776" s="46"/>
      <c r="F776" s="46"/>
      <c r="G776" s="47"/>
      <c r="H776" s="47"/>
    </row>
    <row r="777" spans="1:8" x14ac:dyDescent="0.2">
      <c r="A777" s="45"/>
      <c r="B777" s="46"/>
      <c r="C777" s="46"/>
      <c r="D777" s="46"/>
      <c r="E777" s="46"/>
      <c r="F777" s="46"/>
      <c r="G777" s="47"/>
      <c r="H777" s="47"/>
    </row>
    <row r="778" spans="1:8" x14ac:dyDescent="0.2">
      <c r="A778" s="45"/>
      <c r="B778" s="46"/>
      <c r="C778" s="46"/>
      <c r="D778" s="46"/>
      <c r="E778" s="46"/>
      <c r="F778" s="46"/>
      <c r="G778" s="47"/>
      <c r="H778" s="47"/>
    </row>
    <row r="779" spans="1:8" x14ac:dyDescent="0.2">
      <c r="A779" s="45"/>
      <c r="B779" s="46"/>
      <c r="C779" s="46"/>
      <c r="D779" s="46"/>
      <c r="E779" s="46"/>
      <c r="F779" s="46"/>
      <c r="G779" s="47"/>
      <c r="H779" s="47"/>
    </row>
    <row r="780" spans="1:8" x14ac:dyDescent="0.2">
      <c r="A780" s="45"/>
      <c r="B780" s="46"/>
      <c r="C780" s="46"/>
      <c r="D780" s="46"/>
      <c r="E780" s="46"/>
      <c r="F780" s="46"/>
      <c r="G780" s="47"/>
      <c r="H780" s="47"/>
    </row>
    <row r="781" spans="1:8" x14ac:dyDescent="0.2">
      <c r="A781" s="45"/>
      <c r="B781" s="46"/>
      <c r="C781" s="46"/>
      <c r="D781" s="46"/>
      <c r="E781" s="46"/>
      <c r="F781" s="46"/>
      <c r="G781" s="47"/>
      <c r="H781" s="47"/>
    </row>
    <row r="782" spans="1:8" x14ac:dyDescent="0.2">
      <c r="A782" s="45"/>
      <c r="B782" s="46"/>
      <c r="C782" s="46"/>
      <c r="D782" s="46"/>
      <c r="E782" s="46"/>
      <c r="F782" s="46"/>
      <c r="G782" s="47"/>
      <c r="H782" s="47"/>
    </row>
    <row r="783" spans="1:8" x14ac:dyDescent="0.2">
      <c r="A783" s="45"/>
      <c r="B783" s="46"/>
      <c r="C783" s="46"/>
      <c r="D783" s="46"/>
      <c r="E783" s="46"/>
      <c r="F783" s="46"/>
      <c r="G783" s="47"/>
      <c r="H783" s="47"/>
    </row>
    <row r="784" spans="1:8" x14ac:dyDescent="0.2">
      <c r="A784" s="45"/>
      <c r="B784" s="46"/>
      <c r="C784" s="46"/>
      <c r="D784" s="46"/>
      <c r="E784" s="46"/>
      <c r="F784" s="46"/>
      <c r="G784" s="47"/>
      <c r="H784" s="47"/>
    </row>
    <row r="785" spans="1:8" x14ac:dyDescent="0.2">
      <c r="A785" s="45"/>
      <c r="B785" s="46"/>
      <c r="C785" s="46"/>
      <c r="D785" s="46"/>
      <c r="E785" s="46"/>
      <c r="F785" s="46"/>
      <c r="G785" s="47"/>
      <c r="H785" s="47"/>
    </row>
    <row r="786" spans="1:8" x14ac:dyDescent="0.2">
      <c r="A786" s="45"/>
      <c r="B786" s="46"/>
      <c r="C786" s="46"/>
      <c r="D786" s="46"/>
      <c r="E786" s="46"/>
      <c r="F786" s="46"/>
      <c r="G786" s="47"/>
      <c r="H786" s="47"/>
    </row>
    <row r="787" spans="1:8" x14ac:dyDescent="0.2">
      <c r="A787" s="45"/>
      <c r="B787" s="46"/>
      <c r="C787" s="46"/>
      <c r="D787" s="46"/>
      <c r="E787" s="46"/>
      <c r="F787" s="46"/>
      <c r="G787" s="47"/>
      <c r="H787" s="47"/>
    </row>
    <row r="788" spans="1:8" x14ac:dyDescent="0.2">
      <c r="A788" s="45"/>
      <c r="B788" s="46"/>
      <c r="C788" s="46"/>
      <c r="D788" s="46"/>
      <c r="E788" s="46"/>
      <c r="F788" s="46"/>
      <c r="G788" s="47"/>
      <c r="H788" s="47"/>
    </row>
    <row r="789" spans="1:8" x14ac:dyDescent="0.2">
      <c r="A789" s="45"/>
      <c r="B789" s="46"/>
      <c r="C789" s="46"/>
      <c r="D789" s="46"/>
      <c r="E789" s="46"/>
      <c r="F789" s="46"/>
      <c r="G789" s="47"/>
      <c r="H789" s="47"/>
    </row>
    <row r="790" spans="1:8" x14ac:dyDescent="0.2">
      <c r="A790" s="45"/>
      <c r="B790" s="46"/>
      <c r="C790" s="46"/>
      <c r="D790" s="46"/>
      <c r="E790" s="46"/>
      <c r="F790" s="46"/>
      <c r="G790" s="47"/>
      <c r="H790" s="47"/>
    </row>
    <row r="791" spans="1:8" x14ac:dyDescent="0.2">
      <c r="A791" s="45"/>
      <c r="B791" s="46"/>
      <c r="C791" s="46"/>
      <c r="D791" s="46"/>
      <c r="E791" s="46"/>
      <c r="F791" s="46"/>
      <c r="G791" s="47"/>
      <c r="H791" s="47"/>
    </row>
    <row r="792" spans="1:8" x14ac:dyDescent="0.2">
      <c r="A792" s="45"/>
      <c r="B792" s="46"/>
      <c r="C792" s="46"/>
      <c r="D792" s="46"/>
      <c r="E792" s="46"/>
      <c r="F792" s="46"/>
      <c r="G792" s="47"/>
      <c r="H792" s="47"/>
    </row>
    <row r="793" spans="1:8" x14ac:dyDescent="0.2">
      <c r="A793" s="45"/>
      <c r="B793" s="46"/>
      <c r="C793" s="46"/>
      <c r="D793" s="46"/>
      <c r="E793" s="46"/>
      <c r="F793" s="46"/>
      <c r="G793" s="47"/>
      <c r="H793" s="47"/>
    </row>
    <row r="794" spans="1:8" x14ac:dyDescent="0.2">
      <c r="A794" s="45"/>
      <c r="B794" s="46"/>
      <c r="C794" s="46"/>
      <c r="D794" s="46"/>
      <c r="E794" s="46"/>
      <c r="F794" s="46"/>
      <c r="G794" s="47"/>
      <c r="H794" s="47"/>
    </row>
    <row r="795" spans="1:8" x14ac:dyDescent="0.2">
      <c r="A795" s="45"/>
      <c r="B795" s="46"/>
      <c r="C795" s="46"/>
      <c r="D795" s="46"/>
      <c r="E795" s="46"/>
      <c r="F795" s="46"/>
      <c r="G795" s="47"/>
      <c r="H795" s="47"/>
    </row>
    <row r="796" spans="1:8" x14ac:dyDescent="0.2">
      <c r="A796" s="45"/>
      <c r="B796" s="46"/>
      <c r="C796" s="46"/>
      <c r="D796" s="46"/>
      <c r="E796" s="46"/>
      <c r="F796" s="46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</sheetData>
  <mergeCells count="16">
    <mergeCell ref="A6:H6"/>
    <mergeCell ref="A1:H1"/>
    <mergeCell ref="A2:H2"/>
    <mergeCell ref="A3:H3"/>
    <mergeCell ref="A4:H4"/>
    <mergeCell ref="A5:H5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19685039370078741" right="0.19685039370078741" top="0.51181102362204722" bottom="0.39370078740157483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20"/>
  <sheetViews>
    <sheetView view="pageBreakPreview" topLeftCell="A4" zoomScaleSheetLayoutView="100" workbookViewId="0">
      <selection activeCell="C7" sqref="C7:I7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71"/>
      <c r="B1" s="171"/>
      <c r="C1" s="171"/>
      <c r="D1" s="171"/>
      <c r="E1" s="171"/>
      <c r="F1" s="171"/>
      <c r="G1" s="171"/>
      <c r="H1" s="171"/>
      <c r="I1" s="171"/>
    </row>
    <row r="2" spans="1:12" ht="15.75" hidden="1" x14ac:dyDescent="0.2">
      <c r="A2" s="172"/>
      <c r="B2" s="172"/>
      <c r="C2" s="172"/>
      <c r="D2" s="172"/>
      <c r="E2" s="172"/>
      <c r="F2" s="172"/>
      <c r="G2" s="172"/>
      <c r="H2" s="172"/>
      <c r="I2" s="172"/>
    </row>
    <row r="3" spans="1:12" ht="15.75" hidden="1" x14ac:dyDescent="0.2">
      <c r="A3" s="173"/>
      <c r="B3" s="173"/>
      <c r="C3" s="173"/>
      <c r="D3" s="173"/>
      <c r="E3" s="173"/>
      <c r="F3" s="173"/>
      <c r="G3" s="173"/>
      <c r="H3" s="173"/>
      <c r="I3" s="173"/>
    </row>
    <row r="4" spans="1:12" ht="15.75" x14ac:dyDescent="0.2">
      <c r="I4" s="149" t="s">
        <v>570</v>
      </c>
    </row>
    <row r="5" spans="1:12" ht="12.75" customHeight="1" x14ac:dyDescent="0.2">
      <c r="A5" s="173" t="s">
        <v>87</v>
      </c>
      <c r="B5" s="173"/>
      <c r="C5" s="173"/>
      <c r="D5" s="173"/>
      <c r="E5" s="173"/>
      <c r="F5" s="173"/>
      <c r="G5" s="173"/>
      <c r="H5" s="173"/>
      <c r="I5" s="173"/>
    </row>
    <row r="6" spans="1:12" ht="12.75" customHeight="1" x14ac:dyDescent="0.2">
      <c r="A6" s="173" t="s">
        <v>710</v>
      </c>
      <c r="B6" s="173"/>
      <c r="C6" s="173"/>
      <c r="D6" s="173"/>
      <c r="E6" s="173"/>
      <c r="F6" s="173"/>
      <c r="G6" s="173"/>
      <c r="H6" s="173"/>
      <c r="I6" s="173"/>
    </row>
    <row r="7" spans="1:12" ht="34.5" customHeight="1" x14ac:dyDescent="0.25">
      <c r="A7" s="51"/>
      <c r="B7" s="51"/>
      <c r="C7" s="166"/>
      <c r="D7" s="166"/>
      <c r="E7" s="166"/>
      <c r="F7" s="166"/>
      <c r="G7" s="166"/>
      <c r="H7" s="166"/>
      <c r="I7" s="166"/>
    </row>
    <row r="8" spans="1:12" ht="51.75" customHeight="1" x14ac:dyDescent="0.3">
      <c r="A8" s="174" t="s">
        <v>540</v>
      </c>
      <c r="B8" s="174"/>
      <c r="C8" s="174"/>
      <c r="D8" s="174"/>
      <c r="E8" s="174"/>
      <c r="F8" s="174"/>
      <c r="G8" s="174"/>
      <c r="H8" s="174"/>
      <c r="I8" s="174"/>
    </row>
    <row r="9" spans="1:12" x14ac:dyDescent="0.2">
      <c r="I9" s="38" t="s">
        <v>88</v>
      </c>
    </row>
    <row r="10" spans="1:12" s="26" customFormat="1" ht="16.5" customHeight="1" x14ac:dyDescent="0.2">
      <c r="A10" s="175" t="s">
        <v>89</v>
      </c>
      <c r="B10" s="176" t="s">
        <v>541</v>
      </c>
      <c r="C10" s="176" t="s">
        <v>90</v>
      </c>
      <c r="D10" s="176" t="s">
        <v>91</v>
      </c>
      <c r="E10" s="176" t="s">
        <v>92</v>
      </c>
      <c r="F10" s="176" t="s">
        <v>93</v>
      </c>
      <c r="G10" s="178" t="s">
        <v>94</v>
      </c>
      <c r="H10" s="178" t="s">
        <v>95</v>
      </c>
      <c r="I10" s="178" t="s">
        <v>96</v>
      </c>
    </row>
    <row r="11" spans="1:12" s="26" customFormat="1" ht="39.75" customHeight="1" x14ac:dyDescent="0.2">
      <c r="A11" s="175"/>
      <c r="B11" s="177"/>
      <c r="C11" s="177"/>
      <c r="D11" s="177"/>
      <c r="E11" s="177"/>
      <c r="F11" s="177"/>
      <c r="G11" s="177"/>
      <c r="H11" s="177"/>
      <c r="I11" s="177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G58+G223+G230+G287+G353+G466+G533+G560</f>
        <v>88711.500000000015</v>
      </c>
      <c r="H57" s="32">
        <f>H58+H223+H230+H287+H353+H466+H533+H560</f>
        <v>76993.399999999994</v>
      </c>
      <c r="I57" s="32">
        <f>I58+I223+I230+I287+I353+I466+I533+I560</f>
        <v>79410.099999999991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22996.800000000003</v>
      </c>
      <c r="H58" s="35">
        <f>H62+H65+H129+H118</f>
        <v>18601.599999999999</v>
      </c>
      <c r="I58" s="35">
        <f>I62+I65+I129+I118</f>
        <v>19009.599999999999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9695.6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9695.6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9695.6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8072.7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6.2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v>6.2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195.5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194.9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</f>
        <v>194.9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197.59999999999997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184.39999999999998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</f>
        <v>184.39999999999998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204.4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204.4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v>204.4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195.8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185.5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</f>
        <v>185.5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622.9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606.5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</f>
        <v>606.5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185.5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185.5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v>185.5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hidden="1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</v>
      </c>
    </row>
    <row r="119" spans="1:9" ht="27" hidden="1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</v>
      </c>
    </row>
    <row r="120" spans="1:9" ht="30" hidden="1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</v>
      </c>
    </row>
    <row r="121" spans="1:9" ht="41.25" hidden="1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</v>
      </c>
    </row>
    <row r="122" spans="1:9" ht="27" hidden="1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</v>
      </c>
    </row>
    <row r="123" spans="1:9" ht="27" hidden="1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G140+G167+G188+G208+G182+G130+G204+G135+G177</f>
        <v>11794.2</v>
      </c>
      <c r="H129" s="35">
        <f t="shared" ref="H129:I129" si="8">H140+H167+H188+H208+H182+H130+H204+H135+H177</f>
        <v>7014.1</v>
      </c>
      <c r="I129" s="35">
        <f t="shared" si="8"/>
        <v>7014.1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99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99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99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99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v>99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1071.8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7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7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7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v>7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39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39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39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</f>
        <v>39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964.5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964.5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964.5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</f>
        <v>964.5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1335.7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</f>
        <v>1335.7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</f>
        <v>1335.7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1335.7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v>1335.7</v>
      </c>
      <c r="H181" s="117">
        <v>0</v>
      </c>
      <c r="I181" s="117">
        <v>0</v>
      </c>
    </row>
    <row r="182" spans="1:9" ht="54.75" customHeight="1" x14ac:dyDescent="0.25">
      <c r="A182" s="36" t="s">
        <v>204</v>
      </c>
      <c r="B182" s="33" t="s">
        <v>550</v>
      </c>
      <c r="C182" s="33" t="s">
        <v>99</v>
      </c>
      <c r="D182" s="33" t="s">
        <v>175</v>
      </c>
      <c r="E182" s="33" t="s">
        <v>205</v>
      </c>
      <c r="F182" s="33" t="s">
        <v>102</v>
      </c>
      <c r="G182" s="35">
        <f>G183</f>
        <v>87.6</v>
      </c>
      <c r="H182" s="35">
        <f t="shared" ref="H182:I186" si="15">H183</f>
        <v>87.6</v>
      </c>
      <c r="I182" s="35">
        <f t="shared" si="15"/>
        <v>87.6</v>
      </c>
    </row>
    <row r="183" spans="1:9" ht="45" customHeight="1" x14ac:dyDescent="0.25">
      <c r="A183" s="36" t="s">
        <v>206</v>
      </c>
      <c r="B183" s="33" t="s">
        <v>550</v>
      </c>
      <c r="C183" s="33" t="s">
        <v>99</v>
      </c>
      <c r="D183" s="33" t="s">
        <v>175</v>
      </c>
      <c r="E183" s="33" t="s">
        <v>207</v>
      </c>
      <c r="F183" s="33" t="s">
        <v>102</v>
      </c>
      <c r="G183" s="35">
        <f>G184</f>
        <v>87.6</v>
      </c>
      <c r="H183" s="35">
        <f t="shared" si="15"/>
        <v>87.6</v>
      </c>
      <c r="I183" s="35">
        <f t="shared" si="15"/>
        <v>87.6</v>
      </c>
    </row>
    <row r="184" spans="1:9" ht="45" customHeight="1" x14ac:dyDescent="0.25">
      <c r="A184" s="36" t="s">
        <v>208</v>
      </c>
      <c r="B184" s="33" t="s">
        <v>550</v>
      </c>
      <c r="C184" s="33" t="s">
        <v>99</v>
      </c>
      <c r="D184" s="33" t="s">
        <v>175</v>
      </c>
      <c r="E184" s="33" t="s">
        <v>209</v>
      </c>
      <c r="F184" s="33" t="s">
        <v>102</v>
      </c>
      <c r="G184" s="35">
        <f>G185</f>
        <v>87.6</v>
      </c>
      <c r="H184" s="35">
        <f t="shared" si="15"/>
        <v>87.6</v>
      </c>
      <c r="I184" s="35">
        <f t="shared" si="15"/>
        <v>87.6</v>
      </c>
    </row>
    <row r="185" spans="1:9" ht="20.25" customHeight="1" x14ac:dyDescent="0.25">
      <c r="A185" s="36" t="s">
        <v>180</v>
      </c>
      <c r="B185" s="33" t="s">
        <v>550</v>
      </c>
      <c r="C185" s="33" t="s">
        <v>99</v>
      </c>
      <c r="D185" s="33" t="s">
        <v>175</v>
      </c>
      <c r="E185" s="33" t="s">
        <v>210</v>
      </c>
      <c r="F185" s="33" t="s">
        <v>102</v>
      </c>
      <c r="G185" s="35">
        <f>G186</f>
        <v>87.6</v>
      </c>
      <c r="H185" s="35">
        <f t="shared" si="15"/>
        <v>87.6</v>
      </c>
      <c r="I185" s="35">
        <f t="shared" si="15"/>
        <v>87.6</v>
      </c>
    </row>
    <row r="186" spans="1:9" ht="31.5" customHeight="1" x14ac:dyDescent="0.25">
      <c r="A186" s="36" t="s">
        <v>121</v>
      </c>
      <c r="B186" s="33" t="s">
        <v>550</v>
      </c>
      <c r="C186" s="33" t="s">
        <v>99</v>
      </c>
      <c r="D186" s="33" t="s">
        <v>175</v>
      </c>
      <c r="E186" s="33" t="s">
        <v>210</v>
      </c>
      <c r="F186" s="33" t="s">
        <v>122</v>
      </c>
      <c r="G186" s="35">
        <f>G187</f>
        <v>87.6</v>
      </c>
      <c r="H186" s="35">
        <f t="shared" si="15"/>
        <v>87.6</v>
      </c>
      <c r="I186" s="35">
        <f t="shared" si="15"/>
        <v>87.6</v>
      </c>
    </row>
    <row r="187" spans="1:9" ht="26.25" x14ac:dyDescent="0.25">
      <c r="A187" s="36" t="s">
        <v>123</v>
      </c>
      <c r="B187" s="33" t="s">
        <v>550</v>
      </c>
      <c r="C187" s="33" t="s">
        <v>99</v>
      </c>
      <c r="D187" s="33" t="s">
        <v>175</v>
      </c>
      <c r="E187" s="33" t="s">
        <v>210</v>
      </c>
      <c r="F187" s="33" t="s">
        <v>124</v>
      </c>
      <c r="G187" s="35">
        <v>87.6</v>
      </c>
      <c r="H187" s="35">
        <v>87.6</v>
      </c>
      <c r="I187" s="35">
        <v>87.6</v>
      </c>
    </row>
    <row r="188" spans="1:9" ht="26.25" x14ac:dyDescent="0.25">
      <c r="A188" s="36" t="s">
        <v>211</v>
      </c>
      <c r="B188" s="33" t="s">
        <v>550</v>
      </c>
      <c r="C188" s="33" t="s">
        <v>99</v>
      </c>
      <c r="D188" s="33" t="s">
        <v>175</v>
      </c>
      <c r="E188" s="33" t="s">
        <v>212</v>
      </c>
      <c r="F188" s="33" t="s">
        <v>102</v>
      </c>
      <c r="G188" s="35">
        <f>G189+G200+G196</f>
        <v>880</v>
      </c>
      <c r="H188" s="35">
        <f t="shared" ref="H188:I188" si="16">H189+H200+H196</f>
        <v>430</v>
      </c>
      <c r="I188" s="35">
        <f t="shared" si="16"/>
        <v>430</v>
      </c>
    </row>
    <row r="189" spans="1:9" ht="39" hidden="1" x14ac:dyDescent="0.25">
      <c r="A189" s="36" t="s">
        <v>213</v>
      </c>
      <c r="B189" s="33" t="s">
        <v>550</v>
      </c>
      <c r="C189" s="33" t="s">
        <v>99</v>
      </c>
      <c r="D189" s="33" t="s">
        <v>175</v>
      </c>
      <c r="E189" s="33" t="s">
        <v>214</v>
      </c>
      <c r="F189" s="33" t="s">
        <v>102</v>
      </c>
      <c r="G189" s="35">
        <f>G190</f>
        <v>0</v>
      </c>
      <c r="H189" s="35">
        <f t="shared" ref="H189:I191" si="17">H190</f>
        <v>0</v>
      </c>
      <c r="I189" s="35">
        <f t="shared" si="17"/>
        <v>0</v>
      </c>
    </row>
    <row r="190" spans="1:9" ht="15" hidden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215</v>
      </c>
      <c r="F190" s="33" t="s">
        <v>102</v>
      </c>
      <c r="G190" s="35">
        <f>G191</f>
        <v>0</v>
      </c>
      <c r="H190" s="35">
        <f t="shared" si="17"/>
        <v>0</v>
      </c>
      <c r="I190" s="35">
        <f t="shared" si="17"/>
        <v>0</v>
      </c>
    </row>
    <row r="191" spans="1:9" ht="26.25" hidden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215</v>
      </c>
      <c r="F191" s="33" t="s">
        <v>122</v>
      </c>
      <c r="G191" s="35">
        <f>G192</f>
        <v>0</v>
      </c>
      <c r="H191" s="35">
        <f t="shared" si="17"/>
        <v>0</v>
      </c>
      <c r="I191" s="35">
        <f t="shared" si="17"/>
        <v>0</v>
      </c>
    </row>
    <row r="192" spans="1:9" ht="26.25" hidden="1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215</v>
      </c>
      <c r="F192" s="33" t="s">
        <v>124</v>
      </c>
      <c r="G192" s="35">
        <v>0</v>
      </c>
      <c r="H192" s="35">
        <v>0</v>
      </c>
      <c r="I192" s="35">
        <v>0</v>
      </c>
    </row>
    <row r="193" spans="1:9" ht="15" hidden="1" x14ac:dyDescent="0.25">
      <c r="A193" s="36" t="s">
        <v>166</v>
      </c>
      <c r="B193" s="33" t="s">
        <v>550</v>
      </c>
      <c r="C193" s="33" t="s">
        <v>99</v>
      </c>
      <c r="D193" s="33" t="s">
        <v>175</v>
      </c>
      <c r="E193" s="33" t="s">
        <v>216</v>
      </c>
      <c r="F193" s="33" t="s">
        <v>102</v>
      </c>
      <c r="G193" s="35">
        <f t="shared" ref="G193:I194" si="18">G194</f>
        <v>0</v>
      </c>
      <c r="H193" s="35">
        <f t="shared" si="18"/>
        <v>0</v>
      </c>
      <c r="I193" s="35">
        <f t="shared" si="18"/>
        <v>0</v>
      </c>
    </row>
    <row r="194" spans="1:9" ht="15" hidden="1" x14ac:dyDescent="0.25">
      <c r="A194" s="36" t="s">
        <v>217</v>
      </c>
      <c r="B194" s="33" t="s">
        <v>550</v>
      </c>
      <c r="C194" s="33" t="s">
        <v>99</v>
      </c>
      <c r="D194" s="33" t="s">
        <v>175</v>
      </c>
      <c r="E194" s="33" t="s">
        <v>218</v>
      </c>
      <c r="F194" s="33" t="s">
        <v>102</v>
      </c>
      <c r="G194" s="35">
        <f t="shared" si="18"/>
        <v>0</v>
      </c>
      <c r="H194" s="35">
        <f t="shared" si="18"/>
        <v>0</v>
      </c>
      <c r="I194" s="35">
        <f t="shared" si="18"/>
        <v>0</v>
      </c>
    </row>
    <row r="195" spans="1:9" ht="15" hidden="1" x14ac:dyDescent="0.25">
      <c r="A195" s="36" t="s">
        <v>219</v>
      </c>
      <c r="B195" s="33" t="s">
        <v>550</v>
      </c>
      <c r="C195" s="33" t="s">
        <v>99</v>
      </c>
      <c r="D195" s="33" t="s">
        <v>175</v>
      </c>
      <c r="E195" s="33" t="s">
        <v>218</v>
      </c>
      <c r="F195" s="33" t="s">
        <v>220</v>
      </c>
      <c r="G195" s="35">
        <v>0</v>
      </c>
      <c r="H195" s="35">
        <v>0</v>
      </c>
      <c r="I195" s="35">
        <v>0</v>
      </c>
    </row>
    <row r="196" spans="1:9" ht="39" x14ac:dyDescent="0.25">
      <c r="A196" s="36" t="s">
        <v>213</v>
      </c>
      <c r="B196" s="33" t="s">
        <v>550</v>
      </c>
      <c r="C196" s="33" t="s">
        <v>99</v>
      </c>
      <c r="D196" s="33" t="s">
        <v>175</v>
      </c>
      <c r="E196" s="33" t="s">
        <v>214</v>
      </c>
      <c r="F196" s="33" t="s">
        <v>102</v>
      </c>
      <c r="G196" s="35">
        <f>G197</f>
        <v>360</v>
      </c>
      <c r="H196" s="35">
        <f t="shared" ref="H196:I198" si="19">H197</f>
        <v>0</v>
      </c>
      <c r="I196" s="35">
        <f t="shared" si="19"/>
        <v>0</v>
      </c>
    </row>
    <row r="197" spans="1:9" ht="15" x14ac:dyDescent="0.25">
      <c r="A197" s="36" t="s">
        <v>180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102</v>
      </c>
      <c r="G197" s="35">
        <f>G198</f>
        <v>360</v>
      </c>
      <c r="H197" s="35">
        <f t="shared" si="19"/>
        <v>0</v>
      </c>
      <c r="I197" s="35">
        <f t="shared" si="19"/>
        <v>0</v>
      </c>
    </row>
    <row r="198" spans="1:9" ht="26.25" x14ac:dyDescent="0.25">
      <c r="A198" s="36" t="s">
        <v>121</v>
      </c>
      <c r="B198" s="33" t="s">
        <v>550</v>
      </c>
      <c r="C198" s="33" t="s">
        <v>99</v>
      </c>
      <c r="D198" s="33" t="s">
        <v>175</v>
      </c>
      <c r="E198" s="33" t="s">
        <v>215</v>
      </c>
      <c r="F198" s="33" t="s">
        <v>122</v>
      </c>
      <c r="G198" s="35">
        <f>G199</f>
        <v>360</v>
      </c>
      <c r="H198" s="35">
        <f t="shared" si="19"/>
        <v>0</v>
      </c>
      <c r="I198" s="35">
        <f t="shared" si="19"/>
        <v>0</v>
      </c>
    </row>
    <row r="199" spans="1:9" ht="26.25" x14ac:dyDescent="0.25">
      <c r="A199" s="36" t="s">
        <v>123</v>
      </c>
      <c r="B199" s="33" t="s">
        <v>550</v>
      </c>
      <c r="C199" s="33" t="s">
        <v>99</v>
      </c>
      <c r="D199" s="33" t="s">
        <v>175</v>
      </c>
      <c r="E199" s="33" t="s">
        <v>215</v>
      </c>
      <c r="F199" s="33" t="s">
        <v>124</v>
      </c>
      <c r="G199" s="35">
        <v>360</v>
      </c>
      <c r="H199" s="35">
        <v>0</v>
      </c>
      <c r="I199" s="35">
        <v>0</v>
      </c>
    </row>
    <row r="200" spans="1:9" ht="15" x14ac:dyDescent="0.25">
      <c r="A200" s="36" t="s">
        <v>221</v>
      </c>
      <c r="B200" s="33" t="s">
        <v>550</v>
      </c>
      <c r="C200" s="33" t="s">
        <v>99</v>
      </c>
      <c r="D200" s="33" t="s">
        <v>175</v>
      </c>
      <c r="E200" s="33" t="s">
        <v>222</v>
      </c>
      <c r="F200" s="33" t="s">
        <v>102</v>
      </c>
      <c r="G200" s="35">
        <f>G201</f>
        <v>520</v>
      </c>
      <c r="H200" s="35">
        <f t="shared" ref="H200:I202" si="20">H201</f>
        <v>430</v>
      </c>
      <c r="I200" s="35">
        <f t="shared" si="20"/>
        <v>430</v>
      </c>
    </row>
    <row r="201" spans="1:9" ht="15" x14ac:dyDescent="0.25">
      <c r="A201" s="36" t="s">
        <v>180</v>
      </c>
      <c r="B201" s="33" t="s">
        <v>550</v>
      </c>
      <c r="C201" s="33" t="s">
        <v>99</v>
      </c>
      <c r="D201" s="33" t="s">
        <v>175</v>
      </c>
      <c r="E201" s="33" t="s">
        <v>223</v>
      </c>
      <c r="F201" s="33" t="s">
        <v>102</v>
      </c>
      <c r="G201" s="35">
        <f>G202</f>
        <v>520</v>
      </c>
      <c r="H201" s="35">
        <f t="shared" si="20"/>
        <v>430</v>
      </c>
      <c r="I201" s="35">
        <f t="shared" si="20"/>
        <v>430</v>
      </c>
    </row>
    <row r="202" spans="1:9" ht="29.25" customHeight="1" x14ac:dyDescent="0.25">
      <c r="A202" s="36" t="s">
        <v>121</v>
      </c>
      <c r="B202" s="33" t="s">
        <v>550</v>
      </c>
      <c r="C202" s="33" t="s">
        <v>99</v>
      </c>
      <c r="D202" s="33" t="s">
        <v>175</v>
      </c>
      <c r="E202" s="33" t="s">
        <v>223</v>
      </c>
      <c r="F202" s="33" t="s">
        <v>122</v>
      </c>
      <c r="G202" s="35">
        <f>G203</f>
        <v>520</v>
      </c>
      <c r="H202" s="35">
        <f t="shared" si="20"/>
        <v>430</v>
      </c>
      <c r="I202" s="35">
        <f t="shared" si="20"/>
        <v>430</v>
      </c>
    </row>
    <row r="203" spans="1:9" ht="30" customHeight="1" x14ac:dyDescent="0.25">
      <c r="A203" s="36" t="s">
        <v>123</v>
      </c>
      <c r="B203" s="33" t="s">
        <v>550</v>
      </c>
      <c r="C203" s="33" t="s">
        <v>99</v>
      </c>
      <c r="D203" s="33" t="s">
        <v>175</v>
      </c>
      <c r="E203" s="33" t="s">
        <v>223</v>
      </c>
      <c r="F203" s="33" t="s">
        <v>124</v>
      </c>
      <c r="G203" s="35">
        <f>68+60+25+100+177+90</f>
        <v>520</v>
      </c>
      <c r="H203" s="35">
        <f>68+60+25+100+177</f>
        <v>430</v>
      </c>
      <c r="I203" s="35">
        <f>68+60+25+100+177</f>
        <v>430</v>
      </c>
    </row>
    <row r="204" spans="1:9" ht="51.75" hidden="1" x14ac:dyDescent="0.25">
      <c r="A204" s="36" t="s">
        <v>224</v>
      </c>
      <c r="B204" s="33" t="s">
        <v>550</v>
      </c>
      <c r="C204" s="33" t="s">
        <v>99</v>
      </c>
      <c r="D204" s="33" t="s">
        <v>175</v>
      </c>
      <c r="E204" s="33" t="s">
        <v>225</v>
      </c>
      <c r="F204" s="33" t="s">
        <v>102</v>
      </c>
      <c r="G204" s="35">
        <f>G205</f>
        <v>0</v>
      </c>
      <c r="H204" s="35">
        <f t="shared" ref="H204:I206" si="21">H205</f>
        <v>0</v>
      </c>
      <c r="I204" s="35">
        <f t="shared" si="21"/>
        <v>0</v>
      </c>
    </row>
    <row r="205" spans="1:9" ht="15" hidden="1" x14ac:dyDescent="0.25">
      <c r="A205" s="36" t="s">
        <v>180</v>
      </c>
      <c r="B205" s="33" t="s">
        <v>550</v>
      </c>
      <c r="C205" s="33" t="s">
        <v>99</v>
      </c>
      <c r="D205" s="33" t="s">
        <v>175</v>
      </c>
      <c r="E205" s="33" t="s">
        <v>361</v>
      </c>
      <c r="F205" s="33" t="s">
        <v>102</v>
      </c>
      <c r="G205" s="35">
        <f>G206</f>
        <v>0</v>
      </c>
      <c r="H205" s="35">
        <f t="shared" si="21"/>
        <v>0</v>
      </c>
      <c r="I205" s="35">
        <f t="shared" si="21"/>
        <v>0</v>
      </c>
    </row>
    <row r="206" spans="1:9" ht="26.25" hidden="1" x14ac:dyDescent="0.25">
      <c r="A206" s="36" t="s">
        <v>121</v>
      </c>
      <c r="B206" s="33" t="s">
        <v>550</v>
      </c>
      <c r="C206" s="33" t="s">
        <v>99</v>
      </c>
      <c r="D206" s="33" t="s">
        <v>175</v>
      </c>
      <c r="E206" s="33" t="s">
        <v>361</v>
      </c>
      <c r="F206" s="33" t="s">
        <v>228</v>
      </c>
      <c r="G206" s="35">
        <f>G207</f>
        <v>0</v>
      </c>
      <c r="H206" s="35">
        <f t="shared" si="21"/>
        <v>0</v>
      </c>
      <c r="I206" s="35">
        <f t="shared" si="21"/>
        <v>0</v>
      </c>
    </row>
    <row r="207" spans="1:9" ht="26.25" hidden="1" x14ac:dyDescent="0.25">
      <c r="A207" s="36" t="s">
        <v>123</v>
      </c>
      <c r="B207" s="33" t="s">
        <v>550</v>
      </c>
      <c r="C207" s="33" t="s">
        <v>99</v>
      </c>
      <c r="D207" s="33" t="s">
        <v>175</v>
      </c>
      <c r="E207" s="33" t="s">
        <v>361</v>
      </c>
      <c r="F207" s="33" t="s">
        <v>230</v>
      </c>
      <c r="G207" s="35">
        <v>0</v>
      </c>
      <c r="H207" s="35">
        <v>0</v>
      </c>
      <c r="I207" s="35">
        <v>0</v>
      </c>
    </row>
    <row r="208" spans="1:9" ht="30.75" customHeight="1" x14ac:dyDescent="0.25">
      <c r="A208" s="36" t="s">
        <v>234</v>
      </c>
      <c r="B208" s="33" t="s">
        <v>550</v>
      </c>
      <c r="C208" s="33" t="s">
        <v>99</v>
      </c>
      <c r="D208" s="33" t="s">
        <v>175</v>
      </c>
      <c r="E208" s="33" t="s">
        <v>235</v>
      </c>
      <c r="F208" s="33" t="s">
        <v>102</v>
      </c>
      <c r="G208" s="35">
        <f>G209+G212+G215+G218</f>
        <v>8114.0999999999995</v>
      </c>
      <c r="H208" s="35">
        <f>H209+H212+H215+H218</f>
        <v>5617.5</v>
      </c>
      <c r="I208" s="35">
        <f t="shared" ref="I208" si="22">I209+I212+I215+I218</f>
        <v>5617.5</v>
      </c>
    </row>
    <row r="209" spans="1:9" ht="54" customHeight="1" x14ac:dyDescent="0.25">
      <c r="A209" s="36" t="s">
        <v>236</v>
      </c>
      <c r="B209" s="33" t="s">
        <v>550</v>
      </c>
      <c r="C209" s="33" t="s">
        <v>99</v>
      </c>
      <c r="D209" s="33" t="s">
        <v>175</v>
      </c>
      <c r="E209" s="33" t="s">
        <v>237</v>
      </c>
      <c r="F209" s="33" t="s">
        <v>102</v>
      </c>
      <c r="G209" s="35">
        <f t="shared" ref="G209:I210" si="23">G210</f>
        <v>496</v>
      </c>
      <c r="H209" s="35">
        <f t="shared" si="23"/>
        <v>496</v>
      </c>
      <c r="I209" s="35">
        <f t="shared" si="23"/>
        <v>496</v>
      </c>
    </row>
    <row r="210" spans="1:9" ht="15" x14ac:dyDescent="0.25">
      <c r="A210" s="36" t="s">
        <v>125</v>
      </c>
      <c r="B210" s="33" t="s">
        <v>550</v>
      </c>
      <c r="C210" s="33" t="s">
        <v>99</v>
      </c>
      <c r="D210" s="33" t="s">
        <v>175</v>
      </c>
      <c r="E210" s="33" t="s">
        <v>237</v>
      </c>
      <c r="F210" s="33" t="s">
        <v>126</v>
      </c>
      <c r="G210" s="35">
        <f t="shared" si="23"/>
        <v>496</v>
      </c>
      <c r="H210" s="35">
        <f t="shared" si="23"/>
        <v>496</v>
      </c>
      <c r="I210" s="35">
        <f t="shared" si="23"/>
        <v>496</v>
      </c>
    </row>
    <row r="211" spans="1:9" ht="15" x14ac:dyDescent="0.25">
      <c r="A211" s="36" t="s">
        <v>127</v>
      </c>
      <c r="B211" s="33" t="s">
        <v>550</v>
      </c>
      <c r="C211" s="33" t="s">
        <v>99</v>
      </c>
      <c r="D211" s="33" t="s">
        <v>175</v>
      </c>
      <c r="E211" s="33" t="s">
        <v>237</v>
      </c>
      <c r="F211" s="33" t="s">
        <v>128</v>
      </c>
      <c r="G211" s="35">
        <v>496</v>
      </c>
      <c r="H211" s="35">
        <v>496</v>
      </c>
      <c r="I211" s="35">
        <v>496</v>
      </c>
    </row>
    <row r="212" spans="1:9" ht="29.25" customHeight="1" x14ac:dyDescent="0.25">
      <c r="A212" s="36" t="s">
        <v>238</v>
      </c>
      <c r="B212" s="33" t="s">
        <v>550</v>
      </c>
      <c r="C212" s="33" t="s">
        <v>99</v>
      </c>
      <c r="D212" s="33" t="s">
        <v>175</v>
      </c>
      <c r="E212" s="33" t="s">
        <v>239</v>
      </c>
      <c r="F212" s="33" t="s">
        <v>102</v>
      </c>
      <c r="G212" s="35">
        <f>G213+G221</f>
        <v>6461.4</v>
      </c>
      <c r="H212" s="35">
        <f>H213+H221</f>
        <v>5121.5</v>
      </c>
      <c r="I212" s="35">
        <f>I213+I221</f>
        <v>5121.5</v>
      </c>
    </row>
    <row r="213" spans="1:9" ht="68.25" customHeight="1" x14ac:dyDescent="0.25">
      <c r="A213" s="36" t="s">
        <v>111</v>
      </c>
      <c r="B213" s="33" t="s">
        <v>550</v>
      </c>
      <c r="C213" s="33" t="s">
        <v>99</v>
      </c>
      <c r="D213" s="33" t="s">
        <v>175</v>
      </c>
      <c r="E213" s="33" t="s">
        <v>239</v>
      </c>
      <c r="F213" s="33" t="s">
        <v>112</v>
      </c>
      <c r="G213" s="35">
        <f>G214</f>
        <v>2943.9</v>
      </c>
      <c r="H213" s="35">
        <f>H214</f>
        <v>3000.3</v>
      </c>
      <c r="I213" s="35">
        <f>I214</f>
        <v>3000.3</v>
      </c>
    </row>
    <row r="214" spans="1:9" ht="18" customHeight="1" x14ac:dyDescent="0.25">
      <c r="A214" s="36" t="s">
        <v>240</v>
      </c>
      <c r="B214" s="33" t="s">
        <v>550</v>
      </c>
      <c r="C214" s="33" t="s">
        <v>99</v>
      </c>
      <c r="D214" s="33" t="s">
        <v>175</v>
      </c>
      <c r="E214" s="33" t="s">
        <v>239</v>
      </c>
      <c r="F214" s="33" t="s">
        <v>241</v>
      </c>
      <c r="G214" s="35">
        <f>3000.3-44.5-13.4+1.5</f>
        <v>2943.9</v>
      </c>
      <c r="H214" s="35">
        <v>3000.3</v>
      </c>
      <c r="I214" s="35">
        <v>3000.3</v>
      </c>
    </row>
    <row r="215" spans="1:9" ht="31.5" customHeight="1" x14ac:dyDescent="0.25">
      <c r="A215" s="36" t="s">
        <v>715</v>
      </c>
      <c r="B215" s="33" t="s">
        <v>550</v>
      </c>
      <c r="C215" s="33" t="s">
        <v>99</v>
      </c>
      <c r="D215" s="33" t="s">
        <v>175</v>
      </c>
      <c r="E215" s="33" t="s">
        <v>716</v>
      </c>
      <c r="F215" s="33" t="s">
        <v>102</v>
      </c>
      <c r="G215" s="35">
        <f>G216</f>
        <v>1100.3</v>
      </c>
      <c r="H215" s="35">
        <f t="shared" ref="H215:I216" si="24">H216</f>
        <v>0</v>
      </c>
      <c r="I215" s="35">
        <f t="shared" si="24"/>
        <v>0</v>
      </c>
    </row>
    <row r="216" spans="1:9" ht="70.5" customHeight="1" x14ac:dyDescent="0.25">
      <c r="A216" s="36" t="s">
        <v>111</v>
      </c>
      <c r="B216" s="33" t="s">
        <v>550</v>
      </c>
      <c r="C216" s="33" t="s">
        <v>99</v>
      </c>
      <c r="D216" s="33" t="s">
        <v>175</v>
      </c>
      <c r="E216" s="33" t="s">
        <v>716</v>
      </c>
      <c r="F216" s="33" t="s">
        <v>112</v>
      </c>
      <c r="G216" s="35">
        <f>G217</f>
        <v>1100.3</v>
      </c>
      <c r="H216" s="35">
        <f t="shared" si="24"/>
        <v>0</v>
      </c>
      <c r="I216" s="35">
        <f t="shared" si="24"/>
        <v>0</v>
      </c>
    </row>
    <row r="217" spans="1:9" ht="18" customHeight="1" x14ac:dyDescent="0.25">
      <c r="A217" s="36" t="s">
        <v>240</v>
      </c>
      <c r="B217" s="33" t="s">
        <v>550</v>
      </c>
      <c r="C217" s="33" t="s">
        <v>99</v>
      </c>
      <c r="D217" s="33" t="s">
        <v>175</v>
      </c>
      <c r="E217" s="33" t="s">
        <v>716</v>
      </c>
      <c r="F217" s="33" t="s">
        <v>241</v>
      </c>
      <c r="G217" s="35">
        <f>845.1+255.2</f>
        <v>1100.3</v>
      </c>
      <c r="H217" s="35">
        <v>0</v>
      </c>
      <c r="I217" s="35">
        <v>0</v>
      </c>
    </row>
    <row r="218" spans="1:9" ht="44.25" customHeight="1" x14ac:dyDescent="0.25">
      <c r="A218" s="36" t="s">
        <v>717</v>
      </c>
      <c r="B218" s="33" t="s">
        <v>550</v>
      </c>
      <c r="C218" s="33" t="s">
        <v>99</v>
      </c>
      <c r="D218" s="33" t="s">
        <v>175</v>
      </c>
      <c r="E218" s="33" t="s">
        <v>718</v>
      </c>
      <c r="F218" s="33" t="s">
        <v>102</v>
      </c>
      <c r="G218" s="35">
        <f>G219</f>
        <v>56.4</v>
      </c>
      <c r="H218" s="35">
        <f t="shared" ref="H218:I219" si="25">H219</f>
        <v>0</v>
      </c>
      <c r="I218" s="35">
        <f t="shared" si="25"/>
        <v>0</v>
      </c>
    </row>
    <row r="219" spans="1:9" ht="70.5" customHeight="1" x14ac:dyDescent="0.25">
      <c r="A219" s="36" t="s">
        <v>111</v>
      </c>
      <c r="B219" s="33" t="s">
        <v>550</v>
      </c>
      <c r="C219" s="33" t="s">
        <v>99</v>
      </c>
      <c r="D219" s="33" t="s">
        <v>175</v>
      </c>
      <c r="E219" s="33" t="s">
        <v>718</v>
      </c>
      <c r="F219" s="33" t="s">
        <v>112</v>
      </c>
      <c r="G219" s="35">
        <f>G220</f>
        <v>56.4</v>
      </c>
      <c r="H219" s="35">
        <f t="shared" si="25"/>
        <v>0</v>
      </c>
      <c r="I219" s="35">
        <f t="shared" si="25"/>
        <v>0</v>
      </c>
    </row>
    <row r="220" spans="1:9" ht="18" customHeight="1" x14ac:dyDescent="0.25">
      <c r="A220" s="36" t="s">
        <v>240</v>
      </c>
      <c r="B220" s="33" t="s">
        <v>550</v>
      </c>
      <c r="C220" s="33" t="s">
        <v>99</v>
      </c>
      <c r="D220" s="33" t="s">
        <v>175</v>
      </c>
      <c r="E220" s="33" t="s">
        <v>718</v>
      </c>
      <c r="F220" s="33" t="s">
        <v>241</v>
      </c>
      <c r="G220" s="35">
        <f>44.5+13.4-1.5</f>
        <v>56.4</v>
      </c>
      <c r="H220" s="35">
        <v>0</v>
      </c>
      <c r="I220" s="35">
        <v>0</v>
      </c>
    </row>
    <row r="221" spans="1:9" ht="32.25" customHeight="1" x14ac:dyDescent="0.25">
      <c r="A221" s="36" t="s">
        <v>121</v>
      </c>
      <c r="B221" s="33" t="s">
        <v>550</v>
      </c>
      <c r="C221" s="33" t="s">
        <v>99</v>
      </c>
      <c r="D221" s="33" t="s">
        <v>175</v>
      </c>
      <c r="E221" s="33" t="s">
        <v>239</v>
      </c>
      <c r="F221" s="33" t="s">
        <v>122</v>
      </c>
      <c r="G221" s="35">
        <f>G222</f>
        <v>3517.5</v>
      </c>
      <c r="H221" s="35">
        <f>H222</f>
        <v>2121.1999999999998</v>
      </c>
      <c r="I221" s="35">
        <f>I222</f>
        <v>2121.1999999999998</v>
      </c>
    </row>
    <row r="222" spans="1:9" ht="31.5" customHeight="1" x14ac:dyDescent="0.25">
      <c r="A222" s="36" t="s">
        <v>256</v>
      </c>
      <c r="B222" s="33" t="s">
        <v>550</v>
      </c>
      <c r="C222" s="33" t="s">
        <v>99</v>
      </c>
      <c r="D222" s="33" t="s">
        <v>175</v>
      </c>
      <c r="E222" s="33" t="s">
        <v>239</v>
      </c>
      <c r="F222" s="33" t="s">
        <v>124</v>
      </c>
      <c r="G222" s="35">
        <f>2121.2-256.3+1652.6</f>
        <v>3517.5</v>
      </c>
      <c r="H222" s="35">
        <v>2121.1999999999998</v>
      </c>
      <c r="I222" s="35">
        <v>2121.1999999999998</v>
      </c>
    </row>
    <row r="223" spans="1:9" ht="15" x14ac:dyDescent="0.25">
      <c r="A223" s="36" t="s">
        <v>242</v>
      </c>
      <c r="B223" s="33" t="s">
        <v>550</v>
      </c>
      <c r="C223" s="33" t="s">
        <v>104</v>
      </c>
      <c r="D223" s="33" t="s">
        <v>100</v>
      </c>
      <c r="E223" s="33" t="s">
        <v>101</v>
      </c>
      <c r="F223" s="33" t="s">
        <v>102</v>
      </c>
      <c r="G223" s="35">
        <f t="shared" ref="G223:I228" si="26">G224</f>
        <v>67.099999999999994</v>
      </c>
      <c r="H223" s="35">
        <f t="shared" si="26"/>
        <v>67.8</v>
      </c>
      <c r="I223" s="35">
        <f t="shared" si="26"/>
        <v>70.3</v>
      </c>
    </row>
    <row r="224" spans="1:9" ht="20.25" customHeight="1" x14ac:dyDescent="0.25">
      <c r="A224" s="36" t="s">
        <v>243</v>
      </c>
      <c r="B224" s="33" t="s">
        <v>550</v>
      </c>
      <c r="C224" s="33" t="s">
        <v>104</v>
      </c>
      <c r="D224" s="33" t="s">
        <v>244</v>
      </c>
      <c r="E224" s="33" t="s">
        <v>101</v>
      </c>
      <c r="F224" s="33" t="s">
        <v>102</v>
      </c>
      <c r="G224" s="35">
        <f t="shared" si="26"/>
        <v>67.099999999999994</v>
      </c>
      <c r="H224" s="35">
        <f t="shared" si="26"/>
        <v>67.8</v>
      </c>
      <c r="I224" s="35">
        <f t="shared" si="26"/>
        <v>70.3</v>
      </c>
    </row>
    <row r="225" spans="1:9" ht="26.25" x14ac:dyDescent="0.25">
      <c r="A225" s="36" t="s">
        <v>105</v>
      </c>
      <c r="B225" s="33" t="s">
        <v>550</v>
      </c>
      <c r="C225" s="33" t="s">
        <v>104</v>
      </c>
      <c r="D225" s="33" t="s">
        <v>244</v>
      </c>
      <c r="E225" s="33" t="s">
        <v>106</v>
      </c>
      <c r="F225" s="33" t="s">
        <v>102</v>
      </c>
      <c r="G225" s="35">
        <f t="shared" si="26"/>
        <v>67.099999999999994</v>
      </c>
      <c r="H225" s="35">
        <f t="shared" si="26"/>
        <v>67.8</v>
      </c>
      <c r="I225" s="35">
        <f t="shared" si="26"/>
        <v>70.3</v>
      </c>
    </row>
    <row r="226" spans="1:9" ht="26.25" x14ac:dyDescent="0.25">
      <c r="A226" s="36" t="s">
        <v>107</v>
      </c>
      <c r="B226" s="33" t="s">
        <v>550</v>
      </c>
      <c r="C226" s="33" t="s">
        <v>104</v>
      </c>
      <c r="D226" s="33" t="s">
        <v>244</v>
      </c>
      <c r="E226" s="33" t="s">
        <v>108</v>
      </c>
      <c r="F226" s="33" t="s">
        <v>102</v>
      </c>
      <c r="G226" s="35">
        <f t="shared" si="26"/>
        <v>67.099999999999994</v>
      </c>
      <c r="H226" s="35">
        <f t="shared" si="26"/>
        <v>67.8</v>
      </c>
      <c r="I226" s="35">
        <f t="shared" si="26"/>
        <v>70.3</v>
      </c>
    </row>
    <row r="227" spans="1:9" ht="26.25" x14ac:dyDescent="0.25">
      <c r="A227" s="36" t="s">
        <v>245</v>
      </c>
      <c r="B227" s="33" t="s">
        <v>550</v>
      </c>
      <c r="C227" s="33" t="s">
        <v>104</v>
      </c>
      <c r="D227" s="33" t="s">
        <v>244</v>
      </c>
      <c r="E227" s="33" t="s">
        <v>246</v>
      </c>
      <c r="F227" s="33" t="s">
        <v>102</v>
      </c>
      <c r="G227" s="35">
        <f t="shared" si="26"/>
        <v>67.099999999999994</v>
      </c>
      <c r="H227" s="35">
        <f t="shared" si="26"/>
        <v>67.8</v>
      </c>
      <c r="I227" s="35">
        <f t="shared" si="26"/>
        <v>70.3</v>
      </c>
    </row>
    <row r="228" spans="1:9" ht="51" customHeight="1" x14ac:dyDescent="0.25">
      <c r="A228" s="36" t="s">
        <v>111</v>
      </c>
      <c r="B228" s="33" t="s">
        <v>550</v>
      </c>
      <c r="C228" s="33" t="s">
        <v>104</v>
      </c>
      <c r="D228" s="33" t="s">
        <v>244</v>
      </c>
      <c r="E228" s="33" t="s">
        <v>246</v>
      </c>
      <c r="F228" s="33" t="s">
        <v>112</v>
      </c>
      <c r="G228" s="35">
        <f t="shared" si="26"/>
        <v>67.099999999999994</v>
      </c>
      <c r="H228" s="35">
        <f t="shared" si="26"/>
        <v>67.8</v>
      </c>
      <c r="I228" s="35">
        <f t="shared" si="26"/>
        <v>70.3</v>
      </c>
    </row>
    <row r="229" spans="1:9" ht="26.25" x14ac:dyDescent="0.25">
      <c r="A229" s="36" t="s">
        <v>113</v>
      </c>
      <c r="B229" s="33" t="s">
        <v>550</v>
      </c>
      <c r="C229" s="33" t="s">
        <v>104</v>
      </c>
      <c r="D229" s="33" t="s">
        <v>244</v>
      </c>
      <c r="E229" s="33" t="s">
        <v>246</v>
      </c>
      <c r="F229" s="33" t="s">
        <v>114</v>
      </c>
      <c r="G229" s="35">
        <v>67.099999999999994</v>
      </c>
      <c r="H229" s="35">
        <v>67.8</v>
      </c>
      <c r="I229" s="35">
        <v>70.3</v>
      </c>
    </row>
    <row r="230" spans="1:9" ht="26.25" x14ac:dyDescent="0.25">
      <c r="A230" s="36" t="s">
        <v>247</v>
      </c>
      <c r="B230" s="33" t="s">
        <v>550</v>
      </c>
      <c r="C230" s="33" t="s">
        <v>244</v>
      </c>
      <c r="D230" s="33" t="s">
        <v>100</v>
      </c>
      <c r="E230" s="33" t="s">
        <v>101</v>
      </c>
      <c r="F230" s="33" t="s">
        <v>102</v>
      </c>
      <c r="G230" s="35">
        <f t="shared" ref="G230:I231" si="27">G231</f>
        <v>4328.2</v>
      </c>
      <c r="H230" s="35">
        <f t="shared" si="27"/>
        <v>2563.5</v>
      </c>
      <c r="I230" s="35">
        <f t="shared" si="27"/>
        <v>2647.6</v>
      </c>
    </row>
    <row r="231" spans="1:9" ht="31.5" customHeight="1" x14ac:dyDescent="0.25">
      <c r="A231" s="36" t="s">
        <v>248</v>
      </c>
      <c r="B231" s="33" t="s">
        <v>550</v>
      </c>
      <c r="C231" s="33" t="s">
        <v>244</v>
      </c>
      <c r="D231" s="33" t="s">
        <v>249</v>
      </c>
      <c r="E231" s="33" t="s">
        <v>101</v>
      </c>
      <c r="F231" s="33" t="s">
        <v>102</v>
      </c>
      <c r="G231" s="35">
        <f t="shared" si="27"/>
        <v>4328.2</v>
      </c>
      <c r="H231" s="35">
        <f t="shared" si="27"/>
        <v>2563.5</v>
      </c>
      <c r="I231" s="35">
        <f t="shared" si="27"/>
        <v>2647.6</v>
      </c>
    </row>
    <row r="232" spans="1:9" ht="56.25" customHeight="1" x14ac:dyDescent="0.25">
      <c r="A232" s="36" t="s">
        <v>204</v>
      </c>
      <c r="B232" s="33" t="s">
        <v>550</v>
      </c>
      <c r="C232" s="33" t="s">
        <v>244</v>
      </c>
      <c r="D232" s="33" t="s">
        <v>249</v>
      </c>
      <c r="E232" s="33" t="s">
        <v>205</v>
      </c>
      <c r="F232" s="33" t="s">
        <v>102</v>
      </c>
      <c r="G232" s="35">
        <f>G238+G269+G277</f>
        <v>4328.2</v>
      </c>
      <c r="H232" s="35">
        <f>H233+H238</f>
        <v>2563.5</v>
      </c>
      <c r="I232" s="35">
        <f>I233+I238</f>
        <v>2647.6</v>
      </c>
    </row>
    <row r="233" spans="1:9" ht="22.5" hidden="1" customHeight="1" x14ac:dyDescent="0.25">
      <c r="A233" s="36" t="s">
        <v>206</v>
      </c>
      <c r="B233" s="33" t="s">
        <v>550</v>
      </c>
      <c r="C233" s="33" t="s">
        <v>244</v>
      </c>
      <c r="D233" s="33" t="s">
        <v>249</v>
      </c>
      <c r="E233" s="33" t="s">
        <v>207</v>
      </c>
      <c r="F233" s="33" t="s">
        <v>102</v>
      </c>
      <c r="G233" s="35">
        <f>G234+G270</f>
        <v>0</v>
      </c>
    </row>
    <row r="234" spans="1:9" ht="19.5" hidden="1" customHeight="1" x14ac:dyDescent="0.25">
      <c r="A234" s="36" t="s">
        <v>271</v>
      </c>
      <c r="B234" s="33" t="s">
        <v>550</v>
      </c>
      <c r="C234" s="33" t="s">
        <v>244</v>
      </c>
      <c r="D234" s="33" t="s">
        <v>249</v>
      </c>
      <c r="E234" s="33" t="s">
        <v>272</v>
      </c>
      <c r="F234" s="33" t="s">
        <v>102</v>
      </c>
      <c r="G234" s="35">
        <f>G235</f>
        <v>0</v>
      </c>
    </row>
    <row r="235" spans="1:9" ht="21" hidden="1" customHeight="1" x14ac:dyDescent="0.25">
      <c r="A235" s="36" t="s">
        <v>180</v>
      </c>
      <c r="B235" s="33" t="s">
        <v>550</v>
      </c>
      <c r="C235" s="33" t="s">
        <v>244</v>
      </c>
      <c r="D235" s="33" t="s">
        <v>249</v>
      </c>
      <c r="E235" s="33" t="s">
        <v>273</v>
      </c>
      <c r="F235" s="33" t="s">
        <v>102</v>
      </c>
      <c r="G235" s="35">
        <f>G236</f>
        <v>0</v>
      </c>
    </row>
    <row r="236" spans="1:9" ht="22.5" hidden="1" customHeight="1" x14ac:dyDescent="0.25">
      <c r="A236" s="36" t="s">
        <v>121</v>
      </c>
      <c r="B236" s="33" t="s">
        <v>550</v>
      </c>
      <c r="C236" s="33" t="s">
        <v>244</v>
      </c>
      <c r="D236" s="33" t="s">
        <v>249</v>
      </c>
      <c r="E236" s="33" t="s">
        <v>273</v>
      </c>
      <c r="F236" s="33" t="s">
        <v>122</v>
      </c>
      <c r="G236" s="35">
        <f>G237</f>
        <v>0</v>
      </c>
    </row>
    <row r="237" spans="1:9" ht="26.25" hidden="1" customHeight="1" x14ac:dyDescent="0.25">
      <c r="A237" s="36" t="s">
        <v>123</v>
      </c>
      <c r="B237" s="33" t="s">
        <v>550</v>
      </c>
      <c r="C237" s="33" t="s">
        <v>244</v>
      </c>
      <c r="D237" s="33" t="s">
        <v>249</v>
      </c>
      <c r="E237" s="33" t="s">
        <v>273</v>
      </c>
      <c r="F237" s="33" t="s">
        <v>124</v>
      </c>
      <c r="G237" s="35">
        <v>0</v>
      </c>
    </row>
    <row r="238" spans="1:9" ht="39" x14ac:dyDescent="0.25">
      <c r="A238" s="36" t="s">
        <v>250</v>
      </c>
      <c r="B238" s="33" t="s">
        <v>550</v>
      </c>
      <c r="C238" s="33" t="s">
        <v>244</v>
      </c>
      <c r="D238" s="33" t="s">
        <v>249</v>
      </c>
      <c r="E238" s="33" t="s">
        <v>251</v>
      </c>
      <c r="F238" s="33" t="s">
        <v>102</v>
      </c>
      <c r="G238" s="35">
        <f>G258+G239+G254</f>
        <v>4191.2</v>
      </c>
      <c r="H238" s="35">
        <f>H258+H239+H254</f>
        <v>2563.5</v>
      </c>
      <c r="I238" s="35">
        <f>I258+I239+I254</f>
        <v>2647.6</v>
      </c>
    </row>
    <row r="239" spans="1:9" ht="77.25" x14ac:dyDescent="0.25">
      <c r="A239" s="36" t="s">
        <v>252</v>
      </c>
      <c r="B239" s="33" t="s">
        <v>550</v>
      </c>
      <c r="C239" s="33" t="s">
        <v>244</v>
      </c>
      <c r="D239" s="33" t="s">
        <v>249</v>
      </c>
      <c r="E239" s="33" t="s">
        <v>253</v>
      </c>
      <c r="F239" s="33" t="s">
        <v>102</v>
      </c>
      <c r="G239" s="35">
        <f>G240+G243+G246+G249</f>
        <v>4142.2</v>
      </c>
      <c r="H239" s="35">
        <f t="shared" ref="H239:I239" si="28">H240+H243+H246+H249</f>
        <v>2514.5</v>
      </c>
      <c r="I239" s="35">
        <f t="shared" si="28"/>
        <v>2598.6</v>
      </c>
    </row>
    <row r="240" spans="1:9" ht="51.75" x14ac:dyDescent="0.25">
      <c r="A240" s="36" t="s">
        <v>236</v>
      </c>
      <c r="B240" s="33" t="s">
        <v>550</v>
      </c>
      <c r="C240" s="33" t="s">
        <v>244</v>
      </c>
      <c r="D240" s="33" t="s">
        <v>249</v>
      </c>
      <c r="E240" s="33" t="s">
        <v>254</v>
      </c>
      <c r="F240" s="33" t="s">
        <v>102</v>
      </c>
      <c r="G240" s="35">
        <f t="shared" ref="G240:I241" si="29">G241</f>
        <v>4</v>
      </c>
      <c r="H240" s="35">
        <f t="shared" si="29"/>
        <v>4</v>
      </c>
      <c r="I240" s="35">
        <f t="shared" si="29"/>
        <v>4</v>
      </c>
    </row>
    <row r="241" spans="1:9" ht="16.5" customHeight="1" x14ac:dyDescent="0.25">
      <c r="A241" s="36" t="s">
        <v>125</v>
      </c>
      <c r="B241" s="33" t="s">
        <v>550</v>
      </c>
      <c r="C241" s="33" t="s">
        <v>244</v>
      </c>
      <c r="D241" s="33" t="s">
        <v>249</v>
      </c>
      <c r="E241" s="33" t="s">
        <v>254</v>
      </c>
      <c r="F241" s="33" t="s">
        <v>126</v>
      </c>
      <c r="G241" s="35">
        <f t="shared" si="29"/>
        <v>4</v>
      </c>
      <c r="H241" s="35">
        <f t="shared" si="29"/>
        <v>4</v>
      </c>
      <c r="I241" s="35">
        <f t="shared" si="29"/>
        <v>4</v>
      </c>
    </row>
    <row r="242" spans="1:9" ht="19.5" customHeight="1" x14ac:dyDescent="0.25">
      <c r="A242" s="36" t="s">
        <v>127</v>
      </c>
      <c r="B242" s="33" t="s">
        <v>550</v>
      </c>
      <c r="C242" s="33" t="s">
        <v>244</v>
      </c>
      <c r="D242" s="33" t="s">
        <v>249</v>
      </c>
      <c r="E242" s="33" t="s">
        <v>254</v>
      </c>
      <c r="F242" s="33" t="s">
        <v>128</v>
      </c>
      <c r="G242" s="35">
        <v>4</v>
      </c>
      <c r="H242" s="35">
        <v>4</v>
      </c>
      <c r="I242" s="35">
        <v>4</v>
      </c>
    </row>
    <row r="243" spans="1:9" ht="29.25" customHeight="1" x14ac:dyDescent="0.25">
      <c r="A243" s="36" t="s">
        <v>238</v>
      </c>
      <c r="B243" s="33" t="s">
        <v>550</v>
      </c>
      <c r="C243" s="33" t="s">
        <v>244</v>
      </c>
      <c r="D243" s="33" t="s">
        <v>249</v>
      </c>
      <c r="E243" s="33" t="s">
        <v>255</v>
      </c>
      <c r="F243" s="33" t="s">
        <v>102</v>
      </c>
      <c r="G243" s="35">
        <f>G244+G252</f>
        <v>3113.5999999999995</v>
      </c>
      <c r="H243" s="35">
        <f>H244+H252</f>
        <v>2510.5</v>
      </c>
      <c r="I243" s="35">
        <f>I244+I252</f>
        <v>2594.6</v>
      </c>
    </row>
    <row r="244" spans="1:9" ht="64.5" x14ac:dyDescent="0.25">
      <c r="A244" s="36" t="s">
        <v>111</v>
      </c>
      <c r="B244" s="33" t="s">
        <v>550</v>
      </c>
      <c r="C244" s="33" t="s">
        <v>244</v>
      </c>
      <c r="D244" s="33" t="s">
        <v>249</v>
      </c>
      <c r="E244" s="33" t="s">
        <v>255</v>
      </c>
      <c r="F244" s="33" t="s">
        <v>112</v>
      </c>
      <c r="G244" s="35">
        <f>G245</f>
        <v>2404.4999999999995</v>
      </c>
      <c r="H244" s="35">
        <f>H245</f>
        <v>2499.5</v>
      </c>
      <c r="I244" s="35">
        <f>I245</f>
        <v>2583.6</v>
      </c>
    </row>
    <row r="245" spans="1:9" ht="15" x14ac:dyDescent="0.25">
      <c r="A245" s="36" t="s">
        <v>240</v>
      </c>
      <c r="B245" s="33" t="s">
        <v>550</v>
      </c>
      <c r="C245" s="33" t="s">
        <v>244</v>
      </c>
      <c r="D245" s="33" t="s">
        <v>249</v>
      </c>
      <c r="E245" s="33" t="s">
        <v>255</v>
      </c>
      <c r="F245" s="33" t="s">
        <v>241</v>
      </c>
      <c r="G245" s="35">
        <f>2455.7-39.3-11.9</f>
        <v>2404.4999999999995</v>
      </c>
      <c r="H245" s="35">
        <v>2499.5</v>
      </c>
      <c r="I245" s="35">
        <v>2583.6</v>
      </c>
    </row>
    <row r="246" spans="1:9" ht="26.25" x14ac:dyDescent="0.25">
      <c r="A246" s="36" t="s">
        <v>715</v>
      </c>
      <c r="B246" s="33" t="s">
        <v>550</v>
      </c>
      <c r="C246" s="33" t="s">
        <v>244</v>
      </c>
      <c r="D246" s="33" t="s">
        <v>249</v>
      </c>
      <c r="E246" s="33" t="s">
        <v>719</v>
      </c>
      <c r="F246" s="33" t="s">
        <v>102</v>
      </c>
      <c r="G246" s="35">
        <f>G247</f>
        <v>973.40000000000009</v>
      </c>
      <c r="H246" s="35">
        <f t="shared" ref="H246:I247" si="30">H247</f>
        <v>0</v>
      </c>
      <c r="I246" s="35">
        <f t="shared" si="30"/>
        <v>0</v>
      </c>
    </row>
    <row r="247" spans="1:9" ht="64.5" x14ac:dyDescent="0.25">
      <c r="A247" s="36" t="s">
        <v>111</v>
      </c>
      <c r="B247" s="33" t="s">
        <v>550</v>
      </c>
      <c r="C247" s="33" t="s">
        <v>244</v>
      </c>
      <c r="D247" s="33" t="s">
        <v>249</v>
      </c>
      <c r="E247" s="33" t="s">
        <v>719</v>
      </c>
      <c r="F247" s="33" t="s">
        <v>112</v>
      </c>
      <c r="G247" s="35">
        <f>G248</f>
        <v>973.40000000000009</v>
      </c>
      <c r="H247" s="35">
        <f t="shared" si="30"/>
        <v>0</v>
      </c>
      <c r="I247" s="35">
        <f t="shared" si="30"/>
        <v>0</v>
      </c>
    </row>
    <row r="248" spans="1:9" ht="15" x14ac:dyDescent="0.25">
      <c r="A248" s="36" t="s">
        <v>240</v>
      </c>
      <c r="B248" s="33" t="s">
        <v>550</v>
      </c>
      <c r="C248" s="33" t="s">
        <v>244</v>
      </c>
      <c r="D248" s="33" t="s">
        <v>249</v>
      </c>
      <c r="E248" s="33" t="s">
        <v>719</v>
      </c>
      <c r="F248" s="33" t="s">
        <v>241</v>
      </c>
      <c r="G248" s="35">
        <f>747.6+225.8</f>
        <v>973.40000000000009</v>
      </c>
      <c r="H248" s="35">
        <v>0</v>
      </c>
      <c r="I248" s="35">
        <v>0</v>
      </c>
    </row>
    <row r="249" spans="1:9" ht="39" x14ac:dyDescent="0.25">
      <c r="A249" s="36" t="s">
        <v>717</v>
      </c>
      <c r="B249" s="33" t="s">
        <v>550</v>
      </c>
      <c r="C249" s="33" t="s">
        <v>244</v>
      </c>
      <c r="D249" s="33" t="s">
        <v>249</v>
      </c>
      <c r="E249" s="33" t="s">
        <v>720</v>
      </c>
      <c r="F249" s="33" t="s">
        <v>102</v>
      </c>
      <c r="G249" s="35">
        <f>G250</f>
        <v>51.199999999999996</v>
      </c>
      <c r="H249" s="35">
        <f t="shared" ref="H249:I250" si="31">H250</f>
        <v>0</v>
      </c>
      <c r="I249" s="35">
        <f t="shared" si="31"/>
        <v>0</v>
      </c>
    </row>
    <row r="250" spans="1:9" ht="64.5" x14ac:dyDescent="0.25">
      <c r="A250" s="36" t="s">
        <v>111</v>
      </c>
      <c r="B250" s="33" t="s">
        <v>550</v>
      </c>
      <c r="C250" s="33" t="s">
        <v>244</v>
      </c>
      <c r="D250" s="33" t="s">
        <v>249</v>
      </c>
      <c r="E250" s="33" t="s">
        <v>720</v>
      </c>
      <c r="F250" s="33" t="s">
        <v>112</v>
      </c>
      <c r="G250" s="35">
        <f>G251</f>
        <v>51.199999999999996</v>
      </c>
      <c r="H250" s="35">
        <f t="shared" si="31"/>
        <v>0</v>
      </c>
      <c r="I250" s="35">
        <f t="shared" si="31"/>
        <v>0</v>
      </c>
    </row>
    <row r="251" spans="1:9" ht="15" x14ac:dyDescent="0.25">
      <c r="A251" s="36" t="s">
        <v>240</v>
      </c>
      <c r="B251" s="33" t="s">
        <v>550</v>
      </c>
      <c r="C251" s="33" t="s">
        <v>244</v>
      </c>
      <c r="D251" s="33" t="s">
        <v>249</v>
      </c>
      <c r="E251" s="33" t="s">
        <v>720</v>
      </c>
      <c r="F251" s="33" t="s">
        <v>241</v>
      </c>
      <c r="G251" s="35">
        <f>39.3+11.9</f>
        <v>51.199999999999996</v>
      </c>
      <c r="H251" s="35">
        <v>0</v>
      </c>
      <c r="I251" s="35">
        <v>0</v>
      </c>
    </row>
    <row r="252" spans="1:9" ht="26.25" x14ac:dyDescent="0.25">
      <c r="A252" s="36" t="s">
        <v>121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122</v>
      </c>
      <c r="G252" s="35">
        <f>G253</f>
        <v>709.1</v>
      </c>
      <c r="H252" s="35">
        <f>H253</f>
        <v>11</v>
      </c>
      <c r="I252" s="35">
        <f>I253</f>
        <v>11</v>
      </c>
    </row>
    <row r="253" spans="1:9" ht="26.25" x14ac:dyDescent="0.25">
      <c r="A253" s="36" t="s">
        <v>256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124</v>
      </c>
      <c r="G253" s="35">
        <f>128.9+580.2</f>
        <v>709.1</v>
      </c>
      <c r="H253" s="35">
        <v>11</v>
      </c>
      <c r="I253" s="35">
        <v>11</v>
      </c>
    </row>
    <row r="254" spans="1:9" ht="26.25" x14ac:dyDescent="0.25">
      <c r="A254" s="36" t="s">
        <v>257</v>
      </c>
      <c r="B254" s="33" t="s">
        <v>550</v>
      </c>
      <c r="C254" s="33" t="s">
        <v>244</v>
      </c>
      <c r="D254" s="33" t="s">
        <v>249</v>
      </c>
      <c r="E254" s="33" t="s">
        <v>258</v>
      </c>
      <c r="F254" s="33" t="s">
        <v>102</v>
      </c>
      <c r="G254" s="35">
        <f>G255</f>
        <v>49</v>
      </c>
      <c r="H254" s="35">
        <f t="shared" ref="H254:I256" si="32">H255</f>
        <v>49</v>
      </c>
      <c r="I254" s="35">
        <f t="shared" si="32"/>
        <v>49</v>
      </c>
    </row>
    <row r="255" spans="1:9" ht="15" x14ac:dyDescent="0.25">
      <c r="A255" s="36" t="s">
        <v>180</v>
      </c>
      <c r="B255" s="33" t="s">
        <v>550</v>
      </c>
      <c r="C255" s="33" t="s">
        <v>244</v>
      </c>
      <c r="D255" s="33" t="s">
        <v>249</v>
      </c>
      <c r="E255" s="33" t="s">
        <v>259</v>
      </c>
      <c r="F255" s="33" t="s">
        <v>102</v>
      </c>
      <c r="G255" s="35">
        <f>G256</f>
        <v>49</v>
      </c>
      <c r="H255" s="35">
        <f t="shared" si="32"/>
        <v>49</v>
      </c>
      <c r="I255" s="35">
        <f t="shared" si="32"/>
        <v>49</v>
      </c>
    </row>
    <row r="256" spans="1:9" ht="26.25" x14ac:dyDescent="0.25">
      <c r="A256" s="36" t="s">
        <v>121</v>
      </c>
      <c r="B256" s="33" t="s">
        <v>550</v>
      </c>
      <c r="C256" s="33" t="s">
        <v>244</v>
      </c>
      <c r="D256" s="33" t="s">
        <v>249</v>
      </c>
      <c r="E256" s="33" t="s">
        <v>259</v>
      </c>
      <c r="F256" s="33" t="s">
        <v>122</v>
      </c>
      <c r="G256" s="35">
        <f>G257</f>
        <v>49</v>
      </c>
      <c r="H256" s="35">
        <f t="shared" si="32"/>
        <v>49</v>
      </c>
      <c r="I256" s="35">
        <f t="shared" si="32"/>
        <v>49</v>
      </c>
    </row>
    <row r="257" spans="1:9" ht="26.25" x14ac:dyDescent="0.25">
      <c r="A257" s="36" t="s">
        <v>123</v>
      </c>
      <c r="B257" s="33" t="s">
        <v>550</v>
      </c>
      <c r="C257" s="33" t="s">
        <v>244</v>
      </c>
      <c r="D257" s="33" t="s">
        <v>249</v>
      </c>
      <c r="E257" s="33" t="s">
        <v>259</v>
      </c>
      <c r="F257" s="33" t="s">
        <v>124</v>
      </c>
      <c r="G257" s="35">
        <v>49</v>
      </c>
      <c r="H257" s="35">
        <v>49</v>
      </c>
      <c r="I257" s="35">
        <v>49</v>
      </c>
    </row>
    <row r="258" spans="1:9" ht="39" hidden="1" x14ac:dyDescent="0.25">
      <c r="A258" s="36" t="s">
        <v>260</v>
      </c>
      <c r="B258" s="33" t="s">
        <v>550</v>
      </c>
      <c r="C258" s="33" t="s">
        <v>244</v>
      </c>
      <c r="D258" s="33" t="s">
        <v>249</v>
      </c>
      <c r="E258" s="33" t="s">
        <v>261</v>
      </c>
      <c r="F258" s="33" t="s">
        <v>102</v>
      </c>
      <c r="G258" s="35">
        <f>G259</f>
        <v>0</v>
      </c>
    </row>
    <row r="259" spans="1:9" ht="15" hidden="1" x14ac:dyDescent="0.25">
      <c r="A259" s="36" t="s">
        <v>180</v>
      </c>
      <c r="B259" s="33" t="s">
        <v>550</v>
      </c>
      <c r="C259" s="33" t="s">
        <v>244</v>
      </c>
      <c r="D259" s="33" t="s">
        <v>249</v>
      </c>
      <c r="E259" s="33" t="s">
        <v>262</v>
      </c>
      <c r="F259" s="33" t="s">
        <v>102</v>
      </c>
      <c r="G259" s="35">
        <f>G260</f>
        <v>0</v>
      </c>
    </row>
    <row r="260" spans="1:9" ht="26.25" hidden="1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262</v>
      </c>
      <c r="F260" s="33" t="s">
        <v>122</v>
      </c>
      <c r="G260" s="35">
        <f>G261</f>
        <v>0</v>
      </c>
    </row>
    <row r="261" spans="1:9" ht="26.25" hidden="1" x14ac:dyDescent="0.25">
      <c r="A261" s="36" t="s">
        <v>123</v>
      </c>
      <c r="B261" s="33" t="s">
        <v>550</v>
      </c>
      <c r="C261" s="33" t="s">
        <v>244</v>
      </c>
      <c r="D261" s="33" t="s">
        <v>249</v>
      </c>
      <c r="E261" s="33" t="s">
        <v>262</v>
      </c>
      <c r="F261" s="33" t="s">
        <v>124</v>
      </c>
      <c r="G261" s="35">
        <v>0</v>
      </c>
    </row>
    <row r="262" spans="1:9" ht="69" hidden="1" customHeight="1" x14ac:dyDescent="0.25">
      <c r="A262" s="36" t="s">
        <v>263</v>
      </c>
      <c r="B262" s="33" t="s">
        <v>550</v>
      </c>
      <c r="C262" s="33" t="s">
        <v>244</v>
      </c>
      <c r="D262" s="33" t="s">
        <v>249</v>
      </c>
      <c r="E262" s="33" t="s">
        <v>264</v>
      </c>
      <c r="F262" s="33" t="s">
        <v>102</v>
      </c>
      <c r="G262" s="35">
        <f>G263+G266</f>
        <v>0</v>
      </c>
    </row>
    <row r="263" spans="1:9" ht="15" hidden="1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265</v>
      </c>
      <c r="F263" s="33" t="s">
        <v>102</v>
      </c>
      <c r="G263" s="35">
        <f>G264</f>
        <v>0</v>
      </c>
    </row>
    <row r="264" spans="1:9" ht="26.25" hidden="1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265</v>
      </c>
      <c r="F264" s="33" t="s">
        <v>122</v>
      </c>
      <c r="G264" s="35">
        <f>G265</f>
        <v>0</v>
      </c>
    </row>
    <row r="265" spans="1:9" ht="26.25" hidden="1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265</v>
      </c>
      <c r="F265" s="33" t="s">
        <v>124</v>
      </c>
      <c r="G265" s="35">
        <v>0</v>
      </c>
    </row>
    <row r="266" spans="1:9" ht="26.25" hidden="1" x14ac:dyDescent="0.25">
      <c r="A266" s="36" t="s">
        <v>266</v>
      </c>
      <c r="B266" s="33" t="s">
        <v>550</v>
      </c>
      <c r="C266" s="33" t="s">
        <v>244</v>
      </c>
      <c r="D266" s="33" t="s">
        <v>249</v>
      </c>
      <c r="E266" s="33" t="s">
        <v>267</v>
      </c>
      <c r="F266" s="33" t="s">
        <v>102</v>
      </c>
      <c r="G266" s="35">
        <f>G267</f>
        <v>0</v>
      </c>
    </row>
    <row r="267" spans="1:9" ht="26.25" hidden="1" x14ac:dyDescent="0.25">
      <c r="A267" s="36" t="s">
        <v>121</v>
      </c>
      <c r="B267" s="33" t="s">
        <v>550</v>
      </c>
      <c r="C267" s="33" t="s">
        <v>244</v>
      </c>
      <c r="D267" s="33" t="s">
        <v>249</v>
      </c>
      <c r="E267" s="33" t="s">
        <v>267</v>
      </c>
      <c r="F267" s="33" t="s">
        <v>122</v>
      </c>
      <c r="G267" s="35">
        <f>G268</f>
        <v>0</v>
      </c>
    </row>
    <row r="268" spans="1:9" ht="26.25" hidden="1" x14ac:dyDescent="0.25">
      <c r="A268" s="36" t="s">
        <v>123</v>
      </c>
      <c r="B268" s="33" t="s">
        <v>550</v>
      </c>
      <c r="C268" s="33" t="s">
        <v>244</v>
      </c>
      <c r="D268" s="33" t="s">
        <v>249</v>
      </c>
      <c r="E268" s="33" t="s">
        <v>267</v>
      </c>
      <c r="F268" s="33" t="s">
        <v>124</v>
      </c>
      <c r="G268" s="35">
        <v>0</v>
      </c>
    </row>
    <row r="269" spans="1:9" ht="41.25" hidden="1" customHeight="1" x14ac:dyDescent="0.25">
      <c r="A269" s="36" t="s">
        <v>206</v>
      </c>
      <c r="B269" s="33" t="s">
        <v>550</v>
      </c>
      <c r="C269" s="33" t="s">
        <v>244</v>
      </c>
      <c r="D269" s="33" t="s">
        <v>249</v>
      </c>
      <c r="E269" s="33" t="s">
        <v>207</v>
      </c>
      <c r="F269" s="33" t="s">
        <v>102</v>
      </c>
      <c r="G269" s="35">
        <f>G270+G274</f>
        <v>0</v>
      </c>
    </row>
    <row r="270" spans="1:9" ht="69" hidden="1" customHeight="1" x14ac:dyDescent="0.25">
      <c r="A270" s="36" t="s">
        <v>556</v>
      </c>
      <c r="B270" s="33" t="s">
        <v>550</v>
      </c>
      <c r="C270" s="33" t="s">
        <v>244</v>
      </c>
      <c r="D270" s="33" t="s">
        <v>249</v>
      </c>
      <c r="E270" s="33" t="s">
        <v>269</v>
      </c>
      <c r="F270" s="33" t="s">
        <v>102</v>
      </c>
      <c r="G270" s="35">
        <f>G271</f>
        <v>0</v>
      </c>
      <c r="H270" s="35">
        <f t="shared" ref="H270:I272" si="33">H271</f>
        <v>0</v>
      </c>
      <c r="I270" s="35">
        <f t="shared" si="33"/>
        <v>0</v>
      </c>
    </row>
    <row r="271" spans="1:9" ht="18.75" hidden="1" customHeight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270</v>
      </c>
      <c r="F271" s="33" t="s">
        <v>102</v>
      </c>
      <c r="G271" s="35">
        <f>G272</f>
        <v>0</v>
      </c>
      <c r="H271" s="35">
        <f t="shared" si="33"/>
        <v>0</v>
      </c>
      <c r="I271" s="35">
        <f t="shared" si="33"/>
        <v>0</v>
      </c>
    </row>
    <row r="272" spans="1:9" ht="25.5" hidden="1" customHeight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270</v>
      </c>
      <c r="F272" s="33" t="s">
        <v>122</v>
      </c>
      <c r="G272" s="35">
        <f>G273</f>
        <v>0</v>
      </c>
      <c r="H272" s="35">
        <f t="shared" si="33"/>
        <v>0</v>
      </c>
      <c r="I272" s="35">
        <f t="shared" si="33"/>
        <v>0</v>
      </c>
    </row>
    <row r="273" spans="1:9" ht="27" hidden="1" customHeight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270</v>
      </c>
      <c r="F273" s="33" t="s">
        <v>124</v>
      </c>
      <c r="G273" s="35"/>
      <c r="H273" s="35"/>
      <c r="I273" s="35"/>
    </row>
    <row r="274" spans="1:9" ht="27" hidden="1" customHeight="1" x14ac:dyDescent="0.25">
      <c r="A274" s="36" t="s">
        <v>271</v>
      </c>
      <c r="B274" s="33" t="s">
        <v>550</v>
      </c>
      <c r="C274" s="33" t="s">
        <v>244</v>
      </c>
      <c r="D274" s="33" t="s">
        <v>249</v>
      </c>
      <c r="E274" s="33" t="s">
        <v>272</v>
      </c>
      <c r="F274" s="33" t="s">
        <v>102</v>
      </c>
      <c r="G274" s="35">
        <f>G275</f>
        <v>0</v>
      </c>
      <c r="H274" s="35"/>
      <c r="I274" s="35"/>
    </row>
    <row r="275" spans="1:9" ht="21" hidden="1" customHeight="1" x14ac:dyDescent="0.25">
      <c r="A275" s="36" t="s">
        <v>180</v>
      </c>
      <c r="B275" s="33" t="s">
        <v>550</v>
      </c>
      <c r="C275" s="33" t="s">
        <v>244</v>
      </c>
      <c r="D275" s="33" t="s">
        <v>249</v>
      </c>
      <c r="E275" s="33" t="s">
        <v>273</v>
      </c>
      <c r="F275" s="33" t="s">
        <v>102</v>
      </c>
      <c r="G275" s="35">
        <f>G276</f>
        <v>0</v>
      </c>
      <c r="H275" s="35"/>
      <c r="I275" s="35"/>
    </row>
    <row r="276" spans="1:9" ht="27" hidden="1" customHeight="1" x14ac:dyDescent="0.25">
      <c r="A276" s="36" t="s">
        <v>121</v>
      </c>
      <c r="B276" s="33" t="s">
        <v>550</v>
      </c>
      <c r="C276" s="33" t="s">
        <v>244</v>
      </c>
      <c r="D276" s="33" t="s">
        <v>249</v>
      </c>
      <c r="E276" s="33" t="s">
        <v>273</v>
      </c>
      <c r="F276" s="33" t="s">
        <v>122</v>
      </c>
      <c r="G276" s="35">
        <f>G282</f>
        <v>0</v>
      </c>
      <c r="H276" s="35"/>
      <c r="I276" s="35"/>
    </row>
    <row r="277" spans="1:9" ht="44.25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G278+G283</f>
        <v>137</v>
      </c>
      <c r="H277" s="35">
        <f t="shared" ref="H277:I277" si="34">H278+H283</f>
        <v>0</v>
      </c>
      <c r="I277" s="35">
        <f t="shared" si="34"/>
        <v>0</v>
      </c>
    </row>
    <row r="278" spans="1:9" ht="73.5" customHeight="1" x14ac:dyDescent="0.25">
      <c r="A278" s="36" t="s">
        <v>268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88</v>
      </c>
      <c r="H278" s="35">
        <f t="shared" ref="H278:I280" si="35">H279</f>
        <v>0</v>
      </c>
      <c r="I278" s="35">
        <f t="shared" si="35"/>
        <v>0</v>
      </c>
    </row>
    <row r="279" spans="1:9" ht="27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88</v>
      </c>
      <c r="H279" s="35">
        <f t="shared" si="35"/>
        <v>0</v>
      </c>
      <c r="I279" s="35">
        <f t="shared" si="35"/>
        <v>0</v>
      </c>
    </row>
    <row r="280" spans="1:9" ht="27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88</v>
      </c>
      <c r="H280" s="35">
        <f t="shared" si="35"/>
        <v>0</v>
      </c>
      <c r="I280" s="35">
        <f t="shared" si="35"/>
        <v>0</v>
      </c>
    </row>
    <row r="281" spans="1:9" ht="27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732</v>
      </c>
      <c r="G281" s="35">
        <v>88</v>
      </c>
      <c r="H281" s="35">
        <v>0</v>
      </c>
      <c r="I281" s="35">
        <v>0</v>
      </c>
    </row>
    <row r="282" spans="1:9" ht="27" hidden="1" customHeight="1" x14ac:dyDescent="0.25">
      <c r="A282" s="36" t="s">
        <v>123</v>
      </c>
      <c r="B282" s="33" t="s">
        <v>550</v>
      </c>
      <c r="C282" s="33" t="s">
        <v>244</v>
      </c>
      <c r="D282" s="33" t="s">
        <v>249</v>
      </c>
      <c r="E282" s="33" t="s">
        <v>273</v>
      </c>
      <c r="F282" s="33" t="s">
        <v>124</v>
      </c>
      <c r="G282" s="35"/>
      <c r="H282" s="35"/>
      <c r="I282" s="35"/>
    </row>
    <row r="283" spans="1:9" ht="42.75" customHeight="1" x14ac:dyDescent="0.25">
      <c r="A283" s="36" t="s">
        <v>271</v>
      </c>
      <c r="B283" s="33" t="s">
        <v>550</v>
      </c>
      <c r="C283" s="33" t="s">
        <v>244</v>
      </c>
      <c r="D283" s="33" t="s">
        <v>249</v>
      </c>
      <c r="E283" s="33" t="s">
        <v>272</v>
      </c>
      <c r="F283" s="33" t="s">
        <v>102</v>
      </c>
      <c r="G283" s="35">
        <f>G284</f>
        <v>49</v>
      </c>
      <c r="H283" s="35">
        <f t="shared" ref="H283:I285" si="36">H284</f>
        <v>0</v>
      </c>
      <c r="I283" s="35">
        <f t="shared" si="36"/>
        <v>0</v>
      </c>
    </row>
    <row r="284" spans="1:9" ht="27" customHeight="1" x14ac:dyDescent="0.25">
      <c r="A284" s="36" t="s">
        <v>180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102</v>
      </c>
      <c r="G284" s="35">
        <f>G285</f>
        <v>49</v>
      </c>
      <c r="H284" s="35">
        <f t="shared" si="36"/>
        <v>0</v>
      </c>
      <c r="I284" s="35">
        <f t="shared" si="36"/>
        <v>0</v>
      </c>
    </row>
    <row r="285" spans="1:9" ht="27" customHeight="1" x14ac:dyDescent="0.25">
      <c r="A285" s="36" t="s">
        <v>121</v>
      </c>
      <c r="B285" s="33" t="s">
        <v>550</v>
      </c>
      <c r="C285" s="33" t="s">
        <v>244</v>
      </c>
      <c r="D285" s="33" t="s">
        <v>249</v>
      </c>
      <c r="E285" s="33" t="s">
        <v>273</v>
      </c>
      <c r="F285" s="33" t="s">
        <v>122</v>
      </c>
      <c r="G285" s="35">
        <f>G286</f>
        <v>49</v>
      </c>
      <c r="H285" s="35">
        <f t="shared" si="36"/>
        <v>0</v>
      </c>
      <c r="I285" s="35">
        <f t="shared" si="36"/>
        <v>0</v>
      </c>
    </row>
    <row r="286" spans="1:9" ht="27" customHeight="1" x14ac:dyDescent="0.25">
      <c r="A286" s="36" t="s">
        <v>123</v>
      </c>
      <c r="B286" s="33" t="s">
        <v>550</v>
      </c>
      <c r="C286" s="33" t="s">
        <v>244</v>
      </c>
      <c r="D286" s="33" t="s">
        <v>249</v>
      </c>
      <c r="E286" s="33" t="s">
        <v>273</v>
      </c>
      <c r="F286" s="33" t="s">
        <v>124</v>
      </c>
      <c r="G286" s="35">
        <v>49</v>
      </c>
      <c r="H286" s="35">
        <v>0</v>
      </c>
      <c r="I286" s="35">
        <v>0</v>
      </c>
    </row>
    <row r="287" spans="1:9" s="38" customFormat="1" ht="15" x14ac:dyDescent="0.25">
      <c r="A287" s="36" t="s">
        <v>274</v>
      </c>
      <c r="B287" s="33" t="s">
        <v>550</v>
      </c>
      <c r="C287" s="33" t="s">
        <v>116</v>
      </c>
      <c r="D287" s="33" t="s">
        <v>100</v>
      </c>
      <c r="E287" s="33" t="s">
        <v>101</v>
      </c>
      <c r="F287" s="33" t="s">
        <v>102</v>
      </c>
      <c r="G287" s="35">
        <f>G288+G297+G329</f>
        <v>4877.2</v>
      </c>
      <c r="H287" s="35">
        <f>H288+H297+H329</f>
        <v>2227.3000000000002</v>
      </c>
      <c r="I287" s="35">
        <f>I288+I297+I329</f>
        <v>2265.5</v>
      </c>
    </row>
    <row r="288" spans="1:9" s="38" customFormat="1" ht="15" x14ac:dyDescent="0.25">
      <c r="A288" s="36" t="s">
        <v>275</v>
      </c>
      <c r="B288" s="33" t="s">
        <v>550</v>
      </c>
      <c r="C288" s="33" t="s">
        <v>116</v>
      </c>
      <c r="D288" s="33" t="s">
        <v>146</v>
      </c>
      <c r="E288" s="33" t="s">
        <v>101</v>
      </c>
      <c r="F288" s="33" t="s">
        <v>102</v>
      </c>
      <c r="G288" s="35">
        <f t="shared" ref="G288:I289" si="37">G289</f>
        <v>44.6</v>
      </c>
      <c r="H288" s="35">
        <f t="shared" si="37"/>
        <v>44.6</v>
      </c>
      <c r="I288" s="35">
        <f t="shared" si="37"/>
        <v>44.6</v>
      </c>
    </row>
    <row r="289" spans="1:9" s="38" customFormat="1" ht="26.25" x14ac:dyDescent="0.25">
      <c r="A289" s="36" t="s">
        <v>105</v>
      </c>
      <c r="B289" s="33" t="s">
        <v>550</v>
      </c>
      <c r="C289" s="33" t="s">
        <v>116</v>
      </c>
      <c r="D289" s="33" t="s">
        <v>146</v>
      </c>
      <c r="E289" s="33" t="s">
        <v>106</v>
      </c>
      <c r="F289" s="33" t="s">
        <v>102</v>
      </c>
      <c r="G289" s="35">
        <f t="shared" si="37"/>
        <v>44.6</v>
      </c>
      <c r="H289" s="35">
        <f t="shared" si="37"/>
        <v>44.6</v>
      </c>
      <c r="I289" s="35">
        <f t="shared" si="37"/>
        <v>44.6</v>
      </c>
    </row>
    <row r="290" spans="1:9" s="38" customFormat="1" ht="26.25" x14ac:dyDescent="0.25">
      <c r="A290" s="36" t="s">
        <v>107</v>
      </c>
      <c r="B290" s="33" t="s">
        <v>550</v>
      </c>
      <c r="C290" s="33" t="s">
        <v>116</v>
      </c>
      <c r="D290" s="33" t="s">
        <v>146</v>
      </c>
      <c r="E290" s="33" t="s">
        <v>108</v>
      </c>
      <c r="F290" s="33" t="s">
        <v>102</v>
      </c>
      <c r="G290" s="35">
        <f>G294</f>
        <v>44.6</v>
      </c>
      <c r="H290" s="35">
        <f>H294</f>
        <v>44.6</v>
      </c>
      <c r="I290" s="35">
        <f>I294</f>
        <v>44.6</v>
      </c>
    </row>
    <row r="291" spans="1:9" s="38" customFormat="1" ht="30" hidden="1" customHeight="1" x14ac:dyDescent="0.25">
      <c r="A291" s="36" t="s">
        <v>276</v>
      </c>
      <c r="B291" s="33" t="s">
        <v>550</v>
      </c>
      <c r="C291" s="33" t="s">
        <v>116</v>
      </c>
      <c r="D291" s="33" t="s">
        <v>146</v>
      </c>
      <c r="E291" s="33" t="s">
        <v>277</v>
      </c>
      <c r="F291" s="33" t="s">
        <v>102</v>
      </c>
      <c r="G291" s="35">
        <f t="shared" ref="G291:I292" si="38">G292</f>
        <v>0</v>
      </c>
      <c r="H291" s="35">
        <f t="shared" si="38"/>
        <v>0</v>
      </c>
      <c r="I291" s="35">
        <f t="shared" si="38"/>
        <v>0</v>
      </c>
    </row>
    <row r="292" spans="1:9" s="38" customFormat="1" ht="26.25" hidden="1" x14ac:dyDescent="0.25">
      <c r="A292" s="36" t="s">
        <v>121</v>
      </c>
      <c r="B292" s="33" t="s">
        <v>550</v>
      </c>
      <c r="C292" s="33" t="s">
        <v>116</v>
      </c>
      <c r="D292" s="33" t="s">
        <v>146</v>
      </c>
      <c r="E292" s="33" t="s">
        <v>277</v>
      </c>
      <c r="F292" s="33" t="s">
        <v>122</v>
      </c>
      <c r="G292" s="35">
        <f t="shared" si="38"/>
        <v>0</v>
      </c>
      <c r="H292" s="35">
        <f t="shared" si="38"/>
        <v>0</v>
      </c>
      <c r="I292" s="35">
        <f t="shared" si="38"/>
        <v>0</v>
      </c>
    </row>
    <row r="293" spans="1:9" s="38" customFormat="1" ht="26.25" hidden="1" x14ac:dyDescent="0.25">
      <c r="A293" s="36" t="s">
        <v>123</v>
      </c>
      <c r="B293" s="33" t="s">
        <v>550</v>
      </c>
      <c r="C293" s="33" t="s">
        <v>116</v>
      </c>
      <c r="D293" s="33" t="s">
        <v>146</v>
      </c>
      <c r="E293" s="33" t="s">
        <v>277</v>
      </c>
      <c r="F293" s="33" t="s">
        <v>124</v>
      </c>
      <c r="G293" s="35">
        <v>0</v>
      </c>
      <c r="H293" s="35">
        <v>0</v>
      </c>
      <c r="I293" s="35">
        <v>0</v>
      </c>
    </row>
    <row r="294" spans="1:9" s="38" customFormat="1" ht="26.25" x14ac:dyDescent="0.25">
      <c r="A294" s="36" t="s">
        <v>278</v>
      </c>
      <c r="B294" s="33" t="s">
        <v>550</v>
      </c>
      <c r="C294" s="33" t="s">
        <v>116</v>
      </c>
      <c r="D294" s="33" t="s">
        <v>146</v>
      </c>
      <c r="E294" s="33" t="s">
        <v>279</v>
      </c>
      <c r="F294" s="33" t="s">
        <v>102</v>
      </c>
      <c r="G294" s="35">
        <f t="shared" ref="G294:I295" si="39">G295</f>
        <v>44.6</v>
      </c>
      <c r="H294" s="35">
        <f t="shared" si="39"/>
        <v>44.6</v>
      </c>
      <c r="I294" s="35">
        <f t="shared" si="39"/>
        <v>44.6</v>
      </c>
    </row>
    <row r="295" spans="1:9" s="38" customFormat="1" ht="28.5" customHeight="1" x14ac:dyDescent="0.25">
      <c r="A295" s="36" t="s">
        <v>121</v>
      </c>
      <c r="B295" s="33" t="s">
        <v>550</v>
      </c>
      <c r="C295" s="33" t="s">
        <v>116</v>
      </c>
      <c r="D295" s="33" t="s">
        <v>146</v>
      </c>
      <c r="E295" s="33" t="s">
        <v>279</v>
      </c>
      <c r="F295" s="33" t="s">
        <v>122</v>
      </c>
      <c r="G295" s="35">
        <f t="shared" si="39"/>
        <v>44.6</v>
      </c>
      <c r="H295" s="35">
        <f t="shared" si="39"/>
        <v>44.6</v>
      </c>
      <c r="I295" s="35">
        <f t="shared" si="39"/>
        <v>44.6</v>
      </c>
    </row>
    <row r="296" spans="1:9" s="38" customFormat="1" ht="29.25" customHeight="1" x14ac:dyDescent="0.25">
      <c r="A296" s="36" t="s">
        <v>123</v>
      </c>
      <c r="B296" s="33" t="s">
        <v>550</v>
      </c>
      <c r="C296" s="33" t="s">
        <v>116</v>
      </c>
      <c r="D296" s="33" t="s">
        <v>146</v>
      </c>
      <c r="E296" s="33" t="s">
        <v>279</v>
      </c>
      <c r="F296" s="33" t="s">
        <v>124</v>
      </c>
      <c r="G296" s="35">
        <v>44.6</v>
      </c>
      <c r="H296" s="35">
        <v>44.6</v>
      </c>
      <c r="I296" s="35">
        <v>44.6</v>
      </c>
    </row>
    <row r="297" spans="1:9" s="38" customFormat="1" ht="19.5" customHeight="1" x14ac:dyDescent="0.25">
      <c r="A297" s="36" t="s">
        <v>280</v>
      </c>
      <c r="B297" s="33" t="s">
        <v>550</v>
      </c>
      <c r="C297" s="33" t="s">
        <v>116</v>
      </c>
      <c r="D297" s="33" t="s">
        <v>249</v>
      </c>
      <c r="E297" s="33" t="s">
        <v>101</v>
      </c>
      <c r="F297" s="33" t="s">
        <v>102</v>
      </c>
      <c r="G297" s="35">
        <f>G301+G310+G324+G319</f>
        <v>4632.5999999999995</v>
      </c>
      <c r="H297" s="35">
        <f>H301+H310+H324+H319</f>
        <v>1982.7</v>
      </c>
      <c r="I297" s="35">
        <f>I301+I310+I324+I319</f>
        <v>2020.9</v>
      </c>
    </row>
    <row r="298" spans="1:9" s="38" customFormat="1" ht="31.5" hidden="1" customHeight="1" x14ac:dyDescent="0.25">
      <c r="A298" s="36" t="s">
        <v>281</v>
      </c>
      <c r="B298" s="33" t="s">
        <v>550</v>
      </c>
      <c r="C298" s="33" t="s">
        <v>116</v>
      </c>
      <c r="D298" s="33" t="s">
        <v>249</v>
      </c>
      <c r="E298" s="33" t="s">
        <v>282</v>
      </c>
      <c r="F298" s="33" t="s">
        <v>102</v>
      </c>
      <c r="G298" s="35">
        <f>G299</f>
        <v>0</v>
      </c>
    </row>
    <row r="299" spans="1:9" s="38" customFormat="1" ht="27" hidden="1" customHeight="1" x14ac:dyDescent="0.25">
      <c r="A299" s="36" t="s">
        <v>150</v>
      </c>
      <c r="B299" s="33" t="s">
        <v>550</v>
      </c>
      <c r="C299" s="33" t="s">
        <v>116</v>
      </c>
      <c r="D299" s="33" t="s">
        <v>249</v>
      </c>
      <c r="E299" s="33" t="s">
        <v>282</v>
      </c>
      <c r="F299" s="33" t="s">
        <v>122</v>
      </c>
      <c r="G299" s="35">
        <f>G300</f>
        <v>0</v>
      </c>
    </row>
    <row r="300" spans="1:9" s="38" customFormat="1" ht="30.75" hidden="1" customHeight="1" x14ac:dyDescent="0.25">
      <c r="A300" s="36" t="s">
        <v>123</v>
      </c>
      <c r="B300" s="33" t="s">
        <v>550</v>
      </c>
      <c r="C300" s="33" t="s">
        <v>116</v>
      </c>
      <c r="D300" s="33" t="s">
        <v>249</v>
      </c>
      <c r="E300" s="33" t="s">
        <v>282</v>
      </c>
      <c r="F300" s="33" t="s">
        <v>124</v>
      </c>
      <c r="G300" s="35">
        <v>0</v>
      </c>
    </row>
    <row r="301" spans="1:9" s="38" customFormat="1" ht="42" customHeight="1" x14ac:dyDescent="0.25">
      <c r="A301" s="36" t="s">
        <v>283</v>
      </c>
      <c r="B301" s="33" t="s">
        <v>550</v>
      </c>
      <c r="C301" s="33" t="s">
        <v>116</v>
      </c>
      <c r="D301" s="33" t="s">
        <v>249</v>
      </c>
      <c r="E301" s="33" t="s">
        <v>284</v>
      </c>
      <c r="F301" s="33" t="s">
        <v>102</v>
      </c>
      <c r="G301" s="35">
        <f>G302+G306</f>
        <v>100</v>
      </c>
      <c r="H301" s="35">
        <f>H302+H306</f>
        <v>100</v>
      </c>
      <c r="I301" s="35">
        <f>I302+I306</f>
        <v>100</v>
      </c>
    </row>
    <row r="302" spans="1:9" s="38" customFormat="1" ht="41.25" customHeight="1" x14ac:dyDescent="0.25">
      <c r="A302" s="36" t="s">
        <v>285</v>
      </c>
      <c r="B302" s="33" t="s">
        <v>550</v>
      </c>
      <c r="C302" s="33" t="s">
        <v>116</v>
      </c>
      <c r="D302" s="33" t="s">
        <v>249</v>
      </c>
      <c r="E302" s="33" t="s">
        <v>286</v>
      </c>
      <c r="F302" s="33" t="s">
        <v>102</v>
      </c>
      <c r="G302" s="35">
        <f>G303</f>
        <v>100</v>
      </c>
      <c r="H302" s="35">
        <f t="shared" ref="H302:I304" si="40">H303</f>
        <v>100</v>
      </c>
      <c r="I302" s="35">
        <f t="shared" si="40"/>
        <v>100</v>
      </c>
    </row>
    <row r="303" spans="1:9" s="38" customFormat="1" ht="16.5" customHeight="1" x14ac:dyDescent="0.25">
      <c r="A303" s="36" t="s">
        <v>180</v>
      </c>
      <c r="B303" s="33" t="s">
        <v>550</v>
      </c>
      <c r="C303" s="33" t="s">
        <v>116</v>
      </c>
      <c r="D303" s="33" t="s">
        <v>249</v>
      </c>
      <c r="E303" s="33" t="s">
        <v>287</v>
      </c>
      <c r="F303" s="33" t="s">
        <v>102</v>
      </c>
      <c r="G303" s="35">
        <f>G304</f>
        <v>100</v>
      </c>
      <c r="H303" s="35">
        <f t="shared" si="40"/>
        <v>100</v>
      </c>
      <c r="I303" s="35">
        <f t="shared" si="40"/>
        <v>100</v>
      </c>
    </row>
    <row r="304" spans="1:9" s="38" customFormat="1" ht="30.75" customHeight="1" x14ac:dyDescent="0.25">
      <c r="A304" s="36" t="s">
        <v>121</v>
      </c>
      <c r="B304" s="33" t="s">
        <v>550</v>
      </c>
      <c r="C304" s="33" t="s">
        <v>116</v>
      </c>
      <c r="D304" s="33" t="s">
        <v>249</v>
      </c>
      <c r="E304" s="33" t="s">
        <v>287</v>
      </c>
      <c r="F304" s="33" t="s">
        <v>122</v>
      </c>
      <c r="G304" s="35">
        <f>G305</f>
        <v>100</v>
      </c>
      <c r="H304" s="35">
        <f t="shared" si="40"/>
        <v>100</v>
      </c>
      <c r="I304" s="35">
        <f t="shared" si="40"/>
        <v>100</v>
      </c>
    </row>
    <row r="305" spans="1:9" s="38" customFormat="1" ht="30.75" customHeight="1" x14ac:dyDescent="0.25">
      <c r="A305" s="36" t="s">
        <v>123</v>
      </c>
      <c r="B305" s="33" t="s">
        <v>550</v>
      </c>
      <c r="C305" s="33" t="s">
        <v>116</v>
      </c>
      <c r="D305" s="33" t="s">
        <v>249</v>
      </c>
      <c r="E305" s="33" t="s">
        <v>287</v>
      </c>
      <c r="F305" s="33" t="s">
        <v>124</v>
      </c>
      <c r="G305" s="35">
        <v>100</v>
      </c>
      <c r="H305" s="35">
        <v>100</v>
      </c>
      <c r="I305" s="35">
        <v>100</v>
      </c>
    </row>
    <row r="306" spans="1:9" s="38" customFormat="1" ht="40.5" hidden="1" customHeight="1" x14ac:dyDescent="0.25">
      <c r="A306" s="36" t="s">
        <v>288</v>
      </c>
      <c r="B306" s="33" t="s">
        <v>550</v>
      </c>
      <c r="C306" s="33" t="s">
        <v>116</v>
      </c>
      <c r="D306" s="33" t="s">
        <v>249</v>
      </c>
      <c r="E306" s="33" t="s">
        <v>289</v>
      </c>
      <c r="F306" s="33" t="s">
        <v>102</v>
      </c>
      <c r="G306" s="35">
        <f>G307</f>
        <v>0</v>
      </c>
    </row>
    <row r="307" spans="1:9" s="38" customFormat="1" ht="22.5" hidden="1" customHeight="1" x14ac:dyDescent="0.25">
      <c r="A307" s="36" t="s">
        <v>180</v>
      </c>
      <c r="B307" s="33" t="s">
        <v>550</v>
      </c>
      <c r="C307" s="33" t="s">
        <v>116</v>
      </c>
      <c r="D307" s="33" t="s">
        <v>249</v>
      </c>
      <c r="E307" s="33" t="s">
        <v>290</v>
      </c>
      <c r="F307" s="33" t="s">
        <v>102</v>
      </c>
      <c r="G307" s="35">
        <f>G308</f>
        <v>0</v>
      </c>
    </row>
    <row r="308" spans="1:9" s="38" customFormat="1" ht="30.75" hidden="1" customHeight="1" x14ac:dyDescent="0.25">
      <c r="A308" s="36" t="s">
        <v>121</v>
      </c>
      <c r="B308" s="33" t="s">
        <v>550</v>
      </c>
      <c r="C308" s="33" t="s">
        <v>116</v>
      </c>
      <c r="D308" s="33" t="s">
        <v>249</v>
      </c>
      <c r="E308" s="33" t="s">
        <v>290</v>
      </c>
      <c r="F308" s="33" t="s">
        <v>122</v>
      </c>
      <c r="G308" s="35">
        <f>G309</f>
        <v>0</v>
      </c>
    </row>
    <row r="309" spans="1:9" s="38" customFormat="1" ht="30.75" hidden="1" customHeight="1" x14ac:dyDescent="0.25">
      <c r="A309" s="36" t="s">
        <v>123</v>
      </c>
      <c r="B309" s="33" t="s">
        <v>550</v>
      </c>
      <c r="C309" s="33" t="s">
        <v>116</v>
      </c>
      <c r="D309" s="33" t="s">
        <v>249</v>
      </c>
      <c r="E309" s="33" t="s">
        <v>290</v>
      </c>
      <c r="F309" s="33" t="s">
        <v>124</v>
      </c>
      <c r="G309" s="35"/>
    </row>
    <row r="310" spans="1:9" s="38" customFormat="1" ht="66" customHeight="1" x14ac:dyDescent="0.25">
      <c r="A310" s="36" t="s">
        <v>291</v>
      </c>
      <c r="B310" s="33" t="s">
        <v>550</v>
      </c>
      <c r="C310" s="33" t="s">
        <v>116</v>
      </c>
      <c r="D310" s="33" t="s">
        <v>249</v>
      </c>
      <c r="E310" s="33" t="s">
        <v>292</v>
      </c>
      <c r="F310" s="33" t="s">
        <v>102</v>
      </c>
      <c r="G310" s="35">
        <f>G311+G315</f>
        <v>4412.7</v>
      </c>
      <c r="H310" s="35">
        <f>H311+H315</f>
        <v>1762.8</v>
      </c>
      <c r="I310" s="35">
        <f>I311+I315</f>
        <v>1801</v>
      </c>
    </row>
    <row r="311" spans="1:9" s="38" customFormat="1" ht="65.25" customHeight="1" x14ac:dyDescent="0.25">
      <c r="A311" s="36" t="s">
        <v>293</v>
      </c>
      <c r="B311" s="33" t="s">
        <v>550</v>
      </c>
      <c r="C311" s="33" t="s">
        <v>116</v>
      </c>
      <c r="D311" s="33" t="s">
        <v>249</v>
      </c>
      <c r="E311" s="33" t="s">
        <v>294</v>
      </c>
      <c r="F311" s="33" t="s">
        <v>102</v>
      </c>
      <c r="G311" s="35">
        <f>G312</f>
        <v>4247.5</v>
      </c>
      <c r="H311" s="35">
        <f t="shared" ref="H311:I313" si="41">H312</f>
        <v>1597.6</v>
      </c>
      <c r="I311" s="35">
        <f t="shared" si="41"/>
        <v>1635.8</v>
      </c>
    </row>
    <row r="312" spans="1:9" s="38" customFormat="1" ht="20.25" customHeight="1" x14ac:dyDescent="0.25">
      <c r="A312" s="36" t="s">
        <v>180</v>
      </c>
      <c r="B312" s="33" t="s">
        <v>550</v>
      </c>
      <c r="C312" s="33" t="s">
        <v>116</v>
      </c>
      <c r="D312" s="33" t="s">
        <v>249</v>
      </c>
      <c r="E312" s="33" t="s">
        <v>295</v>
      </c>
      <c r="F312" s="33" t="s">
        <v>102</v>
      </c>
      <c r="G312" s="35">
        <f>G313</f>
        <v>4247.5</v>
      </c>
      <c r="H312" s="35">
        <f t="shared" si="41"/>
        <v>1597.6</v>
      </c>
      <c r="I312" s="35">
        <f t="shared" si="41"/>
        <v>1635.8</v>
      </c>
    </row>
    <row r="313" spans="1:9" s="38" customFormat="1" ht="30.75" customHeight="1" x14ac:dyDescent="0.25">
      <c r="A313" s="36" t="s">
        <v>121</v>
      </c>
      <c r="B313" s="33" t="s">
        <v>550</v>
      </c>
      <c r="C313" s="33" t="s">
        <v>116</v>
      </c>
      <c r="D313" s="33" t="s">
        <v>249</v>
      </c>
      <c r="E313" s="33" t="s">
        <v>295</v>
      </c>
      <c r="F313" s="33" t="s">
        <v>122</v>
      </c>
      <c r="G313" s="35">
        <f>G314</f>
        <v>4247.5</v>
      </c>
      <c r="H313" s="35">
        <f t="shared" si="41"/>
        <v>1597.6</v>
      </c>
      <c r="I313" s="35">
        <f t="shared" si="41"/>
        <v>1635.8</v>
      </c>
    </row>
    <row r="314" spans="1:9" s="38" customFormat="1" ht="30" customHeight="1" x14ac:dyDescent="0.25">
      <c r="A314" s="36" t="s">
        <v>123</v>
      </c>
      <c r="B314" s="33" t="s">
        <v>550</v>
      </c>
      <c r="C314" s="33" t="s">
        <v>116</v>
      </c>
      <c r="D314" s="33" t="s">
        <v>249</v>
      </c>
      <c r="E314" s="33" t="s">
        <v>295</v>
      </c>
      <c r="F314" s="33" t="s">
        <v>124</v>
      </c>
      <c r="G314" s="35">
        <f>1278.1+17.4+77+777.7+2097.3</f>
        <v>4247.5</v>
      </c>
      <c r="H314" s="35">
        <f>1278.1+17.4+114.3+187.8</f>
        <v>1597.6</v>
      </c>
      <c r="I314" s="35">
        <f>1278.1+17.4+114.3+226</f>
        <v>1635.8</v>
      </c>
    </row>
    <row r="315" spans="1:9" s="38" customFormat="1" ht="83.25" customHeight="1" x14ac:dyDescent="0.25">
      <c r="A315" s="36" t="s">
        <v>296</v>
      </c>
      <c r="B315" s="33" t="s">
        <v>550</v>
      </c>
      <c r="C315" s="33" t="s">
        <v>116</v>
      </c>
      <c r="D315" s="33" t="s">
        <v>249</v>
      </c>
      <c r="E315" s="33" t="s">
        <v>297</v>
      </c>
      <c r="F315" s="33" t="s">
        <v>102</v>
      </c>
      <c r="G315" s="35">
        <f>G316</f>
        <v>165.2</v>
      </c>
      <c r="H315" s="35">
        <f t="shared" ref="H315:I317" si="42">H316</f>
        <v>165.2</v>
      </c>
      <c r="I315" s="35">
        <f t="shared" si="42"/>
        <v>165.2</v>
      </c>
    </row>
    <row r="316" spans="1:9" s="38" customFormat="1" ht="15" x14ac:dyDescent="0.25">
      <c r="A316" s="36" t="s">
        <v>180</v>
      </c>
      <c r="B316" s="33" t="s">
        <v>550</v>
      </c>
      <c r="C316" s="33" t="s">
        <v>116</v>
      </c>
      <c r="D316" s="33" t="s">
        <v>249</v>
      </c>
      <c r="E316" s="33" t="s">
        <v>298</v>
      </c>
      <c r="F316" s="33" t="s">
        <v>102</v>
      </c>
      <c r="G316" s="35">
        <f>G317</f>
        <v>165.2</v>
      </c>
      <c r="H316" s="35">
        <f t="shared" si="42"/>
        <v>165.2</v>
      </c>
      <c r="I316" s="35">
        <f t="shared" si="42"/>
        <v>165.2</v>
      </c>
    </row>
    <row r="317" spans="1:9" s="38" customFormat="1" ht="26.25" x14ac:dyDescent="0.25">
      <c r="A317" s="36" t="s">
        <v>121</v>
      </c>
      <c r="B317" s="33" t="s">
        <v>550</v>
      </c>
      <c r="C317" s="33" t="s">
        <v>116</v>
      </c>
      <c r="D317" s="33" t="s">
        <v>249</v>
      </c>
      <c r="E317" s="33" t="s">
        <v>298</v>
      </c>
      <c r="F317" s="33" t="s">
        <v>122</v>
      </c>
      <c r="G317" s="35">
        <f>G318</f>
        <v>165.2</v>
      </c>
      <c r="H317" s="35">
        <f t="shared" si="42"/>
        <v>165.2</v>
      </c>
      <c r="I317" s="35">
        <f t="shared" si="42"/>
        <v>165.2</v>
      </c>
    </row>
    <row r="318" spans="1:9" s="38" customFormat="1" ht="28.5" customHeight="1" x14ac:dyDescent="0.25">
      <c r="A318" s="36" t="s">
        <v>123</v>
      </c>
      <c r="B318" s="33" t="s">
        <v>550</v>
      </c>
      <c r="C318" s="33" t="s">
        <v>116</v>
      </c>
      <c r="D318" s="33" t="s">
        <v>249</v>
      </c>
      <c r="E318" s="33" t="s">
        <v>298</v>
      </c>
      <c r="F318" s="33" t="s">
        <v>124</v>
      </c>
      <c r="G318" s="35">
        <f>150+15.2</f>
        <v>165.2</v>
      </c>
      <c r="H318" s="35">
        <f>150+15.2</f>
        <v>165.2</v>
      </c>
      <c r="I318" s="35">
        <f>150+15.2</f>
        <v>165.2</v>
      </c>
    </row>
    <row r="319" spans="1:9" s="38" customFormat="1" ht="64.5" hidden="1" x14ac:dyDescent="0.25">
      <c r="A319" s="36" t="s">
        <v>199</v>
      </c>
      <c r="B319" s="33" t="s">
        <v>550</v>
      </c>
      <c r="C319" s="33" t="s">
        <v>116</v>
      </c>
      <c r="D319" s="33" t="s">
        <v>249</v>
      </c>
      <c r="E319" s="33" t="s">
        <v>200</v>
      </c>
      <c r="F319" s="33" t="s">
        <v>102</v>
      </c>
      <c r="G319" s="35">
        <f>G320</f>
        <v>0</v>
      </c>
    </row>
    <row r="320" spans="1:9" s="38" customFormat="1" ht="39" hidden="1" x14ac:dyDescent="0.25">
      <c r="A320" s="36" t="s">
        <v>299</v>
      </c>
      <c r="B320" s="33" t="s">
        <v>550</v>
      </c>
      <c r="C320" s="33" t="s">
        <v>116</v>
      </c>
      <c r="D320" s="33" t="s">
        <v>249</v>
      </c>
      <c r="E320" s="33" t="s">
        <v>300</v>
      </c>
      <c r="F320" s="33" t="s">
        <v>102</v>
      </c>
      <c r="G320" s="35">
        <f>G321</f>
        <v>0</v>
      </c>
    </row>
    <row r="321" spans="1:9" s="38" customFormat="1" ht="15" hidden="1" x14ac:dyDescent="0.25">
      <c r="A321" s="36" t="s">
        <v>180</v>
      </c>
      <c r="B321" s="33" t="s">
        <v>550</v>
      </c>
      <c r="C321" s="33" t="s">
        <v>116</v>
      </c>
      <c r="D321" s="33" t="s">
        <v>249</v>
      </c>
      <c r="E321" s="33" t="s">
        <v>301</v>
      </c>
      <c r="F321" s="33" t="s">
        <v>102</v>
      </c>
      <c r="G321" s="35">
        <f>G322</f>
        <v>0</v>
      </c>
    </row>
    <row r="322" spans="1:9" s="38" customFormat="1" ht="26.25" hidden="1" x14ac:dyDescent="0.25">
      <c r="A322" s="36" t="s">
        <v>121</v>
      </c>
      <c r="B322" s="33" t="s">
        <v>550</v>
      </c>
      <c r="C322" s="33" t="s">
        <v>116</v>
      </c>
      <c r="D322" s="33" t="s">
        <v>249</v>
      </c>
      <c r="E322" s="33" t="s">
        <v>301</v>
      </c>
      <c r="F322" s="33" t="s">
        <v>122</v>
      </c>
      <c r="G322" s="35">
        <f>G323</f>
        <v>0</v>
      </c>
    </row>
    <row r="323" spans="1:9" s="38" customFormat="1" ht="26.25" hidden="1" x14ac:dyDescent="0.25">
      <c r="A323" s="36" t="s">
        <v>123</v>
      </c>
      <c r="B323" s="33" t="s">
        <v>550</v>
      </c>
      <c r="C323" s="33" t="s">
        <v>116</v>
      </c>
      <c r="D323" s="33" t="s">
        <v>249</v>
      </c>
      <c r="E323" s="33" t="s">
        <v>301</v>
      </c>
      <c r="F323" s="33" t="s">
        <v>124</v>
      </c>
      <c r="G323" s="35"/>
    </row>
    <row r="324" spans="1:9" s="38" customFormat="1" ht="30" customHeight="1" x14ac:dyDescent="0.25">
      <c r="A324" s="36" t="s">
        <v>211</v>
      </c>
      <c r="B324" s="33" t="s">
        <v>550</v>
      </c>
      <c r="C324" s="33" t="s">
        <v>116</v>
      </c>
      <c r="D324" s="33" t="s">
        <v>249</v>
      </c>
      <c r="E324" s="33" t="s">
        <v>212</v>
      </c>
      <c r="F324" s="33" t="s">
        <v>102</v>
      </c>
      <c r="G324" s="35">
        <f>G325</f>
        <v>119.9</v>
      </c>
      <c r="H324" s="35">
        <f t="shared" ref="H324:I327" si="43">H325</f>
        <v>119.9</v>
      </c>
      <c r="I324" s="35">
        <f t="shared" si="43"/>
        <v>119.9</v>
      </c>
    </row>
    <row r="325" spans="1:9" s="38" customFormat="1" ht="18" customHeight="1" x14ac:dyDescent="0.25">
      <c r="A325" s="36" t="s">
        <v>221</v>
      </c>
      <c r="B325" s="33" t="s">
        <v>550</v>
      </c>
      <c r="C325" s="33" t="s">
        <v>116</v>
      </c>
      <c r="D325" s="33" t="s">
        <v>249</v>
      </c>
      <c r="E325" s="33" t="s">
        <v>222</v>
      </c>
      <c r="F325" s="33" t="s">
        <v>102</v>
      </c>
      <c r="G325" s="35">
        <f>G326</f>
        <v>119.9</v>
      </c>
      <c r="H325" s="35">
        <f t="shared" si="43"/>
        <v>119.9</v>
      </c>
      <c r="I325" s="35">
        <f t="shared" si="43"/>
        <v>119.9</v>
      </c>
    </row>
    <row r="326" spans="1:9" s="38" customFormat="1" ht="20.25" customHeight="1" x14ac:dyDescent="0.25">
      <c r="A326" s="36" t="s">
        <v>180</v>
      </c>
      <c r="B326" s="33" t="s">
        <v>550</v>
      </c>
      <c r="C326" s="33" t="s">
        <v>116</v>
      </c>
      <c r="D326" s="33" t="s">
        <v>249</v>
      </c>
      <c r="E326" s="33" t="s">
        <v>223</v>
      </c>
      <c r="F326" s="33" t="s">
        <v>102</v>
      </c>
      <c r="G326" s="35">
        <f>G327</f>
        <v>119.9</v>
      </c>
      <c r="H326" s="35">
        <f t="shared" si="43"/>
        <v>119.9</v>
      </c>
      <c r="I326" s="35">
        <f t="shared" si="43"/>
        <v>119.9</v>
      </c>
    </row>
    <row r="327" spans="1:9" s="38" customFormat="1" ht="30.75" customHeight="1" x14ac:dyDescent="0.25">
      <c r="A327" s="36" t="s">
        <v>121</v>
      </c>
      <c r="B327" s="33" t="s">
        <v>550</v>
      </c>
      <c r="C327" s="33" t="s">
        <v>116</v>
      </c>
      <c r="D327" s="33" t="s">
        <v>249</v>
      </c>
      <c r="E327" s="33" t="s">
        <v>223</v>
      </c>
      <c r="F327" s="33" t="s">
        <v>122</v>
      </c>
      <c r="G327" s="35">
        <f>G328</f>
        <v>119.9</v>
      </c>
      <c r="H327" s="35">
        <f t="shared" si="43"/>
        <v>119.9</v>
      </c>
      <c r="I327" s="35">
        <f t="shared" si="43"/>
        <v>119.9</v>
      </c>
    </row>
    <row r="328" spans="1:9" s="38" customFormat="1" ht="27.75" customHeight="1" x14ac:dyDescent="0.25">
      <c r="A328" s="36" t="s">
        <v>123</v>
      </c>
      <c r="B328" s="33" t="s">
        <v>550</v>
      </c>
      <c r="C328" s="33" t="s">
        <v>116</v>
      </c>
      <c r="D328" s="33" t="s">
        <v>249</v>
      </c>
      <c r="E328" s="33" t="s">
        <v>223</v>
      </c>
      <c r="F328" s="33" t="s">
        <v>124</v>
      </c>
      <c r="G328" s="35">
        <v>119.9</v>
      </c>
      <c r="H328" s="35">
        <v>119.9</v>
      </c>
      <c r="I328" s="35">
        <v>119.9</v>
      </c>
    </row>
    <row r="329" spans="1:9" s="38" customFormat="1" ht="15" x14ac:dyDescent="0.25">
      <c r="A329" s="36" t="s">
        <v>302</v>
      </c>
      <c r="B329" s="33" t="s">
        <v>550</v>
      </c>
      <c r="C329" s="33" t="s">
        <v>116</v>
      </c>
      <c r="D329" s="33" t="s">
        <v>303</v>
      </c>
      <c r="E329" s="33" t="s">
        <v>101</v>
      </c>
      <c r="F329" s="33" t="s">
        <v>102</v>
      </c>
      <c r="G329" s="35">
        <f>G335+G348+G330</f>
        <v>200</v>
      </c>
      <c r="H329" s="35">
        <f>H335+H348+H330</f>
        <v>200</v>
      </c>
      <c r="I329" s="35">
        <f>I335+I348+I330</f>
        <v>200</v>
      </c>
    </row>
    <row r="330" spans="1:9" s="38" customFormat="1" ht="39" hidden="1" x14ac:dyDescent="0.25">
      <c r="A330" s="36" t="s">
        <v>283</v>
      </c>
      <c r="B330" s="33" t="s">
        <v>550</v>
      </c>
      <c r="C330" s="33" t="s">
        <v>116</v>
      </c>
      <c r="D330" s="33" t="s">
        <v>303</v>
      </c>
      <c r="E330" s="33" t="s">
        <v>284</v>
      </c>
      <c r="F330" s="33" t="s">
        <v>102</v>
      </c>
      <c r="G330" s="35">
        <f>G331</f>
        <v>0</v>
      </c>
      <c r="H330" s="35">
        <f t="shared" ref="H330:I333" si="44">H331</f>
        <v>0</v>
      </c>
      <c r="I330" s="35">
        <f t="shared" si="44"/>
        <v>0</v>
      </c>
    </row>
    <row r="331" spans="1:9" s="38" customFormat="1" ht="51.75" hidden="1" x14ac:dyDescent="0.25">
      <c r="A331" s="36" t="s">
        <v>288</v>
      </c>
      <c r="B331" s="33" t="s">
        <v>550</v>
      </c>
      <c r="C331" s="33" t="s">
        <v>116</v>
      </c>
      <c r="D331" s="33" t="s">
        <v>303</v>
      </c>
      <c r="E331" s="33" t="s">
        <v>289</v>
      </c>
      <c r="F331" s="33" t="s">
        <v>102</v>
      </c>
      <c r="G331" s="35">
        <f>G332</f>
        <v>0</v>
      </c>
      <c r="H331" s="35">
        <f t="shared" si="44"/>
        <v>0</v>
      </c>
      <c r="I331" s="35">
        <f t="shared" si="44"/>
        <v>0</v>
      </c>
    </row>
    <row r="332" spans="1:9" s="38" customFormat="1" ht="15" hidden="1" x14ac:dyDescent="0.25">
      <c r="A332" s="36" t="s">
        <v>180</v>
      </c>
      <c r="B332" s="33" t="s">
        <v>550</v>
      </c>
      <c r="C332" s="33" t="s">
        <v>116</v>
      </c>
      <c r="D332" s="33" t="s">
        <v>303</v>
      </c>
      <c r="E332" s="33" t="s">
        <v>290</v>
      </c>
      <c r="F332" s="33" t="s">
        <v>102</v>
      </c>
      <c r="G332" s="35">
        <f>G333</f>
        <v>0</v>
      </c>
      <c r="H332" s="35">
        <f t="shared" si="44"/>
        <v>0</v>
      </c>
      <c r="I332" s="35">
        <f t="shared" si="44"/>
        <v>0</v>
      </c>
    </row>
    <row r="333" spans="1:9" s="38" customFormat="1" ht="26.25" hidden="1" x14ac:dyDescent="0.25">
      <c r="A333" s="36" t="s">
        <v>121</v>
      </c>
      <c r="B333" s="33" t="s">
        <v>550</v>
      </c>
      <c r="C333" s="33" t="s">
        <v>116</v>
      </c>
      <c r="D333" s="33" t="s">
        <v>303</v>
      </c>
      <c r="E333" s="33" t="s">
        <v>290</v>
      </c>
      <c r="F333" s="33" t="s">
        <v>122</v>
      </c>
      <c r="G333" s="35">
        <f>G334</f>
        <v>0</v>
      </c>
      <c r="H333" s="35">
        <f t="shared" si="44"/>
        <v>0</v>
      </c>
      <c r="I333" s="35">
        <f t="shared" si="44"/>
        <v>0</v>
      </c>
    </row>
    <row r="334" spans="1:9" s="38" customFormat="1" ht="26.25" hidden="1" x14ac:dyDescent="0.25">
      <c r="A334" s="36" t="s">
        <v>123</v>
      </c>
      <c r="B334" s="33" t="s">
        <v>550</v>
      </c>
      <c r="C334" s="33" t="s">
        <v>116</v>
      </c>
      <c r="D334" s="33" t="s">
        <v>303</v>
      </c>
      <c r="E334" s="33" t="s">
        <v>290</v>
      </c>
      <c r="F334" s="33" t="s">
        <v>124</v>
      </c>
      <c r="G334" s="35">
        <v>0</v>
      </c>
      <c r="H334" s="35">
        <v>0</v>
      </c>
      <c r="I334" s="35">
        <v>0</v>
      </c>
    </row>
    <row r="335" spans="1:9" s="38" customFormat="1" ht="51.75" customHeight="1" x14ac:dyDescent="0.25">
      <c r="A335" s="36" t="s">
        <v>199</v>
      </c>
      <c r="B335" s="33" t="s">
        <v>550</v>
      </c>
      <c r="C335" s="33" t="s">
        <v>116</v>
      </c>
      <c r="D335" s="33" t="s">
        <v>303</v>
      </c>
      <c r="E335" s="33" t="s">
        <v>200</v>
      </c>
      <c r="F335" s="33" t="s">
        <v>102</v>
      </c>
      <c r="G335" s="35">
        <f>G336+G340+G344</f>
        <v>200</v>
      </c>
      <c r="H335" s="35">
        <f>H336+H340+H344</f>
        <v>200</v>
      </c>
      <c r="I335" s="35">
        <f>I336+I340+I344</f>
        <v>200</v>
      </c>
    </row>
    <row r="336" spans="1:9" s="38" customFormat="1" ht="30.75" hidden="1" customHeight="1" x14ac:dyDescent="0.25">
      <c r="A336" s="36" t="s">
        <v>304</v>
      </c>
      <c r="B336" s="33" t="s">
        <v>550</v>
      </c>
      <c r="C336" s="33" t="s">
        <v>116</v>
      </c>
      <c r="D336" s="33" t="s">
        <v>303</v>
      </c>
      <c r="E336" s="33" t="s">
        <v>305</v>
      </c>
      <c r="F336" s="33" t="s">
        <v>102</v>
      </c>
      <c r="G336" s="35">
        <f>G337</f>
        <v>0</v>
      </c>
      <c r="H336" s="35">
        <f t="shared" ref="H336:I338" si="45">H337</f>
        <v>0</v>
      </c>
      <c r="I336" s="35">
        <f t="shared" si="45"/>
        <v>0</v>
      </c>
    </row>
    <row r="337" spans="1:9" s="38" customFormat="1" ht="15" hidden="1" x14ac:dyDescent="0.25">
      <c r="A337" s="36" t="s">
        <v>180</v>
      </c>
      <c r="B337" s="33" t="s">
        <v>550</v>
      </c>
      <c r="C337" s="33" t="s">
        <v>116</v>
      </c>
      <c r="D337" s="33" t="s">
        <v>303</v>
      </c>
      <c r="E337" s="33" t="s">
        <v>306</v>
      </c>
      <c r="F337" s="33" t="s">
        <v>102</v>
      </c>
      <c r="G337" s="35">
        <f>G338</f>
        <v>0</v>
      </c>
      <c r="H337" s="35">
        <f t="shared" si="45"/>
        <v>0</v>
      </c>
      <c r="I337" s="35">
        <f t="shared" si="45"/>
        <v>0</v>
      </c>
    </row>
    <row r="338" spans="1:9" s="38" customFormat="1" ht="26.25" hidden="1" x14ac:dyDescent="0.25">
      <c r="A338" s="36" t="s">
        <v>121</v>
      </c>
      <c r="B338" s="33" t="s">
        <v>550</v>
      </c>
      <c r="C338" s="33" t="s">
        <v>116</v>
      </c>
      <c r="D338" s="33" t="s">
        <v>303</v>
      </c>
      <c r="E338" s="33" t="s">
        <v>306</v>
      </c>
      <c r="F338" s="33" t="s">
        <v>122</v>
      </c>
      <c r="G338" s="35">
        <f>G339</f>
        <v>0</v>
      </c>
      <c r="H338" s="35">
        <f t="shared" si="45"/>
        <v>0</v>
      </c>
      <c r="I338" s="35">
        <f t="shared" si="45"/>
        <v>0</v>
      </c>
    </row>
    <row r="339" spans="1:9" s="38" customFormat="1" ht="24.75" hidden="1" customHeight="1" x14ac:dyDescent="0.25">
      <c r="A339" s="36" t="s">
        <v>123</v>
      </c>
      <c r="B339" s="33" t="s">
        <v>550</v>
      </c>
      <c r="C339" s="33" t="s">
        <v>116</v>
      </c>
      <c r="D339" s="33" t="s">
        <v>303</v>
      </c>
      <c r="E339" s="33" t="s">
        <v>306</v>
      </c>
      <c r="F339" s="33" t="s">
        <v>124</v>
      </c>
      <c r="G339" s="35">
        <f>200-177.9-22.1</f>
        <v>0</v>
      </c>
      <c r="H339" s="35">
        <f>200-177.9-22.1</f>
        <v>0</v>
      </c>
      <c r="I339" s="35">
        <f>200-177.9-22.1</f>
        <v>0</v>
      </c>
    </row>
    <row r="340" spans="1:9" s="38" customFormat="1" ht="44.25" hidden="1" customHeight="1" x14ac:dyDescent="0.25">
      <c r="A340" s="36" t="s">
        <v>299</v>
      </c>
      <c r="B340" s="33" t="s">
        <v>550</v>
      </c>
      <c r="C340" s="33" t="s">
        <v>116</v>
      </c>
      <c r="D340" s="33" t="s">
        <v>303</v>
      </c>
      <c r="E340" s="33" t="s">
        <v>300</v>
      </c>
      <c r="F340" s="33" t="s">
        <v>102</v>
      </c>
      <c r="G340" s="35">
        <f>G341</f>
        <v>0</v>
      </c>
      <c r="H340" s="35">
        <f t="shared" ref="H340:I342" si="46">H341</f>
        <v>0</v>
      </c>
      <c r="I340" s="35">
        <f t="shared" si="46"/>
        <v>0</v>
      </c>
    </row>
    <row r="341" spans="1:9" s="38" customFormat="1" ht="16.5" hidden="1" customHeight="1" x14ac:dyDescent="0.25">
      <c r="A341" s="36" t="s">
        <v>180</v>
      </c>
      <c r="B341" s="33" t="s">
        <v>550</v>
      </c>
      <c r="C341" s="33" t="s">
        <v>116</v>
      </c>
      <c r="D341" s="33" t="s">
        <v>303</v>
      </c>
      <c r="E341" s="33" t="s">
        <v>301</v>
      </c>
      <c r="F341" s="33" t="s">
        <v>102</v>
      </c>
      <c r="G341" s="35">
        <f>G342</f>
        <v>0</v>
      </c>
      <c r="H341" s="35">
        <f t="shared" si="46"/>
        <v>0</v>
      </c>
      <c r="I341" s="35">
        <f t="shared" si="46"/>
        <v>0</v>
      </c>
    </row>
    <row r="342" spans="1:9" s="38" customFormat="1" ht="24.75" hidden="1" customHeight="1" x14ac:dyDescent="0.25">
      <c r="A342" s="36" t="s">
        <v>121</v>
      </c>
      <c r="B342" s="33" t="s">
        <v>550</v>
      </c>
      <c r="C342" s="33" t="s">
        <v>116</v>
      </c>
      <c r="D342" s="33" t="s">
        <v>303</v>
      </c>
      <c r="E342" s="33" t="s">
        <v>301</v>
      </c>
      <c r="F342" s="33" t="s">
        <v>122</v>
      </c>
      <c r="G342" s="35">
        <f>G343</f>
        <v>0</v>
      </c>
      <c r="H342" s="35">
        <f t="shared" si="46"/>
        <v>0</v>
      </c>
      <c r="I342" s="35">
        <f t="shared" si="46"/>
        <v>0</v>
      </c>
    </row>
    <row r="343" spans="1:9" s="38" customFormat="1" ht="24.75" hidden="1" customHeight="1" x14ac:dyDescent="0.25">
      <c r="A343" s="36" t="s">
        <v>123</v>
      </c>
      <c r="B343" s="33" t="s">
        <v>550</v>
      </c>
      <c r="C343" s="33" t="s">
        <v>116</v>
      </c>
      <c r="D343" s="33" t="s">
        <v>303</v>
      </c>
      <c r="E343" s="33" t="s">
        <v>301</v>
      </c>
      <c r="F343" s="33" t="s">
        <v>124</v>
      </c>
      <c r="G343" s="35">
        <v>0</v>
      </c>
      <c r="H343" s="35">
        <v>0</v>
      </c>
      <c r="I343" s="35">
        <v>0</v>
      </c>
    </row>
    <row r="344" spans="1:9" s="38" customFormat="1" ht="54" customHeight="1" x14ac:dyDescent="0.25">
      <c r="A344" s="36" t="s">
        <v>310</v>
      </c>
      <c r="B344" s="33" t="s">
        <v>550</v>
      </c>
      <c r="C344" s="33" t="s">
        <v>116</v>
      </c>
      <c r="D344" s="33" t="s">
        <v>303</v>
      </c>
      <c r="E344" s="33" t="s">
        <v>311</v>
      </c>
      <c r="F344" s="33" t="s">
        <v>102</v>
      </c>
      <c r="G344" s="35">
        <f>G345</f>
        <v>200</v>
      </c>
      <c r="H344" s="35">
        <f t="shared" ref="H344:I346" si="47">H345</f>
        <v>200</v>
      </c>
      <c r="I344" s="35">
        <f t="shared" si="47"/>
        <v>200</v>
      </c>
    </row>
    <row r="345" spans="1:9" s="38" customFormat="1" ht="18" customHeight="1" x14ac:dyDescent="0.25">
      <c r="A345" s="36" t="s">
        <v>180</v>
      </c>
      <c r="B345" s="33" t="s">
        <v>550</v>
      </c>
      <c r="C345" s="33" t="s">
        <v>116</v>
      </c>
      <c r="D345" s="33" t="s">
        <v>303</v>
      </c>
      <c r="E345" s="33" t="s">
        <v>312</v>
      </c>
      <c r="F345" s="33" t="s">
        <v>102</v>
      </c>
      <c r="G345" s="35">
        <f>G346</f>
        <v>200</v>
      </c>
      <c r="H345" s="35">
        <f t="shared" si="47"/>
        <v>200</v>
      </c>
      <c r="I345" s="35">
        <f t="shared" si="47"/>
        <v>200</v>
      </c>
    </row>
    <row r="346" spans="1:9" s="38" customFormat="1" ht="30.75" customHeight="1" x14ac:dyDescent="0.25">
      <c r="A346" s="36" t="s">
        <v>121</v>
      </c>
      <c r="B346" s="33" t="s">
        <v>550</v>
      </c>
      <c r="C346" s="33" t="s">
        <v>116</v>
      </c>
      <c r="D346" s="33" t="s">
        <v>303</v>
      </c>
      <c r="E346" s="33" t="s">
        <v>312</v>
      </c>
      <c r="F346" s="33" t="s">
        <v>122</v>
      </c>
      <c r="G346" s="35">
        <f>G347</f>
        <v>200</v>
      </c>
      <c r="H346" s="35">
        <f t="shared" si="47"/>
        <v>200</v>
      </c>
      <c r="I346" s="35">
        <f t="shared" si="47"/>
        <v>200</v>
      </c>
    </row>
    <row r="347" spans="1:9" s="38" customFormat="1" ht="32.25" customHeight="1" x14ac:dyDescent="0.25">
      <c r="A347" s="36" t="s">
        <v>123</v>
      </c>
      <c r="B347" s="33" t="s">
        <v>550</v>
      </c>
      <c r="C347" s="33" t="s">
        <v>116</v>
      </c>
      <c r="D347" s="33" t="s">
        <v>303</v>
      </c>
      <c r="E347" s="33" t="s">
        <v>312</v>
      </c>
      <c r="F347" s="33" t="s">
        <v>124</v>
      </c>
      <c r="G347" s="35">
        <v>200</v>
      </c>
      <c r="H347" s="35">
        <v>200</v>
      </c>
      <c r="I347" s="35">
        <v>200</v>
      </c>
    </row>
    <row r="348" spans="1:9" s="38" customFormat="1" ht="24.75" hidden="1" customHeight="1" x14ac:dyDescent="0.25">
      <c r="A348" s="36" t="s">
        <v>313</v>
      </c>
      <c r="B348" s="33" t="s">
        <v>550</v>
      </c>
      <c r="C348" s="33" t="s">
        <v>116</v>
      </c>
      <c r="D348" s="33" t="s">
        <v>303</v>
      </c>
      <c r="E348" s="33" t="s">
        <v>314</v>
      </c>
      <c r="F348" s="33" t="s">
        <v>102</v>
      </c>
      <c r="G348" s="35">
        <f>G349</f>
        <v>0</v>
      </c>
      <c r="H348" s="35">
        <f t="shared" ref="H348:I351" si="48">H349</f>
        <v>0</v>
      </c>
      <c r="I348" s="35">
        <f t="shared" si="48"/>
        <v>0</v>
      </c>
    </row>
    <row r="349" spans="1:9" s="38" customFormat="1" ht="24.75" hidden="1" customHeight="1" x14ac:dyDescent="0.25">
      <c r="A349" s="36" t="s">
        <v>315</v>
      </c>
      <c r="B349" s="33" t="s">
        <v>550</v>
      </c>
      <c r="C349" s="33" t="s">
        <v>116</v>
      </c>
      <c r="D349" s="33" t="s">
        <v>303</v>
      </c>
      <c r="E349" s="33" t="s">
        <v>316</v>
      </c>
      <c r="F349" s="33" t="s">
        <v>102</v>
      </c>
      <c r="G349" s="35">
        <f>G350</f>
        <v>0</v>
      </c>
      <c r="H349" s="35">
        <f t="shared" si="48"/>
        <v>0</v>
      </c>
      <c r="I349" s="35">
        <f t="shared" si="48"/>
        <v>0</v>
      </c>
    </row>
    <row r="350" spans="1:9" s="38" customFormat="1" ht="38.25" hidden="1" customHeight="1" x14ac:dyDescent="0.25">
      <c r="A350" s="36" t="s">
        <v>317</v>
      </c>
      <c r="B350" s="33" t="s">
        <v>550</v>
      </c>
      <c r="C350" s="33" t="s">
        <v>116</v>
      </c>
      <c r="D350" s="33" t="s">
        <v>303</v>
      </c>
      <c r="E350" s="33" t="s">
        <v>318</v>
      </c>
      <c r="F350" s="33" t="s">
        <v>102</v>
      </c>
      <c r="G350" s="35">
        <f>G351</f>
        <v>0</v>
      </c>
      <c r="H350" s="35">
        <f t="shared" si="48"/>
        <v>0</v>
      </c>
      <c r="I350" s="35">
        <f t="shared" si="48"/>
        <v>0</v>
      </c>
    </row>
    <row r="351" spans="1:9" s="38" customFormat="1" ht="16.5" hidden="1" customHeight="1" x14ac:dyDescent="0.25">
      <c r="A351" s="36" t="s">
        <v>125</v>
      </c>
      <c r="B351" s="33" t="s">
        <v>550</v>
      </c>
      <c r="C351" s="33" t="s">
        <v>116</v>
      </c>
      <c r="D351" s="33" t="s">
        <v>303</v>
      </c>
      <c r="E351" s="33" t="s">
        <v>318</v>
      </c>
      <c r="F351" s="33" t="s">
        <v>126</v>
      </c>
      <c r="G351" s="35">
        <f>G352</f>
        <v>0</v>
      </c>
      <c r="H351" s="35">
        <f t="shared" si="48"/>
        <v>0</v>
      </c>
      <c r="I351" s="35">
        <f t="shared" si="48"/>
        <v>0</v>
      </c>
    </row>
    <row r="352" spans="1:9" s="38" customFormat="1" ht="24.75" hidden="1" customHeight="1" x14ac:dyDescent="0.25">
      <c r="A352" s="36" t="s">
        <v>319</v>
      </c>
      <c r="B352" s="33" t="s">
        <v>550</v>
      </c>
      <c r="C352" s="33" t="s">
        <v>116</v>
      </c>
      <c r="D352" s="33" t="s">
        <v>303</v>
      </c>
      <c r="E352" s="33" t="s">
        <v>318</v>
      </c>
      <c r="F352" s="33" t="s">
        <v>320</v>
      </c>
      <c r="G352" s="35">
        <v>0</v>
      </c>
      <c r="H352" s="35">
        <v>0</v>
      </c>
      <c r="I352" s="35">
        <v>0</v>
      </c>
    </row>
    <row r="353" spans="1:9" s="38" customFormat="1" ht="18" customHeight="1" x14ac:dyDescent="0.25">
      <c r="A353" s="36" t="s">
        <v>325</v>
      </c>
      <c r="B353" s="33" t="s">
        <v>550</v>
      </c>
      <c r="C353" s="33" t="s">
        <v>146</v>
      </c>
      <c r="D353" s="33" t="s">
        <v>100</v>
      </c>
      <c r="E353" s="33" t="s">
        <v>101</v>
      </c>
      <c r="F353" s="33" t="s">
        <v>102</v>
      </c>
      <c r="G353" s="35">
        <f>G354+G377+G429</f>
        <v>9920.4000000000015</v>
      </c>
      <c r="H353" s="35">
        <f>H354+H377+H429</f>
        <v>9841.9</v>
      </c>
      <c r="I353" s="35">
        <f>I354+I377+I429</f>
        <v>10368.9</v>
      </c>
    </row>
    <row r="354" spans="1:9" s="38" customFormat="1" ht="19.5" customHeight="1" x14ac:dyDescent="0.25">
      <c r="A354" s="36" t="s">
        <v>326</v>
      </c>
      <c r="B354" s="33" t="s">
        <v>550</v>
      </c>
      <c r="C354" s="33" t="s">
        <v>146</v>
      </c>
      <c r="D354" s="33" t="s">
        <v>99</v>
      </c>
      <c r="E354" s="33" t="s">
        <v>101</v>
      </c>
      <c r="F354" s="33" t="s">
        <v>102</v>
      </c>
      <c r="G354" s="35">
        <f>G355+G372</f>
        <v>563.1</v>
      </c>
      <c r="H354" s="35">
        <f>H355+H372</f>
        <v>438.90000000000003</v>
      </c>
      <c r="I354" s="35">
        <f>I355+I372</f>
        <v>438.90000000000003</v>
      </c>
    </row>
    <row r="355" spans="1:9" s="38" customFormat="1" ht="54" customHeight="1" x14ac:dyDescent="0.25">
      <c r="A355" s="36" t="s">
        <v>199</v>
      </c>
      <c r="B355" s="33" t="s">
        <v>550</v>
      </c>
      <c r="C355" s="33" t="s">
        <v>146</v>
      </c>
      <c r="D355" s="33" t="s">
        <v>99</v>
      </c>
      <c r="E355" s="33" t="s">
        <v>200</v>
      </c>
      <c r="F355" s="33" t="s">
        <v>102</v>
      </c>
      <c r="G355" s="35">
        <f>G356+G360+G368</f>
        <v>272.3</v>
      </c>
      <c r="H355" s="35">
        <f>H356+H360+H368</f>
        <v>272.3</v>
      </c>
      <c r="I355" s="35">
        <f>I356+I360+I368</f>
        <v>272.3</v>
      </c>
    </row>
    <row r="356" spans="1:9" s="38" customFormat="1" ht="64.5" x14ac:dyDescent="0.25">
      <c r="A356" s="36" t="s">
        <v>557</v>
      </c>
      <c r="B356" s="33" t="s">
        <v>550</v>
      </c>
      <c r="C356" s="33" t="s">
        <v>146</v>
      </c>
      <c r="D356" s="33" t="s">
        <v>99</v>
      </c>
      <c r="E356" s="33" t="s">
        <v>328</v>
      </c>
      <c r="F356" s="33" t="s">
        <v>102</v>
      </c>
      <c r="G356" s="35">
        <f>G357</f>
        <v>272.3</v>
      </c>
      <c r="H356" s="35">
        <f t="shared" ref="H356:I358" si="49">H357</f>
        <v>272.3</v>
      </c>
      <c r="I356" s="35">
        <f t="shared" si="49"/>
        <v>272.3</v>
      </c>
    </row>
    <row r="357" spans="1:9" s="38" customFormat="1" ht="19.5" customHeight="1" x14ac:dyDescent="0.25">
      <c r="A357" s="36" t="s">
        <v>180</v>
      </c>
      <c r="B357" s="33" t="s">
        <v>550</v>
      </c>
      <c r="C357" s="33" t="s">
        <v>146</v>
      </c>
      <c r="D357" s="33" t="s">
        <v>99</v>
      </c>
      <c r="E357" s="33" t="s">
        <v>329</v>
      </c>
      <c r="F357" s="33" t="s">
        <v>102</v>
      </c>
      <c r="G357" s="35">
        <f>G358</f>
        <v>272.3</v>
      </c>
      <c r="H357" s="35">
        <f t="shared" si="49"/>
        <v>272.3</v>
      </c>
      <c r="I357" s="35">
        <f t="shared" si="49"/>
        <v>272.3</v>
      </c>
    </row>
    <row r="358" spans="1:9" s="38" customFormat="1" ht="29.25" customHeight="1" x14ac:dyDescent="0.25">
      <c r="A358" s="36" t="s">
        <v>121</v>
      </c>
      <c r="B358" s="33" t="s">
        <v>550</v>
      </c>
      <c r="C358" s="33" t="s">
        <v>146</v>
      </c>
      <c r="D358" s="33" t="s">
        <v>99</v>
      </c>
      <c r="E358" s="33" t="s">
        <v>329</v>
      </c>
      <c r="F358" s="33" t="s">
        <v>122</v>
      </c>
      <c r="G358" s="35">
        <f>G359</f>
        <v>272.3</v>
      </c>
      <c r="H358" s="35">
        <f t="shared" si="49"/>
        <v>272.3</v>
      </c>
      <c r="I358" s="35">
        <f t="shared" si="49"/>
        <v>272.3</v>
      </c>
    </row>
    <row r="359" spans="1:9" s="38" customFormat="1" ht="30" customHeight="1" x14ac:dyDescent="0.25">
      <c r="A359" s="36" t="s">
        <v>123</v>
      </c>
      <c r="B359" s="33" t="s">
        <v>550</v>
      </c>
      <c r="C359" s="33" t="s">
        <v>146</v>
      </c>
      <c r="D359" s="33" t="s">
        <v>99</v>
      </c>
      <c r="E359" s="33" t="s">
        <v>329</v>
      </c>
      <c r="F359" s="33" t="s">
        <v>124</v>
      </c>
      <c r="G359" s="35">
        <v>272.3</v>
      </c>
      <c r="H359" s="35">
        <v>272.3</v>
      </c>
      <c r="I359" s="35">
        <v>272.3</v>
      </c>
    </row>
    <row r="360" spans="1:9" s="38" customFormat="1" ht="39" hidden="1" x14ac:dyDescent="0.25">
      <c r="A360" s="36" t="s">
        <v>330</v>
      </c>
      <c r="B360" s="33" t="s">
        <v>550</v>
      </c>
      <c r="C360" s="33" t="s">
        <v>146</v>
      </c>
      <c r="D360" s="33" t="s">
        <v>99</v>
      </c>
      <c r="E360" s="33" t="s">
        <v>331</v>
      </c>
      <c r="F360" s="33" t="s">
        <v>102</v>
      </c>
      <c r="G360" s="35">
        <f>G361</f>
        <v>0</v>
      </c>
      <c r="H360" s="35">
        <f>H361</f>
        <v>0</v>
      </c>
      <c r="I360" s="35">
        <f>I361</f>
        <v>0</v>
      </c>
    </row>
    <row r="361" spans="1:9" s="38" customFormat="1" ht="15" hidden="1" x14ac:dyDescent="0.25">
      <c r="A361" s="36" t="s">
        <v>180</v>
      </c>
      <c r="B361" s="33" t="s">
        <v>550</v>
      </c>
      <c r="C361" s="33" t="s">
        <v>146</v>
      </c>
      <c r="D361" s="33" t="s">
        <v>99</v>
      </c>
      <c r="E361" s="33" t="s">
        <v>332</v>
      </c>
      <c r="F361" s="33" t="s">
        <v>102</v>
      </c>
      <c r="G361" s="35">
        <f>G362+G364</f>
        <v>0</v>
      </c>
      <c r="H361" s="35">
        <f>H362+H364</f>
        <v>0</v>
      </c>
      <c r="I361" s="35">
        <f>I362+I364</f>
        <v>0</v>
      </c>
    </row>
    <row r="362" spans="1:9" s="38" customFormat="1" ht="26.25" hidden="1" x14ac:dyDescent="0.25">
      <c r="A362" s="36" t="s">
        <v>121</v>
      </c>
      <c r="B362" s="33" t="s">
        <v>550</v>
      </c>
      <c r="C362" s="33" t="s">
        <v>146</v>
      </c>
      <c r="D362" s="33" t="s">
        <v>99</v>
      </c>
      <c r="E362" s="33" t="s">
        <v>332</v>
      </c>
      <c r="F362" s="33" t="s">
        <v>122</v>
      </c>
      <c r="G362" s="35">
        <f>G363</f>
        <v>0</v>
      </c>
      <c r="H362" s="35">
        <f>H363</f>
        <v>0</v>
      </c>
      <c r="I362" s="35">
        <f>I363</f>
        <v>0</v>
      </c>
    </row>
    <row r="363" spans="1:9" s="38" customFormat="1" ht="26.25" hidden="1" x14ac:dyDescent="0.25">
      <c r="A363" s="36" t="s">
        <v>123</v>
      </c>
      <c r="B363" s="33" t="s">
        <v>550</v>
      </c>
      <c r="C363" s="33" t="s">
        <v>146</v>
      </c>
      <c r="D363" s="33" t="s">
        <v>99</v>
      </c>
      <c r="E363" s="33" t="s">
        <v>332</v>
      </c>
      <c r="F363" s="33" t="s">
        <v>124</v>
      </c>
      <c r="G363" s="35">
        <f>15.3+29.5-44.8</f>
        <v>0</v>
      </c>
      <c r="H363" s="35">
        <f>15.3+29.5-44.8</f>
        <v>0</v>
      </c>
      <c r="I363" s="35">
        <f>15.3+29.5-44.8</f>
        <v>0</v>
      </c>
    </row>
    <row r="364" spans="1:9" s="38" customFormat="1" ht="39" hidden="1" x14ac:dyDescent="0.25">
      <c r="A364" s="36" t="s">
        <v>227</v>
      </c>
      <c r="B364" s="33" t="s">
        <v>550</v>
      </c>
      <c r="C364" s="33" t="s">
        <v>146</v>
      </c>
      <c r="D364" s="33" t="s">
        <v>99</v>
      </c>
      <c r="E364" s="33" t="s">
        <v>332</v>
      </c>
      <c r="F364" s="33" t="s">
        <v>228</v>
      </c>
      <c r="G364" s="35">
        <f>G365</f>
        <v>0</v>
      </c>
      <c r="H364" s="35">
        <f>H365</f>
        <v>0</v>
      </c>
      <c r="I364" s="35">
        <f>I365</f>
        <v>0</v>
      </c>
    </row>
    <row r="365" spans="1:9" s="38" customFormat="1" ht="15" hidden="1" x14ac:dyDescent="0.25">
      <c r="A365" s="36" t="s">
        <v>229</v>
      </c>
      <c r="B365" s="33" t="s">
        <v>550</v>
      </c>
      <c r="C365" s="33" t="s">
        <v>146</v>
      </c>
      <c r="D365" s="33" t="s">
        <v>99</v>
      </c>
      <c r="E365" s="33" t="s">
        <v>332</v>
      </c>
      <c r="F365" s="33" t="s">
        <v>230</v>
      </c>
      <c r="G365" s="35">
        <v>0</v>
      </c>
      <c r="H365" s="35">
        <v>0</v>
      </c>
      <c r="I365" s="35">
        <v>0</v>
      </c>
    </row>
    <row r="366" spans="1:9" s="38" customFormat="1" ht="15" hidden="1" x14ac:dyDescent="0.25">
      <c r="A366" s="36" t="s">
        <v>125</v>
      </c>
      <c r="B366" s="33" t="s">
        <v>550</v>
      </c>
      <c r="C366" s="33" t="s">
        <v>146</v>
      </c>
      <c r="D366" s="33" t="s">
        <v>99</v>
      </c>
      <c r="E366" s="33" t="s">
        <v>200</v>
      </c>
      <c r="F366" s="33" t="s">
        <v>126</v>
      </c>
      <c r="G366" s="35">
        <f>G367</f>
        <v>0</v>
      </c>
      <c r="H366" s="35">
        <f>H367</f>
        <v>0</v>
      </c>
      <c r="I366" s="35">
        <f>I367</f>
        <v>0</v>
      </c>
    </row>
    <row r="367" spans="1:9" s="38" customFormat="1" ht="40.5" hidden="1" customHeight="1" x14ac:dyDescent="0.25">
      <c r="A367" s="36" t="s">
        <v>127</v>
      </c>
      <c r="B367" s="33" t="s">
        <v>550</v>
      </c>
      <c r="C367" s="33" t="s">
        <v>146</v>
      </c>
      <c r="D367" s="33" t="s">
        <v>99</v>
      </c>
      <c r="E367" s="33" t="s">
        <v>200</v>
      </c>
      <c r="F367" s="33" t="s">
        <v>128</v>
      </c>
      <c r="G367" s="35">
        <v>0</v>
      </c>
      <c r="H367" s="35">
        <v>0</v>
      </c>
      <c r="I367" s="35">
        <v>0</v>
      </c>
    </row>
    <row r="368" spans="1:9" s="38" customFormat="1" ht="38.25" hidden="1" customHeight="1" x14ac:dyDescent="0.25">
      <c r="A368" s="36" t="s">
        <v>336</v>
      </c>
      <c r="B368" s="33" t="s">
        <v>550</v>
      </c>
      <c r="C368" s="33" t="s">
        <v>146</v>
      </c>
      <c r="D368" s="33" t="s">
        <v>99</v>
      </c>
      <c r="E368" s="33" t="s">
        <v>202</v>
      </c>
      <c r="F368" s="33" t="s">
        <v>102</v>
      </c>
      <c r="G368" s="35">
        <f>G369</f>
        <v>0</v>
      </c>
      <c r="H368" s="35">
        <f t="shared" ref="H368:I370" si="50">H369</f>
        <v>0</v>
      </c>
      <c r="I368" s="35">
        <f t="shared" si="50"/>
        <v>0</v>
      </c>
    </row>
    <row r="369" spans="1:9" s="38" customFormat="1" ht="16.5" hidden="1" customHeight="1" x14ac:dyDescent="0.25">
      <c r="A369" s="36" t="s">
        <v>180</v>
      </c>
      <c r="B369" s="33" t="s">
        <v>550</v>
      </c>
      <c r="C369" s="33" t="s">
        <v>146</v>
      </c>
      <c r="D369" s="33" t="s">
        <v>99</v>
      </c>
      <c r="E369" s="33" t="s">
        <v>203</v>
      </c>
      <c r="F369" s="33" t="s">
        <v>102</v>
      </c>
      <c r="G369" s="35">
        <f>G370</f>
        <v>0</v>
      </c>
      <c r="H369" s="35">
        <f t="shared" si="50"/>
        <v>0</v>
      </c>
      <c r="I369" s="35">
        <f t="shared" si="50"/>
        <v>0</v>
      </c>
    </row>
    <row r="370" spans="1:9" s="38" customFormat="1" ht="29.25" hidden="1" customHeight="1" x14ac:dyDescent="0.25">
      <c r="A370" s="36" t="s">
        <v>121</v>
      </c>
      <c r="B370" s="33" t="s">
        <v>550</v>
      </c>
      <c r="C370" s="33" t="s">
        <v>146</v>
      </c>
      <c r="D370" s="33" t="s">
        <v>99</v>
      </c>
      <c r="E370" s="33" t="s">
        <v>203</v>
      </c>
      <c r="F370" s="33" t="s">
        <v>122</v>
      </c>
      <c r="G370" s="35">
        <f>G371</f>
        <v>0</v>
      </c>
      <c r="H370" s="35">
        <f t="shared" si="50"/>
        <v>0</v>
      </c>
      <c r="I370" s="35">
        <f t="shared" si="50"/>
        <v>0</v>
      </c>
    </row>
    <row r="371" spans="1:9" s="38" customFormat="1" ht="4.5" hidden="1" customHeight="1" x14ac:dyDescent="0.25">
      <c r="A371" s="36" t="s">
        <v>123</v>
      </c>
      <c r="B371" s="33" t="s">
        <v>550</v>
      </c>
      <c r="C371" s="33" t="s">
        <v>146</v>
      </c>
      <c r="D371" s="33" t="s">
        <v>99</v>
      </c>
      <c r="E371" s="33" t="s">
        <v>203</v>
      </c>
      <c r="F371" s="33" t="s">
        <v>124</v>
      </c>
      <c r="G371" s="35">
        <v>0</v>
      </c>
      <c r="H371" s="35">
        <v>0</v>
      </c>
      <c r="I371" s="35">
        <v>0</v>
      </c>
    </row>
    <row r="372" spans="1:9" s="38" customFormat="1" ht="28.5" customHeight="1" x14ac:dyDescent="0.25">
      <c r="A372" s="36" t="s">
        <v>211</v>
      </c>
      <c r="B372" s="33" t="s">
        <v>550</v>
      </c>
      <c r="C372" s="33" t="s">
        <v>146</v>
      </c>
      <c r="D372" s="33" t="s">
        <v>99</v>
      </c>
      <c r="E372" s="33" t="s">
        <v>212</v>
      </c>
      <c r="F372" s="33" t="s">
        <v>102</v>
      </c>
      <c r="G372" s="35">
        <f>G373</f>
        <v>290.8</v>
      </c>
      <c r="H372" s="35">
        <f t="shared" ref="H372:I375" si="51">H373</f>
        <v>166.60000000000002</v>
      </c>
      <c r="I372" s="35">
        <f t="shared" si="51"/>
        <v>166.60000000000002</v>
      </c>
    </row>
    <row r="373" spans="1:9" s="38" customFormat="1" ht="15" customHeight="1" x14ac:dyDescent="0.25">
      <c r="A373" s="36" t="s">
        <v>221</v>
      </c>
      <c r="B373" s="33" t="s">
        <v>550</v>
      </c>
      <c r="C373" s="33" t="s">
        <v>146</v>
      </c>
      <c r="D373" s="33" t="s">
        <v>99</v>
      </c>
      <c r="E373" s="33" t="s">
        <v>222</v>
      </c>
      <c r="F373" s="33" t="s">
        <v>102</v>
      </c>
      <c r="G373" s="35">
        <f>G374</f>
        <v>290.8</v>
      </c>
      <c r="H373" s="35">
        <f t="shared" si="51"/>
        <v>166.60000000000002</v>
      </c>
      <c r="I373" s="35">
        <f t="shared" si="51"/>
        <v>166.60000000000002</v>
      </c>
    </row>
    <row r="374" spans="1:9" s="38" customFormat="1" ht="18" customHeight="1" x14ac:dyDescent="0.25">
      <c r="A374" s="36" t="s">
        <v>180</v>
      </c>
      <c r="B374" s="33" t="s">
        <v>550</v>
      </c>
      <c r="C374" s="33" t="s">
        <v>146</v>
      </c>
      <c r="D374" s="33" t="s">
        <v>99</v>
      </c>
      <c r="E374" s="33" t="s">
        <v>223</v>
      </c>
      <c r="F374" s="33" t="s">
        <v>102</v>
      </c>
      <c r="G374" s="35">
        <f>G375</f>
        <v>290.8</v>
      </c>
      <c r="H374" s="35">
        <f t="shared" si="51"/>
        <v>166.60000000000002</v>
      </c>
      <c r="I374" s="35">
        <f t="shared" si="51"/>
        <v>166.60000000000002</v>
      </c>
    </row>
    <row r="375" spans="1:9" s="38" customFormat="1" ht="28.5" customHeight="1" x14ac:dyDescent="0.25">
      <c r="A375" s="36" t="s">
        <v>121</v>
      </c>
      <c r="B375" s="33" t="s">
        <v>550</v>
      </c>
      <c r="C375" s="33" t="s">
        <v>146</v>
      </c>
      <c r="D375" s="33" t="s">
        <v>99</v>
      </c>
      <c r="E375" s="33" t="s">
        <v>223</v>
      </c>
      <c r="F375" s="33" t="s">
        <v>122</v>
      </c>
      <c r="G375" s="35">
        <f>G376</f>
        <v>290.8</v>
      </c>
      <c r="H375" s="35">
        <f t="shared" si="51"/>
        <v>166.60000000000002</v>
      </c>
      <c r="I375" s="35">
        <f t="shared" si="51"/>
        <v>166.60000000000002</v>
      </c>
    </row>
    <row r="376" spans="1:9" s="38" customFormat="1" ht="29.25" customHeight="1" x14ac:dyDescent="0.25">
      <c r="A376" s="36" t="s">
        <v>123</v>
      </c>
      <c r="B376" s="33" t="s">
        <v>550</v>
      </c>
      <c r="C376" s="33" t="s">
        <v>146</v>
      </c>
      <c r="D376" s="33" t="s">
        <v>99</v>
      </c>
      <c r="E376" s="33" t="s">
        <v>223</v>
      </c>
      <c r="F376" s="33" t="s">
        <v>124</v>
      </c>
      <c r="G376" s="35">
        <f>290.8-124.2+124.2</f>
        <v>290.8</v>
      </c>
      <c r="H376" s="35">
        <f>290.8-124.2</f>
        <v>166.60000000000002</v>
      </c>
      <c r="I376" s="35">
        <f>290.8-124.2</f>
        <v>166.60000000000002</v>
      </c>
    </row>
    <row r="377" spans="1:9" ht="20.25" customHeight="1" x14ac:dyDescent="0.25">
      <c r="A377" s="36" t="s">
        <v>339</v>
      </c>
      <c r="B377" s="33" t="s">
        <v>550</v>
      </c>
      <c r="C377" s="33" t="s">
        <v>146</v>
      </c>
      <c r="D377" s="33" t="s">
        <v>104</v>
      </c>
      <c r="E377" s="33" t="s">
        <v>101</v>
      </c>
      <c r="F377" s="33" t="s">
        <v>102</v>
      </c>
      <c r="G377" s="35">
        <f>G382+G399+G411+G423+G378+G416</f>
        <v>6987.3</v>
      </c>
      <c r="H377" s="35">
        <f t="shared" ref="H377:I377" si="52">H382+H399+H411+H423+H378+H416</f>
        <v>7033</v>
      </c>
      <c r="I377" s="35">
        <f t="shared" si="52"/>
        <v>7560</v>
      </c>
    </row>
    <row r="378" spans="1:9" ht="26.25" hidden="1" x14ac:dyDescent="0.25">
      <c r="A378" s="36" t="s">
        <v>340</v>
      </c>
      <c r="B378" s="33" t="s">
        <v>550</v>
      </c>
      <c r="C378" s="33" t="s">
        <v>146</v>
      </c>
      <c r="D378" s="33" t="s">
        <v>104</v>
      </c>
      <c r="E378" s="33" t="s">
        <v>341</v>
      </c>
      <c r="F378" s="33" t="s">
        <v>102</v>
      </c>
      <c r="G378" s="35">
        <f>G379</f>
        <v>0</v>
      </c>
      <c r="H378" s="35">
        <f t="shared" ref="H378:I380" si="53">H379</f>
        <v>0</v>
      </c>
      <c r="I378" s="35">
        <f t="shared" si="53"/>
        <v>0</v>
      </c>
    </row>
    <row r="379" spans="1:9" ht="26.25" hidden="1" x14ac:dyDescent="0.25">
      <c r="A379" s="36" t="s">
        <v>342</v>
      </c>
      <c r="B379" s="33" t="s">
        <v>550</v>
      </c>
      <c r="C379" s="33" t="s">
        <v>146</v>
      </c>
      <c r="D379" s="33" t="s">
        <v>104</v>
      </c>
      <c r="E379" s="33" t="s">
        <v>343</v>
      </c>
      <c r="F379" s="33" t="s">
        <v>102</v>
      </c>
      <c r="G379" s="35">
        <f>G380</f>
        <v>0</v>
      </c>
      <c r="H379" s="35">
        <f t="shared" si="53"/>
        <v>0</v>
      </c>
      <c r="I379" s="35">
        <f t="shared" si="53"/>
        <v>0</v>
      </c>
    </row>
    <row r="380" spans="1:9" ht="39" hidden="1" x14ac:dyDescent="0.25">
      <c r="A380" s="36" t="s">
        <v>319</v>
      </c>
      <c r="B380" s="33" t="s">
        <v>550</v>
      </c>
      <c r="C380" s="33" t="s">
        <v>146</v>
      </c>
      <c r="D380" s="33" t="s">
        <v>104</v>
      </c>
      <c r="E380" s="33" t="s">
        <v>343</v>
      </c>
      <c r="F380" s="33" t="s">
        <v>126</v>
      </c>
      <c r="G380" s="35">
        <f>G381</f>
        <v>0</v>
      </c>
      <c r="H380" s="35">
        <f t="shared" si="53"/>
        <v>0</v>
      </c>
      <c r="I380" s="35">
        <f t="shared" si="53"/>
        <v>0</v>
      </c>
    </row>
    <row r="381" spans="1:9" ht="15" hidden="1" x14ac:dyDescent="0.25">
      <c r="A381" s="36" t="s">
        <v>125</v>
      </c>
      <c r="B381" s="33" t="s">
        <v>550</v>
      </c>
      <c r="C381" s="33" t="s">
        <v>146</v>
      </c>
      <c r="D381" s="33" t="s">
        <v>104</v>
      </c>
      <c r="E381" s="33" t="s">
        <v>343</v>
      </c>
      <c r="F381" s="33" t="s">
        <v>320</v>
      </c>
      <c r="G381" s="35">
        <v>0</v>
      </c>
      <c r="H381" s="35">
        <v>0</v>
      </c>
      <c r="I381" s="35">
        <v>0</v>
      </c>
    </row>
    <row r="382" spans="1:9" s="38" customFormat="1" ht="51" customHeight="1" x14ac:dyDescent="0.25">
      <c r="A382" s="36" t="s">
        <v>344</v>
      </c>
      <c r="B382" s="33" t="s">
        <v>550</v>
      </c>
      <c r="C382" s="33" t="s">
        <v>146</v>
      </c>
      <c r="D382" s="33" t="s">
        <v>104</v>
      </c>
      <c r="E382" s="33" t="s">
        <v>200</v>
      </c>
      <c r="F382" s="33" t="s">
        <v>102</v>
      </c>
      <c r="G382" s="35">
        <f>G383+G391+G395</f>
        <v>1700</v>
      </c>
      <c r="H382" s="35">
        <f>H383+H391+H395</f>
        <v>5073</v>
      </c>
      <c r="I382" s="35">
        <f>I383+I391+I395</f>
        <v>5600</v>
      </c>
    </row>
    <row r="383" spans="1:9" s="38" customFormat="1" ht="84" customHeight="1" x14ac:dyDescent="0.25">
      <c r="A383" s="36" t="s">
        <v>345</v>
      </c>
      <c r="B383" s="33" t="s">
        <v>550</v>
      </c>
      <c r="C383" s="33" t="s">
        <v>146</v>
      </c>
      <c r="D383" s="33" t="s">
        <v>104</v>
      </c>
      <c r="E383" s="33" t="s">
        <v>346</v>
      </c>
      <c r="F383" s="33" t="s">
        <v>102</v>
      </c>
      <c r="G383" s="35">
        <f>G386</f>
        <v>0</v>
      </c>
      <c r="H383" s="35">
        <f>H386</f>
        <v>3373</v>
      </c>
      <c r="I383" s="35">
        <f>I386</f>
        <v>3900</v>
      </c>
    </row>
    <row r="384" spans="1:9" s="38" customFormat="1" ht="30.75" hidden="1" customHeight="1" x14ac:dyDescent="0.25">
      <c r="A384" s="36" t="s">
        <v>121</v>
      </c>
      <c r="B384" s="33" t="s">
        <v>550</v>
      </c>
      <c r="C384" s="33" t="s">
        <v>146</v>
      </c>
      <c r="D384" s="33" t="s">
        <v>104</v>
      </c>
      <c r="E384" s="33"/>
      <c r="F384" s="33" t="s">
        <v>122</v>
      </c>
      <c r="G384" s="35"/>
      <c r="H384" s="35"/>
      <c r="I384" s="35"/>
    </row>
    <row r="385" spans="1:9" s="38" customFormat="1" ht="8.25" hidden="1" customHeight="1" x14ac:dyDescent="0.25">
      <c r="A385" s="36" t="s">
        <v>123</v>
      </c>
      <c r="B385" s="33" t="s">
        <v>550</v>
      </c>
      <c r="C385" s="33" t="s">
        <v>146</v>
      </c>
      <c r="D385" s="33" t="s">
        <v>104</v>
      </c>
      <c r="E385" s="33"/>
      <c r="F385" s="33" t="s">
        <v>124</v>
      </c>
      <c r="G385" s="35"/>
      <c r="H385" s="35"/>
      <c r="I385" s="35"/>
    </row>
    <row r="386" spans="1:9" s="38" customFormat="1" ht="18.75" customHeight="1" x14ac:dyDescent="0.25">
      <c r="A386" s="36" t="s">
        <v>180</v>
      </c>
      <c r="B386" s="33" t="s">
        <v>550</v>
      </c>
      <c r="C386" s="33" t="s">
        <v>146</v>
      </c>
      <c r="D386" s="33" t="s">
        <v>104</v>
      </c>
      <c r="E386" s="33" t="s">
        <v>347</v>
      </c>
      <c r="F386" s="33" t="s">
        <v>102</v>
      </c>
      <c r="G386" s="35">
        <f>G387+G389</f>
        <v>0</v>
      </c>
      <c r="H386" s="35">
        <f>H387+H389</f>
        <v>3373</v>
      </c>
      <c r="I386" s="35">
        <f>I387+I389</f>
        <v>3900</v>
      </c>
    </row>
    <row r="387" spans="1:9" s="38" customFormat="1" ht="30.75" hidden="1" customHeight="1" x14ac:dyDescent="0.25">
      <c r="A387" s="36" t="s">
        <v>121</v>
      </c>
      <c r="B387" s="33" t="s">
        <v>550</v>
      </c>
      <c r="C387" s="33" t="s">
        <v>146</v>
      </c>
      <c r="D387" s="33" t="s">
        <v>104</v>
      </c>
      <c r="E387" s="33" t="s">
        <v>347</v>
      </c>
      <c r="F387" s="33" t="s">
        <v>122</v>
      </c>
      <c r="G387" s="35">
        <f>G388</f>
        <v>0</v>
      </c>
      <c r="H387" s="35">
        <f>H388</f>
        <v>0</v>
      </c>
      <c r="I387" s="35">
        <f>I388</f>
        <v>0</v>
      </c>
    </row>
    <row r="388" spans="1:9" s="38" customFormat="1" ht="30.75" hidden="1" customHeight="1" x14ac:dyDescent="0.25">
      <c r="A388" s="36" t="s">
        <v>123</v>
      </c>
      <c r="B388" s="33" t="s">
        <v>550</v>
      </c>
      <c r="C388" s="33" t="s">
        <v>146</v>
      </c>
      <c r="D388" s="33" t="s">
        <v>104</v>
      </c>
      <c r="E388" s="33" t="s">
        <v>347</v>
      </c>
      <c r="F388" s="33" t="s">
        <v>124</v>
      </c>
      <c r="G388" s="35">
        <f>50-50</f>
        <v>0</v>
      </c>
      <c r="H388" s="35">
        <f>50-50</f>
        <v>0</v>
      </c>
      <c r="I388" s="35">
        <f>50-50</f>
        <v>0</v>
      </c>
    </row>
    <row r="389" spans="1:9" s="38" customFormat="1" ht="28.5" customHeight="1" x14ac:dyDescent="0.25">
      <c r="A389" s="36" t="s">
        <v>705</v>
      </c>
      <c r="B389" s="33" t="s">
        <v>550</v>
      </c>
      <c r="C389" s="33" t="s">
        <v>146</v>
      </c>
      <c r="D389" s="33" t="s">
        <v>104</v>
      </c>
      <c r="E389" s="33" t="s">
        <v>347</v>
      </c>
      <c r="F389" s="33" t="s">
        <v>228</v>
      </c>
      <c r="G389" s="35">
        <f>G390</f>
        <v>0</v>
      </c>
      <c r="H389" s="35">
        <f>H390</f>
        <v>3373</v>
      </c>
      <c r="I389" s="35">
        <f>I390</f>
        <v>3900</v>
      </c>
    </row>
    <row r="390" spans="1:9" s="38" customFormat="1" ht="14.25" customHeight="1" x14ac:dyDescent="0.25">
      <c r="A390" s="36" t="s">
        <v>229</v>
      </c>
      <c r="B390" s="33" t="s">
        <v>550</v>
      </c>
      <c r="C390" s="33" t="s">
        <v>146</v>
      </c>
      <c r="D390" s="33" t="s">
        <v>104</v>
      </c>
      <c r="E390" s="33" t="s">
        <v>347</v>
      </c>
      <c r="F390" s="33" t="s">
        <v>230</v>
      </c>
      <c r="G390" s="35">
        <f>4458-4458</f>
        <v>0</v>
      </c>
      <c r="H390" s="35">
        <v>3373</v>
      </c>
      <c r="I390" s="35">
        <v>3900</v>
      </c>
    </row>
    <row r="391" spans="1:9" s="38" customFormat="1" ht="45.75" customHeight="1" x14ac:dyDescent="0.25">
      <c r="A391" s="36" t="s">
        <v>350</v>
      </c>
      <c r="B391" s="33" t="s">
        <v>550</v>
      </c>
      <c r="C391" s="33" t="s">
        <v>146</v>
      </c>
      <c r="D391" s="33" t="s">
        <v>104</v>
      </c>
      <c r="E391" s="33" t="s">
        <v>334</v>
      </c>
      <c r="F391" s="33" t="s">
        <v>102</v>
      </c>
      <c r="G391" s="35">
        <f>G392</f>
        <v>800</v>
      </c>
      <c r="H391" s="35">
        <f t="shared" ref="H391:I393" si="54">H392</f>
        <v>800</v>
      </c>
      <c r="I391" s="35">
        <f t="shared" si="54"/>
        <v>800</v>
      </c>
    </row>
    <row r="392" spans="1:9" s="38" customFormat="1" ht="17.25" customHeight="1" x14ac:dyDescent="0.25">
      <c r="A392" s="36" t="s">
        <v>180</v>
      </c>
      <c r="B392" s="33" t="s">
        <v>550</v>
      </c>
      <c r="C392" s="33" t="s">
        <v>146</v>
      </c>
      <c r="D392" s="33" t="s">
        <v>104</v>
      </c>
      <c r="E392" s="33" t="s">
        <v>335</v>
      </c>
      <c r="F392" s="33" t="s">
        <v>102</v>
      </c>
      <c r="G392" s="35">
        <f>G393</f>
        <v>800</v>
      </c>
      <c r="H392" s="35">
        <f t="shared" si="54"/>
        <v>800</v>
      </c>
      <c r="I392" s="35">
        <f t="shared" si="54"/>
        <v>800</v>
      </c>
    </row>
    <row r="393" spans="1:9" s="38" customFormat="1" ht="27" customHeight="1" x14ac:dyDescent="0.25">
      <c r="A393" s="36" t="s">
        <v>121</v>
      </c>
      <c r="B393" s="33" t="s">
        <v>550</v>
      </c>
      <c r="C393" s="33" t="s">
        <v>146</v>
      </c>
      <c r="D393" s="33" t="s">
        <v>104</v>
      </c>
      <c r="E393" s="33" t="s">
        <v>335</v>
      </c>
      <c r="F393" s="33" t="s">
        <v>122</v>
      </c>
      <c r="G393" s="35">
        <f>G394</f>
        <v>800</v>
      </c>
      <c r="H393" s="35">
        <f t="shared" si="54"/>
        <v>800</v>
      </c>
      <c r="I393" s="35">
        <f t="shared" si="54"/>
        <v>800</v>
      </c>
    </row>
    <row r="394" spans="1:9" s="38" customFormat="1" ht="30" customHeight="1" x14ac:dyDescent="0.25">
      <c r="A394" s="36" t="s">
        <v>123</v>
      </c>
      <c r="B394" s="33" t="s">
        <v>550</v>
      </c>
      <c r="C394" s="33" t="s">
        <v>146</v>
      </c>
      <c r="D394" s="33" t="s">
        <v>104</v>
      </c>
      <c r="E394" s="33" t="s">
        <v>335</v>
      </c>
      <c r="F394" s="33" t="s">
        <v>124</v>
      </c>
      <c r="G394" s="35">
        <f>800</f>
        <v>800</v>
      </c>
      <c r="H394" s="35">
        <f>800</f>
        <v>800</v>
      </c>
      <c r="I394" s="35">
        <f>800</f>
        <v>800</v>
      </c>
    </row>
    <row r="395" spans="1:9" s="38" customFormat="1" ht="27" customHeight="1" x14ac:dyDescent="0.25">
      <c r="A395" s="36" t="s">
        <v>351</v>
      </c>
      <c r="B395" s="33" t="s">
        <v>550</v>
      </c>
      <c r="C395" s="33" t="s">
        <v>146</v>
      </c>
      <c r="D395" s="33" t="s">
        <v>104</v>
      </c>
      <c r="E395" s="33" t="s">
        <v>308</v>
      </c>
      <c r="F395" s="33" t="s">
        <v>102</v>
      </c>
      <c r="G395" s="35">
        <f>G396</f>
        <v>900</v>
      </c>
      <c r="H395" s="35">
        <f t="shared" ref="H395:I397" si="55">H396</f>
        <v>900</v>
      </c>
      <c r="I395" s="35">
        <f t="shared" si="55"/>
        <v>900</v>
      </c>
    </row>
    <row r="396" spans="1:9" s="38" customFormat="1" ht="17.25" customHeight="1" x14ac:dyDescent="0.25">
      <c r="A396" s="36" t="s">
        <v>180</v>
      </c>
      <c r="B396" s="33" t="s">
        <v>550</v>
      </c>
      <c r="C396" s="33" t="s">
        <v>146</v>
      </c>
      <c r="D396" s="33" t="s">
        <v>104</v>
      </c>
      <c r="E396" s="33" t="s">
        <v>309</v>
      </c>
      <c r="F396" s="33" t="s">
        <v>102</v>
      </c>
      <c r="G396" s="35">
        <f>G397</f>
        <v>900</v>
      </c>
      <c r="H396" s="35">
        <f t="shared" si="55"/>
        <v>900</v>
      </c>
      <c r="I396" s="35">
        <f t="shared" si="55"/>
        <v>900</v>
      </c>
    </row>
    <row r="397" spans="1:9" s="38" customFormat="1" ht="29.25" customHeight="1" x14ac:dyDescent="0.25">
      <c r="A397" s="36" t="s">
        <v>121</v>
      </c>
      <c r="B397" s="33" t="s">
        <v>550</v>
      </c>
      <c r="C397" s="33" t="s">
        <v>146</v>
      </c>
      <c r="D397" s="33" t="s">
        <v>104</v>
      </c>
      <c r="E397" s="33" t="s">
        <v>309</v>
      </c>
      <c r="F397" s="33" t="s">
        <v>122</v>
      </c>
      <c r="G397" s="35">
        <f>G398</f>
        <v>900</v>
      </c>
      <c r="H397" s="35">
        <f t="shared" si="55"/>
        <v>900</v>
      </c>
      <c r="I397" s="35">
        <f t="shared" si="55"/>
        <v>900</v>
      </c>
    </row>
    <row r="398" spans="1:9" s="38" customFormat="1" ht="30" customHeight="1" x14ac:dyDescent="0.25">
      <c r="A398" s="36" t="s">
        <v>123</v>
      </c>
      <c r="B398" s="33" t="s">
        <v>550</v>
      </c>
      <c r="C398" s="33" t="s">
        <v>146</v>
      </c>
      <c r="D398" s="33" t="s">
        <v>104</v>
      </c>
      <c r="E398" s="33" t="s">
        <v>309</v>
      </c>
      <c r="F398" s="33" t="s">
        <v>124</v>
      </c>
      <c r="G398" s="35">
        <v>900</v>
      </c>
      <c r="H398" s="35">
        <v>900</v>
      </c>
      <c r="I398" s="35">
        <v>900</v>
      </c>
    </row>
    <row r="399" spans="1:9" s="38" customFormat="1" ht="30" hidden="1" customHeight="1" x14ac:dyDescent="0.25">
      <c r="A399" s="36" t="s">
        <v>360</v>
      </c>
      <c r="B399" s="33" t="s">
        <v>550</v>
      </c>
      <c r="C399" s="33" t="s">
        <v>146</v>
      </c>
      <c r="D399" s="33" t="s">
        <v>104</v>
      </c>
      <c r="E399" s="33" t="s">
        <v>212</v>
      </c>
      <c r="F399" s="33" t="s">
        <v>102</v>
      </c>
      <c r="G399" s="35">
        <f>G400</f>
        <v>0</v>
      </c>
      <c r="H399" s="35">
        <f t="shared" ref="H399:I402" si="56">H400</f>
        <v>0</v>
      </c>
      <c r="I399" s="35">
        <f t="shared" si="56"/>
        <v>0</v>
      </c>
    </row>
    <row r="400" spans="1:9" s="38" customFormat="1" ht="18" hidden="1" customHeight="1" x14ac:dyDescent="0.25">
      <c r="A400" s="36" t="s">
        <v>221</v>
      </c>
      <c r="B400" s="33" t="s">
        <v>550</v>
      </c>
      <c r="C400" s="33" t="s">
        <v>146</v>
      </c>
      <c r="D400" s="33" t="s">
        <v>104</v>
      </c>
      <c r="E400" s="33" t="s">
        <v>222</v>
      </c>
      <c r="F400" s="33" t="s">
        <v>102</v>
      </c>
      <c r="G400" s="35">
        <f>G401</f>
        <v>0</v>
      </c>
      <c r="H400" s="35">
        <f t="shared" si="56"/>
        <v>0</v>
      </c>
      <c r="I400" s="35">
        <f t="shared" si="56"/>
        <v>0</v>
      </c>
    </row>
    <row r="401" spans="1:9" s="38" customFormat="1" ht="16.5" hidden="1" customHeight="1" x14ac:dyDescent="0.25">
      <c r="A401" s="36" t="s">
        <v>180</v>
      </c>
      <c r="B401" s="33" t="s">
        <v>550</v>
      </c>
      <c r="C401" s="33" t="s">
        <v>146</v>
      </c>
      <c r="D401" s="33" t="s">
        <v>104</v>
      </c>
      <c r="E401" s="33" t="s">
        <v>223</v>
      </c>
      <c r="F401" s="33" t="s">
        <v>102</v>
      </c>
      <c r="G401" s="35">
        <f>G402</f>
        <v>0</v>
      </c>
      <c r="H401" s="35">
        <f t="shared" si="56"/>
        <v>0</v>
      </c>
      <c r="I401" s="35">
        <f t="shared" si="56"/>
        <v>0</v>
      </c>
    </row>
    <row r="402" spans="1:9" s="38" customFormat="1" ht="27" hidden="1" customHeight="1" x14ac:dyDescent="0.25">
      <c r="A402" s="36" t="s">
        <v>121</v>
      </c>
      <c r="B402" s="33" t="s">
        <v>550</v>
      </c>
      <c r="C402" s="33" t="s">
        <v>146</v>
      </c>
      <c r="D402" s="33" t="s">
        <v>104</v>
      </c>
      <c r="E402" s="33" t="s">
        <v>223</v>
      </c>
      <c r="F402" s="33" t="s">
        <v>122</v>
      </c>
      <c r="G402" s="35">
        <f>G403</f>
        <v>0</v>
      </c>
      <c r="H402" s="35">
        <f t="shared" si="56"/>
        <v>0</v>
      </c>
      <c r="I402" s="35">
        <f t="shared" si="56"/>
        <v>0</v>
      </c>
    </row>
    <row r="403" spans="1:9" s="38" customFormat="1" ht="27" hidden="1" customHeight="1" x14ac:dyDescent="0.25">
      <c r="A403" s="36" t="s">
        <v>123</v>
      </c>
      <c r="B403" s="33" t="s">
        <v>550</v>
      </c>
      <c r="C403" s="33" t="s">
        <v>146</v>
      </c>
      <c r="D403" s="33" t="s">
        <v>104</v>
      </c>
      <c r="E403" s="33" t="s">
        <v>223</v>
      </c>
      <c r="F403" s="33" t="s">
        <v>124</v>
      </c>
      <c r="G403" s="35">
        <v>0</v>
      </c>
      <c r="H403" s="35">
        <v>0</v>
      </c>
      <c r="I403" s="35">
        <v>0</v>
      </c>
    </row>
    <row r="404" spans="1:9" ht="30.75" hidden="1" customHeight="1" x14ac:dyDescent="0.25">
      <c r="A404" s="36" t="s">
        <v>340</v>
      </c>
      <c r="B404" s="33" t="s">
        <v>550</v>
      </c>
      <c r="C404" s="33" t="s">
        <v>146</v>
      </c>
      <c r="D404" s="33" t="s">
        <v>104</v>
      </c>
      <c r="E404" s="33" t="s">
        <v>341</v>
      </c>
      <c r="F404" s="33" t="s">
        <v>102</v>
      </c>
      <c r="G404" s="35">
        <f>G405</f>
        <v>0</v>
      </c>
      <c r="H404" s="35">
        <f t="shared" ref="H404:I406" si="57">H405</f>
        <v>0</v>
      </c>
      <c r="I404" s="35">
        <f t="shared" si="57"/>
        <v>0</v>
      </c>
    </row>
    <row r="405" spans="1:9" ht="29.25" hidden="1" customHeight="1" x14ac:dyDescent="0.25">
      <c r="A405" s="36" t="s">
        <v>342</v>
      </c>
      <c r="B405" s="33" t="s">
        <v>550</v>
      </c>
      <c r="C405" s="33" t="s">
        <v>146</v>
      </c>
      <c r="D405" s="33" t="s">
        <v>104</v>
      </c>
      <c r="E405" s="33" t="s">
        <v>343</v>
      </c>
      <c r="F405" s="33" t="s">
        <v>102</v>
      </c>
      <c r="G405" s="35">
        <f>G406</f>
        <v>0</v>
      </c>
      <c r="H405" s="35">
        <f t="shared" si="57"/>
        <v>0</v>
      </c>
      <c r="I405" s="35">
        <f t="shared" si="57"/>
        <v>0</v>
      </c>
    </row>
    <row r="406" spans="1:9" ht="15" hidden="1" x14ac:dyDescent="0.25">
      <c r="A406" s="36" t="s">
        <v>125</v>
      </c>
      <c r="B406" s="33" t="s">
        <v>550</v>
      </c>
      <c r="C406" s="33" t="s">
        <v>146</v>
      </c>
      <c r="D406" s="33" t="s">
        <v>104</v>
      </c>
      <c r="E406" s="33" t="s">
        <v>343</v>
      </c>
      <c r="F406" s="33" t="s">
        <v>126</v>
      </c>
      <c r="G406" s="35">
        <f>G407</f>
        <v>0</v>
      </c>
      <c r="H406" s="35">
        <f t="shared" si="57"/>
        <v>0</v>
      </c>
      <c r="I406" s="35">
        <f t="shared" si="57"/>
        <v>0</v>
      </c>
    </row>
    <row r="407" spans="1:9" ht="27.75" hidden="1" customHeight="1" x14ac:dyDescent="0.25">
      <c r="A407" s="36" t="s">
        <v>319</v>
      </c>
      <c r="B407" s="33" t="s">
        <v>550</v>
      </c>
      <c r="C407" s="33" t="s">
        <v>146</v>
      </c>
      <c r="D407" s="33" t="s">
        <v>104</v>
      </c>
      <c r="E407" s="33" t="s">
        <v>343</v>
      </c>
      <c r="F407" s="33" t="s">
        <v>320</v>
      </c>
      <c r="G407" s="35">
        <v>0</v>
      </c>
      <c r="H407" s="35">
        <v>0</v>
      </c>
      <c r="I407" s="35">
        <v>0</v>
      </c>
    </row>
    <row r="408" spans="1:9" ht="19.5" hidden="1" customHeight="1" x14ac:dyDescent="0.25">
      <c r="A408" s="36" t="s">
        <v>166</v>
      </c>
      <c r="B408" s="33" t="s">
        <v>550</v>
      </c>
      <c r="C408" s="33" t="s">
        <v>146</v>
      </c>
      <c r="D408" s="33" t="s">
        <v>104</v>
      </c>
      <c r="E408" s="33" t="s">
        <v>216</v>
      </c>
      <c r="F408" s="33" t="s">
        <v>102</v>
      </c>
      <c r="G408" s="35">
        <f t="shared" ref="G408:I409" si="58">G409</f>
        <v>0</v>
      </c>
      <c r="H408" s="35">
        <f t="shared" si="58"/>
        <v>0</v>
      </c>
      <c r="I408" s="35">
        <f t="shared" si="58"/>
        <v>0</v>
      </c>
    </row>
    <row r="409" spans="1:9" ht="18" hidden="1" customHeight="1" x14ac:dyDescent="0.25">
      <c r="A409" s="36" t="s">
        <v>217</v>
      </c>
      <c r="B409" s="33" t="s">
        <v>550</v>
      </c>
      <c r="C409" s="33" t="s">
        <v>146</v>
      </c>
      <c r="D409" s="33" t="s">
        <v>104</v>
      </c>
      <c r="E409" s="33" t="s">
        <v>218</v>
      </c>
      <c r="F409" s="33" t="s">
        <v>102</v>
      </c>
      <c r="G409" s="35">
        <f t="shared" si="58"/>
        <v>0</v>
      </c>
      <c r="H409" s="35">
        <f t="shared" si="58"/>
        <v>0</v>
      </c>
      <c r="I409" s="35">
        <f t="shared" si="58"/>
        <v>0</v>
      </c>
    </row>
    <row r="410" spans="1:9" ht="27.75" hidden="1" customHeight="1" x14ac:dyDescent="0.25">
      <c r="A410" s="36" t="s">
        <v>123</v>
      </c>
      <c r="B410" s="33" t="s">
        <v>550</v>
      </c>
      <c r="C410" s="33" t="s">
        <v>146</v>
      </c>
      <c r="D410" s="33" t="s">
        <v>104</v>
      </c>
      <c r="E410" s="33" t="s">
        <v>218</v>
      </c>
      <c r="F410" s="33" t="s">
        <v>124</v>
      </c>
      <c r="G410" s="35">
        <v>0</v>
      </c>
      <c r="H410" s="35">
        <v>0</v>
      </c>
      <c r="I410" s="35">
        <v>0</v>
      </c>
    </row>
    <row r="411" spans="1:9" ht="43.5" customHeight="1" x14ac:dyDescent="0.25">
      <c r="A411" s="36" t="s">
        <v>352</v>
      </c>
      <c r="B411" s="33" t="s">
        <v>550</v>
      </c>
      <c r="C411" s="33" t="s">
        <v>146</v>
      </c>
      <c r="D411" s="33" t="s">
        <v>104</v>
      </c>
      <c r="E411" s="33" t="s">
        <v>353</v>
      </c>
      <c r="F411" s="33" t="s">
        <v>102</v>
      </c>
      <c r="G411" s="35">
        <f>G412</f>
        <v>3793.3</v>
      </c>
      <c r="H411" s="35">
        <f t="shared" ref="H411:I414" si="59">H412</f>
        <v>1562</v>
      </c>
      <c r="I411" s="35">
        <f t="shared" si="59"/>
        <v>1562</v>
      </c>
    </row>
    <row r="412" spans="1:9" ht="27.75" customHeight="1" x14ac:dyDescent="0.25">
      <c r="A412" s="36" t="s">
        <v>357</v>
      </c>
      <c r="B412" s="33" t="s">
        <v>550</v>
      </c>
      <c r="C412" s="33" t="s">
        <v>146</v>
      </c>
      <c r="D412" s="33" t="s">
        <v>104</v>
      </c>
      <c r="E412" s="33" t="s">
        <v>358</v>
      </c>
      <c r="F412" s="33" t="s">
        <v>102</v>
      </c>
      <c r="G412" s="35">
        <f>G413</f>
        <v>3793.3</v>
      </c>
      <c r="H412" s="35">
        <f t="shared" si="59"/>
        <v>1562</v>
      </c>
      <c r="I412" s="35">
        <f t="shared" si="59"/>
        <v>1562</v>
      </c>
    </row>
    <row r="413" spans="1:9" ht="16.5" customHeight="1" x14ac:dyDescent="0.25">
      <c r="A413" s="36" t="s">
        <v>180</v>
      </c>
      <c r="B413" s="33" t="s">
        <v>550</v>
      </c>
      <c r="C413" s="33" t="s">
        <v>146</v>
      </c>
      <c r="D413" s="33" t="s">
        <v>104</v>
      </c>
      <c r="E413" s="33" t="s">
        <v>359</v>
      </c>
      <c r="F413" s="33" t="s">
        <v>102</v>
      </c>
      <c r="G413" s="35">
        <f>G414</f>
        <v>3793.3</v>
      </c>
      <c r="H413" s="35">
        <f t="shared" si="59"/>
        <v>1562</v>
      </c>
      <c r="I413" s="35">
        <f t="shared" si="59"/>
        <v>1562</v>
      </c>
    </row>
    <row r="414" spans="1:9" ht="27.75" customHeight="1" x14ac:dyDescent="0.25">
      <c r="A414" s="36" t="s">
        <v>121</v>
      </c>
      <c r="B414" s="33" t="s">
        <v>550</v>
      </c>
      <c r="C414" s="33" t="s">
        <v>146</v>
      </c>
      <c r="D414" s="33" t="s">
        <v>104</v>
      </c>
      <c r="E414" s="33" t="s">
        <v>359</v>
      </c>
      <c r="F414" s="33" t="s">
        <v>122</v>
      </c>
      <c r="G414" s="35">
        <f>G415</f>
        <v>3793.3</v>
      </c>
      <c r="H414" s="35">
        <f t="shared" si="59"/>
        <v>1562</v>
      </c>
      <c r="I414" s="35">
        <f t="shared" si="59"/>
        <v>1562</v>
      </c>
    </row>
    <row r="415" spans="1:9" ht="27.75" customHeight="1" x14ac:dyDescent="0.25">
      <c r="A415" s="36" t="s">
        <v>123</v>
      </c>
      <c r="B415" s="33" t="s">
        <v>550</v>
      </c>
      <c r="C415" s="33" t="s">
        <v>146</v>
      </c>
      <c r="D415" s="33" t="s">
        <v>104</v>
      </c>
      <c r="E415" s="33" t="s">
        <v>359</v>
      </c>
      <c r="F415" s="33" t="s">
        <v>124</v>
      </c>
      <c r="G415" s="35">
        <f>2600-1038+1206.3+2360.7-1335.7</f>
        <v>3793.3</v>
      </c>
      <c r="H415" s="35">
        <f>2600-1038</f>
        <v>1562</v>
      </c>
      <c r="I415" s="35">
        <f>2600-1038</f>
        <v>1562</v>
      </c>
    </row>
    <row r="416" spans="1:9" ht="27.75" customHeight="1" x14ac:dyDescent="0.25">
      <c r="A416" s="36" t="s">
        <v>211</v>
      </c>
      <c r="B416" s="33" t="s">
        <v>550</v>
      </c>
      <c r="C416" s="33" t="s">
        <v>146</v>
      </c>
      <c r="D416" s="33" t="s">
        <v>104</v>
      </c>
      <c r="E416" s="33" t="s">
        <v>212</v>
      </c>
      <c r="F416" s="33" t="s">
        <v>102</v>
      </c>
      <c r="G416" s="35">
        <f>G417</f>
        <v>1096</v>
      </c>
      <c r="H416" s="35">
        <f t="shared" ref="H416:I417" si="60">H417</f>
        <v>0</v>
      </c>
      <c r="I416" s="35">
        <f t="shared" si="60"/>
        <v>0</v>
      </c>
    </row>
    <row r="417" spans="1:9" ht="27.75" customHeight="1" x14ac:dyDescent="0.25">
      <c r="A417" s="36" t="s">
        <v>221</v>
      </c>
      <c r="B417" s="33" t="s">
        <v>550</v>
      </c>
      <c r="C417" s="33" t="s">
        <v>146</v>
      </c>
      <c r="D417" s="33" t="s">
        <v>104</v>
      </c>
      <c r="E417" s="33" t="s">
        <v>222</v>
      </c>
      <c r="F417" s="33" t="s">
        <v>102</v>
      </c>
      <c r="G417" s="35">
        <f>G418</f>
        <v>1096</v>
      </c>
      <c r="H417" s="35">
        <f t="shared" si="60"/>
        <v>0</v>
      </c>
      <c r="I417" s="35">
        <f t="shared" si="60"/>
        <v>0</v>
      </c>
    </row>
    <row r="418" spans="1:9" ht="27.75" customHeight="1" x14ac:dyDescent="0.25">
      <c r="A418" s="36" t="s">
        <v>180</v>
      </c>
      <c r="B418" s="33" t="s">
        <v>550</v>
      </c>
      <c r="C418" s="33" t="s">
        <v>146</v>
      </c>
      <c r="D418" s="33" t="s">
        <v>104</v>
      </c>
      <c r="E418" s="33" t="s">
        <v>223</v>
      </c>
      <c r="F418" s="33" t="s">
        <v>102</v>
      </c>
      <c r="G418" s="35">
        <f>G419+G421</f>
        <v>1096</v>
      </c>
      <c r="H418" s="35">
        <f t="shared" ref="H418:I418" si="61">H419+H421</f>
        <v>0</v>
      </c>
      <c r="I418" s="35">
        <f t="shared" si="61"/>
        <v>0</v>
      </c>
    </row>
    <row r="419" spans="1:9" ht="27.75" customHeight="1" x14ac:dyDescent="0.25">
      <c r="A419" s="36" t="s">
        <v>121</v>
      </c>
      <c r="B419" s="33" t="s">
        <v>550</v>
      </c>
      <c r="C419" s="33" t="s">
        <v>146</v>
      </c>
      <c r="D419" s="33" t="s">
        <v>104</v>
      </c>
      <c r="E419" s="33" t="s">
        <v>223</v>
      </c>
      <c r="F419" s="33" t="s">
        <v>122</v>
      </c>
      <c r="G419" s="35">
        <f>G420</f>
        <v>396</v>
      </c>
      <c r="H419" s="35">
        <f t="shared" ref="H419:I419" si="62">H420</f>
        <v>0</v>
      </c>
      <c r="I419" s="35">
        <f t="shared" si="62"/>
        <v>0</v>
      </c>
    </row>
    <row r="420" spans="1:9" ht="27.75" customHeight="1" x14ac:dyDescent="0.25">
      <c r="A420" s="36" t="s">
        <v>123</v>
      </c>
      <c r="B420" s="33" t="s">
        <v>550</v>
      </c>
      <c r="C420" s="33" t="s">
        <v>146</v>
      </c>
      <c r="D420" s="33" t="s">
        <v>104</v>
      </c>
      <c r="E420" s="33" t="s">
        <v>223</v>
      </c>
      <c r="F420" s="33" t="s">
        <v>124</v>
      </c>
      <c r="G420" s="35">
        <v>396</v>
      </c>
      <c r="H420" s="35">
        <v>0</v>
      </c>
      <c r="I420" s="35">
        <v>0</v>
      </c>
    </row>
    <row r="421" spans="1:9" ht="27.75" customHeight="1" x14ac:dyDescent="0.25">
      <c r="A421" s="36" t="s">
        <v>125</v>
      </c>
      <c r="B421" s="33" t="s">
        <v>550</v>
      </c>
      <c r="C421" s="33" t="s">
        <v>146</v>
      </c>
      <c r="D421" s="33" t="s">
        <v>104</v>
      </c>
      <c r="E421" s="33" t="s">
        <v>223</v>
      </c>
      <c r="F421" s="33" t="s">
        <v>126</v>
      </c>
      <c r="G421" s="35">
        <f>G422</f>
        <v>700</v>
      </c>
      <c r="H421" s="35">
        <f t="shared" ref="H421:I421" si="63">H422</f>
        <v>0</v>
      </c>
      <c r="I421" s="35">
        <f t="shared" si="63"/>
        <v>0</v>
      </c>
    </row>
    <row r="422" spans="1:9" ht="48.75" customHeight="1" x14ac:dyDescent="0.25">
      <c r="A422" s="116" t="s">
        <v>721</v>
      </c>
      <c r="B422" s="33" t="s">
        <v>550</v>
      </c>
      <c r="C422" s="33" t="s">
        <v>146</v>
      </c>
      <c r="D422" s="33" t="s">
        <v>104</v>
      </c>
      <c r="E422" s="33" t="s">
        <v>223</v>
      </c>
      <c r="F422" s="33" t="s">
        <v>320</v>
      </c>
      <c r="G422" s="35">
        <v>700</v>
      </c>
      <c r="H422" s="35">
        <v>0</v>
      </c>
      <c r="I422" s="35">
        <v>0</v>
      </c>
    </row>
    <row r="423" spans="1:9" ht="42.75" customHeight="1" x14ac:dyDescent="0.25">
      <c r="A423" s="36" t="s">
        <v>224</v>
      </c>
      <c r="B423" s="33" t="s">
        <v>550</v>
      </c>
      <c r="C423" s="33" t="s">
        <v>146</v>
      </c>
      <c r="D423" s="33" t="s">
        <v>104</v>
      </c>
      <c r="E423" s="33" t="s">
        <v>225</v>
      </c>
      <c r="F423" s="33" t="s">
        <v>102</v>
      </c>
      <c r="G423" s="35">
        <f>G424</f>
        <v>398</v>
      </c>
      <c r="H423" s="35">
        <f>H424</f>
        <v>398</v>
      </c>
      <c r="I423" s="35">
        <f>I424</f>
        <v>398</v>
      </c>
    </row>
    <row r="424" spans="1:9" ht="17.25" customHeight="1" x14ac:dyDescent="0.25">
      <c r="A424" s="36" t="s">
        <v>180</v>
      </c>
      <c r="B424" s="33" t="s">
        <v>550</v>
      </c>
      <c r="C424" s="33" t="s">
        <v>146</v>
      </c>
      <c r="D424" s="33" t="s">
        <v>104</v>
      </c>
      <c r="E424" s="33" t="s">
        <v>361</v>
      </c>
      <c r="F424" s="33" t="s">
        <v>102</v>
      </c>
      <c r="G424" s="35">
        <f>G425+G427</f>
        <v>398</v>
      </c>
      <c r="H424" s="35">
        <f>H425+H427</f>
        <v>398</v>
      </c>
      <c r="I424" s="35">
        <f>I425+I427</f>
        <v>398</v>
      </c>
    </row>
    <row r="425" spans="1:9" ht="27.75" customHeight="1" x14ac:dyDescent="0.25">
      <c r="A425" s="36" t="s">
        <v>121</v>
      </c>
      <c r="B425" s="33" t="s">
        <v>550</v>
      </c>
      <c r="C425" s="33" t="s">
        <v>146</v>
      </c>
      <c r="D425" s="33" t="s">
        <v>104</v>
      </c>
      <c r="E425" s="33" t="s">
        <v>361</v>
      </c>
      <c r="F425" s="33" t="s">
        <v>122</v>
      </c>
      <c r="G425" s="35">
        <f>G426</f>
        <v>398</v>
      </c>
      <c r="H425" s="35">
        <f>H426</f>
        <v>398</v>
      </c>
      <c r="I425" s="35">
        <f>I426</f>
        <v>398</v>
      </c>
    </row>
    <row r="426" spans="1:9" ht="27.75" customHeight="1" x14ac:dyDescent="0.25">
      <c r="A426" s="36" t="s">
        <v>123</v>
      </c>
      <c r="B426" s="33" t="s">
        <v>550</v>
      </c>
      <c r="C426" s="33" t="s">
        <v>146</v>
      </c>
      <c r="D426" s="33" t="s">
        <v>104</v>
      </c>
      <c r="E426" s="33" t="s">
        <v>361</v>
      </c>
      <c r="F426" s="33" t="s">
        <v>124</v>
      </c>
      <c r="G426" s="35">
        <f>20+65+65+150+98</f>
        <v>398</v>
      </c>
      <c r="H426" s="35">
        <f>20+65+65+150+98</f>
        <v>398</v>
      </c>
      <c r="I426" s="35">
        <f>20+65+65+150+98</f>
        <v>398</v>
      </c>
    </row>
    <row r="427" spans="1:9" ht="27.75" hidden="1" customHeight="1" x14ac:dyDescent="0.25">
      <c r="A427" s="36" t="s">
        <v>227</v>
      </c>
      <c r="B427" s="33" t="s">
        <v>550</v>
      </c>
      <c r="C427" s="33" t="s">
        <v>146</v>
      </c>
      <c r="D427" s="33" t="s">
        <v>104</v>
      </c>
      <c r="E427" s="33" t="s">
        <v>361</v>
      </c>
      <c r="F427" s="33" t="s">
        <v>228</v>
      </c>
      <c r="G427" s="35">
        <f>G428</f>
        <v>0</v>
      </c>
      <c r="H427" s="35">
        <f>H428</f>
        <v>0</v>
      </c>
      <c r="I427" s="35">
        <f>I428</f>
        <v>0</v>
      </c>
    </row>
    <row r="428" spans="1:9" ht="14.25" hidden="1" customHeight="1" x14ac:dyDescent="0.25">
      <c r="A428" s="36" t="s">
        <v>229</v>
      </c>
      <c r="B428" s="33" t="s">
        <v>550</v>
      </c>
      <c r="C428" s="33" t="s">
        <v>146</v>
      </c>
      <c r="D428" s="33" t="s">
        <v>104</v>
      </c>
      <c r="E428" s="33" t="s">
        <v>361</v>
      </c>
      <c r="F428" s="33" t="s">
        <v>230</v>
      </c>
      <c r="G428" s="35">
        <v>0</v>
      </c>
      <c r="H428" s="35">
        <v>0</v>
      </c>
      <c r="I428" s="35">
        <v>0</v>
      </c>
    </row>
    <row r="429" spans="1:9" s="38" customFormat="1" ht="15" x14ac:dyDescent="0.25">
      <c r="A429" s="36" t="s">
        <v>362</v>
      </c>
      <c r="B429" s="33" t="s">
        <v>550</v>
      </c>
      <c r="C429" s="33" t="s">
        <v>146</v>
      </c>
      <c r="D429" s="33" t="s">
        <v>244</v>
      </c>
      <c r="E429" s="33" t="s">
        <v>101</v>
      </c>
      <c r="F429" s="33" t="s">
        <v>102</v>
      </c>
      <c r="G429" s="35">
        <f>G430+G455</f>
        <v>2370</v>
      </c>
      <c r="H429" s="35">
        <f>H430+H455</f>
        <v>2370</v>
      </c>
      <c r="I429" s="35">
        <f>I430+I455</f>
        <v>2370</v>
      </c>
    </row>
    <row r="430" spans="1:9" s="38" customFormat="1" ht="48" customHeight="1" x14ac:dyDescent="0.25">
      <c r="A430" s="36" t="s">
        <v>363</v>
      </c>
      <c r="B430" s="33" t="s">
        <v>550</v>
      </c>
      <c r="C430" s="33" t="s">
        <v>146</v>
      </c>
      <c r="D430" s="33" t="s">
        <v>244</v>
      </c>
      <c r="E430" s="33" t="s">
        <v>364</v>
      </c>
      <c r="F430" s="33" t="s">
        <v>102</v>
      </c>
      <c r="G430" s="35">
        <f>G431+G435+G439+G443+G447+G451</f>
        <v>2370</v>
      </c>
      <c r="H430" s="35">
        <f>H431+H435+H439+H443+H447+H451</f>
        <v>2370</v>
      </c>
      <c r="I430" s="35">
        <f>I431+I435+I439+I443+I447+I451</f>
        <v>2370</v>
      </c>
    </row>
    <row r="431" spans="1:9" s="38" customFormat="1" ht="39" x14ac:dyDescent="0.25">
      <c r="A431" s="36" t="s">
        <v>365</v>
      </c>
      <c r="B431" s="33" t="s">
        <v>550</v>
      </c>
      <c r="C431" s="33" t="s">
        <v>146</v>
      </c>
      <c r="D431" s="33" t="s">
        <v>244</v>
      </c>
      <c r="E431" s="33" t="s">
        <v>366</v>
      </c>
      <c r="F431" s="33" t="s">
        <v>102</v>
      </c>
      <c r="G431" s="35">
        <f>G432</f>
        <v>200</v>
      </c>
      <c r="H431" s="35">
        <f t="shared" ref="H431:I433" si="64">H432</f>
        <v>200</v>
      </c>
      <c r="I431" s="35">
        <f t="shared" si="64"/>
        <v>200</v>
      </c>
    </row>
    <row r="432" spans="1:9" s="38" customFormat="1" ht="15" x14ac:dyDescent="0.25">
      <c r="A432" s="36" t="s">
        <v>180</v>
      </c>
      <c r="B432" s="33" t="s">
        <v>550</v>
      </c>
      <c r="C432" s="33" t="s">
        <v>146</v>
      </c>
      <c r="D432" s="33" t="s">
        <v>244</v>
      </c>
      <c r="E432" s="33" t="s">
        <v>367</v>
      </c>
      <c r="F432" s="33" t="s">
        <v>102</v>
      </c>
      <c r="G432" s="35">
        <f>G433</f>
        <v>200</v>
      </c>
      <c r="H432" s="35">
        <f t="shared" si="64"/>
        <v>200</v>
      </c>
      <c r="I432" s="35">
        <f t="shared" si="64"/>
        <v>200</v>
      </c>
    </row>
    <row r="433" spans="1:9" s="38" customFormat="1" ht="26.25" x14ac:dyDescent="0.25">
      <c r="A433" s="36" t="s">
        <v>121</v>
      </c>
      <c r="B433" s="33" t="s">
        <v>550</v>
      </c>
      <c r="C433" s="33" t="s">
        <v>146</v>
      </c>
      <c r="D433" s="33" t="s">
        <v>244</v>
      </c>
      <c r="E433" s="33" t="s">
        <v>367</v>
      </c>
      <c r="F433" s="33" t="s">
        <v>122</v>
      </c>
      <c r="G433" s="35">
        <f>G434</f>
        <v>200</v>
      </c>
      <c r="H433" s="35">
        <f t="shared" si="64"/>
        <v>200</v>
      </c>
      <c r="I433" s="35">
        <f t="shared" si="64"/>
        <v>200</v>
      </c>
    </row>
    <row r="434" spans="1:9" s="39" customFormat="1" ht="26.25" x14ac:dyDescent="0.25">
      <c r="A434" s="36" t="s">
        <v>123</v>
      </c>
      <c r="B434" s="33" t="s">
        <v>550</v>
      </c>
      <c r="C434" s="33" t="s">
        <v>146</v>
      </c>
      <c r="D434" s="33" t="s">
        <v>244</v>
      </c>
      <c r="E434" s="33" t="s">
        <v>367</v>
      </c>
      <c r="F434" s="33" t="s">
        <v>124</v>
      </c>
      <c r="G434" s="35">
        <v>200</v>
      </c>
      <c r="H434" s="35">
        <v>200</v>
      </c>
      <c r="I434" s="35">
        <v>200</v>
      </c>
    </row>
    <row r="435" spans="1:9" s="39" customFormat="1" ht="51.75" x14ac:dyDescent="0.25">
      <c r="A435" s="36" t="s">
        <v>368</v>
      </c>
      <c r="B435" s="33" t="s">
        <v>550</v>
      </c>
      <c r="C435" s="33" t="s">
        <v>146</v>
      </c>
      <c r="D435" s="33" t="s">
        <v>244</v>
      </c>
      <c r="E435" s="33" t="s">
        <v>369</v>
      </c>
      <c r="F435" s="33" t="s">
        <v>102</v>
      </c>
      <c r="G435" s="35">
        <f>G436</f>
        <v>520</v>
      </c>
      <c r="H435" s="35">
        <f t="shared" ref="H435:I437" si="65">H436</f>
        <v>520</v>
      </c>
      <c r="I435" s="35">
        <f t="shared" si="65"/>
        <v>520</v>
      </c>
    </row>
    <row r="436" spans="1:9" s="39" customFormat="1" ht="15" x14ac:dyDescent="0.25">
      <c r="A436" s="36" t="s">
        <v>180</v>
      </c>
      <c r="B436" s="33" t="s">
        <v>550</v>
      </c>
      <c r="C436" s="33" t="s">
        <v>146</v>
      </c>
      <c r="D436" s="33" t="s">
        <v>244</v>
      </c>
      <c r="E436" s="33" t="s">
        <v>370</v>
      </c>
      <c r="F436" s="33" t="s">
        <v>102</v>
      </c>
      <c r="G436" s="35">
        <f>G437</f>
        <v>520</v>
      </c>
      <c r="H436" s="35">
        <f t="shared" si="65"/>
        <v>520</v>
      </c>
      <c r="I436" s="35">
        <f t="shared" si="65"/>
        <v>520</v>
      </c>
    </row>
    <row r="437" spans="1:9" s="39" customFormat="1" ht="26.25" x14ac:dyDescent="0.25">
      <c r="A437" s="36" t="s">
        <v>121</v>
      </c>
      <c r="B437" s="33" t="s">
        <v>550</v>
      </c>
      <c r="C437" s="33" t="s">
        <v>146</v>
      </c>
      <c r="D437" s="33" t="s">
        <v>244</v>
      </c>
      <c r="E437" s="33" t="s">
        <v>370</v>
      </c>
      <c r="F437" s="33" t="s">
        <v>122</v>
      </c>
      <c r="G437" s="35">
        <f>G438</f>
        <v>520</v>
      </c>
      <c r="H437" s="35">
        <f t="shared" si="65"/>
        <v>520</v>
      </c>
      <c r="I437" s="35">
        <f t="shared" si="65"/>
        <v>520</v>
      </c>
    </row>
    <row r="438" spans="1:9" s="39" customFormat="1" ht="26.25" x14ac:dyDescent="0.25">
      <c r="A438" s="36" t="s">
        <v>123</v>
      </c>
      <c r="B438" s="33" t="s">
        <v>550</v>
      </c>
      <c r="C438" s="33" t="s">
        <v>146</v>
      </c>
      <c r="D438" s="33" t="s">
        <v>244</v>
      </c>
      <c r="E438" s="33" t="s">
        <v>370</v>
      </c>
      <c r="F438" s="33" t="s">
        <v>124</v>
      </c>
      <c r="G438" s="35">
        <v>520</v>
      </c>
      <c r="H438" s="35">
        <v>520</v>
      </c>
      <c r="I438" s="35">
        <v>520</v>
      </c>
    </row>
    <row r="439" spans="1:9" s="39" customFormat="1" ht="26.25" x14ac:dyDescent="0.25">
      <c r="A439" s="36" t="s">
        <v>371</v>
      </c>
      <c r="B439" s="33" t="s">
        <v>550</v>
      </c>
      <c r="C439" s="33" t="s">
        <v>146</v>
      </c>
      <c r="D439" s="33" t="s">
        <v>244</v>
      </c>
      <c r="E439" s="33" t="s">
        <v>372</v>
      </c>
      <c r="F439" s="33" t="s">
        <v>102</v>
      </c>
      <c r="G439" s="35">
        <f>G440</f>
        <v>880</v>
      </c>
      <c r="H439" s="35">
        <f t="shared" ref="H439:I441" si="66">H440</f>
        <v>880</v>
      </c>
      <c r="I439" s="35">
        <f t="shared" si="66"/>
        <v>880</v>
      </c>
    </row>
    <row r="440" spans="1:9" s="39" customFormat="1" ht="15" x14ac:dyDescent="0.25">
      <c r="A440" s="36" t="s">
        <v>180</v>
      </c>
      <c r="B440" s="33" t="s">
        <v>550</v>
      </c>
      <c r="C440" s="33" t="s">
        <v>146</v>
      </c>
      <c r="D440" s="33" t="s">
        <v>244</v>
      </c>
      <c r="E440" s="33" t="s">
        <v>373</v>
      </c>
      <c r="F440" s="33" t="s">
        <v>102</v>
      </c>
      <c r="G440" s="35">
        <f>G441</f>
        <v>880</v>
      </c>
      <c r="H440" s="35">
        <f t="shared" si="66"/>
        <v>880</v>
      </c>
      <c r="I440" s="35">
        <f t="shared" si="66"/>
        <v>880</v>
      </c>
    </row>
    <row r="441" spans="1:9" s="39" customFormat="1" ht="26.25" x14ac:dyDescent="0.25">
      <c r="A441" s="36" t="s">
        <v>121</v>
      </c>
      <c r="B441" s="33" t="s">
        <v>550</v>
      </c>
      <c r="C441" s="33" t="s">
        <v>146</v>
      </c>
      <c r="D441" s="33" t="s">
        <v>244</v>
      </c>
      <c r="E441" s="33" t="s">
        <v>373</v>
      </c>
      <c r="F441" s="33" t="s">
        <v>122</v>
      </c>
      <c r="G441" s="35">
        <f>G442</f>
        <v>880</v>
      </c>
      <c r="H441" s="35">
        <f t="shared" si="66"/>
        <v>880</v>
      </c>
      <c r="I441" s="35">
        <f t="shared" si="66"/>
        <v>880</v>
      </c>
    </row>
    <row r="442" spans="1:9" s="39" customFormat="1" ht="26.25" x14ac:dyDescent="0.25">
      <c r="A442" s="36" t="s">
        <v>123</v>
      </c>
      <c r="B442" s="33" t="s">
        <v>550</v>
      </c>
      <c r="C442" s="33" t="s">
        <v>146</v>
      </c>
      <c r="D442" s="33" t="s">
        <v>244</v>
      </c>
      <c r="E442" s="33" t="s">
        <v>373</v>
      </c>
      <c r="F442" s="33" t="s">
        <v>124</v>
      </c>
      <c r="G442" s="35">
        <v>880</v>
      </c>
      <c r="H442" s="35">
        <v>880</v>
      </c>
      <c r="I442" s="35">
        <v>880</v>
      </c>
    </row>
    <row r="443" spans="1:9" s="39" customFormat="1" ht="39" x14ac:dyDescent="0.25">
      <c r="A443" s="36" t="s">
        <v>374</v>
      </c>
      <c r="B443" s="33" t="s">
        <v>550</v>
      </c>
      <c r="C443" s="33" t="s">
        <v>146</v>
      </c>
      <c r="D443" s="33" t="s">
        <v>244</v>
      </c>
      <c r="E443" s="33" t="s">
        <v>375</v>
      </c>
      <c r="F443" s="33" t="s">
        <v>102</v>
      </c>
      <c r="G443" s="35">
        <f>G444</f>
        <v>720</v>
      </c>
      <c r="H443" s="35">
        <f t="shared" ref="H443:I445" si="67">H444</f>
        <v>720</v>
      </c>
      <c r="I443" s="35">
        <f t="shared" si="67"/>
        <v>720</v>
      </c>
    </row>
    <row r="444" spans="1:9" s="39" customFormat="1" ht="15" x14ac:dyDescent="0.25">
      <c r="A444" s="36" t="s">
        <v>180</v>
      </c>
      <c r="B444" s="33" t="s">
        <v>550</v>
      </c>
      <c r="C444" s="33" t="s">
        <v>146</v>
      </c>
      <c r="D444" s="33" t="s">
        <v>244</v>
      </c>
      <c r="E444" s="33" t="s">
        <v>376</v>
      </c>
      <c r="F444" s="33" t="s">
        <v>102</v>
      </c>
      <c r="G444" s="35">
        <f>G445</f>
        <v>720</v>
      </c>
      <c r="H444" s="35">
        <f t="shared" si="67"/>
        <v>720</v>
      </c>
      <c r="I444" s="35">
        <f t="shared" si="67"/>
        <v>720</v>
      </c>
    </row>
    <row r="445" spans="1:9" s="39" customFormat="1" ht="26.25" x14ac:dyDescent="0.25">
      <c r="A445" s="36" t="s">
        <v>121</v>
      </c>
      <c r="B445" s="33" t="s">
        <v>550</v>
      </c>
      <c r="C445" s="33" t="s">
        <v>146</v>
      </c>
      <c r="D445" s="33" t="s">
        <v>244</v>
      </c>
      <c r="E445" s="33" t="s">
        <v>376</v>
      </c>
      <c r="F445" s="33" t="s">
        <v>122</v>
      </c>
      <c r="G445" s="35">
        <f>G446</f>
        <v>720</v>
      </c>
      <c r="H445" s="35">
        <f t="shared" si="67"/>
        <v>720</v>
      </c>
      <c r="I445" s="35">
        <f t="shared" si="67"/>
        <v>720</v>
      </c>
    </row>
    <row r="446" spans="1:9" s="39" customFormat="1" ht="26.25" x14ac:dyDescent="0.25">
      <c r="A446" s="36" t="s">
        <v>123</v>
      </c>
      <c r="B446" s="33" t="s">
        <v>550</v>
      </c>
      <c r="C446" s="33" t="s">
        <v>146</v>
      </c>
      <c r="D446" s="33" t="s">
        <v>244</v>
      </c>
      <c r="E446" s="33" t="s">
        <v>376</v>
      </c>
      <c r="F446" s="33" t="s">
        <v>124</v>
      </c>
      <c r="G446" s="35">
        <f>470+250</f>
        <v>720</v>
      </c>
      <c r="H446" s="35">
        <f>470+250</f>
        <v>720</v>
      </c>
      <c r="I446" s="35">
        <f>470+250</f>
        <v>720</v>
      </c>
    </row>
    <row r="447" spans="1:9" s="39" customFormat="1" ht="26.25" x14ac:dyDescent="0.25">
      <c r="A447" s="36" t="s">
        <v>377</v>
      </c>
      <c r="B447" s="33" t="s">
        <v>550</v>
      </c>
      <c r="C447" s="33" t="s">
        <v>146</v>
      </c>
      <c r="D447" s="33" t="s">
        <v>244</v>
      </c>
      <c r="E447" s="33" t="s">
        <v>378</v>
      </c>
      <c r="F447" s="33" t="s">
        <v>102</v>
      </c>
      <c r="G447" s="35">
        <f>G448</f>
        <v>50</v>
      </c>
      <c r="H447" s="35">
        <f t="shared" ref="H447:I449" si="68">H448</f>
        <v>50</v>
      </c>
      <c r="I447" s="35">
        <f t="shared" si="68"/>
        <v>50</v>
      </c>
    </row>
    <row r="448" spans="1:9" s="39" customFormat="1" ht="15" x14ac:dyDescent="0.25">
      <c r="A448" s="36" t="s">
        <v>180</v>
      </c>
      <c r="B448" s="33" t="s">
        <v>550</v>
      </c>
      <c r="C448" s="33" t="s">
        <v>146</v>
      </c>
      <c r="D448" s="33" t="s">
        <v>244</v>
      </c>
      <c r="E448" s="33" t="s">
        <v>379</v>
      </c>
      <c r="F448" s="33" t="s">
        <v>102</v>
      </c>
      <c r="G448" s="35">
        <f>G449</f>
        <v>50</v>
      </c>
      <c r="H448" s="35">
        <f t="shared" si="68"/>
        <v>50</v>
      </c>
      <c r="I448" s="35">
        <f t="shared" si="68"/>
        <v>50</v>
      </c>
    </row>
    <row r="449" spans="1:9" s="39" customFormat="1" ht="26.25" x14ac:dyDescent="0.25">
      <c r="A449" s="36" t="s">
        <v>121</v>
      </c>
      <c r="B449" s="33" t="s">
        <v>550</v>
      </c>
      <c r="C449" s="33" t="s">
        <v>146</v>
      </c>
      <c r="D449" s="33" t="s">
        <v>244</v>
      </c>
      <c r="E449" s="33" t="s">
        <v>379</v>
      </c>
      <c r="F449" s="33" t="s">
        <v>122</v>
      </c>
      <c r="G449" s="35">
        <f>G450</f>
        <v>50</v>
      </c>
      <c r="H449" s="35">
        <f t="shared" si="68"/>
        <v>50</v>
      </c>
      <c r="I449" s="35">
        <f t="shared" si="68"/>
        <v>50</v>
      </c>
    </row>
    <row r="450" spans="1:9" s="39" customFormat="1" ht="32.25" customHeight="1" x14ac:dyDescent="0.25">
      <c r="A450" s="36" t="s">
        <v>123</v>
      </c>
      <c r="B450" s="33" t="s">
        <v>550</v>
      </c>
      <c r="C450" s="33" t="s">
        <v>146</v>
      </c>
      <c r="D450" s="33" t="s">
        <v>244</v>
      </c>
      <c r="E450" s="33" t="s">
        <v>379</v>
      </c>
      <c r="F450" s="33" t="s">
        <v>124</v>
      </c>
      <c r="G450" s="35">
        <v>50</v>
      </c>
      <c r="H450" s="35">
        <v>50</v>
      </c>
      <c r="I450" s="35">
        <v>50</v>
      </c>
    </row>
    <row r="451" spans="1:9" s="39" customFormat="1" ht="26.25" hidden="1" x14ac:dyDescent="0.25">
      <c r="A451" s="36" t="s">
        <v>380</v>
      </c>
      <c r="B451" s="33" t="s">
        <v>550</v>
      </c>
      <c r="C451" s="33" t="s">
        <v>146</v>
      </c>
      <c r="D451" s="33" t="s">
        <v>244</v>
      </c>
      <c r="E451" s="33" t="s">
        <v>381</v>
      </c>
      <c r="F451" s="33" t="s">
        <v>102</v>
      </c>
      <c r="G451" s="35">
        <f>G452</f>
        <v>0</v>
      </c>
    </row>
    <row r="452" spans="1:9" s="39" customFormat="1" ht="15" hidden="1" x14ac:dyDescent="0.25">
      <c r="A452" s="36" t="s">
        <v>180</v>
      </c>
      <c r="B452" s="33" t="s">
        <v>550</v>
      </c>
      <c r="C452" s="33" t="s">
        <v>146</v>
      </c>
      <c r="D452" s="33" t="s">
        <v>244</v>
      </c>
      <c r="E452" s="33" t="s">
        <v>382</v>
      </c>
      <c r="F452" s="33" t="s">
        <v>102</v>
      </c>
      <c r="G452" s="35">
        <f>G453</f>
        <v>0</v>
      </c>
    </row>
    <row r="453" spans="1:9" s="39" customFormat="1" ht="26.25" hidden="1" x14ac:dyDescent="0.25">
      <c r="A453" s="36" t="s">
        <v>121</v>
      </c>
      <c r="B453" s="33" t="s">
        <v>550</v>
      </c>
      <c r="C453" s="33" t="s">
        <v>146</v>
      </c>
      <c r="D453" s="33" t="s">
        <v>244</v>
      </c>
      <c r="E453" s="33" t="s">
        <v>382</v>
      </c>
      <c r="F453" s="33" t="s">
        <v>122</v>
      </c>
      <c r="G453" s="35">
        <f>G454</f>
        <v>0</v>
      </c>
    </row>
    <row r="454" spans="1:9" s="39" customFormat="1" ht="26.25" hidden="1" x14ac:dyDescent="0.25">
      <c r="A454" s="36" t="s">
        <v>123</v>
      </c>
      <c r="B454" s="33" t="s">
        <v>550</v>
      </c>
      <c r="C454" s="33" t="s">
        <v>146</v>
      </c>
      <c r="D454" s="33" t="s">
        <v>244</v>
      </c>
      <c r="E454" s="33" t="s">
        <v>382</v>
      </c>
      <c r="F454" s="33" t="s">
        <v>124</v>
      </c>
      <c r="G454" s="35">
        <f>50-8.6-41.4</f>
        <v>0</v>
      </c>
    </row>
    <row r="455" spans="1:9" s="39" customFormat="1" ht="26.25" hidden="1" x14ac:dyDescent="0.25">
      <c r="A455" s="36" t="s">
        <v>360</v>
      </c>
      <c r="B455" s="33" t="s">
        <v>550</v>
      </c>
      <c r="C455" s="33" t="s">
        <v>146</v>
      </c>
      <c r="D455" s="33" t="s">
        <v>244</v>
      </c>
      <c r="E455" s="33" t="s">
        <v>212</v>
      </c>
      <c r="F455" s="33" t="s">
        <v>102</v>
      </c>
      <c r="G455" s="35">
        <f>G456</f>
        <v>0</v>
      </c>
    </row>
    <row r="456" spans="1:9" s="39" customFormat="1" ht="15" hidden="1" x14ac:dyDescent="0.25">
      <c r="A456" s="36" t="s">
        <v>221</v>
      </c>
      <c r="B456" s="33" t="s">
        <v>550</v>
      </c>
      <c r="C456" s="33" t="s">
        <v>146</v>
      </c>
      <c r="D456" s="33" t="s">
        <v>244</v>
      </c>
      <c r="E456" s="33" t="s">
        <v>222</v>
      </c>
      <c r="F456" s="33" t="s">
        <v>102</v>
      </c>
      <c r="G456" s="35">
        <f>G457</f>
        <v>0</v>
      </c>
    </row>
    <row r="457" spans="1:9" s="39" customFormat="1" ht="15" hidden="1" x14ac:dyDescent="0.25">
      <c r="A457" s="36" t="s">
        <v>180</v>
      </c>
      <c r="B457" s="33" t="s">
        <v>550</v>
      </c>
      <c r="C457" s="33" t="s">
        <v>146</v>
      </c>
      <c r="D457" s="33" t="s">
        <v>244</v>
      </c>
      <c r="E457" s="33" t="s">
        <v>223</v>
      </c>
      <c r="F457" s="33" t="s">
        <v>102</v>
      </c>
      <c r="G457" s="35">
        <f>G458</f>
        <v>0</v>
      </c>
    </row>
    <row r="458" spans="1:9" s="39" customFormat="1" ht="26.25" hidden="1" x14ac:dyDescent="0.25">
      <c r="A458" s="36" t="s">
        <v>121</v>
      </c>
      <c r="B458" s="33" t="s">
        <v>550</v>
      </c>
      <c r="C458" s="33" t="s">
        <v>146</v>
      </c>
      <c r="D458" s="33" t="s">
        <v>244</v>
      </c>
      <c r="E458" s="33" t="s">
        <v>223</v>
      </c>
      <c r="F458" s="33" t="s">
        <v>122</v>
      </c>
      <c r="G458" s="35">
        <f>G459</f>
        <v>0</v>
      </c>
    </row>
    <row r="459" spans="1:9" s="39" customFormat="1" ht="26.25" hidden="1" x14ac:dyDescent="0.25">
      <c r="A459" s="36" t="s">
        <v>123</v>
      </c>
      <c r="B459" s="33" t="s">
        <v>550</v>
      </c>
      <c r="C459" s="33" t="s">
        <v>146</v>
      </c>
      <c r="D459" s="33" t="s">
        <v>244</v>
      </c>
      <c r="E459" s="33" t="s">
        <v>223</v>
      </c>
      <c r="F459" s="33" t="s">
        <v>124</v>
      </c>
      <c r="G459" s="35">
        <v>0</v>
      </c>
    </row>
    <row r="460" spans="1:9" s="39" customFormat="1" ht="26.25" hidden="1" x14ac:dyDescent="0.25">
      <c r="A460" s="36" t="s">
        <v>386</v>
      </c>
      <c r="B460" s="33" t="s">
        <v>550</v>
      </c>
      <c r="C460" s="33" t="s">
        <v>146</v>
      </c>
      <c r="D460" s="33" t="s">
        <v>146</v>
      </c>
      <c r="E460" s="33" t="s">
        <v>101</v>
      </c>
      <c r="F460" s="33" t="s">
        <v>102</v>
      </c>
      <c r="G460" s="35">
        <f>G461</f>
        <v>0</v>
      </c>
    </row>
    <row r="461" spans="1:9" s="39" customFormat="1" ht="26.25" hidden="1" x14ac:dyDescent="0.25">
      <c r="A461" s="36" t="s">
        <v>387</v>
      </c>
      <c r="B461" s="33" t="s">
        <v>550</v>
      </c>
      <c r="C461" s="33" t="s">
        <v>146</v>
      </c>
      <c r="D461" s="33" t="s">
        <v>146</v>
      </c>
      <c r="E461" s="33" t="s">
        <v>212</v>
      </c>
      <c r="F461" s="33" t="s">
        <v>102</v>
      </c>
      <c r="G461" s="35">
        <f>G462</f>
        <v>0</v>
      </c>
    </row>
    <row r="462" spans="1:9" s="39" customFormat="1" ht="15" hidden="1" x14ac:dyDescent="0.25">
      <c r="A462" s="36" t="s">
        <v>221</v>
      </c>
      <c r="B462" s="33" t="s">
        <v>550</v>
      </c>
      <c r="C462" s="33" t="s">
        <v>146</v>
      </c>
      <c r="D462" s="33" t="s">
        <v>146</v>
      </c>
      <c r="E462" s="33" t="s">
        <v>222</v>
      </c>
      <c r="F462" s="33" t="s">
        <v>102</v>
      </c>
      <c r="G462" s="35">
        <f>G463</f>
        <v>0</v>
      </c>
    </row>
    <row r="463" spans="1:9" s="39" customFormat="1" ht="15" hidden="1" x14ac:dyDescent="0.25">
      <c r="A463" s="36" t="s">
        <v>180</v>
      </c>
      <c r="B463" s="33" t="s">
        <v>550</v>
      </c>
      <c r="C463" s="33" t="s">
        <v>146</v>
      </c>
      <c r="D463" s="33" t="s">
        <v>146</v>
      </c>
      <c r="E463" s="33" t="s">
        <v>223</v>
      </c>
      <c r="F463" s="33" t="s">
        <v>102</v>
      </c>
      <c r="G463" s="35">
        <f>G464</f>
        <v>0</v>
      </c>
    </row>
    <row r="464" spans="1:9" s="39" customFormat="1" ht="26.25" hidden="1" x14ac:dyDescent="0.25">
      <c r="A464" s="36" t="s">
        <v>121</v>
      </c>
      <c r="B464" s="33" t="s">
        <v>550</v>
      </c>
      <c r="C464" s="33" t="s">
        <v>146</v>
      </c>
      <c r="D464" s="33" t="s">
        <v>146</v>
      </c>
      <c r="E464" s="33" t="s">
        <v>223</v>
      </c>
      <c r="F464" s="33" t="s">
        <v>122</v>
      </c>
      <c r="G464" s="35">
        <f>G465</f>
        <v>0</v>
      </c>
    </row>
    <row r="465" spans="1:9" s="39" customFormat="1" ht="16.5" hidden="1" customHeight="1" x14ac:dyDescent="0.25">
      <c r="A465" s="36" t="s">
        <v>123</v>
      </c>
      <c r="B465" s="33" t="s">
        <v>550</v>
      </c>
      <c r="C465" s="33" t="s">
        <v>146</v>
      </c>
      <c r="D465" s="33" t="s">
        <v>146</v>
      </c>
      <c r="E465" s="33" t="s">
        <v>223</v>
      </c>
      <c r="F465" s="33" t="s">
        <v>124</v>
      </c>
      <c r="G465" s="35"/>
    </row>
    <row r="466" spans="1:9" s="38" customFormat="1" ht="15" x14ac:dyDescent="0.25">
      <c r="A466" s="36" t="s">
        <v>388</v>
      </c>
      <c r="B466" s="33" t="s">
        <v>550</v>
      </c>
      <c r="C466" s="33" t="s">
        <v>159</v>
      </c>
      <c r="D466" s="33" t="s">
        <v>100</v>
      </c>
      <c r="E466" s="33" t="s">
        <v>101</v>
      </c>
      <c r="F466" s="33" t="s">
        <v>102</v>
      </c>
      <c r="G466" s="35">
        <f>G467+G493+G516+G521</f>
        <v>43978.5</v>
      </c>
      <c r="H466" s="35">
        <f>H467+H493+H516+H521</f>
        <v>41235.300000000003</v>
      </c>
      <c r="I466" s="35">
        <f>I467+I493+I516+I521</f>
        <v>42580.7</v>
      </c>
    </row>
    <row r="467" spans="1:9" s="38" customFormat="1" ht="15" x14ac:dyDescent="0.25">
      <c r="A467" s="36" t="s">
        <v>389</v>
      </c>
      <c r="B467" s="33" t="s">
        <v>550</v>
      </c>
      <c r="C467" s="33" t="s">
        <v>159</v>
      </c>
      <c r="D467" s="33" t="s">
        <v>99</v>
      </c>
      <c r="E467" s="33" t="s">
        <v>101</v>
      </c>
      <c r="F467" s="33" t="s">
        <v>102</v>
      </c>
      <c r="G467" s="35">
        <f>G468+G473</f>
        <v>19904.400000000001</v>
      </c>
      <c r="H467" s="35">
        <f>H468+H473</f>
        <v>18186</v>
      </c>
      <c r="I467" s="35">
        <f>I468+I473</f>
        <v>18886.100000000002</v>
      </c>
    </row>
    <row r="468" spans="1:9" s="38" customFormat="1" ht="26.25" hidden="1" x14ac:dyDescent="0.25">
      <c r="A468" s="36" t="s">
        <v>390</v>
      </c>
      <c r="B468" s="33" t="s">
        <v>550</v>
      </c>
      <c r="C468" s="33" t="s">
        <v>159</v>
      </c>
      <c r="D468" s="33" t="s">
        <v>99</v>
      </c>
      <c r="E468" s="33" t="s">
        <v>391</v>
      </c>
      <c r="F468" s="33" t="s">
        <v>102</v>
      </c>
      <c r="G468" s="35">
        <f>G469</f>
        <v>0</v>
      </c>
      <c r="H468" s="35">
        <f t="shared" ref="H468:I471" si="69">H469</f>
        <v>0</v>
      </c>
      <c r="I468" s="35">
        <f t="shared" si="69"/>
        <v>0</v>
      </c>
    </row>
    <row r="469" spans="1:9" s="38" customFormat="1" ht="51.75" hidden="1" x14ac:dyDescent="0.25">
      <c r="A469" s="59" t="s">
        <v>392</v>
      </c>
      <c r="B469" s="40" t="s">
        <v>550</v>
      </c>
      <c r="C469" s="40" t="s">
        <v>159</v>
      </c>
      <c r="D469" s="40" t="s">
        <v>99</v>
      </c>
      <c r="E469" s="40" t="s">
        <v>393</v>
      </c>
      <c r="F469" s="40" t="s">
        <v>102</v>
      </c>
      <c r="G469" s="41">
        <f>G470</f>
        <v>0</v>
      </c>
      <c r="H469" s="41">
        <f t="shared" si="69"/>
        <v>0</v>
      </c>
      <c r="I469" s="41">
        <f t="shared" si="69"/>
        <v>0</v>
      </c>
    </row>
    <row r="470" spans="1:9" s="38" customFormat="1" ht="15" hidden="1" x14ac:dyDescent="0.25">
      <c r="A470" s="59" t="s">
        <v>180</v>
      </c>
      <c r="B470" s="40" t="s">
        <v>550</v>
      </c>
      <c r="C470" s="40" t="s">
        <v>159</v>
      </c>
      <c r="D470" s="40" t="s">
        <v>99</v>
      </c>
      <c r="E470" s="40" t="s">
        <v>394</v>
      </c>
      <c r="F470" s="40" t="s">
        <v>102</v>
      </c>
      <c r="G470" s="41">
        <f>G471</f>
        <v>0</v>
      </c>
      <c r="H470" s="41">
        <f t="shared" si="69"/>
        <v>0</v>
      </c>
      <c r="I470" s="41">
        <f t="shared" si="69"/>
        <v>0</v>
      </c>
    </row>
    <row r="471" spans="1:9" s="38" customFormat="1" ht="26.25" hidden="1" x14ac:dyDescent="0.25">
      <c r="A471" s="59" t="s">
        <v>395</v>
      </c>
      <c r="B471" s="40" t="s">
        <v>550</v>
      </c>
      <c r="C471" s="40" t="s">
        <v>159</v>
      </c>
      <c r="D471" s="40" t="s">
        <v>99</v>
      </c>
      <c r="E471" s="40" t="s">
        <v>394</v>
      </c>
      <c r="F471" s="40" t="s">
        <v>396</v>
      </c>
      <c r="G471" s="41">
        <f>G472</f>
        <v>0</v>
      </c>
      <c r="H471" s="41">
        <f t="shared" si="69"/>
        <v>0</v>
      </c>
      <c r="I471" s="41">
        <f t="shared" si="69"/>
        <v>0</v>
      </c>
    </row>
    <row r="472" spans="1:9" s="38" customFormat="1" ht="15" hidden="1" x14ac:dyDescent="0.25">
      <c r="A472" s="59" t="s">
        <v>397</v>
      </c>
      <c r="B472" s="40" t="s">
        <v>550</v>
      </c>
      <c r="C472" s="40" t="s">
        <v>159</v>
      </c>
      <c r="D472" s="40" t="s">
        <v>99</v>
      </c>
      <c r="E472" s="40" t="s">
        <v>394</v>
      </c>
      <c r="F472" s="40" t="s">
        <v>398</v>
      </c>
      <c r="G472" s="41">
        <f>63.1-63.1</f>
        <v>0</v>
      </c>
      <c r="H472" s="41">
        <f>63.1-63.1</f>
        <v>0</v>
      </c>
      <c r="I472" s="41">
        <f>63.1-63.1</f>
        <v>0</v>
      </c>
    </row>
    <row r="473" spans="1:9" s="38" customFormat="1" ht="39" x14ac:dyDescent="0.25">
      <c r="A473" s="36" t="s">
        <v>399</v>
      </c>
      <c r="B473" s="33" t="s">
        <v>550</v>
      </c>
      <c r="C473" s="33" t="s">
        <v>159</v>
      </c>
      <c r="D473" s="33" t="s">
        <v>99</v>
      </c>
      <c r="E473" s="33" t="s">
        <v>400</v>
      </c>
      <c r="F473" s="33" t="s">
        <v>102</v>
      </c>
      <c r="G473" s="35">
        <f>G474+G484+G487+G490</f>
        <v>19904.400000000001</v>
      </c>
      <c r="H473" s="35">
        <f>H474+H484+H487+H490</f>
        <v>18186</v>
      </c>
      <c r="I473" s="35">
        <f>I474+I484+I487+I490</f>
        <v>18886.100000000002</v>
      </c>
    </row>
    <row r="474" spans="1:9" s="38" customFormat="1" ht="51.75" x14ac:dyDescent="0.25">
      <c r="A474" s="36" t="s">
        <v>401</v>
      </c>
      <c r="B474" s="33" t="s">
        <v>550</v>
      </c>
      <c r="C474" s="33" t="s">
        <v>159</v>
      </c>
      <c r="D474" s="33" t="s">
        <v>99</v>
      </c>
      <c r="E474" s="33" t="s">
        <v>402</v>
      </c>
      <c r="F474" s="33" t="s">
        <v>102</v>
      </c>
      <c r="G474" s="35">
        <f>G475+G478+G481</f>
        <v>10092.9</v>
      </c>
      <c r="H474" s="35">
        <f t="shared" ref="H474:I474" si="70">H475+H478+H481</f>
        <v>10349.1</v>
      </c>
      <c r="I474" s="35">
        <f t="shared" si="70"/>
        <v>10643.7</v>
      </c>
    </row>
    <row r="475" spans="1:9" s="38" customFormat="1" ht="39" x14ac:dyDescent="0.25">
      <c r="A475" s="36" t="s">
        <v>403</v>
      </c>
      <c r="B475" s="33" t="s">
        <v>550</v>
      </c>
      <c r="C475" s="33" t="s">
        <v>159</v>
      </c>
      <c r="D475" s="33" t="s">
        <v>99</v>
      </c>
      <c r="E475" s="33" t="s">
        <v>404</v>
      </c>
      <c r="F475" s="33" t="s">
        <v>102</v>
      </c>
      <c r="G475" s="35">
        <f>G476</f>
        <v>9783.7000000000007</v>
      </c>
      <c r="H475" s="35">
        <f t="shared" ref="H475:I476" si="71">H476</f>
        <v>10349.1</v>
      </c>
      <c r="I475" s="35">
        <f t="shared" si="71"/>
        <v>10643.7</v>
      </c>
    </row>
    <row r="476" spans="1:9" s="38" customFormat="1" ht="26.25" x14ac:dyDescent="0.25">
      <c r="A476" s="36" t="s">
        <v>395</v>
      </c>
      <c r="B476" s="33" t="s">
        <v>550</v>
      </c>
      <c r="C476" s="33" t="s">
        <v>159</v>
      </c>
      <c r="D476" s="33" t="s">
        <v>99</v>
      </c>
      <c r="E476" s="33" t="s">
        <v>404</v>
      </c>
      <c r="F476" s="33" t="s">
        <v>396</v>
      </c>
      <c r="G476" s="35">
        <f>G477</f>
        <v>9783.7000000000007</v>
      </c>
      <c r="H476" s="35">
        <f t="shared" si="71"/>
        <v>10349.1</v>
      </c>
      <c r="I476" s="35">
        <f t="shared" si="71"/>
        <v>10643.7</v>
      </c>
    </row>
    <row r="477" spans="1:9" s="38" customFormat="1" ht="15" x14ac:dyDescent="0.25">
      <c r="A477" s="36" t="s">
        <v>397</v>
      </c>
      <c r="B477" s="33" t="s">
        <v>550</v>
      </c>
      <c r="C477" s="33" t="s">
        <v>159</v>
      </c>
      <c r="D477" s="33" t="s">
        <v>99</v>
      </c>
      <c r="E477" s="33" t="s">
        <v>404</v>
      </c>
      <c r="F477" s="33" t="s">
        <v>398</v>
      </c>
      <c r="G477" s="35">
        <f>9800-16.3</f>
        <v>9783.7000000000007</v>
      </c>
      <c r="H477" s="35">
        <v>10349.1</v>
      </c>
      <c r="I477" s="35">
        <v>10643.7</v>
      </c>
    </row>
    <row r="478" spans="1:9" s="38" customFormat="1" ht="26.25" x14ac:dyDescent="0.25">
      <c r="A478" s="36" t="s">
        <v>715</v>
      </c>
      <c r="B478" s="33" t="s">
        <v>550</v>
      </c>
      <c r="C478" s="33" t="s">
        <v>159</v>
      </c>
      <c r="D478" s="33" t="s">
        <v>99</v>
      </c>
      <c r="E478" s="33" t="s">
        <v>722</v>
      </c>
      <c r="F478" s="33" t="s">
        <v>102</v>
      </c>
      <c r="G478" s="35">
        <f>G479</f>
        <v>292.89999999999998</v>
      </c>
      <c r="H478" s="35">
        <f t="shared" ref="H478:I479" si="72">H479</f>
        <v>0</v>
      </c>
      <c r="I478" s="35">
        <f t="shared" si="72"/>
        <v>0</v>
      </c>
    </row>
    <row r="479" spans="1:9" s="38" customFormat="1" ht="26.25" x14ac:dyDescent="0.25">
      <c r="A479" s="36" t="s">
        <v>395</v>
      </c>
      <c r="B479" s="33" t="s">
        <v>550</v>
      </c>
      <c r="C479" s="33" t="s">
        <v>159</v>
      </c>
      <c r="D479" s="33" t="s">
        <v>99</v>
      </c>
      <c r="E479" s="33" t="s">
        <v>722</v>
      </c>
      <c r="F479" s="33" t="s">
        <v>396</v>
      </c>
      <c r="G479" s="35">
        <f>G480</f>
        <v>292.89999999999998</v>
      </c>
      <c r="H479" s="35">
        <f t="shared" si="72"/>
        <v>0</v>
      </c>
      <c r="I479" s="35">
        <f t="shared" si="72"/>
        <v>0</v>
      </c>
    </row>
    <row r="480" spans="1:9" s="38" customFormat="1" ht="15" x14ac:dyDescent="0.25">
      <c r="A480" s="36" t="s">
        <v>397</v>
      </c>
      <c r="B480" s="33" t="s">
        <v>550</v>
      </c>
      <c r="C480" s="33" t="s">
        <v>159</v>
      </c>
      <c r="D480" s="33" t="s">
        <v>99</v>
      </c>
      <c r="E480" s="33" t="s">
        <v>722</v>
      </c>
      <c r="F480" s="33" t="s">
        <v>398</v>
      </c>
      <c r="G480" s="35">
        <v>292.89999999999998</v>
      </c>
      <c r="H480" s="35">
        <v>0</v>
      </c>
      <c r="I480" s="35">
        <v>0</v>
      </c>
    </row>
    <row r="481" spans="1:9" s="38" customFormat="1" ht="39" x14ac:dyDescent="0.25">
      <c r="A481" s="36" t="s">
        <v>717</v>
      </c>
      <c r="B481" s="33" t="s">
        <v>550</v>
      </c>
      <c r="C481" s="33" t="s">
        <v>159</v>
      </c>
      <c r="D481" s="33" t="s">
        <v>99</v>
      </c>
      <c r="E481" s="33" t="s">
        <v>723</v>
      </c>
      <c r="F481" s="33" t="s">
        <v>102</v>
      </c>
      <c r="G481" s="35">
        <f>G482</f>
        <v>16.3</v>
      </c>
      <c r="H481" s="35">
        <f t="shared" ref="H481:I482" si="73">H482</f>
        <v>0</v>
      </c>
      <c r="I481" s="35">
        <f t="shared" si="73"/>
        <v>0</v>
      </c>
    </row>
    <row r="482" spans="1:9" s="38" customFormat="1" ht="26.25" x14ac:dyDescent="0.25">
      <c r="A482" s="36" t="s">
        <v>395</v>
      </c>
      <c r="B482" s="33" t="s">
        <v>550</v>
      </c>
      <c r="C482" s="33" t="s">
        <v>159</v>
      </c>
      <c r="D482" s="33" t="s">
        <v>99</v>
      </c>
      <c r="E482" s="33" t="s">
        <v>723</v>
      </c>
      <c r="F482" s="33" t="s">
        <v>396</v>
      </c>
      <c r="G482" s="35">
        <f>G483</f>
        <v>16.3</v>
      </c>
      <c r="H482" s="35">
        <f t="shared" si="73"/>
        <v>0</v>
      </c>
      <c r="I482" s="35">
        <f t="shared" si="73"/>
        <v>0</v>
      </c>
    </row>
    <row r="483" spans="1:9" s="38" customFormat="1" ht="15" x14ac:dyDescent="0.25">
      <c r="A483" s="36" t="s">
        <v>397</v>
      </c>
      <c r="B483" s="33" t="s">
        <v>550</v>
      </c>
      <c r="C483" s="33" t="s">
        <v>159</v>
      </c>
      <c r="D483" s="33" t="s">
        <v>99</v>
      </c>
      <c r="E483" s="33" t="s">
        <v>723</v>
      </c>
      <c r="F483" s="33" t="s">
        <v>398</v>
      </c>
      <c r="G483" s="35">
        <v>16.3</v>
      </c>
      <c r="H483" s="35">
        <v>0</v>
      </c>
      <c r="I483" s="35">
        <v>0</v>
      </c>
    </row>
    <row r="484" spans="1:9" s="38" customFormat="1" ht="51.75" x14ac:dyDescent="0.25">
      <c r="A484" s="36" t="s">
        <v>405</v>
      </c>
      <c r="B484" s="33" t="s">
        <v>550</v>
      </c>
      <c r="C484" s="33" t="s">
        <v>159</v>
      </c>
      <c r="D484" s="33" t="s">
        <v>99</v>
      </c>
      <c r="E484" s="33" t="s">
        <v>406</v>
      </c>
      <c r="F484" s="33" t="s">
        <v>102</v>
      </c>
      <c r="G484" s="35">
        <f t="shared" ref="G484:I485" si="74">G485</f>
        <v>88</v>
      </c>
      <c r="H484" s="35">
        <f t="shared" si="74"/>
        <v>88</v>
      </c>
      <c r="I484" s="35">
        <f t="shared" si="74"/>
        <v>88</v>
      </c>
    </row>
    <row r="485" spans="1:9" s="38" customFormat="1" ht="30" customHeight="1" x14ac:dyDescent="0.25">
      <c r="A485" s="36" t="s">
        <v>395</v>
      </c>
      <c r="B485" s="33" t="s">
        <v>550</v>
      </c>
      <c r="C485" s="33" t="s">
        <v>159</v>
      </c>
      <c r="D485" s="33" t="s">
        <v>99</v>
      </c>
      <c r="E485" s="33" t="s">
        <v>406</v>
      </c>
      <c r="F485" s="33" t="s">
        <v>396</v>
      </c>
      <c r="G485" s="35">
        <f t="shared" si="74"/>
        <v>88</v>
      </c>
      <c r="H485" s="35">
        <f t="shared" si="74"/>
        <v>88</v>
      </c>
      <c r="I485" s="35">
        <f t="shared" si="74"/>
        <v>88</v>
      </c>
    </row>
    <row r="486" spans="1:9" s="38" customFormat="1" ht="18.75" customHeight="1" x14ac:dyDescent="0.25">
      <c r="A486" s="36" t="s">
        <v>397</v>
      </c>
      <c r="B486" s="33" t="s">
        <v>550</v>
      </c>
      <c r="C486" s="33" t="s">
        <v>159</v>
      </c>
      <c r="D486" s="33" t="s">
        <v>99</v>
      </c>
      <c r="E486" s="33" t="s">
        <v>406</v>
      </c>
      <c r="F486" s="33" t="s">
        <v>398</v>
      </c>
      <c r="G486" s="35">
        <v>88</v>
      </c>
      <c r="H486" s="35">
        <v>88</v>
      </c>
      <c r="I486" s="35">
        <v>88</v>
      </c>
    </row>
    <row r="487" spans="1:9" s="38" customFormat="1" ht="132" customHeight="1" x14ac:dyDescent="0.25">
      <c r="A487" s="36" t="s">
        <v>407</v>
      </c>
      <c r="B487" s="33" t="s">
        <v>550</v>
      </c>
      <c r="C487" s="33" t="s">
        <v>159</v>
      </c>
      <c r="D487" s="33" t="s">
        <v>99</v>
      </c>
      <c r="E487" s="33" t="s">
        <v>408</v>
      </c>
      <c r="F487" s="33" t="s">
        <v>102</v>
      </c>
      <c r="G487" s="35">
        <f t="shared" ref="G487:I488" si="75">G488</f>
        <v>46.4</v>
      </c>
      <c r="H487" s="35">
        <f t="shared" si="75"/>
        <v>48</v>
      </c>
      <c r="I487" s="35">
        <f t="shared" si="75"/>
        <v>49.6</v>
      </c>
    </row>
    <row r="488" spans="1:9" s="38" customFormat="1" ht="30" customHeight="1" x14ac:dyDescent="0.25">
      <c r="A488" s="36" t="s">
        <v>395</v>
      </c>
      <c r="B488" s="33" t="s">
        <v>550</v>
      </c>
      <c r="C488" s="33" t="s">
        <v>159</v>
      </c>
      <c r="D488" s="33" t="s">
        <v>99</v>
      </c>
      <c r="E488" s="33" t="s">
        <v>408</v>
      </c>
      <c r="F488" s="33" t="s">
        <v>396</v>
      </c>
      <c r="G488" s="35">
        <f t="shared" si="75"/>
        <v>46.4</v>
      </c>
      <c r="H488" s="35">
        <f t="shared" si="75"/>
        <v>48</v>
      </c>
      <c r="I488" s="35">
        <f t="shared" si="75"/>
        <v>49.6</v>
      </c>
    </row>
    <row r="489" spans="1:9" s="38" customFormat="1" ht="19.5" customHeight="1" x14ac:dyDescent="0.25">
      <c r="A489" s="36" t="s">
        <v>397</v>
      </c>
      <c r="B489" s="33" t="s">
        <v>550</v>
      </c>
      <c r="C489" s="33" t="s">
        <v>159</v>
      </c>
      <c r="D489" s="33" t="s">
        <v>99</v>
      </c>
      <c r="E489" s="33" t="s">
        <v>408</v>
      </c>
      <c r="F489" s="33" t="s">
        <v>398</v>
      </c>
      <c r="G489" s="35">
        <v>46.4</v>
      </c>
      <c r="H489" s="35">
        <v>48</v>
      </c>
      <c r="I489" s="35">
        <v>49.6</v>
      </c>
    </row>
    <row r="490" spans="1:9" s="38" customFormat="1" ht="39" x14ac:dyDescent="0.25">
      <c r="A490" s="36" t="s">
        <v>409</v>
      </c>
      <c r="B490" s="33" t="s">
        <v>550</v>
      </c>
      <c r="C490" s="33" t="s">
        <v>159</v>
      </c>
      <c r="D490" s="33" t="s">
        <v>99</v>
      </c>
      <c r="E490" s="33" t="s">
        <v>410</v>
      </c>
      <c r="F490" s="33" t="s">
        <v>102</v>
      </c>
      <c r="G490" s="35">
        <f t="shared" ref="G490:I491" si="76">G491</f>
        <v>9677.1</v>
      </c>
      <c r="H490" s="35">
        <f t="shared" si="76"/>
        <v>7700.9</v>
      </c>
      <c r="I490" s="35">
        <f t="shared" si="76"/>
        <v>8104.8</v>
      </c>
    </row>
    <row r="491" spans="1:9" s="38" customFormat="1" ht="27" customHeight="1" x14ac:dyDescent="0.25">
      <c r="A491" s="36" t="s">
        <v>395</v>
      </c>
      <c r="B491" s="33" t="s">
        <v>550</v>
      </c>
      <c r="C491" s="33" t="s">
        <v>159</v>
      </c>
      <c r="D491" s="33" t="s">
        <v>99</v>
      </c>
      <c r="E491" s="33" t="s">
        <v>410</v>
      </c>
      <c r="F491" s="33" t="s">
        <v>396</v>
      </c>
      <c r="G491" s="35">
        <f t="shared" si="76"/>
        <v>9677.1</v>
      </c>
      <c r="H491" s="35">
        <f t="shared" si="76"/>
        <v>7700.9</v>
      </c>
      <c r="I491" s="35">
        <f t="shared" si="76"/>
        <v>8104.8</v>
      </c>
    </row>
    <row r="492" spans="1:9" s="38" customFormat="1" ht="15" x14ac:dyDescent="0.25">
      <c r="A492" s="36" t="s">
        <v>397</v>
      </c>
      <c r="B492" s="33" t="s">
        <v>550</v>
      </c>
      <c r="C492" s="33" t="s">
        <v>159</v>
      </c>
      <c r="D492" s="33" t="s">
        <v>99</v>
      </c>
      <c r="E492" s="33" t="s">
        <v>410</v>
      </c>
      <c r="F492" s="33" t="s">
        <v>398</v>
      </c>
      <c r="G492" s="35">
        <f>7617.1+2060</f>
        <v>9677.1</v>
      </c>
      <c r="H492" s="35">
        <v>7700.9</v>
      </c>
      <c r="I492" s="35">
        <v>8104.8</v>
      </c>
    </row>
    <row r="493" spans="1:9" s="38" customFormat="1" ht="15" x14ac:dyDescent="0.25">
      <c r="A493" s="36" t="s">
        <v>411</v>
      </c>
      <c r="B493" s="33" t="s">
        <v>550</v>
      </c>
      <c r="C493" s="33" t="s">
        <v>159</v>
      </c>
      <c r="D493" s="33" t="s">
        <v>104</v>
      </c>
      <c r="E493" s="33" t="s">
        <v>101</v>
      </c>
      <c r="F493" s="33" t="s">
        <v>102</v>
      </c>
      <c r="G493" s="35">
        <f>G494+G511</f>
        <v>23570.6</v>
      </c>
      <c r="H493" s="35">
        <f>H494+H511</f>
        <v>22545.8</v>
      </c>
      <c r="I493" s="35">
        <f>I494+I511</f>
        <v>23191.1</v>
      </c>
    </row>
    <row r="494" spans="1:9" s="38" customFormat="1" ht="90" x14ac:dyDescent="0.25">
      <c r="A494" s="36" t="s">
        <v>429</v>
      </c>
      <c r="B494" s="33" t="s">
        <v>550</v>
      </c>
      <c r="C494" s="33" t="s">
        <v>159</v>
      </c>
      <c r="D494" s="33" t="s">
        <v>104</v>
      </c>
      <c r="E494" s="33" t="s">
        <v>430</v>
      </c>
      <c r="F494" s="33" t="s">
        <v>102</v>
      </c>
      <c r="G494" s="35">
        <f>G495</f>
        <v>23570.6</v>
      </c>
      <c r="H494" s="35">
        <f>H495</f>
        <v>22545.8</v>
      </c>
      <c r="I494" s="35">
        <f>I495</f>
        <v>23191.1</v>
      </c>
    </row>
    <row r="495" spans="1:9" s="38" customFormat="1" ht="55.5" customHeight="1" x14ac:dyDescent="0.25">
      <c r="A495" s="36" t="s">
        <v>431</v>
      </c>
      <c r="B495" s="33" t="s">
        <v>550</v>
      </c>
      <c r="C495" s="33" t="s">
        <v>159</v>
      </c>
      <c r="D495" s="33" t="s">
        <v>104</v>
      </c>
      <c r="E495" s="33" t="s">
        <v>432</v>
      </c>
      <c r="F495" s="33" t="s">
        <v>102</v>
      </c>
      <c r="G495" s="35">
        <f>G502+G505+G508+G496+G499</f>
        <v>23570.6</v>
      </c>
      <c r="H495" s="35">
        <f t="shared" ref="H495:I495" si="77">H502+H505+H508+H496</f>
        <v>22545.8</v>
      </c>
      <c r="I495" s="35">
        <f t="shared" si="77"/>
        <v>23191.1</v>
      </c>
    </row>
    <row r="496" spans="1:9" s="38" customFormat="1" ht="28.5" customHeight="1" x14ac:dyDescent="0.25">
      <c r="A496" s="36" t="s">
        <v>715</v>
      </c>
      <c r="B496" s="33" t="s">
        <v>550</v>
      </c>
      <c r="C496" s="33" t="s">
        <v>159</v>
      </c>
      <c r="D496" s="33" t="s">
        <v>104</v>
      </c>
      <c r="E496" s="33" t="s">
        <v>724</v>
      </c>
      <c r="F496" s="33" t="s">
        <v>102</v>
      </c>
      <c r="G496" s="35">
        <f>G497</f>
        <v>225</v>
      </c>
      <c r="H496" s="35">
        <f t="shared" ref="H496:I497" si="78">H497</f>
        <v>0</v>
      </c>
      <c r="I496" s="35">
        <f t="shared" si="78"/>
        <v>0</v>
      </c>
    </row>
    <row r="497" spans="1:10" s="38" customFormat="1" ht="30" customHeight="1" x14ac:dyDescent="0.25">
      <c r="A497" s="36" t="s">
        <v>395</v>
      </c>
      <c r="B497" s="33" t="s">
        <v>550</v>
      </c>
      <c r="C497" s="33" t="s">
        <v>159</v>
      </c>
      <c r="D497" s="33" t="s">
        <v>104</v>
      </c>
      <c r="E497" s="33" t="s">
        <v>724</v>
      </c>
      <c r="F497" s="33" t="s">
        <v>396</v>
      </c>
      <c r="G497" s="35">
        <f>G498</f>
        <v>225</v>
      </c>
      <c r="H497" s="35">
        <f t="shared" si="78"/>
        <v>0</v>
      </c>
      <c r="I497" s="35">
        <f t="shared" si="78"/>
        <v>0</v>
      </c>
    </row>
    <row r="498" spans="1:10" s="38" customFormat="1" ht="24" customHeight="1" x14ac:dyDescent="0.25">
      <c r="A498" s="36" t="s">
        <v>397</v>
      </c>
      <c r="B498" s="33" t="s">
        <v>550</v>
      </c>
      <c r="C498" s="33" t="s">
        <v>159</v>
      </c>
      <c r="D498" s="33" t="s">
        <v>104</v>
      </c>
      <c r="E498" s="33" t="s">
        <v>724</v>
      </c>
      <c r="F498" s="33" t="s">
        <v>398</v>
      </c>
      <c r="G498" s="35">
        <v>225</v>
      </c>
      <c r="H498" s="35">
        <v>0</v>
      </c>
      <c r="I498" s="35">
        <v>0</v>
      </c>
    </row>
    <row r="499" spans="1:10" s="38" customFormat="1" ht="42.75" customHeight="1" x14ac:dyDescent="0.25">
      <c r="A499" s="36" t="s">
        <v>717</v>
      </c>
      <c r="B499" s="33" t="s">
        <v>550</v>
      </c>
      <c r="C499" s="33" t="s">
        <v>159</v>
      </c>
      <c r="D499" s="33" t="s">
        <v>104</v>
      </c>
      <c r="E499" s="33" t="s">
        <v>725</v>
      </c>
      <c r="F499" s="33" t="s">
        <v>102</v>
      </c>
      <c r="G499" s="35">
        <f>G500</f>
        <v>12.5</v>
      </c>
      <c r="H499" s="35">
        <f t="shared" ref="H499:I500" si="79">H500</f>
        <v>0</v>
      </c>
      <c r="I499" s="35">
        <f t="shared" si="79"/>
        <v>0</v>
      </c>
    </row>
    <row r="500" spans="1:10" s="38" customFormat="1" ht="33.75" customHeight="1" x14ac:dyDescent="0.25">
      <c r="A500" s="36" t="s">
        <v>395</v>
      </c>
      <c r="B500" s="33" t="s">
        <v>550</v>
      </c>
      <c r="C500" s="33" t="s">
        <v>159</v>
      </c>
      <c r="D500" s="33" t="s">
        <v>104</v>
      </c>
      <c r="E500" s="33" t="s">
        <v>725</v>
      </c>
      <c r="F500" s="33" t="s">
        <v>396</v>
      </c>
      <c r="G500" s="35">
        <f>G501</f>
        <v>12.5</v>
      </c>
      <c r="H500" s="35">
        <f t="shared" si="79"/>
        <v>0</v>
      </c>
      <c r="I500" s="35">
        <f t="shared" si="79"/>
        <v>0</v>
      </c>
    </row>
    <row r="501" spans="1:10" s="38" customFormat="1" ht="24" customHeight="1" x14ac:dyDescent="0.25">
      <c r="A501" s="36" t="s">
        <v>397</v>
      </c>
      <c r="B501" s="33" t="s">
        <v>550</v>
      </c>
      <c r="C501" s="33" t="s">
        <v>159</v>
      </c>
      <c r="D501" s="33" t="s">
        <v>104</v>
      </c>
      <c r="E501" s="33" t="s">
        <v>725</v>
      </c>
      <c r="F501" s="33" t="s">
        <v>398</v>
      </c>
      <c r="G501" s="35">
        <v>12.5</v>
      </c>
      <c r="H501" s="35">
        <v>0</v>
      </c>
      <c r="I501" s="35">
        <v>0</v>
      </c>
    </row>
    <row r="502" spans="1:10" s="38" customFormat="1" ht="67.5" customHeight="1" x14ac:dyDescent="0.25">
      <c r="A502" s="36" t="s">
        <v>433</v>
      </c>
      <c r="B502" s="33" t="s">
        <v>550</v>
      </c>
      <c r="C502" s="33" t="s">
        <v>159</v>
      </c>
      <c r="D502" s="33" t="s">
        <v>104</v>
      </c>
      <c r="E502" s="33" t="s">
        <v>434</v>
      </c>
      <c r="F502" s="33" t="s">
        <v>102</v>
      </c>
      <c r="G502" s="35">
        <f t="shared" ref="G502:I503" si="80">G503</f>
        <v>294.39999999999998</v>
      </c>
      <c r="H502" s="35">
        <f t="shared" si="80"/>
        <v>294.39999999999998</v>
      </c>
      <c r="I502" s="35">
        <f t="shared" si="80"/>
        <v>304.5</v>
      </c>
    </row>
    <row r="503" spans="1:10" s="38" customFormat="1" ht="29.25" customHeight="1" x14ac:dyDescent="0.25">
      <c r="A503" s="36" t="s">
        <v>395</v>
      </c>
      <c r="B503" s="33" t="s">
        <v>550</v>
      </c>
      <c r="C503" s="33" t="s">
        <v>159</v>
      </c>
      <c r="D503" s="33" t="s">
        <v>104</v>
      </c>
      <c r="E503" s="33" t="s">
        <v>434</v>
      </c>
      <c r="F503" s="33" t="s">
        <v>396</v>
      </c>
      <c r="G503" s="35">
        <f t="shared" si="80"/>
        <v>294.39999999999998</v>
      </c>
      <c r="H503" s="35">
        <f t="shared" si="80"/>
        <v>294.39999999999998</v>
      </c>
      <c r="I503" s="35">
        <f t="shared" si="80"/>
        <v>304.5</v>
      </c>
    </row>
    <row r="504" spans="1:10" s="38" customFormat="1" ht="20.25" customHeight="1" x14ac:dyDescent="0.25">
      <c r="A504" s="36" t="s">
        <v>397</v>
      </c>
      <c r="B504" s="33" t="s">
        <v>550</v>
      </c>
      <c r="C504" s="33" t="s">
        <v>159</v>
      </c>
      <c r="D504" s="33" t="s">
        <v>104</v>
      </c>
      <c r="E504" s="33" t="s">
        <v>434</v>
      </c>
      <c r="F504" s="33" t="s">
        <v>398</v>
      </c>
      <c r="G504" s="35">
        <v>294.39999999999998</v>
      </c>
      <c r="H504" s="35">
        <v>294.39999999999998</v>
      </c>
      <c r="I504" s="35">
        <v>304.5</v>
      </c>
    </row>
    <row r="505" spans="1:10" s="38" customFormat="1" ht="39" x14ac:dyDescent="0.25">
      <c r="A505" s="36" t="s">
        <v>403</v>
      </c>
      <c r="B505" s="33" t="s">
        <v>550</v>
      </c>
      <c r="C505" s="33" t="s">
        <v>159</v>
      </c>
      <c r="D505" s="33" t="s">
        <v>104</v>
      </c>
      <c r="E505" s="33" t="s">
        <v>435</v>
      </c>
      <c r="F505" s="33" t="s">
        <v>102</v>
      </c>
      <c r="G505" s="35">
        <f t="shared" ref="G505:I506" si="81">G506</f>
        <v>8873</v>
      </c>
      <c r="H505" s="35">
        <f t="shared" si="81"/>
        <v>10332.5</v>
      </c>
      <c r="I505" s="35">
        <f t="shared" si="81"/>
        <v>10562.3</v>
      </c>
    </row>
    <row r="506" spans="1:10" s="38" customFormat="1" ht="26.25" x14ac:dyDescent="0.25">
      <c r="A506" s="36" t="s">
        <v>395</v>
      </c>
      <c r="B506" s="33" t="s">
        <v>550</v>
      </c>
      <c r="C506" s="33" t="s">
        <v>159</v>
      </c>
      <c r="D506" s="33" t="s">
        <v>104</v>
      </c>
      <c r="E506" s="33" t="s">
        <v>435</v>
      </c>
      <c r="F506" s="33" t="s">
        <v>396</v>
      </c>
      <c r="G506" s="35">
        <f t="shared" si="81"/>
        <v>8873</v>
      </c>
      <c r="H506" s="35">
        <f t="shared" si="81"/>
        <v>10332.5</v>
      </c>
      <c r="I506" s="35">
        <f t="shared" si="81"/>
        <v>10562.3</v>
      </c>
    </row>
    <row r="507" spans="1:10" s="38" customFormat="1" ht="15" x14ac:dyDescent="0.25">
      <c r="A507" s="36" t="s">
        <v>397</v>
      </c>
      <c r="B507" s="33" t="s">
        <v>550</v>
      </c>
      <c r="C507" s="33" t="s">
        <v>159</v>
      </c>
      <c r="D507" s="33" t="s">
        <v>104</v>
      </c>
      <c r="E507" s="33" t="s">
        <v>435</v>
      </c>
      <c r="F507" s="33" t="s">
        <v>398</v>
      </c>
      <c r="G507" s="35">
        <f>8885.5-12.5</f>
        <v>8873</v>
      </c>
      <c r="H507" s="35">
        <v>10332.5</v>
      </c>
      <c r="I507" s="35">
        <v>10562.3</v>
      </c>
      <c r="J507" s="60"/>
    </row>
    <row r="508" spans="1:10" s="38" customFormat="1" ht="26.25" x14ac:dyDescent="0.25">
      <c r="A508" s="36" t="s">
        <v>436</v>
      </c>
      <c r="B508" s="33" t="s">
        <v>550</v>
      </c>
      <c r="C508" s="33" t="s">
        <v>159</v>
      </c>
      <c r="D508" s="33" t="s">
        <v>104</v>
      </c>
      <c r="E508" s="33" t="s">
        <v>437</v>
      </c>
      <c r="F508" s="33" t="s">
        <v>102</v>
      </c>
      <c r="G508" s="35">
        <f t="shared" ref="G508:I509" si="82">G509</f>
        <v>14165.7</v>
      </c>
      <c r="H508" s="35">
        <f t="shared" si="82"/>
        <v>11918.9</v>
      </c>
      <c r="I508" s="35">
        <f t="shared" si="82"/>
        <v>12324.3</v>
      </c>
    </row>
    <row r="509" spans="1:10" s="38" customFormat="1" ht="26.25" x14ac:dyDescent="0.25">
      <c r="A509" s="36" t="s">
        <v>395</v>
      </c>
      <c r="B509" s="33" t="s">
        <v>550</v>
      </c>
      <c r="C509" s="33" t="s">
        <v>159</v>
      </c>
      <c r="D509" s="33" t="s">
        <v>104</v>
      </c>
      <c r="E509" s="33" t="s">
        <v>437</v>
      </c>
      <c r="F509" s="33" t="s">
        <v>396</v>
      </c>
      <c r="G509" s="35">
        <f t="shared" si="82"/>
        <v>14165.7</v>
      </c>
      <c r="H509" s="35">
        <f t="shared" si="82"/>
        <v>11918.9</v>
      </c>
      <c r="I509" s="35">
        <f t="shared" si="82"/>
        <v>12324.3</v>
      </c>
    </row>
    <row r="510" spans="1:10" s="38" customFormat="1" ht="15" x14ac:dyDescent="0.25">
      <c r="A510" s="36" t="s">
        <v>397</v>
      </c>
      <c r="B510" s="33" t="s">
        <v>550</v>
      </c>
      <c r="C510" s="33" t="s">
        <v>159</v>
      </c>
      <c r="D510" s="33" t="s">
        <v>104</v>
      </c>
      <c r="E510" s="33" t="s">
        <v>437</v>
      </c>
      <c r="F510" s="33" t="s">
        <v>398</v>
      </c>
      <c r="G510" s="35">
        <f>11524.7+2641</f>
        <v>14165.7</v>
      </c>
      <c r="H510" s="35">
        <v>11918.9</v>
      </c>
      <c r="I510" s="35">
        <v>12324.3</v>
      </c>
    </row>
    <row r="511" spans="1:10" s="38" customFormat="1" ht="26.25" hidden="1" x14ac:dyDescent="0.25">
      <c r="A511" s="36" t="s">
        <v>390</v>
      </c>
      <c r="B511" s="33" t="s">
        <v>550</v>
      </c>
      <c r="C511" s="33" t="s">
        <v>159</v>
      </c>
      <c r="D511" s="33" t="s">
        <v>104</v>
      </c>
      <c r="E511" s="33" t="s">
        <v>391</v>
      </c>
      <c r="F511" s="33" t="s">
        <v>102</v>
      </c>
      <c r="G511" s="35">
        <f>G512</f>
        <v>0</v>
      </c>
    </row>
    <row r="512" spans="1:10" s="38" customFormat="1" ht="51.75" hidden="1" x14ac:dyDescent="0.25">
      <c r="A512" s="36" t="s">
        <v>392</v>
      </c>
      <c r="B512" s="33" t="s">
        <v>550</v>
      </c>
      <c r="C512" s="33" t="s">
        <v>159</v>
      </c>
      <c r="D512" s="33" t="s">
        <v>104</v>
      </c>
      <c r="E512" s="33" t="s">
        <v>393</v>
      </c>
      <c r="F512" s="33" t="s">
        <v>102</v>
      </c>
      <c r="G512" s="35">
        <f>G513</f>
        <v>0</v>
      </c>
    </row>
    <row r="513" spans="1:9" s="38" customFormat="1" ht="15" hidden="1" x14ac:dyDescent="0.25">
      <c r="A513" s="36" t="s">
        <v>180</v>
      </c>
      <c r="B513" s="33" t="s">
        <v>550</v>
      </c>
      <c r="C513" s="33" t="s">
        <v>159</v>
      </c>
      <c r="D513" s="33" t="s">
        <v>104</v>
      </c>
      <c r="E513" s="33" t="s">
        <v>394</v>
      </c>
      <c r="F513" s="33" t="s">
        <v>102</v>
      </c>
      <c r="G513" s="35">
        <f>G514</f>
        <v>0</v>
      </c>
    </row>
    <row r="514" spans="1:9" s="38" customFormat="1" ht="26.25" hidden="1" x14ac:dyDescent="0.25">
      <c r="A514" s="36" t="s">
        <v>395</v>
      </c>
      <c r="B514" s="33" t="s">
        <v>550</v>
      </c>
      <c r="C514" s="33" t="s">
        <v>159</v>
      </c>
      <c r="D514" s="33" t="s">
        <v>104</v>
      </c>
      <c r="E514" s="33" t="s">
        <v>394</v>
      </c>
      <c r="F514" s="33" t="s">
        <v>396</v>
      </c>
      <c r="G514" s="35">
        <f>G515</f>
        <v>0</v>
      </c>
    </row>
    <row r="515" spans="1:9" s="38" customFormat="1" ht="15" hidden="1" x14ac:dyDescent="0.25">
      <c r="A515" s="36" t="s">
        <v>397</v>
      </c>
      <c r="B515" s="33" t="s">
        <v>550</v>
      </c>
      <c r="C515" s="33" t="s">
        <v>159</v>
      </c>
      <c r="D515" s="33" t="s">
        <v>104</v>
      </c>
      <c r="E515" s="33" t="s">
        <v>394</v>
      </c>
      <c r="F515" s="33" t="s">
        <v>398</v>
      </c>
      <c r="G515" s="35">
        <f>64.2-64.2</f>
        <v>0</v>
      </c>
    </row>
    <row r="516" spans="1:9" s="38" customFormat="1" ht="31.5" customHeight="1" x14ac:dyDescent="0.25">
      <c r="A516" s="36" t="s">
        <v>444</v>
      </c>
      <c r="B516" s="33" t="s">
        <v>550</v>
      </c>
      <c r="C516" s="33" t="s">
        <v>159</v>
      </c>
      <c r="D516" s="33" t="s">
        <v>146</v>
      </c>
      <c r="E516" s="33" t="s">
        <v>101</v>
      </c>
      <c r="F516" s="33" t="s">
        <v>102</v>
      </c>
      <c r="G516" s="35">
        <f>G517</f>
        <v>187</v>
      </c>
      <c r="H516" s="35">
        <f t="shared" ref="H516:I519" si="83">H517</f>
        <v>187</v>
      </c>
      <c r="I516" s="35">
        <f t="shared" si="83"/>
        <v>187</v>
      </c>
    </row>
    <row r="517" spans="1:9" s="38" customFormat="1" ht="38.25" customHeight="1" x14ac:dyDescent="0.25">
      <c r="A517" s="36" t="s">
        <v>182</v>
      </c>
      <c r="B517" s="33" t="s">
        <v>550</v>
      </c>
      <c r="C517" s="33" t="s">
        <v>159</v>
      </c>
      <c r="D517" s="33" t="s">
        <v>146</v>
      </c>
      <c r="E517" s="33" t="s">
        <v>183</v>
      </c>
      <c r="F517" s="33" t="s">
        <v>102</v>
      </c>
      <c r="G517" s="35">
        <f>G518</f>
        <v>187</v>
      </c>
      <c r="H517" s="35">
        <f t="shared" si="83"/>
        <v>187</v>
      </c>
      <c r="I517" s="35">
        <f t="shared" si="83"/>
        <v>187</v>
      </c>
    </row>
    <row r="518" spans="1:9" s="38" customFormat="1" ht="95.25" customHeight="1" x14ac:dyDescent="0.25">
      <c r="A518" s="36" t="s">
        <v>445</v>
      </c>
      <c r="B518" s="33" t="s">
        <v>550</v>
      </c>
      <c r="C518" s="33" t="s">
        <v>159</v>
      </c>
      <c r="D518" s="33" t="s">
        <v>146</v>
      </c>
      <c r="E518" s="33" t="s">
        <v>188</v>
      </c>
      <c r="F518" s="33" t="s">
        <v>102</v>
      </c>
      <c r="G518" s="35">
        <f>G519</f>
        <v>187</v>
      </c>
      <c r="H518" s="35">
        <f t="shared" si="83"/>
        <v>187</v>
      </c>
      <c r="I518" s="35">
        <f t="shared" si="83"/>
        <v>187</v>
      </c>
    </row>
    <row r="519" spans="1:9" s="38" customFormat="1" ht="27" customHeight="1" x14ac:dyDescent="0.25">
      <c r="A519" s="36" t="s">
        <v>121</v>
      </c>
      <c r="B519" s="33" t="s">
        <v>550</v>
      </c>
      <c r="C519" s="33" t="s">
        <v>159</v>
      </c>
      <c r="D519" s="33" t="s">
        <v>146</v>
      </c>
      <c r="E519" s="33" t="s">
        <v>189</v>
      </c>
      <c r="F519" s="33" t="s">
        <v>122</v>
      </c>
      <c r="G519" s="35">
        <f>G520</f>
        <v>187</v>
      </c>
      <c r="H519" s="35">
        <f t="shared" si="83"/>
        <v>187</v>
      </c>
      <c r="I519" s="35">
        <f t="shared" si="83"/>
        <v>187</v>
      </c>
    </row>
    <row r="520" spans="1:9" s="38" customFormat="1" ht="27.75" customHeight="1" x14ac:dyDescent="0.25">
      <c r="A520" s="36" t="s">
        <v>123</v>
      </c>
      <c r="B520" s="33" t="s">
        <v>550</v>
      </c>
      <c r="C520" s="33" t="s">
        <v>159</v>
      </c>
      <c r="D520" s="33" t="s">
        <v>146</v>
      </c>
      <c r="E520" s="33" t="s">
        <v>189</v>
      </c>
      <c r="F520" s="33" t="s">
        <v>124</v>
      </c>
      <c r="G520" s="35">
        <f>22+165</f>
        <v>187</v>
      </c>
      <c r="H520" s="35">
        <f>22+165</f>
        <v>187</v>
      </c>
      <c r="I520" s="35">
        <f>22+165</f>
        <v>187</v>
      </c>
    </row>
    <row r="521" spans="1:9" s="38" customFormat="1" ht="18.75" customHeight="1" x14ac:dyDescent="0.25">
      <c r="A521" s="36" t="s">
        <v>558</v>
      </c>
      <c r="B521" s="33" t="s">
        <v>550</v>
      </c>
      <c r="C521" s="33" t="s">
        <v>159</v>
      </c>
      <c r="D521" s="33" t="s">
        <v>159</v>
      </c>
      <c r="E521" s="33" t="s">
        <v>101</v>
      </c>
      <c r="F521" s="33" t="s">
        <v>102</v>
      </c>
      <c r="G521" s="35">
        <f>G522</f>
        <v>316.5</v>
      </c>
      <c r="H521" s="35">
        <f>H522</f>
        <v>316.5</v>
      </c>
      <c r="I521" s="35">
        <f>I522</f>
        <v>316.5</v>
      </c>
    </row>
    <row r="522" spans="1:9" s="38" customFormat="1" ht="28.5" customHeight="1" x14ac:dyDescent="0.25">
      <c r="A522" s="36" t="s">
        <v>447</v>
      </c>
      <c r="B522" s="33" t="s">
        <v>550</v>
      </c>
      <c r="C522" s="33" t="s">
        <v>159</v>
      </c>
      <c r="D522" s="33" t="s">
        <v>159</v>
      </c>
      <c r="E522" s="33" t="s">
        <v>448</v>
      </c>
      <c r="F522" s="33" t="s">
        <v>102</v>
      </c>
      <c r="G522" s="35">
        <f>G523+G529</f>
        <v>316.5</v>
      </c>
      <c r="H522" s="35">
        <f>H523+H529</f>
        <v>316.5</v>
      </c>
      <c r="I522" s="35">
        <f>I523+I529</f>
        <v>316.5</v>
      </c>
    </row>
    <row r="523" spans="1:9" s="38" customFormat="1" ht="28.5" customHeight="1" x14ac:dyDescent="0.25">
      <c r="A523" s="36" t="s">
        <v>449</v>
      </c>
      <c r="B523" s="33" t="s">
        <v>550</v>
      </c>
      <c r="C523" s="33" t="s">
        <v>159</v>
      </c>
      <c r="D523" s="33" t="s">
        <v>159</v>
      </c>
      <c r="E523" s="33" t="s">
        <v>450</v>
      </c>
      <c r="F523" s="33" t="s">
        <v>102</v>
      </c>
      <c r="G523" s="35">
        <f>G524</f>
        <v>272.60000000000002</v>
      </c>
      <c r="H523" s="35">
        <f t="shared" ref="H523:I525" si="84">H524</f>
        <v>272.60000000000002</v>
      </c>
      <c r="I523" s="35">
        <f t="shared" si="84"/>
        <v>272.60000000000002</v>
      </c>
    </row>
    <row r="524" spans="1:9" s="38" customFormat="1" ht="21" customHeight="1" x14ac:dyDescent="0.25">
      <c r="A524" s="36" t="s">
        <v>180</v>
      </c>
      <c r="B524" s="33" t="s">
        <v>550</v>
      </c>
      <c r="C524" s="33" t="s">
        <v>159</v>
      </c>
      <c r="D524" s="33" t="s">
        <v>159</v>
      </c>
      <c r="E524" s="33" t="s">
        <v>451</v>
      </c>
      <c r="F524" s="33" t="s">
        <v>102</v>
      </c>
      <c r="G524" s="35">
        <f>G525</f>
        <v>272.60000000000002</v>
      </c>
      <c r="H524" s="35">
        <f t="shared" si="84"/>
        <v>272.60000000000002</v>
      </c>
      <c r="I524" s="35">
        <f t="shared" si="84"/>
        <v>272.60000000000002</v>
      </c>
    </row>
    <row r="525" spans="1:9" s="38" customFormat="1" ht="30.75" customHeight="1" x14ac:dyDescent="0.25">
      <c r="A525" s="36" t="s">
        <v>395</v>
      </c>
      <c r="B525" s="33" t="s">
        <v>550</v>
      </c>
      <c r="C525" s="33" t="s">
        <v>159</v>
      </c>
      <c r="D525" s="33" t="s">
        <v>159</v>
      </c>
      <c r="E525" s="33" t="s">
        <v>451</v>
      </c>
      <c r="F525" s="33" t="s">
        <v>396</v>
      </c>
      <c r="G525" s="35">
        <f>G526</f>
        <v>272.60000000000002</v>
      </c>
      <c r="H525" s="35">
        <f t="shared" si="84"/>
        <v>272.60000000000002</v>
      </c>
      <c r="I525" s="35">
        <f t="shared" si="84"/>
        <v>272.60000000000002</v>
      </c>
    </row>
    <row r="526" spans="1:9" s="38" customFormat="1" ht="21.75" customHeight="1" x14ac:dyDescent="0.25">
      <c r="A526" s="36" t="s">
        <v>397</v>
      </c>
      <c r="B526" s="33" t="s">
        <v>550</v>
      </c>
      <c r="C526" s="33" t="s">
        <v>159</v>
      </c>
      <c r="D526" s="33" t="s">
        <v>159</v>
      </c>
      <c r="E526" s="33" t="s">
        <v>451</v>
      </c>
      <c r="F526" s="33" t="s">
        <v>398</v>
      </c>
      <c r="G526" s="35">
        <v>272.60000000000002</v>
      </c>
      <c r="H526" s="35">
        <v>272.60000000000002</v>
      </c>
      <c r="I526" s="35">
        <v>272.60000000000002</v>
      </c>
    </row>
    <row r="527" spans="1:9" s="38" customFormat="1" ht="39" hidden="1" customHeight="1" x14ac:dyDescent="0.25">
      <c r="A527" s="36" t="s">
        <v>452</v>
      </c>
      <c r="B527" s="33" t="s">
        <v>550</v>
      </c>
      <c r="C527" s="33" t="s">
        <v>159</v>
      </c>
      <c r="D527" s="33" t="s">
        <v>249</v>
      </c>
      <c r="E527" s="33" t="s">
        <v>453</v>
      </c>
      <c r="F527" s="33" t="s">
        <v>102</v>
      </c>
      <c r="G527" s="35" t="e">
        <f>#REF!/1000</f>
        <v>#REF!</v>
      </c>
    </row>
    <row r="528" spans="1:9" s="38" customFormat="1" ht="15" hidden="1" customHeight="1" x14ac:dyDescent="0.25">
      <c r="A528" s="36" t="s">
        <v>454</v>
      </c>
      <c r="B528" s="33" t="s">
        <v>550</v>
      </c>
      <c r="C528" s="33" t="s">
        <v>159</v>
      </c>
      <c r="D528" s="33" t="s">
        <v>249</v>
      </c>
      <c r="E528" s="33" t="s">
        <v>453</v>
      </c>
      <c r="F528" s="33" t="s">
        <v>455</v>
      </c>
      <c r="G528" s="35" t="e">
        <f>#REF!/1000</f>
        <v>#REF!</v>
      </c>
    </row>
    <row r="529" spans="1:10" s="38" customFormat="1" ht="30.75" customHeight="1" x14ac:dyDescent="0.25">
      <c r="A529" s="36" t="s">
        <v>456</v>
      </c>
      <c r="B529" s="33" t="s">
        <v>550</v>
      </c>
      <c r="C529" s="33" t="s">
        <v>159</v>
      </c>
      <c r="D529" s="33" t="s">
        <v>159</v>
      </c>
      <c r="E529" s="33" t="s">
        <v>457</v>
      </c>
      <c r="F529" s="33" t="s">
        <v>102</v>
      </c>
      <c r="G529" s="35">
        <f>G530</f>
        <v>43.9</v>
      </c>
      <c r="H529" s="35">
        <f t="shared" ref="H529:I531" si="85">H530</f>
        <v>43.9</v>
      </c>
      <c r="I529" s="35">
        <f t="shared" si="85"/>
        <v>43.9</v>
      </c>
    </row>
    <row r="530" spans="1:10" s="38" customFormat="1" ht="21" customHeight="1" x14ac:dyDescent="0.25">
      <c r="A530" s="36" t="s">
        <v>180</v>
      </c>
      <c r="B530" s="33" t="s">
        <v>550</v>
      </c>
      <c r="C530" s="33" t="s">
        <v>159</v>
      </c>
      <c r="D530" s="33" t="s">
        <v>159</v>
      </c>
      <c r="E530" s="33" t="s">
        <v>458</v>
      </c>
      <c r="F530" s="33" t="s">
        <v>102</v>
      </c>
      <c r="G530" s="35">
        <f>G531</f>
        <v>43.9</v>
      </c>
      <c r="H530" s="35">
        <f t="shared" si="85"/>
        <v>43.9</v>
      </c>
      <c r="I530" s="35">
        <f t="shared" si="85"/>
        <v>43.9</v>
      </c>
    </row>
    <row r="531" spans="1:10" s="38" customFormat="1" ht="34.5" customHeight="1" x14ac:dyDescent="0.25">
      <c r="A531" s="36" t="s">
        <v>395</v>
      </c>
      <c r="B531" s="33" t="s">
        <v>550</v>
      </c>
      <c r="C531" s="33" t="s">
        <v>159</v>
      </c>
      <c r="D531" s="33" t="s">
        <v>159</v>
      </c>
      <c r="E531" s="33" t="s">
        <v>458</v>
      </c>
      <c r="F531" s="33" t="s">
        <v>396</v>
      </c>
      <c r="G531" s="35">
        <f>G532</f>
        <v>43.9</v>
      </c>
      <c r="H531" s="35">
        <f t="shared" si="85"/>
        <v>43.9</v>
      </c>
      <c r="I531" s="35">
        <f t="shared" si="85"/>
        <v>43.9</v>
      </c>
    </row>
    <row r="532" spans="1:10" s="38" customFormat="1" ht="18" customHeight="1" x14ac:dyDescent="0.25">
      <c r="A532" s="36" t="s">
        <v>397</v>
      </c>
      <c r="B532" s="33" t="s">
        <v>550</v>
      </c>
      <c r="C532" s="33" t="s">
        <v>159</v>
      </c>
      <c r="D532" s="33" t="s">
        <v>159</v>
      </c>
      <c r="E532" s="33" t="s">
        <v>458</v>
      </c>
      <c r="F532" s="33" t="s">
        <v>398</v>
      </c>
      <c r="G532" s="35">
        <v>43.9</v>
      </c>
      <c r="H532" s="35">
        <v>43.9</v>
      </c>
      <c r="I532" s="35">
        <v>43.9</v>
      </c>
    </row>
    <row r="533" spans="1:10" s="38" customFormat="1" ht="19.5" customHeight="1" x14ac:dyDescent="0.25">
      <c r="A533" s="36" t="s">
        <v>481</v>
      </c>
      <c r="B533" s="33" t="s">
        <v>550</v>
      </c>
      <c r="C533" s="33" t="s">
        <v>482</v>
      </c>
      <c r="D533" s="33" t="s">
        <v>100</v>
      </c>
      <c r="E533" s="33" t="s">
        <v>101</v>
      </c>
      <c r="F533" s="33" t="s">
        <v>102</v>
      </c>
      <c r="G533" s="35">
        <f>G534+G539+G547</f>
        <v>992.49999999999989</v>
      </c>
      <c r="H533" s="35">
        <f>H534+H539+H547</f>
        <v>1013.9</v>
      </c>
      <c r="I533" s="35">
        <f>I534+I539+I547</f>
        <v>1025.4000000000001</v>
      </c>
    </row>
    <row r="534" spans="1:10" s="38" customFormat="1" ht="15" x14ac:dyDescent="0.25">
      <c r="A534" s="36" t="s">
        <v>483</v>
      </c>
      <c r="B534" s="33" t="s">
        <v>550</v>
      </c>
      <c r="C534" s="33" t="s">
        <v>482</v>
      </c>
      <c r="D534" s="33" t="s">
        <v>99</v>
      </c>
      <c r="E534" s="33" t="s">
        <v>101</v>
      </c>
      <c r="F534" s="33" t="s">
        <v>102</v>
      </c>
      <c r="G534" s="35">
        <f>G535</f>
        <v>402</v>
      </c>
      <c r="H534" s="35">
        <f t="shared" ref="H534:I537" si="86">H535</f>
        <v>402</v>
      </c>
      <c r="I534" s="35">
        <f t="shared" si="86"/>
        <v>402</v>
      </c>
    </row>
    <row r="535" spans="1:10" s="42" customFormat="1" ht="26.25" x14ac:dyDescent="0.25">
      <c r="A535" s="36" t="s">
        <v>340</v>
      </c>
      <c r="B535" s="33" t="s">
        <v>550</v>
      </c>
      <c r="C535" s="33" t="s">
        <v>482</v>
      </c>
      <c r="D535" s="33" t="s">
        <v>99</v>
      </c>
      <c r="E535" s="33" t="s">
        <v>341</v>
      </c>
      <c r="F535" s="33" t="s">
        <v>102</v>
      </c>
      <c r="G535" s="35">
        <f>G536</f>
        <v>402</v>
      </c>
      <c r="H535" s="35">
        <f t="shared" si="86"/>
        <v>402</v>
      </c>
      <c r="I535" s="35">
        <f t="shared" si="86"/>
        <v>402</v>
      </c>
    </row>
    <row r="536" spans="1:10" s="42" customFormat="1" ht="19.5" customHeight="1" x14ac:dyDescent="0.25">
      <c r="A536" s="36" t="s">
        <v>484</v>
      </c>
      <c r="B536" s="33" t="s">
        <v>550</v>
      </c>
      <c r="C536" s="33" t="s">
        <v>482</v>
      </c>
      <c r="D536" s="33" t="s">
        <v>99</v>
      </c>
      <c r="E536" s="33" t="s">
        <v>485</v>
      </c>
      <c r="F536" s="33" t="s">
        <v>102</v>
      </c>
      <c r="G536" s="35">
        <f>G537</f>
        <v>402</v>
      </c>
      <c r="H536" s="35">
        <f t="shared" si="86"/>
        <v>402</v>
      </c>
      <c r="I536" s="35">
        <f t="shared" si="86"/>
        <v>402</v>
      </c>
    </row>
    <row r="537" spans="1:10" s="39" customFormat="1" ht="18.75" customHeight="1" x14ac:dyDescent="0.25">
      <c r="A537" s="36" t="s">
        <v>486</v>
      </c>
      <c r="B537" s="33" t="s">
        <v>550</v>
      </c>
      <c r="C537" s="33" t="s">
        <v>482</v>
      </c>
      <c r="D537" s="33" t="s">
        <v>99</v>
      </c>
      <c r="E537" s="33" t="s">
        <v>485</v>
      </c>
      <c r="F537" s="33" t="s">
        <v>487</v>
      </c>
      <c r="G537" s="35">
        <f>G538</f>
        <v>402</v>
      </c>
      <c r="H537" s="35">
        <f t="shared" si="86"/>
        <v>402</v>
      </c>
      <c r="I537" s="35">
        <f t="shared" si="86"/>
        <v>402</v>
      </c>
    </row>
    <row r="538" spans="1:10" s="39" customFormat="1" ht="18.75" customHeight="1" x14ac:dyDescent="0.25">
      <c r="A538" s="36" t="s">
        <v>488</v>
      </c>
      <c r="B538" s="33" t="s">
        <v>550</v>
      </c>
      <c r="C538" s="33" t="s">
        <v>482</v>
      </c>
      <c r="D538" s="33" t="s">
        <v>99</v>
      </c>
      <c r="E538" s="33" t="s">
        <v>485</v>
      </c>
      <c r="F538" s="33" t="s">
        <v>489</v>
      </c>
      <c r="G538" s="35">
        <v>402</v>
      </c>
      <c r="H538" s="35">
        <v>402</v>
      </c>
      <c r="I538" s="35">
        <v>402</v>
      </c>
    </row>
    <row r="539" spans="1:10" s="39" customFormat="1" ht="18" customHeight="1" x14ac:dyDescent="0.25">
      <c r="A539" s="36" t="s">
        <v>490</v>
      </c>
      <c r="B539" s="33" t="s">
        <v>550</v>
      </c>
      <c r="C539" s="33" t="s">
        <v>482</v>
      </c>
      <c r="D539" s="33" t="s">
        <v>244</v>
      </c>
      <c r="E539" s="33" t="s">
        <v>101</v>
      </c>
      <c r="F539" s="33" t="s">
        <v>102</v>
      </c>
      <c r="G539" s="35">
        <f t="shared" ref="G539:I540" si="87">G540</f>
        <v>317.09999999999997</v>
      </c>
      <c r="H539" s="35">
        <f t="shared" si="87"/>
        <v>328.5</v>
      </c>
      <c r="I539" s="35">
        <f t="shared" si="87"/>
        <v>340</v>
      </c>
    </row>
    <row r="540" spans="1:10" s="38" customFormat="1" ht="28.5" customHeight="1" x14ac:dyDescent="0.25">
      <c r="A540" s="36" t="s">
        <v>340</v>
      </c>
      <c r="B540" s="33" t="s">
        <v>550</v>
      </c>
      <c r="C540" s="33" t="s">
        <v>482</v>
      </c>
      <c r="D540" s="33" t="s">
        <v>244</v>
      </c>
      <c r="E540" s="33" t="s">
        <v>341</v>
      </c>
      <c r="F540" s="33" t="s">
        <v>102</v>
      </c>
      <c r="G540" s="35">
        <f t="shared" si="87"/>
        <v>317.09999999999997</v>
      </c>
      <c r="H540" s="35">
        <f t="shared" si="87"/>
        <v>328.5</v>
      </c>
      <c r="I540" s="35">
        <f t="shared" si="87"/>
        <v>340</v>
      </c>
    </row>
    <row r="541" spans="1:10" s="42" customFormat="1" ht="54" customHeight="1" x14ac:dyDescent="0.25">
      <c r="A541" s="36" t="s">
        <v>491</v>
      </c>
      <c r="B541" s="33" t="s">
        <v>550</v>
      </c>
      <c r="C541" s="33" t="s">
        <v>482</v>
      </c>
      <c r="D541" s="33" t="s">
        <v>244</v>
      </c>
      <c r="E541" s="33" t="s">
        <v>492</v>
      </c>
      <c r="F541" s="33" t="s">
        <v>102</v>
      </c>
      <c r="G541" s="35">
        <f>G542+G544</f>
        <v>317.09999999999997</v>
      </c>
      <c r="H541" s="35">
        <f>H542+H544</f>
        <v>328.5</v>
      </c>
      <c r="I541" s="35">
        <f>I542+I544</f>
        <v>340</v>
      </c>
    </row>
    <row r="542" spans="1:10" s="42" customFormat="1" ht="32.25" customHeight="1" x14ac:dyDescent="0.25">
      <c r="A542" s="36" t="s">
        <v>121</v>
      </c>
      <c r="B542" s="33" t="s">
        <v>550</v>
      </c>
      <c r="C542" s="33" t="s">
        <v>482</v>
      </c>
      <c r="D542" s="33" t="s">
        <v>244</v>
      </c>
      <c r="E542" s="33" t="s">
        <v>492</v>
      </c>
      <c r="F542" s="33" t="s">
        <v>122</v>
      </c>
      <c r="G542" s="35">
        <f>G543</f>
        <v>5.7</v>
      </c>
      <c r="H542" s="61">
        <f>H543</f>
        <v>5.9</v>
      </c>
      <c r="I542" s="61">
        <f>I543</f>
        <v>6.1</v>
      </c>
      <c r="J542" s="62"/>
    </row>
    <row r="543" spans="1:10" s="42" customFormat="1" ht="34.5" customHeight="1" x14ac:dyDescent="0.25">
      <c r="A543" s="36" t="s">
        <v>256</v>
      </c>
      <c r="B543" s="33" t="s">
        <v>550</v>
      </c>
      <c r="C543" s="33" t="s">
        <v>482</v>
      </c>
      <c r="D543" s="33" t="s">
        <v>244</v>
      </c>
      <c r="E543" s="33" t="s">
        <v>492</v>
      </c>
      <c r="F543" s="33" t="s">
        <v>124</v>
      </c>
      <c r="G543" s="35">
        <v>5.7</v>
      </c>
      <c r="H543" s="35">
        <v>5.9</v>
      </c>
      <c r="I543" s="35">
        <v>6.1</v>
      </c>
      <c r="J543" s="62"/>
    </row>
    <row r="544" spans="1:10" s="39" customFormat="1" ht="19.5" customHeight="1" x14ac:dyDescent="0.25">
      <c r="A544" s="36" t="s">
        <v>486</v>
      </c>
      <c r="B544" s="33" t="s">
        <v>550</v>
      </c>
      <c r="C544" s="33" t="s">
        <v>482</v>
      </c>
      <c r="D544" s="33" t="s">
        <v>244</v>
      </c>
      <c r="E544" s="33" t="s">
        <v>492</v>
      </c>
      <c r="F544" s="33" t="s">
        <v>487</v>
      </c>
      <c r="G544" s="35">
        <f>G545</f>
        <v>311.39999999999998</v>
      </c>
      <c r="H544" s="61">
        <f>H545</f>
        <v>322.60000000000002</v>
      </c>
      <c r="I544" s="61">
        <f>I545</f>
        <v>333.9</v>
      </c>
    </row>
    <row r="545" spans="1:9" s="39" customFormat="1" ht="21" customHeight="1" x14ac:dyDescent="0.25">
      <c r="A545" s="36" t="s">
        <v>488</v>
      </c>
      <c r="B545" s="33" t="s">
        <v>550</v>
      </c>
      <c r="C545" s="33" t="s">
        <v>482</v>
      </c>
      <c r="D545" s="33" t="s">
        <v>244</v>
      </c>
      <c r="E545" s="33" t="s">
        <v>492</v>
      </c>
      <c r="F545" s="33" t="s">
        <v>489</v>
      </c>
      <c r="G545" s="35">
        <v>311.39999999999998</v>
      </c>
      <c r="H545" s="35">
        <v>322.60000000000002</v>
      </c>
      <c r="I545" s="35">
        <v>333.9</v>
      </c>
    </row>
    <row r="546" spans="1:9" s="39" customFormat="1" ht="2.25" hidden="1" customHeight="1" x14ac:dyDescent="0.25">
      <c r="A546" s="36"/>
      <c r="B546" s="33"/>
      <c r="C546" s="33"/>
      <c r="D546" s="33"/>
      <c r="E546" s="33"/>
      <c r="F546" s="33"/>
      <c r="G546" s="35" t="e">
        <f>#REF!/1000</f>
        <v>#REF!</v>
      </c>
    </row>
    <row r="547" spans="1:9" s="38" customFormat="1" ht="18.75" customHeight="1" x14ac:dyDescent="0.25">
      <c r="A547" s="36" t="s">
        <v>493</v>
      </c>
      <c r="B547" s="33" t="s">
        <v>550</v>
      </c>
      <c r="C547" s="33" t="s">
        <v>482</v>
      </c>
      <c r="D547" s="33" t="s">
        <v>116</v>
      </c>
      <c r="E547" s="33" t="s">
        <v>101</v>
      </c>
      <c r="F547" s="33" t="s">
        <v>102</v>
      </c>
      <c r="G547" s="35">
        <f>G548</f>
        <v>273.39999999999998</v>
      </c>
      <c r="H547" s="35">
        <f>H548</f>
        <v>283.39999999999998</v>
      </c>
      <c r="I547" s="35">
        <f>I548</f>
        <v>283.39999999999998</v>
      </c>
    </row>
    <row r="548" spans="1:9" s="38" customFormat="1" ht="29.25" customHeight="1" x14ac:dyDescent="0.25">
      <c r="A548" s="36" t="s">
        <v>340</v>
      </c>
      <c r="B548" s="33" t="s">
        <v>550</v>
      </c>
      <c r="C548" s="33" t="s">
        <v>482</v>
      </c>
      <c r="D548" s="33" t="s">
        <v>116</v>
      </c>
      <c r="E548" s="33" t="s">
        <v>341</v>
      </c>
      <c r="F548" s="33" t="s">
        <v>102</v>
      </c>
      <c r="G548" s="35">
        <f>G552+G549</f>
        <v>273.39999999999998</v>
      </c>
      <c r="H548" s="35">
        <f>H552+H549</f>
        <v>283.39999999999998</v>
      </c>
      <c r="I548" s="35">
        <f>I552+I549</f>
        <v>283.39999999999998</v>
      </c>
    </row>
    <row r="549" spans="1:9" s="38" customFormat="1" ht="77.25" hidden="1" x14ac:dyDescent="0.25">
      <c r="A549" s="36" t="s">
        <v>141</v>
      </c>
      <c r="B549" s="33" t="s">
        <v>550</v>
      </c>
      <c r="C549" s="33" t="s">
        <v>482</v>
      </c>
      <c r="D549" s="33" t="s">
        <v>116</v>
      </c>
      <c r="E549" s="33" t="s">
        <v>142</v>
      </c>
      <c r="F549" s="33" t="s">
        <v>102</v>
      </c>
      <c r="G549" s="35">
        <f t="shared" ref="G549:I550" si="88">G550</f>
        <v>0</v>
      </c>
      <c r="H549" s="35">
        <f t="shared" si="88"/>
        <v>0</v>
      </c>
      <c r="I549" s="35">
        <f t="shared" si="88"/>
        <v>0</v>
      </c>
    </row>
    <row r="550" spans="1:9" s="38" customFormat="1" ht="26.25" hidden="1" x14ac:dyDescent="0.25">
      <c r="A550" s="36" t="s">
        <v>121</v>
      </c>
      <c r="B550" s="33" t="s">
        <v>550</v>
      </c>
      <c r="C550" s="33" t="s">
        <v>482</v>
      </c>
      <c r="D550" s="33" t="s">
        <v>116</v>
      </c>
      <c r="E550" s="33" t="s">
        <v>142</v>
      </c>
      <c r="F550" s="33" t="s">
        <v>122</v>
      </c>
      <c r="G550" s="35">
        <f t="shared" si="88"/>
        <v>0</v>
      </c>
      <c r="H550" s="35">
        <f t="shared" si="88"/>
        <v>0</v>
      </c>
      <c r="I550" s="35">
        <f t="shared" si="88"/>
        <v>0</v>
      </c>
    </row>
    <row r="551" spans="1:9" s="38" customFormat="1" ht="26.25" hidden="1" x14ac:dyDescent="0.25">
      <c r="A551" s="36" t="s">
        <v>123</v>
      </c>
      <c r="B551" s="33" t="s">
        <v>550</v>
      </c>
      <c r="C551" s="33" t="s">
        <v>482</v>
      </c>
      <c r="D551" s="33" t="s">
        <v>116</v>
      </c>
      <c r="E551" s="33" t="s">
        <v>142</v>
      </c>
      <c r="F551" s="33" t="s">
        <v>124</v>
      </c>
      <c r="G551" s="35">
        <f>4.9-4.9</f>
        <v>0</v>
      </c>
      <c r="H551" s="35">
        <f>4.9-4.9</f>
        <v>0</v>
      </c>
      <c r="I551" s="35">
        <f>4.9-4.9</f>
        <v>0</v>
      </c>
    </row>
    <row r="552" spans="1:9" s="38" customFormat="1" ht="61.5" customHeight="1" x14ac:dyDescent="0.25">
      <c r="A552" s="36" t="s">
        <v>494</v>
      </c>
      <c r="B552" s="33" t="s">
        <v>550</v>
      </c>
      <c r="C552" s="33" t="s">
        <v>482</v>
      </c>
      <c r="D552" s="33" t="s">
        <v>116</v>
      </c>
      <c r="E552" s="33" t="s">
        <v>495</v>
      </c>
      <c r="F552" s="33" t="s">
        <v>102</v>
      </c>
      <c r="G552" s="35">
        <f t="shared" ref="G552:I553" si="89">G553</f>
        <v>273.39999999999998</v>
      </c>
      <c r="H552" s="35">
        <f t="shared" si="89"/>
        <v>283.39999999999998</v>
      </c>
      <c r="I552" s="35">
        <f t="shared" si="89"/>
        <v>283.39999999999998</v>
      </c>
    </row>
    <row r="553" spans="1:9" s="38" customFormat="1" ht="18" customHeight="1" x14ac:dyDescent="0.25">
      <c r="A553" s="36" t="s">
        <v>496</v>
      </c>
      <c r="B553" s="33" t="s">
        <v>550</v>
      </c>
      <c r="C553" s="33" t="s">
        <v>482</v>
      </c>
      <c r="D553" s="33" t="s">
        <v>116</v>
      </c>
      <c r="E553" s="33" t="s">
        <v>495</v>
      </c>
      <c r="F553" s="33" t="s">
        <v>487</v>
      </c>
      <c r="G553" s="35">
        <f t="shared" si="89"/>
        <v>273.39999999999998</v>
      </c>
      <c r="H553" s="35">
        <f t="shared" si="89"/>
        <v>283.39999999999998</v>
      </c>
      <c r="I553" s="35">
        <f t="shared" si="89"/>
        <v>283.39999999999998</v>
      </c>
    </row>
    <row r="554" spans="1:9" s="38" customFormat="1" ht="18" customHeight="1" x14ac:dyDescent="0.25">
      <c r="A554" s="36" t="s">
        <v>488</v>
      </c>
      <c r="B554" s="33" t="s">
        <v>550</v>
      </c>
      <c r="C554" s="33" t="s">
        <v>482</v>
      </c>
      <c r="D554" s="33" t="s">
        <v>116</v>
      </c>
      <c r="E554" s="33" t="s">
        <v>495</v>
      </c>
      <c r="F554" s="33" t="s">
        <v>489</v>
      </c>
      <c r="G554" s="35">
        <v>273.39999999999998</v>
      </c>
      <c r="H554" s="35">
        <v>283.39999999999998</v>
      </c>
      <c r="I554" s="35">
        <v>283.39999999999998</v>
      </c>
    </row>
    <row r="555" spans="1:9" s="38" customFormat="1" ht="15" hidden="1" x14ac:dyDescent="0.25">
      <c r="A555" s="36" t="s">
        <v>497</v>
      </c>
      <c r="B555" s="33" t="s">
        <v>550</v>
      </c>
      <c r="C555" s="33" t="s">
        <v>482</v>
      </c>
      <c r="D555" s="33" t="s">
        <v>155</v>
      </c>
      <c r="E555" s="33" t="s">
        <v>101</v>
      </c>
      <c r="F555" s="33" t="s">
        <v>102</v>
      </c>
      <c r="G555" s="35">
        <f>G556</f>
        <v>0</v>
      </c>
    </row>
    <row r="556" spans="1:9" s="38" customFormat="1" ht="26.25" hidden="1" x14ac:dyDescent="0.25">
      <c r="A556" s="36" t="s">
        <v>340</v>
      </c>
      <c r="B556" s="33" t="s">
        <v>550</v>
      </c>
      <c r="C556" s="33" t="s">
        <v>482</v>
      </c>
      <c r="D556" s="33" t="s">
        <v>155</v>
      </c>
      <c r="E556" s="33" t="s">
        <v>341</v>
      </c>
      <c r="F556" s="33" t="s">
        <v>102</v>
      </c>
      <c r="G556" s="35">
        <f>G557</f>
        <v>0</v>
      </c>
    </row>
    <row r="557" spans="1:9" s="38" customFormat="1" ht="26.25" hidden="1" x14ac:dyDescent="0.25">
      <c r="A557" s="36" t="s">
        <v>498</v>
      </c>
      <c r="B557" s="33" t="s">
        <v>550</v>
      </c>
      <c r="C557" s="33" t="s">
        <v>482</v>
      </c>
      <c r="D557" s="33" t="s">
        <v>155</v>
      </c>
      <c r="E557" s="33" t="s">
        <v>499</v>
      </c>
      <c r="F557" s="33" t="s">
        <v>102</v>
      </c>
      <c r="G557" s="35">
        <f>G558</f>
        <v>0</v>
      </c>
    </row>
    <row r="558" spans="1:9" s="38" customFormat="1" ht="15" hidden="1" x14ac:dyDescent="0.25">
      <c r="A558" s="36" t="s">
        <v>496</v>
      </c>
      <c r="B558" s="33" t="s">
        <v>550</v>
      </c>
      <c r="C558" s="33" t="s">
        <v>482</v>
      </c>
      <c r="D558" s="33" t="s">
        <v>155</v>
      </c>
      <c r="E558" s="33" t="s">
        <v>499</v>
      </c>
      <c r="F558" s="33" t="s">
        <v>487</v>
      </c>
      <c r="G558" s="35">
        <f>G559</f>
        <v>0</v>
      </c>
    </row>
    <row r="559" spans="1:9" s="38" customFormat="1" ht="15.75" hidden="1" customHeight="1" x14ac:dyDescent="0.25">
      <c r="A559" s="36" t="s">
        <v>488</v>
      </c>
      <c r="B559" s="33" t="s">
        <v>550</v>
      </c>
      <c r="C559" s="33" t="s">
        <v>482</v>
      </c>
      <c r="D559" s="33" t="s">
        <v>155</v>
      </c>
      <c r="E559" s="33" t="s">
        <v>499</v>
      </c>
      <c r="F559" s="33" t="s">
        <v>489</v>
      </c>
      <c r="G559" s="35">
        <v>0</v>
      </c>
    </row>
    <row r="560" spans="1:9" s="38" customFormat="1" ht="21" customHeight="1" x14ac:dyDescent="0.25">
      <c r="A560" s="36" t="s">
        <v>511</v>
      </c>
      <c r="B560" s="33" t="s">
        <v>550</v>
      </c>
      <c r="C560" s="33" t="s">
        <v>303</v>
      </c>
      <c r="D560" s="33" t="s">
        <v>100</v>
      </c>
      <c r="E560" s="33" t="s">
        <v>101</v>
      </c>
      <c r="F560" s="33" t="s">
        <v>102</v>
      </c>
      <c r="G560" s="35">
        <f>G561</f>
        <v>1550.8</v>
      </c>
      <c r="H560" s="35">
        <f>H561</f>
        <v>1442.1</v>
      </c>
      <c r="I560" s="35">
        <f>I561</f>
        <v>1442.1</v>
      </c>
    </row>
    <row r="561" spans="1:9" s="38" customFormat="1" ht="21" customHeight="1" x14ac:dyDescent="0.25">
      <c r="A561" s="36" t="s">
        <v>512</v>
      </c>
      <c r="B561" s="33" t="s">
        <v>550</v>
      </c>
      <c r="C561" s="33" t="s">
        <v>303</v>
      </c>
      <c r="D561" s="33" t="s">
        <v>104</v>
      </c>
      <c r="E561" s="33" t="s">
        <v>101</v>
      </c>
      <c r="F561" s="33" t="s">
        <v>102</v>
      </c>
      <c r="G561" s="35">
        <f>G562+G567</f>
        <v>1550.8</v>
      </c>
      <c r="H561" s="35">
        <f>H562+H567</f>
        <v>1442.1</v>
      </c>
      <c r="I561" s="35">
        <f>I562+I567</f>
        <v>1442.1</v>
      </c>
    </row>
    <row r="562" spans="1:9" s="38" customFormat="1" ht="85.5" customHeight="1" x14ac:dyDescent="0.25">
      <c r="A562" s="36" t="s">
        <v>559</v>
      </c>
      <c r="B562" s="33" t="s">
        <v>550</v>
      </c>
      <c r="C562" s="33" t="s">
        <v>303</v>
      </c>
      <c r="D562" s="33" t="s">
        <v>104</v>
      </c>
      <c r="E562" s="33" t="s">
        <v>517</v>
      </c>
      <c r="F562" s="33" t="s">
        <v>102</v>
      </c>
      <c r="G562" s="35">
        <f>G563</f>
        <v>1550.8</v>
      </c>
      <c r="H562" s="35">
        <f t="shared" ref="H562:I565" si="90">H563</f>
        <v>1442.1</v>
      </c>
      <c r="I562" s="35">
        <f t="shared" si="90"/>
        <v>1442.1</v>
      </c>
    </row>
    <row r="563" spans="1:9" s="38" customFormat="1" ht="54" customHeight="1" x14ac:dyDescent="0.25">
      <c r="A563" s="36" t="s">
        <v>518</v>
      </c>
      <c r="B563" s="33" t="s">
        <v>550</v>
      </c>
      <c r="C563" s="33" t="s">
        <v>303</v>
      </c>
      <c r="D563" s="33" t="s">
        <v>104</v>
      </c>
      <c r="E563" s="33" t="s">
        <v>519</v>
      </c>
      <c r="F563" s="33" t="s">
        <v>102</v>
      </c>
      <c r="G563" s="35">
        <f>G564+G609+G606</f>
        <v>1550.8</v>
      </c>
      <c r="H563" s="35">
        <f t="shared" ref="H563:I563" si="91">H564+H609</f>
        <v>1442.1</v>
      </c>
      <c r="I563" s="35">
        <f t="shared" si="91"/>
        <v>1442.1</v>
      </c>
    </row>
    <row r="564" spans="1:9" s="38" customFormat="1" ht="47.25" customHeight="1" x14ac:dyDescent="0.25">
      <c r="A564" s="36" t="s">
        <v>403</v>
      </c>
      <c r="B564" s="33" t="s">
        <v>550</v>
      </c>
      <c r="C564" s="33" t="s">
        <v>303</v>
      </c>
      <c r="D564" s="33" t="s">
        <v>104</v>
      </c>
      <c r="E564" s="33" t="s">
        <v>520</v>
      </c>
      <c r="F564" s="33" t="s">
        <v>102</v>
      </c>
      <c r="G564" s="35">
        <f>G565</f>
        <v>1520.6</v>
      </c>
      <c r="H564" s="35">
        <f t="shared" si="90"/>
        <v>1442.1</v>
      </c>
      <c r="I564" s="35">
        <f t="shared" si="90"/>
        <v>1442.1</v>
      </c>
    </row>
    <row r="565" spans="1:9" s="38" customFormat="1" ht="28.5" customHeight="1" x14ac:dyDescent="0.25">
      <c r="A565" s="36" t="s">
        <v>395</v>
      </c>
      <c r="B565" s="33" t="s">
        <v>550</v>
      </c>
      <c r="C565" s="33" t="s">
        <v>303</v>
      </c>
      <c r="D565" s="33" t="s">
        <v>104</v>
      </c>
      <c r="E565" s="33" t="s">
        <v>520</v>
      </c>
      <c r="F565" s="33" t="s">
        <v>396</v>
      </c>
      <c r="G565" s="35">
        <f>G566</f>
        <v>1520.6</v>
      </c>
      <c r="H565" s="35">
        <f t="shared" si="90"/>
        <v>1442.1</v>
      </c>
      <c r="I565" s="35">
        <f t="shared" si="90"/>
        <v>1442.1</v>
      </c>
    </row>
    <row r="566" spans="1:9" s="38" customFormat="1" ht="19.5" customHeight="1" x14ac:dyDescent="0.25">
      <c r="A566" s="36" t="s">
        <v>397</v>
      </c>
      <c r="B566" s="33" t="s">
        <v>550</v>
      </c>
      <c r="C566" s="33" t="s">
        <v>303</v>
      </c>
      <c r="D566" s="33" t="s">
        <v>104</v>
      </c>
      <c r="E566" s="33" t="s">
        <v>520</v>
      </c>
      <c r="F566" s="33" t="s">
        <v>398</v>
      </c>
      <c r="G566" s="35">
        <f>1336.1+6+100+80-1.5</f>
        <v>1520.6</v>
      </c>
      <c r="H566" s="35">
        <f>1336.1+6+100</f>
        <v>1442.1</v>
      </c>
      <c r="I566" s="35">
        <f>1336.1+6+100</f>
        <v>1442.1</v>
      </c>
    </row>
    <row r="567" spans="1:9" s="38" customFormat="1" ht="31.5" hidden="1" customHeight="1" x14ac:dyDescent="0.25">
      <c r="A567" s="36" t="s">
        <v>390</v>
      </c>
      <c r="B567" s="33" t="s">
        <v>550</v>
      </c>
      <c r="C567" s="33" t="s">
        <v>303</v>
      </c>
      <c r="D567" s="33" t="s">
        <v>104</v>
      </c>
      <c r="E567" s="33" t="s">
        <v>391</v>
      </c>
      <c r="F567" s="33" t="s">
        <v>102</v>
      </c>
      <c r="G567" s="35">
        <f>G568</f>
        <v>0</v>
      </c>
    </row>
    <row r="568" spans="1:9" s="38" customFormat="1" ht="30.75" hidden="1" customHeight="1" x14ac:dyDescent="0.25">
      <c r="A568" s="36" t="s">
        <v>513</v>
      </c>
      <c r="B568" s="33" t="s">
        <v>550</v>
      </c>
      <c r="C568" s="33" t="s">
        <v>303</v>
      </c>
      <c r="D568" s="33" t="s">
        <v>104</v>
      </c>
      <c r="E568" s="33" t="s">
        <v>514</v>
      </c>
      <c r="F568" s="33" t="s">
        <v>102</v>
      </c>
      <c r="G568" s="35">
        <f>G569</f>
        <v>0</v>
      </c>
    </row>
    <row r="569" spans="1:9" s="38" customFormat="1" ht="15" hidden="1" x14ac:dyDescent="0.25">
      <c r="A569" s="36" t="s">
        <v>180</v>
      </c>
      <c r="B569" s="33" t="s">
        <v>550</v>
      </c>
      <c r="C569" s="33" t="s">
        <v>303</v>
      </c>
      <c r="D569" s="33" t="s">
        <v>104</v>
      </c>
      <c r="E569" s="33" t="s">
        <v>515</v>
      </c>
      <c r="F569" s="33" t="s">
        <v>102</v>
      </c>
      <c r="G569" s="35">
        <f>G571</f>
        <v>0</v>
      </c>
    </row>
    <row r="570" spans="1:9" s="38" customFormat="1" ht="24.75" hidden="1" customHeight="1" x14ac:dyDescent="0.25">
      <c r="A570" s="36" t="s">
        <v>395</v>
      </c>
      <c r="B570" s="33" t="s">
        <v>550</v>
      </c>
      <c r="C570" s="33" t="s">
        <v>303</v>
      </c>
      <c r="D570" s="33" t="s">
        <v>104</v>
      </c>
      <c r="E570" s="33" t="s">
        <v>560</v>
      </c>
      <c r="F570" s="33" t="s">
        <v>396</v>
      </c>
      <c r="G570" s="35">
        <f>G571</f>
        <v>0</v>
      </c>
    </row>
    <row r="571" spans="1:9" s="38" customFormat="1" ht="21.75" hidden="1" customHeight="1" x14ac:dyDescent="0.25">
      <c r="A571" s="36" t="s">
        <v>397</v>
      </c>
      <c r="B571" s="33" t="s">
        <v>550</v>
      </c>
      <c r="C571" s="33" t="s">
        <v>303</v>
      </c>
      <c r="D571" s="33" t="s">
        <v>104</v>
      </c>
      <c r="E571" s="33" t="s">
        <v>515</v>
      </c>
      <c r="F571" s="33" t="s">
        <v>398</v>
      </c>
      <c r="G571" s="35">
        <f>6-6</f>
        <v>0</v>
      </c>
    </row>
    <row r="572" spans="1:9" s="38" customFormat="1" ht="30.75" hidden="1" customHeight="1" x14ac:dyDescent="0.25">
      <c r="A572" s="58" t="s">
        <v>521</v>
      </c>
      <c r="B572" s="33" t="s">
        <v>550</v>
      </c>
      <c r="C572" s="33" t="s">
        <v>303</v>
      </c>
      <c r="D572" s="33" t="s">
        <v>104</v>
      </c>
      <c r="E572" s="33" t="s">
        <v>522</v>
      </c>
      <c r="F572" s="33" t="s">
        <v>102</v>
      </c>
      <c r="G572" s="35">
        <f>G573</f>
        <v>0</v>
      </c>
    </row>
    <row r="573" spans="1:9" s="38" customFormat="1" ht="26.25" hidden="1" x14ac:dyDescent="0.25">
      <c r="A573" s="36" t="s">
        <v>523</v>
      </c>
      <c r="B573" s="33" t="s">
        <v>550</v>
      </c>
      <c r="C573" s="33" t="s">
        <v>303</v>
      </c>
      <c r="D573" s="33" t="s">
        <v>104</v>
      </c>
      <c r="E573" s="33" t="s">
        <v>522</v>
      </c>
      <c r="F573" s="33" t="s">
        <v>122</v>
      </c>
      <c r="G573" s="35">
        <f>G574</f>
        <v>0</v>
      </c>
    </row>
    <row r="574" spans="1:9" s="38" customFormat="1" ht="26.25" hidden="1" x14ac:dyDescent="0.25">
      <c r="A574" s="36" t="s">
        <v>256</v>
      </c>
      <c r="B574" s="33" t="s">
        <v>550</v>
      </c>
      <c r="C574" s="33" t="s">
        <v>303</v>
      </c>
      <c r="D574" s="33" t="s">
        <v>104</v>
      </c>
      <c r="E574" s="33" t="s">
        <v>522</v>
      </c>
      <c r="F574" s="33" t="s">
        <v>124</v>
      </c>
      <c r="G574" s="35">
        <v>0</v>
      </c>
    </row>
    <row r="575" spans="1:9" s="42" customFormat="1" ht="12" hidden="1" customHeight="1" x14ac:dyDescent="0.2">
      <c r="A575" s="52" t="s">
        <v>561</v>
      </c>
      <c r="B575" s="31" t="s">
        <v>550</v>
      </c>
      <c r="C575" s="31" t="s">
        <v>100</v>
      </c>
      <c r="D575" s="31" t="s">
        <v>100</v>
      </c>
      <c r="E575" s="31" t="s">
        <v>101</v>
      </c>
      <c r="F575" s="31" t="s">
        <v>102</v>
      </c>
      <c r="G575" s="32">
        <f>G576</f>
        <v>6649</v>
      </c>
    </row>
    <row r="576" spans="1:9" s="38" customFormat="1" ht="15" hidden="1" x14ac:dyDescent="0.25">
      <c r="A576" s="36" t="s">
        <v>98</v>
      </c>
      <c r="B576" s="33" t="s">
        <v>550</v>
      </c>
      <c r="C576" s="33" t="s">
        <v>99</v>
      </c>
      <c r="D576" s="33" t="s">
        <v>100</v>
      </c>
      <c r="E576" s="33" t="s">
        <v>101</v>
      </c>
      <c r="F576" s="33" t="s">
        <v>102</v>
      </c>
      <c r="G576" s="35">
        <f>G577</f>
        <v>6649</v>
      </c>
    </row>
    <row r="577" spans="1:7" s="38" customFormat="1" ht="15" hidden="1" x14ac:dyDescent="0.25">
      <c r="A577" s="36" t="s">
        <v>174</v>
      </c>
      <c r="B577" s="33" t="s">
        <v>550</v>
      </c>
      <c r="C577" s="33" t="s">
        <v>99</v>
      </c>
      <c r="D577" s="33" t="s">
        <v>175</v>
      </c>
      <c r="E577" s="33" t="s">
        <v>101</v>
      </c>
      <c r="F577" s="33" t="s">
        <v>102</v>
      </c>
      <c r="G577" s="35">
        <f>G578+G587+G600</f>
        <v>6649</v>
      </c>
    </row>
    <row r="578" spans="1:7" s="38" customFormat="1" ht="26.25" hidden="1" x14ac:dyDescent="0.25">
      <c r="A578" s="36" t="s">
        <v>562</v>
      </c>
      <c r="B578" s="33" t="s">
        <v>550</v>
      </c>
      <c r="C578" s="33" t="s">
        <v>99</v>
      </c>
      <c r="D578" s="33" t="s">
        <v>175</v>
      </c>
      <c r="E578" s="33" t="s">
        <v>235</v>
      </c>
      <c r="F578" s="33" t="s">
        <v>102</v>
      </c>
      <c r="G578" s="35">
        <f>G579+G582</f>
        <v>5936.4</v>
      </c>
    </row>
    <row r="579" spans="1:7" s="38" customFormat="1" ht="43.5" hidden="1" customHeight="1" x14ac:dyDescent="0.25">
      <c r="A579" s="36" t="s">
        <v>236</v>
      </c>
      <c r="B579" s="33" t="s">
        <v>550</v>
      </c>
      <c r="C579" s="33" t="s">
        <v>99</v>
      </c>
      <c r="D579" s="33" t="s">
        <v>175</v>
      </c>
      <c r="E579" s="33" t="s">
        <v>237</v>
      </c>
      <c r="F579" s="33" t="s">
        <v>102</v>
      </c>
      <c r="G579" s="35">
        <f>G580</f>
        <v>548.4</v>
      </c>
    </row>
    <row r="580" spans="1:7" s="38" customFormat="1" ht="17.25" hidden="1" customHeight="1" x14ac:dyDescent="0.25">
      <c r="A580" s="36" t="s">
        <v>125</v>
      </c>
      <c r="B580" s="33" t="s">
        <v>550</v>
      </c>
      <c r="C580" s="33" t="s">
        <v>99</v>
      </c>
      <c r="D580" s="33" t="s">
        <v>175</v>
      </c>
      <c r="E580" s="33" t="s">
        <v>237</v>
      </c>
      <c r="F580" s="33" t="s">
        <v>126</v>
      </c>
      <c r="G580" s="35">
        <f>G581</f>
        <v>548.4</v>
      </c>
    </row>
    <row r="581" spans="1:7" s="38" customFormat="1" ht="15" hidden="1" x14ac:dyDescent="0.25">
      <c r="A581" s="36" t="s">
        <v>127</v>
      </c>
      <c r="B581" s="33" t="s">
        <v>550</v>
      </c>
      <c r="C581" s="33" t="s">
        <v>99</v>
      </c>
      <c r="D581" s="33" t="s">
        <v>175</v>
      </c>
      <c r="E581" s="33" t="s">
        <v>237</v>
      </c>
      <c r="F581" s="33" t="s">
        <v>128</v>
      </c>
      <c r="G581" s="35">
        <v>548.4</v>
      </c>
    </row>
    <row r="582" spans="1:7" s="38" customFormat="1" ht="26.25" hidden="1" customHeight="1" x14ac:dyDescent="0.25">
      <c r="A582" s="36" t="s">
        <v>238</v>
      </c>
      <c r="B582" s="33" t="s">
        <v>550</v>
      </c>
      <c r="C582" s="33" t="s">
        <v>99</v>
      </c>
      <c r="D582" s="33" t="s">
        <v>175</v>
      </c>
      <c r="E582" s="33" t="s">
        <v>239</v>
      </c>
      <c r="F582" s="33" t="s">
        <v>102</v>
      </c>
      <c r="G582" s="35">
        <f>G583+G585</f>
        <v>5388</v>
      </c>
    </row>
    <row r="583" spans="1:7" s="38" customFormat="1" ht="64.5" hidden="1" x14ac:dyDescent="0.25">
      <c r="A583" s="36" t="s">
        <v>111</v>
      </c>
      <c r="B583" s="33" t="s">
        <v>550</v>
      </c>
      <c r="C583" s="33" t="s">
        <v>99</v>
      </c>
      <c r="D583" s="33" t="s">
        <v>175</v>
      </c>
      <c r="E583" s="33" t="s">
        <v>239</v>
      </c>
      <c r="F583" s="33" t="s">
        <v>112</v>
      </c>
      <c r="G583" s="35">
        <f>G584</f>
        <v>2959.1</v>
      </c>
    </row>
    <row r="584" spans="1:7" s="38" customFormat="1" ht="15" hidden="1" x14ac:dyDescent="0.25">
      <c r="A584" s="36" t="s">
        <v>240</v>
      </c>
      <c r="B584" s="33" t="s">
        <v>550</v>
      </c>
      <c r="C584" s="33" t="s">
        <v>99</v>
      </c>
      <c r="D584" s="33" t="s">
        <v>175</v>
      </c>
      <c r="E584" s="33" t="s">
        <v>239</v>
      </c>
      <c r="F584" s="33" t="s">
        <v>241</v>
      </c>
      <c r="G584" s="35">
        <v>2959.1</v>
      </c>
    </row>
    <row r="585" spans="1:7" s="38" customFormat="1" ht="26.25" hidden="1" x14ac:dyDescent="0.25">
      <c r="A585" s="36" t="s">
        <v>121</v>
      </c>
      <c r="B585" s="33" t="s">
        <v>550</v>
      </c>
      <c r="C585" s="33" t="s">
        <v>99</v>
      </c>
      <c r="D585" s="33" t="s">
        <v>175</v>
      </c>
      <c r="E585" s="33" t="s">
        <v>239</v>
      </c>
      <c r="F585" s="33" t="s">
        <v>122</v>
      </c>
      <c r="G585" s="35">
        <f>G586</f>
        <v>2428.9</v>
      </c>
    </row>
    <row r="586" spans="1:7" s="38" customFormat="1" ht="26.25" hidden="1" x14ac:dyDescent="0.25">
      <c r="A586" s="36" t="s">
        <v>123</v>
      </c>
      <c r="B586" s="33" t="s">
        <v>550</v>
      </c>
      <c r="C586" s="33" t="s">
        <v>99</v>
      </c>
      <c r="D586" s="33" t="s">
        <v>175</v>
      </c>
      <c r="E586" s="33" t="s">
        <v>239</v>
      </c>
      <c r="F586" s="33" t="s">
        <v>124</v>
      </c>
      <c r="G586" s="35">
        <v>2428.9</v>
      </c>
    </row>
    <row r="587" spans="1:7" s="38" customFormat="1" ht="26.25" hidden="1" customHeight="1" x14ac:dyDescent="0.25">
      <c r="A587" s="58" t="s">
        <v>545</v>
      </c>
      <c r="B587" s="33" t="s">
        <v>550</v>
      </c>
      <c r="C587" s="33" t="s">
        <v>99</v>
      </c>
      <c r="D587" s="33" t="s">
        <v>175</v>
      </c>
      <c r="E587" s="33" t="s">
        <v>183</v>
      </c>
      <c r="F587" s="33" t="s">
        <v>102</v>
      </c>
      <c r="G587" s="35">
        <f>G588+G592+G596</f>
        <v>625</v>
      </c>
    </row>
    <row r="588" spans="1:7" s="38" customFormat="1" ht="69" hidden="1" customHeight="1" x14ac:dyDescent="0.25">
      <c r="A588" s="58" t="s">
        <v>190</v>
      </c>
      <c r="B588" s="33" t="s">
        <v>550</v>
      </c>
      <c r="C588" s="33" t="s">
        <v>99</v>
      </c>
      <c r="D588" s="33" t="s">
        <v>175</v>
      </c>
      <c r="E588" s="33" t="s">
        <v>191</v>
      </c>
      <c r="F588" s="33" t="s">
        <v>102</v>
      </c>
      <c r="G588" s="35">
        <f>G589</f>
        <v>7</v>
      </c>
    </row>
    <row r="589" spans="1:7" s="38" customFormat="1" ht="18.75" hidden="1" customHeight="1" x14ac:dyDescent="0.25">
      <c r="A589" s="58" t="s">
        <v>180</v>
      </c>
      <c r="B589" s="33" t="s">
        <v>550</v>
      </c>
      <c r="C589" s="33" t="s">
        <v>99</v>
      </c>
      <c r="D589" s="33" t="s">
        <v>175</v>
      </c>
      <c r="E589" s="33" t="s">
        <v>192</v>
      </c>
      <c r="F589" s="33" t="s">
        <v>102</v>
      </c>
      <c r="G589" s="35">
        <f>G590</f>
        <v>7</v>
      </c>
    </row>
    <row r="590" spans="1:7" s="38" customFormat="1" ht="26.25" hidden="1" customHeight="1" x14ac:dyDescent="0.25">
      <c r="A590" s="36" t="s">
        <v>121</v>
      </c>
      <c r="B590" s="33" t="s">
        <v>550</v>
      </c>
      <c r="C590" s="33" t="s">
        <v>99</v>
      </c>
      <c r="D590" s="33" t="s">
        <v>175</v>
      </c>
      <c r="E590" s="33" t="s">
        <v>192</v>
      </c>
      <c r="F590" s="33" t="s">
        <v>122</v>
      </c>
      <c r="G590" s="35">
        <f>G591</f>
        <v>7</v>
      </c>
    </row>
    <row r="591" spans="1:7" s="38" customFormat="1" ht="26.25" hidden="1" customHeight="1" x14ac:dyDescent="0.25">
      <c r="A591" s="36" t="s">
        <v>123</v>
      </c>
      <c r="B591" s="33" t="s">
        <v>550</v>
      </c>
      <c r="C591" s="33" t="s">
        <v>99</v>
      </c>
      <c r="D591" s="33" t="s">
        <v>175</v>
      </c>
      <c r="E591" s="33" t="s">
        <v>192</v>
      </c>
      <c r="F591" s="33" t="s">
        <v>124</v>
      </c>
      <c r="G591" s="35">
        <f>5+2</f>
        <v>7</v>
      </c>
    </row>
    <row r="592" spans="1:7" s="38" customFormat="1" ht="26.25" hidden="1" customHeight="1" x14ac:dyDescent="0.25">
      <c r="A592" s="36" t="s">
        <v>193</v>
      </c>
      <c r="B592" s="33" t="s">
        <v>550</v>
      </c>
      <c r="C592" s="33" t="s">
        <v>99</v>
      </c>
      <c r="D592" s="33" t="s">
        <v>175</v>
      </c>
      <c r="E592" s="33" t="s">
        <v>194</v>
      </c>
      <c r="F592" s="33" t="s">
        <v>102</v>
      </c>
      <c r="G592" s="35">
        <f>G593</f>
        <v>28</v>
      </c>
    </row>
    <row r="593" spans="1:9" s="38" customFormat="1" ht="20.25" hidden="1" customHeight="1" x14ac:dyDescent="0.25">
      <c r="A593" s="58" t="s">
        <v>180</v>
      </c>
      <c r="B593" s="33" t="s">
        <v>550</v>
      </c>
      <c r="C593" s="33" t="s">
        <v>99</v>
      </c>
      <c r="D593" s="33" t="s">
        <v>175</v>
      </c>
      <c r="E593" s="33" t="s">
        <v>195</v>
      </c>
      <c r="F593" s="33" t="s">
        <v>102</v>
      </c>
      <c r="G593" s="35">
        <f>G594</f>
        <v>28</v>
      </c>
    </row>
    <row r="594" spans="1:9" s="38" customFormat="1" ht="26.25" hidden="1" customHeight="1" x14ac:dyDescent="0.25">
      <c r="A594" s="36" t="s">
        <v>121</v>
      </c>
      <c r="B594" s="33" t="s">
        <v>550</v>
      </c>
      <c r="C594" s="33" t="s">
        <v>99</v>
      </c>
      <c r="D594" s="33" t="s">
        <v>175</v>
      </c>
      <c r="E594" s="33" t="s">
        <v>195</v>
      </c>
      <c r="F594" s="33" t="s">
        <v>122</v>
      </c>
      <c r="G594" s="35">
        <f>G595</f>
        <v>28</v>
      </c>
    </row>
    <row r="595" spans="1:9" s="38" customFormat="1" ht="26.25" hidden="1" x14ac:dyDescent="0.25">
      <c r="A595" s="36" t="s">
        <v>123</v>
      </c>
      <c r="B595" s="33" t="s">
        <v>550</v>
      </c>
      <c r="C595" s="33" t="s">
        <v>99</v>
      </c>
      <c r="D595" s="33" t="s">
        <v>175</v>
      </c>
      <c r="E595" s="33" t="s">
        <v>195</v>
      </c>
      <c r="F595" s="33" t="s">
        <v>124</v>
      </c>
      <c r="G595" s="35">
        <v>28</v>
      </c>
    </row>
    <row r="596" spans="1:9" s="38" customFormat="1" ht="42.75" hidden="1" customHeight="1" x14ac:dyDescent="0.25">
      <c r="A596" s="36" t="s">
        <v>196</v>
      </c>
      <c r="B596" s="33" t="s">
        <v>550</v>
      </c>
      <c r="C596" s="33" t="s">
        <v>99</v>
      </c>
      <c r="D596" s="33" t="s">
        <v>175</v>
      </c>
      <c r="E596" s="33" t="s">
        <v>197</v>
      </c>
      <c r="F596" s="33" t="s">
        <v>102</v>
      </c>
      <c r="G596" s="35">
        <f>G597</f>
        <v>590</v>
      </c>
    </row>
    <row r="597" spans="1:9" s="38" customFormat="1" ht="20.25" hidden="1" customHeight="1" x14ac:dyDescent="0.25">
      <c r="A597" s="58" t="s">
        <v>180</v>
      </c>
      <c r="B597" s="33" t="s">
        <v>550</v>
      </c>
      <c r="C597" s="33" t="s">
        <v>99</v>
      </c>
      <c r="D597" s="33" t="s">
        <v>175</v>
      </c>
      <c r="E597" s="33" t="s">
        <v>198</v>
      </c>
      <c r="F597" s="33" t="s">
        <v>102</v>
      </c>
      <c r="G597" s="35">
        <f>G598</f>
        <v>590</v>
      </c>
    </row>
    <row r="598" spans="1:9" s="38" customFormat="1" ht="25.5" hidden="1" customHeight="1" x14ac:dyDescent="0.25">
      <c r="A598" s="36" t="s">
        <v>121</v>
      </c>
      <c r="B598" s="33" t="s">
        <v>550</v>
      </c>
      <c r="C598" s="33" t="s">
        <v>99</v>
      </c>
      <c r="D598" s="33" t="s">
        <v>175</v>
      </c>
      <c r="E598" s="33" t="s">
        <v>198</v>
      </c>
      <c r="F598" s="33" t="s">
        <v>122</v>
      </c>
      <c r="G598" s="35">
        <f>G599</f>
        <v>590</v>
      </c>
    </row>
    <row r="599" spans="1:9" s="38" customFormat="1" ht="32.25" hidden="1" customHeight="1" x14ac:dyDescent="0.25">
      <c r="A599" s="36" t="s">
        <v>123</v>
      </c>
      <c r="B599" s="33" t="s">
        <v>550</v>
      </c>
      <c r="C599" s="33" t="s">
        <v>99</v>
      </c>
      <c r="D599" s="33" t="s">
        <v>175</v>
      </c>
      <c r="E599" s="33" t="s">
        <v>198</v>
      </c>
      <c r="F599" s="33" t="s">
        <v>124</v>
      </c>
      <c r="G599" s="35">
        <v>590</v>
      </c>
    </row>
    <row r="600" spans="1:9" s="38" customFormat="1" ht="45" hidden="1" customHeight="1" x14ac:dyDescent="0.25">
      <c r="A600" s="36" t="s">
        <v>204</v>
      </c>
      <c r="B600" s="33" t="s">
        <v>550</v>
      </c>
      <c r="C600" s="33" t="s">
        <v>99</v>
      </c>
      <c r="D600" s="33" t="s">
        <v>175</v>
      </c>
      <c r="E600" s="33" t="s">
        <v>205</v>
      </c>
      <c r="F600" s="33" t="s">
        <v>102</v>
      </c>
      <c r="G600" s="35">
        <f>G601</f>
        <v>87.6</v>
      </c>
    </row>
    <row r="601" spans="1:9" s="38" customFormat="1" ht="42" hidden="1" customHeight="1" x14ac:dyDescent="0.25">
      <c r="A601" s="36" t="s">
        <v>206</v>
      </c>
      <c r="B601" s="33" t="s">
        <v>550</v>
      </c>
      <c r="C601" s="33" t="s">
        <v>99</v>
      </c>
      <c r="D601" s="33" t="s">
        <v>175</v>
      </c>
      <c r="E601" s="33" t="s">
        <v>207</v>
      </c>
      <c r="F601" s="33" t="s">
        <v>102</v>
      </c>
      <c r="G601" s="35">
        <f>G602</f>
        <v>87.6</v>
      </c>
    </row>
    <row r="602" spans="1:9" s="38" customFormat="1" ht="43.5" hidden="1" customHeight="1" x14ac:dyDescent="0.25">
      <c r="A602" s="36" t="s">
        <v>208</v>
      </c>
      <c r="B602" s="33" t="s">
        <v>550</v>
      </c>
      <c r="C602" s="33" t="s">
        <v>99</v>
      </c>
      <c r="D602" s="33" t="s">
        <v>175</v>
      </c>
      <c r="E602" s="33" t="s">
        <v>209</v>
      </c>
      <c r="F602" s="33" t="s">
        <v>102</v>
      </c>
      <c r="G602" s="35">
        <f>G603</f>
        <v>87.6</v>
      </c>
    </row>
    <row r="603" spans="1:9" s="38" customFormat="1" ht="18.75" hidden="1" customHeight="1" x14ac:dyDescent="0.25">
      <c r="A603" s="36" t="s">
        <v>180</v>
      </c>
      <c r="B603" s="33" t="s">
        <v>550</v>
      </c>
      <c r="C603" s="33" t="s">
        <v>99</v>
      </c>
      <c r="D603" s="33" t="s">
        <v>175</v>
      </c>
      <c r="E603" s="33" t="s">
        <v>210</v>
      </c>
      <c r="F603" s="33" t="s">
        <v>102</v>
      </c>
      <c r="G603" s="35">
        <f>G604</f>
        <v>87.6</v>
      </c>
    </row>
    <row r="604" spans="1:9" s="38" customFormat="1" ht="32.25" hidden="1" customHeight="1" x14ac:dyDescent="0.25">
      <c r="A604" s="36" t="s">
        <v>121</v>
      </c>
      <c r="B604" s="33" t="s">
        <v>550</v>
      </c>
      <c r="C604" s="33" t="s">
        <v>99</v>
      </c>
      <c r="D604" s="33" t="s">
        <v>175</v>
      </c>
      <c r="E604" s="33" t="s">
        <v>210</v>
      </c>
      <c r="F604" s="33" t="s">
        <v>122</v>
      </c>
      <c r="G604" s="35">
        <f>G605</f>
        <v>87.6</v>
      </c>
    </row>
    <row r="605" spans="1:9" s="38" customFormat="1" ht="32.25" hidden="1" customHeight="1" x14ac:dyDescent="0.25">
      <c r="A605" s="36" t="s">
        <v>123</v>
      </c>
      <c r="B605" s="33" t="s">
        <v>550</v>
      </c>
      <c r="C605" s="33" t="s">
        <v>99</v>
      </c>
      <c r="D605" s="33" t="s">
        <v>175</v>
      </c>
      <c r="E605" s="33" t="s">
        <v>210</v>
      </c>
      <c r="F605" s="33" t="s">
        <v>124</v>
      </c>
      <c r="G605" s="35">
        <v>87.6</v>
      </c>
    </row>
    <row r="606" spans="1:9" s="38" customFormat="1" ht="44.25" customHeight="1" x14ac:dyDescent="0.25">
      <c r="A606" s="36" t="s">
        <v>717</v>
      </c>
      <c r="B606" s="33" t="s">
        <v>550</v>
      </c>
      <c r="C606" s="33" t="s">
        <v>303</v>
      </c>
      <c r="D606" s="33" t="s">
        <v>104</v>
      </c>
      <c r="E606" s="33" t="s">
        <v>730</v>
      </c>
      <c r="F606" s="33" t="s">
        <v>102</v>
      </c>
      <c r="G606" s="35">
        <f>G607</f>
        <v>1.5</v>
      </c>
      <c r="H606" s="35">
        <f t="shared" ref="H606:I607" si="92">H607</f>
        <v>0</v>
      </c>
      <c r="I606" s="35">
        <f t="shared" si="92"/>
        <v>0</v>
      </c>
    </row>
    <row r="607" spans="1:9" s="38" customFormat="1" ht="32.25" customHeight="1" x14ac:dyDescent="0.25">
      <c r="A607" s="36" t="s">
        <v>395</v>
      </c>
      <c r="B607" s="33" t="s">
        <v>550</v>
      </c>
      <c r="C607" s="33" t="s">
        <v>303</v>
      </c>
      <c r="D607" s="33" t="s">
        <v>104</v>
      </c>
      <c r="E607" s="33" t="s">
        <v>730</v>
      </c>
      <c r="F607" s="33" t="s">
        <v>396</v>
      </c>
      <c r="G607" s="35">
        <f>G608</f>
        <v>1.5</v>
      </c>
      <c r="H607" s="35">
        <f t="shared" si="92"/>
        <v>0</v>
      </c>
      <c r="I607" s="35">
        <f t="shared" si="92"/>
        <v>0</v>
      </c>
    </row>
    <row r="608" spans="1:9" s="38" customFormat="1" ht="32.25" customHeight="1" x14ac:dyDescent="0.25">
      <c r="A608" s="36" t="s">
        <v>397</v>
      </c>
      <c r="B608" s="33" t="s">
        <v>550</v>
      </c>
      <c r="C608" s="33" t="s">
        <v>303</v>
      </c>
      <c r="D608" s="33" t="s">
        <v>104</v>
      </c>
      <c r="E608" s="33" t="s">
        <v>730</v>
      </c>
      <c r="F608" s="33" t="s">
        <v>398</v>
      </c>
      <c r="G608" s="35">
        <v>1.5</v>
      </c>
      <c r="H608" s="35">
        <v>0</v>
      </c>
      <c r="I608" s="35">
        <v>0</v>
      </c>
    </row>
    <row r="609" spans="1:9" s="38" customFormat="1" ht="32.25" customHeight="1" x14ac:dyDescent="0.25">
      <c r="A609" s="36" t="s">
        <v>715</v>
      </c>
      <c r="B609" s="33" t="s">
        <v>550</v>
      </c>
      <c r="C609" s="33" t="s">
        <v>303</v>
      </c>
      <c r="D609" s="33" t="s">
        <v>104</v>
      </c>
      <c r="E609" s="33" t="s">
        <v>731</v>
      </c>
      <c r="F609" s="33" t="s">
        <v>102</v>
      </c>
      <c r="G609" s="35">
        <f>G610</f>
        <v>28.7</v>
      </c>
      <c r="H609" s="35">
        <f t="shared" ref="H609:I610" si="93">H610</f>
        <v>0</v>
      </c>
      <c r="I609" s="35">
        <f t="shared" si="93"/>
        <v>0</v>
      </c>
    </row>
    <row r="610" spans="1:9" s="38" customFormat="1" ht="32.25" customHeight="1" x14ac:dyDescent="0.25">
      <c r="A610" s="36" t="s">
        <v>395</v>
      </c>
      <c r="B610" s="33" t="s">
        <v>550</v>
      </c>
      <c r="C610" s="33" t="s">
        <v>303</v>
      </c>
      <c r="D610" s="33" t="s">
        <v>104</v>
      </c>
      <c r="E610" s="33" t="s">
        <v>731</v>
      </c>
      <c r="F610" s="33" t="s">
        <v>396</v>
      </c>
      <c r="G610" s="35">
        <f>G611</f>
        <v>28.7</v>
      </c>
      <c r="H610" s="35">
        <f t="shared" si="93"/>
        <v>0</v>
      </c>
      <c r="I610" s="35">
        <f t="shared" si="93"/>
        <v>0</v>
      </c>
    </row>
    <row r="611" spans="1:9" s="38" customFormat="1" ht="32.25" customHeight="1" x14ac:dyDescent="0.25">
      <c r="A611" s="36" t="s">
        <v>397</v>
      </c>
      <c r="B611" s="33" t="s">
        <v>550</v>
      </c>
      <c r="C611" s="33" t="s">
        <v>303</v>
      </c>
      <c r="D611" s="33" t="s">
        <v>104</v>
      </c>
      <c r="E611" s="33" t="s">
        <v>731</v>
      </c>
      <c r="F611" s="33" t="s">
        <v>398</v>
      </c>
      <c r="G611" s="35">
        <v>28.7</v>
      </c>
      <c r="H611" s="120">
        <v>0</v>
      </c>
      <c r="I611" s="120">
        <v>0</v>
      </c>
    </row>
    <row r="612" spans="1:9" s="42" customFormat="1" ht="14.25" x14ac:dyDescent="0.2">
      <c r="A612" s="52" t="s">
        <v>563</v>
      </c>
      <c r="B612" s="31" t="s">
        <v>564</v>
      </c>
      <c r="C612" s="31" t="s">
        <v>100</v>
      </c>
      <c r="D612" s="31" t="s">
        <v>100</v>
      </c>
      <c r="E612" s="31" t="s">
        <v>101</v>
      </c>
      <c r="F612" s="31" t="s">
        <v>102</v>
      </c>
      <c r="G612" s="32">
        <f t="shared" ref="G612:I613" si="94">G613</f>
        <v>5832.9999999999991</v>
      </c>
      <c r="H612" s="32">
        <f t="shared" si="94"/>
        <v>5732.9999999999991</v>
      </c>
      <c r="I612" s="32">
        <f t="shared" si="94"/>
        <v>5732.9999999999991</v>
      </c>
    </row>
    <row r="613" spans="1:9" s="42" customFormat="1" ht="15" x14ac:dyDescent="0.25">
      <c r="A613" s="36" t="s">
        <v>459</v>
      </c>
      <c r="B613" s="33" t="s">
        <v>564</v>
      </c>
      <c r="C613" s="33" t="s">
        <v>460</v>
      </c>
      <c r="D613" s="33" t="s">
        <v>100</v>
      </c>
      <c r="E613" s="33" t="s">
        <v>101</v>
      </c>
      <c r="F613" s="33" t="s">
        <v>102</v>
      </c>
      <c r="G613" s="35">
        <f t="shared" si="94"/>
        <v>5832.9999999999991</v>
      </c>
      <c r="H613" s="35">
        <f t="shared" si="94"/>
        <v>5732.9999999999991</v>
      </c>
      <c r="I613" s="35">
        <f t="shared" si="94"/>
        <v>5732.9999999999991</v>
      </c>
    </row>
    <row r="614" spans="1:9" s="42" customFormat="1" ht="15" x14ac:dyDescent="0.25">
      <c r="A614" s="36" t="s">
        <v>461</v>
      </c>
      <c r="B614" s="33" t="s">
        <v>564</v>
      </c>
      <c r="C614" s="33" t="s">
        <v>460</v>
      </c>
      <c r="D614" s="33" t="s">
        <v>99</v>
      </c>
      <c r="E614" s="33" t="s">
        <v>101</v>
      </c>
      <c r="F614" s="33" t="s">
        <v>102</v>
      </c>
      <c r="G614" s="35">
        <f>G615+G635+G641+G646</f>
        <v>5832.9999999999991</v>
      </c>
      <c r="H614" s="35">
        <f>H615+H635+H641+H646</f>
        <v>5732.9999999999991</v>
      </c>
      <c r="I614" s="35">
        <f>I615+I635+I641+I646</f>
        <v>5732.9999999999991</v>
      </c>
    </row>
    <row r="615" spans="1:9" s="42" customFormat="1" ht="26.25" x14ac:dyDescent="0.25">
      <c r="A615" s="36" t="s">
        <v>470</v>
      </c>
      <c r="B615" s="33" t="s">
        <v>564</v>
      </c>
      <c r="C615" s="33" t="s">
        <v>460</v>
      </c>
      <c r="D615" s="33" t="s">
        <v>99</v>
      </c>
      <c r="E615" s="33" t="s">
        <v>471</v>
      </c>
      <c r="F615" s="33" t="s">
        <v>102</v>
      </c>
      <c r="G615" s="35">
        <f>G616+G631</f>
        <v>5749.9</v>
      </c>
      <c r="H615" s="35">
        <f>H616+H631</f>
        <v>5649.9</v>
      </c>
      <c r="I615" s="35">
        <f>I616+I631</f>
        <v>5649.9</v>
      </c>
    </row>
    <row r="616" spans="1:9" s="42" customFormat="1" ht="30.75" customHeight="1" x14ac:dyDescent="0.25">
      <c r="A616" s="36" t="s">
        <v>472</v>
      </c>
      <c r="B616" s="33" t="s">
        <v>564</v>
      </c>
      <c r="C616" s="33" t="s">
        <v>460</v>
      </c>
      <c r="D616" s="33" t="s">
        <v>99</v>
      </c>
      <c r="E616" s="33" t="s">
        <v>473</v>
      </c>
      <c r="F616" s="33" t="s">
        <v>102</v>
      </c>
      <c r="G616" s="35">
        <f>G617+G628+G625+G620</f>
        <v>5251.5</v>
      </c>
      <c r="H616" s="35">
        <f>H617+H628+H625+H620</f>
        <v>5251.5</v>
      </c>
      <c r="I616" s="35">
        <f>I617+I628+I625+I620</f>
        <v>5251.5</v>
      </c>
    </row>
    <row r="617" spans="1:9" s="42" customFormat="1" ht="31.5" customHeight="1" x14ac:dyDescent="0.25">
      <c r="A617" s="36" t="s">
        <v>238</v>
      </c>
      <c r="B617" s="33" t="s">
        <v>564</v>
      </c>
      <c r="C617" s="33" t="s">
        <v>460</v>
      </c>
      <c r="D617" s="33" t="s">
        <v>99</v>
      </c>
      <c r="E617" s="33" t="s">
        <v>474</v>
      </c>
      <c r="F617" s="33" t="s">
        <v>102</v>
      </c>
      <c r="G617" s="35">
        <f>G618+G623</f>
        <v>4486</v>
      </c>
      <c r="H617" s="35">
        <f>H618+H623</f>
        <v>4895.3</v>
      </c>
      <c r="I617" s="35">
        <f>I618+I623</f>
        <v>4895.3</v>
      </c>
    </row>
    <row r="618" spans="1:9" s="42" customFormat="1" ht="74.25" customHeight="1" x14ac:dyDescent="0.25">
      <c r="A618" s="36" t="s">
        <v>111</v>
      </c>
      <c r="B618" s="33" t="s">
        <v>564</v>
      </c>
      <c r="C618" s="33" t="s">
        <v>460</v>
      </c>
      <c r="D618" s="33" t="s">
        <v>99</v>
      </c>
      <c r="E618" s="33" t="s">
        <v>474</v>
      </c>
      <c r="F618" s="33" t="s">
        <v>112</v>
      </c>
      <c r="G618" s="35">
        <f>G619</f>
        <v>3931.0000000000005</v>
      </c>
      <c r="H618" s="35">
        <f>H619</f>
        <v>4340.3</v>
      </c>
      <c r="I618" s="35">
        <f>I619</f>
        <v>4340.3</v>
      </c>
    </row>
    <row r="619" spans="1:9" s="42" customFormat="1" ht="22.5" customHeight="1" x14ac:dyDescent="0.25">
      <c r="A619" s="36" t="s">
        <v>240</v>
      </c>
      <c r="B619" s="33" t="s">
        <v>564</v>
      </c>
      <c r="C619" s="33" t="s">
        <v>460</v>
      </c>
      <c r="D619" s="33" t="s">
        <v>99</v>
      </c>
      <c r="E619" s="33" t="s">
        <v>474</v>
      </c>
      <c r="F619" s="33" t="s">
        <v>241</v>
      </c>
      <c r="G619" s="35">
        <f>4340.3-307-78.6-23.7</f>
        <v>3931.0000000000005</v>
      </c>
      <c r="H619" s="35">
        <f>4340.3-307+307</f>
        <v>4340.3</v>
      </c>
      <c r="I619" s="35">
        <f>4340.3-307+307</f>
        <v>4340.3</v>
      </c>
    </row>
    <row r="620" spans="1:9" s="42" customFormat="1" ht="60.75" customHeight="1" x14ac:dyDescent="0.25">
      <c r="A620" s="36" t="s">
        <v>728</v>
      </c>
      <c r="B620" s="33" t="s">
        <v>564</v>
      </c>
      <c r="C620" s="33" t="s">
        <v>460</v>
      </c>
      <c r="D620" s="33" t="s">
        <v>99</v>
      </c>
      <c r="E620" s="33" t="s">
        <v>729</v>
      </c>
      <c r="F620" s="33" t="s">
        <v>102</v>
      </c>
      <c r="G620" s="35">
        <f>G621</f>
        <v>102.3</v>
      </c>
      <c r="H620" s="35">
        <f t="shared" ref="H620:I621" si="95">H621</f>
        <v>0</v>
      </c>
      <c r="I620" s="35">
        <f t="shared" si="95"/>
        <v>0</v>
      </c>
    </row>
    <row r="621" spans="1:9" s="42" customFormat="1" ht="69.75" customHeight="1" x14ac:dyDescent="0.25">
      <c r="A621" s="36" t="s">
        <v>111</v>
      </c>
      <c r="B621" s="33" t="s">
        <v>564</v>
      </c>
      <c r="C621" s="33" t="s">
        <v>460</v>
      </c>
      <c r="D621" s="33" t="s">
        <v>99</v>
      </c>
      <c r="E621" s="33" t="s">
        <v>729</v>
      </c>
      <c r="F621" s="33" t="s">
        <v>112</v>
      </c>
      <c r="G621" s="35">
        <f>G622</f>
        <v>102.3</v>
      </c>
      <c r="H621" s="35">
        <f t="shared" si="95"/>
        <v>0</v>
      </c>
      <c r="I621" s="35">
        <f t="shared" si="95"/>
        <v>0</v>
      </c>
    </row>
    <row r="622" spans="1:9" s="42" customFormat="1" ht="22.5" customHeight="1" x14ac:dyDescent="0.25">
      <c r="A622" s="36" t="s">
        <v>240</v>
      </c>
      <c r="B622" s="33" t="s">
        <v>564</v>
      </c>
      <c r="C622" s="33" t="s">
        <v>460</v>
      </c>
      <c r="D622" s="33" t="s">
        <v>99</v>
      </c>
      <c r="E622" s="33" t="s">
        <v>729</v>
      </c>
      <c r="F622" s="33" t="s">
        <v>241</v>
      </c>
      <c r="G622" s="35">
        <f>78.6+23.7</f>
        <v>102.3</v>
      </c>
      <c r="H622" s="35">
        <v>0</v>
      </c>
      <c r="I622" s="35">
        <v>0</v>
      </c>
    </row>
    <row r="623" spans="1:9" s="42" customFormat="1" ht="30" customHeight="1" x14ac:dyDescent="0.25">
      <c r="A623" s="36" t="s">
        <v>121</v>
      </c>
      <c r="B623" s="33" t="s">
        <v>564</v>
      </c>
      <c r="C623" s="33" t="s">
        <v>460</v>
      </c>
      <c r="D623" s="33" t="s">
        <v>99</v>
      </c>
      <c r="E623" s="33" t="s">
        <v>474</v>
      </c>
      <c r="F623" s="33" t="s">
        <v>122</v>
      </c>
      <c r="G623" s="35">
        <f>G624</f>
        <v>555</v>
      </c>
      <c r="H623" s="35">
        <f>H624</f>
        <v>555</v>
      </c>
      <c r="I623" s="35">
        <f>I624</f>
        <v>555</v>
      </c>
    </row>
    <row r="624" spans="1:9" s="42" customFormat="1" ht="26.25" x14ac:dyDescent="0.25">
      <c r="A624" s="36" t="s">
        <v>256</v>
      </c>
      <c r="B624" s="33" t="s">
        <v>564</v>
      </c>
      <c r="C624" s="33" t="s">
        <v>460</v>
      </c>
      <c r="D624" s="33" t="s">
        <v>99</v>
      </c>
      <c r="E624" s="33" t="s">
        <v>474</v>
      </c>
      <c r="F624" s="33" t="s">
        <v>124</v>
      </c>
      <c r="G624" s="35">
        <v>555</v>
      </c>
      <c r="H624" s="35">
        <v>555</v>
      </c>
      <c r="I624" s="35">
        <v>555</v>
      </c>
    </row>
    <row r="625" spans="1:9" s="42" customFormat="1" ht="26.25" x14ac:dyDescent="0.25">
      <c r="A625" s="36" t="s">
        <v>475</v>
      </c>
      <c r="B625" s="33" t="s">
        <v>564</v>
      </c>
      <c r="C625" s="33" t="s">
        <v>460</v>
      </c>
      <c r="D625" s="33" t="s">
        <v>99</v>
      </c>
      <c r="E625" s="33" t="s">
        <v>476</v>
      </c>
      <c r="F625" s="33" t="s">
        <v>102</v>
      </c>
      <c r="G625" s="35">
        <f t="shared" ref="G625:I626" si="96">G626</f>
        <v>307</v>
      </c>
      <c r="H625" s="35">
        <f t="shared" si="96"/>
        <v>0</v>
      </c>
      <c r="I625" s="35">
        <f t="shared" si="96"/>
        <v>0</v>
      </c>
    </row>
    <row r="626" spans="1:9" s="42" customFormat="1" ht="74.25" customHeight="1" x14ac:dyDescent="0.25">
      <c r="A626" s="36" t="s">
        <v>111</v>
      </c>
      <c r="B626" s="33" t="s">
        <v>564</v>
      </c>
      <c r="C626" s="33" t="s">
        <v>460</v>
      </c>
      <c r="D626" s="33" t="s">
        <v>99</v>
      </c>
      <c r="E626" s="33" t="s">
        <v>476</v>
      </c>
      <c r="F626" s="33" t="s">
        <v>112</v>
      </c>
      <c r="G626" s="35">
        <f t="shared" si="96"/>
        <v>307</v>
      </c>
      <c r="H626" s="35">
        <f t="shared" si="96"/>
        <v>0</v>
      </c>
      <c r="I626" s="35">
        <f t="shared" si="96"/>
        <v>0</v>
      </c>
    </row>
    <row r="627" spans="1:9" s="42" customFormat="1" ht="15" x14ac:dyDescent="0.25">
      <c r="A627" s="36" t="s">
        <v>240</v>
      </c>
      <c r="B627" s="33" t="s">
        <v>564</v>
      </c>
      <c r="C627" s="33" t="s">
        <v>460</v>
      </c>
      <c r="D627" s="33" t="s">
        <v>99</v>
      </c>
      <c r="E627" s="33" t="s">
        <v>476</v>
      </c>
      <c r="F627" s="33" t="s">
        <v>241</v>
      </c>
      <c r="G627" s="35">
        <v>307</v>
      </c>
      <c r="H627" s="35">
        <v>0</v>
      </c>
      <c r="I627" s="35">
        <v>0</v>
      </c>
    </row>
    <row r="628" spans="1:9" s="42" customFormat="1" ht="55.5" customHeight="1" x14ac:dyDescent="0.25">
      <c r="A628" s="36" t="s">
        <v>236</v>
      </c>
      <c r="B628" s="33" t="s">
        <v>564</v>
      </c>
      <c r="C628" s="33" t="s">
        <v>460</v>
      </c>
      <c r="D628" s="33" t="s">
        <v>99</v>
      </c>
      <c r="E628" s="33" t="s">
        <v>477</v>
      </c>
      <c r="F628" s="33" t="s">
        <v>102</v>
      </c>
      <c r="G628" s="35">
        <f t="shared" ref="G628:I629" si="97">G629</f>
        <v>356.2</v>
      </c>
      <c r="H628" s="35">
        <f t="shared" si="97"/>
        <v>356.2</v>
      </c>
      <c r="I628" s="35">
        <f t="shared" si="97"/>
        <v>356.2</v>
      </c>
    </row>
    <row r="629" spans="1:9" s="42" customFormat="1" ht="15" x14ac:dyDescent="0.25">
      <c r="A629" s="36" t="s">
        <v>125</v>
      </c>
      <c r="B629" s="33" t="s">
        <v>564</v>
      </c>
      <c r="C629" s="33" t="s">
        <v>460</v>
      </c>
      <c r="D629" s="33" t="s">
        <v>99</v>
      </c>
      <c r="E629" s="33" t="s">
        <v>477</v>
      </c>
      <c r="F629" s="33" t="s">
        <v>126</v>
      </c>
      <c r="G629" s="35">
        <f t="shared" si="97"/>
        <v>356.2</v>
      </c>
      <c r="H629" s="35">
        <f t="shared" si="97"/>
        <v>356.2</v>
      </c>
      <c r="I629" s="35">
        <f t="shared" si="97"/>
        <v>356.2</v>
      </c>
    </row>
    <row r="630" spans="1:9" s="42" customFormat="1" ht="15" x14ac:dyDescent="0.25">
      <c r="A630" s="36" t="s">
        <v>127</v>
      </c>
      <c r="B630" s="33" t="s">
        <v>564</v>
      </c>
      <c r="C630" s="33" t="s">
        <v>460</v>
      </c>
      <c r="D630" s="33" t="s">
        <v>99</v>
      </c>
      <c r="E630" s="33" t="s">
        <v>477</v>
      </c>
      <c r="F630" s="33" t="s">
        <v>128</v>
      </c>
      <c r="G630" s="35">
        <v>356.2</v>
      </c>
      <c r="H630" s="35">
        <v>356.2</v>
      </c>
      <c r="I630" s="35">
        <v>356.2</v>
      </c>
    </row>
    <row r="631" spans="1:9" s="42" customFormat="1" ht="39" customHeight="1" x14ac:dyDescent="0.25">
      <c r="A631" s="36" t="s">
        <v>478</v>
      </c>
      <c r="B631" s="33" t="s">
        <v>564</v>
      </c>
      <c r="C631" s="33" t="s">
        <v>460</v>
      </c>
      <c r="D631" s="33" t="s">
        <v>99</v>
      </c>
      <c r="E631" s="33" t="s">
        <v>479</v>
      </c>
      <c r="F631" s="33" t="s">
        <v>102</v>
      </c>
      <c r="G631" s="35">
        <f>G632</f>
        <v>498.4</v>
      </c>
      <c r="H631" s="35">
        <f t="shared" ref="H631:I633" si="98">H632</f>
        <v>398.4</v>
      </c>
      <c r="I631" s="35">
        <f t="shared" si="98"/>
        <v>398.4</v>
      </c>
    </row>
    <row r="632" spans="1:9" s="42" customFormat="1" ht="26.25" x14ac:dyDescent="0.25">
      <c r="A632" s="36" t="s">
        <v>238</v>
      </c>
      <c r="B632" s="33" t="s">
        <v>564</v>
      </c>
      <c r="C632" s="33" t="s">
        <v>460</v>
      </c>
      <c r="D632" s="33" t="s">
        <v>99</v>
      </c>
      <c r="E632" s="33" t="s">
        <v>480</v>
      </c>
      <c r="F632" s="33" t="s">
        <v>102</v>
      </c>
      <c r="G632" s="35">
        <f>G633</f>
        <v>498.4</v>
      </c>
      <c r="H632" s="35">
        <f t="shared" si="98"/>
        <v>398.4</v>
      </c>
      <c r="I632" s="35">
        <f t="shared" si="98"/>
        <v>398.4</v>
      </c>
    </row>
    <row r="633" spans="1:9" s="38" customFormat="1" ht="26.25" x14ac:dyDescent="0.25">
      <c r="A633" s="36" t="s">
        <v>121</v>
      </c>
      <c r="B633" s="33" t="s">
        <v>564</v>
      </c>
      <c r="C633" s="33" t="s">
        <v>460</v>
      </c>
      <c r="D633" s="33" t="s">
        <v>99</v>
      </c>
      <c r="E633" s="33" t="s">
        <v>480</v>
      </c>
      <c r="F633" s="33" t="s">
        <v>122</v>
      </c>
      <c r="G633" s="35">
        <f>G634</f>
        <v>498.4</v>
      </c>
      <c r="H633" s="35">
        <f t="shared" si="98"/>
        <v>398.4</v>
      </c>
      <c r="I633" s="35">
        <f t="shared" si="98"/>
        <v>398.4</v>
      </c>
    </row>
    <row r="634" spans="1:9" s="38" customFormat="1" ht="26.25" x14ac:dyDescent="0.25">
      <c r="A634" s="36" t="s">
        <v>256</v>
      </c>
      <c r="B634" s="33" t="s">
        <v>564</v>
      </c>
      <c r="C634" s="33" t="s">
        <v>460</v>
      </c>
      <c r="D634" s="33" t="s">
        <v>99</v>
      </c>
      <c r="E634" s="33" t="s">
        <v>480</v>
      </c>
      <c r="F634" s="33" t="s">
        <v>124</v>
      </c>
      <c r="G634" s="35">
        <f>398.4+100</f>
        <v>498.4</v>
      </c>
      <c r="H634" s="35">
        <v>398.4</v>
      </c>
      <c r="I634" s="35">
        <v>398.4</v>
      </c>
    </row>
    <row r="635" spans="1:9" s="38" customFormat="1" ht="57" customHeight="1" x14ac:dyDescent="0.25">
      <c r="A635" s="36" t="s">
        <v>204</v>
      </c>
      <c r="B635" s="33" t="s">
        <v>564</v>
      </c>
      <c r="C635" s="33" t="s">
        <v>460</v>
      </c>
      <c r="D635" s="33" t="s">
        <v>99</v>
      </c>
      <c r="E635" s="33" t="s">
        <v>205</v>
      </c>
      <c r="F635" s="33" t="s">
        <v>102</v>
      </c>
      <c r="G635" s="35">
        <f>G636</f>
        <v>77.2</v>
      </c>
      <c r="H635" s="35">
        <f t="shared" ref="H635:I639" si="99">H636</f>
        <v>77.2</v>
      </c>
      <c r="I635" s="35">
        <f t="shared" si="99"/>
        <v>77.2</v>
      </c>
    </row>
    <row r="636" spans="1:9" s="38" customFormat="1" ht="43.5" customHeight="1" x14ac:dyDescent="0.25">
      <c r="A636" s="36" t="s">
        <v>206</v>
      </c>
      <c r="B636" s="33" t="s">
        <v>564</v>
      </c>
      <c r="C636" s="33" t="s">
        <v>460</v>
      </c>
      <c r="D636" s="33" t="s">
        <v>99</v>
      </c>
      <c r="E636" s="33" t="s">
        <v>207</v>
      </c>
      <c r="F636" s="33" t="s">
        <v>102</v>
      </c>
      <c r="G636" s="35">
        <f>G637</f>
        <v>77.2</v>
      </c>
      <c r="H636" s="35">
        <f t="shared" si="99"/>
        <v>77.2</v>
      </c>
      <c r="I636" s="35">
        <f t="shared" si="99"/>
        <v>77.2</v>
      </c>
    </row>
    <row r="637" spans="1:9" s="38" customFormat="1" ht="42.75" customHeight="1" x14ac:dyDescent="0.25">
      <c r="A637" s="36" t="s">
        <v>208</v>
      </c>
      <c r="B637" s="33" t="s">
        <v>564</v>
      </c>
      <c r="C637" s="33" t="s">
        <v>460</v>
      </c>
      <c r="D637" s="33" t="s">
        <v>99</v>
      </c>
      <c r="E637" s="33" t="s">
        <v>209</v>
      </c>
      <c r="F637" s="33" t="s">
        <v>102</v>
      </c>
      <c r="G637" s="35">
        <f>G638</f>
        <v>77.2</v>
      </c>
      <c r="H637" s="35">
        <f t="shared" si="99"/>
        <v>77.2</v>
      </c>
      <c r="I637" s="35">
        <f t="shared" si="99"/>
        <v>77.2</v>
      </c>
    </row>
    <row r="638" spans="1:9" s="38" customFormat="1" ht="21.75" customHeight="1" x14ac:dyDescent="0.25">
      <c r="A638" s="36" t="s">
        <v>180</v>
      </c>
      <c r="B638" s="33" t="s">
        <v>564</v>
      </c>
      <c r="C638" s="33" t="s">
        <v>460</v>
      </c>
      <c r="D638" s="33" t="s">
        <v>99</v>
      </c>
      <c r="E638" s="33" t="s">
        <v>210</v>
      </c>
      <c r="F638" s="33" t="s">
        <v>102</v>
      </c>
      <c r="G638" s="35">
        <f>G639</f>
        <v>77.2</v>
      </c>
      <c r="H638" s="35">
        <f t="shared" si="99"/>
        <v>77.2</v>
      </c>
      <c r="I638" s="35">
        <f t="shared" si="99"/>
        <v>77.2</v>
      </c>
    </row>
    <row r="639" spans="1:9" s="38" customFormat="1" ht="30.75" customHeight="1" x14ac:dyDescent="0.25">
      <c r="A639" s="36" t="s">
        <v>121</v>
      </c>
      <c r="B639" s="33" t="s">
        <v>564</v>
      </c>
      <c r="C639" s="33" t="s">
        <v>460</v>
      </c>
      <c r="D639" s="33" t="s">
        <v>99</v>
      </c>
      <c r="E639" s="33" t="s">
        <v>210</v>
      </c>
      <c r="F639" s="33" t="s">
        <v>122</v>
      </c>
      <c r="G639" s="35">
        <f>G640</f>
        <v>77.2</v>
      </c>
      <c r="H639" s="35">
        <f t="shared" si="99"/>
        <v>77.2</v>
      </c>
      <c r="I639" s="35">
        <f t="shared" si="99"/>
        <v>77.2</v>
      </c>
    </row>
    <row r="640" spans="1:9" s="38" customFormat="1" ht="32.25" customHeight="1" x14ac:dyDescent="0.25">
      <c r="A640" s="36" t="s">
        <v>123</v>
      </c>
      <c r="B640" s="33" t="s">
        <v>564</v>
      </c>
      <c r="C640" s="33" t="s">
        <v>460</v>
      </c>
      <c r="D640" s="33" t="s">
        <v>99</v>
      </c>
      <c r="E640" s="33" t="s">
        <v>210</v>
      </c>
      <c r="F640" s="33" t="s">
        <v>124</v>
      </c>
      <c r="G640" s="35">
        <v>77.2</v>
      </c>
      <c r="H640" s="35">
        <v>77.2</v>
      </c>
      <c r="I640" s="35">
        <v>77.2</v>
      </c>
    </row>
    <row r="641" spans="1:250" s="63" customFormat="1" ht="30" customHeight="1" x14ac:dyDescent="0.25">
      <c r="A641" s="36" t="s">
        <v>176</v>
      </c>
      <c r="B641" s="33" t="s">
        <v>564</v>
      </c>
      <c r="C641" s="33" t="s">
        <v>460</v>
      </c>
      <c r="D641" s="33" t="s">
        <v>99</v>
      </c>
      <c r="E641" s="33" t="s">
        <v>177</v>
      </c>
      <c r="F641" s="33" t="s">
        <v>102</v>
      </c>
      <c r="G641" s="35">
        <f>G642</f>
        <v>5.9</v>
      </c>
      <c r="H641" s="35">
        <f t="shared" ref="H641:I644" si="100">H642</f>
        <v>5.9</v>
      </c>
      <c r="I641" s="35">
        <f t="shared" si="100"/>
        <v>5.9</v>
      </c>
    </row>
    <row r="642" spans="1:250" s="63" customFormat="1" ht="50.25" customHeight="1" x14ac:dyDescent="0.25">
      <c r="A642" s="36" t="s">
        <v>462</v>
      </c>
      <c r="B642" s="33" t="s">
        <v>564</v>
      </c>
      <c r="C642" s="33" t="s">
        <v>460</v>
      </c>
      <c r="D642" s="33" t="s">
        <v>99</v>
      </c>
      <c r="E642" s="33" t="s">
        <v>463</v>
      </c>
      <c r="F642" s="33" t="s">
        <v>102</v>
      </c>
      <c r="G642" s="35">
        <f>G643</f>
        <v>5.9</v>
      </c>
      <c r="H642" s="35">
        <f t="shared" si="100"/>
        <v>5.9</v>
      </c>
      <c r="I642" s="35">
        <f t="shared" si="100"/>
        <v>5.9</v>
      </c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  <c r="AE642" s="64"/>
      <c r="AF642" s="64"/>
      <c r="AG642" s="64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  <c r="AV642" s="64"/>
      <c r="AW642" s="64"/>
      <c r="AX642" s="64"/>
      <c r="AY642" s="64"/>
      <c r="AZ642" s="64"/>
      <c r="BA642" s="64"/>
      <c r="BB642" s="64"/>
      <c r="BC642" s="64"/>
      <c r="BD642" s="64"/>
      <c r="BE642" s="64"/>
      <c r="BF642" s="64"/>
      <c r="BG642" s="64"/>
      <c r="BH642" s="64"/>
      <c r="BI642" s="64"/>
      <c r="BJ642" s="64"/>
      <c r="BK642" s="64"/>
      <c r="BL642" s="64"/>
      <c r="BM642" s="64"/>
      <c r="BN642" s="64"/>
      <c r="BO642" s="64"/>
      <c r="BP642" s="64"/>
      <c r="BQ642" s="64"/>
      <c r="BR642" s="64"/>
      <c r="BS642" s="64"/>
      <c r="BT642" s="64"/>
      <c r="BU642" s="64"/>
      <c r="BV642" s="64"/>
      <c r="BW642" s="64"/>
      <c r="BX642" s="64"/>
      <c r="BY642" s="64"/>
      <c r="BZ642" s="64"/>
      <c r="CA642" s="64"/>
      <c r="CB642" s="64"/>
      <c r="CC642" s="64"/>
      <c r="CD642" s="64"/>
      <c r="CE642" s="64"/>
      <c r="CF642" s="64"/>
      <c r="CG642" s="64"/>
      <c r="CH642" s="64"/>
      <c r="CI642" s="64"/>
      <c r="CJ642" s="64"/>
      <c r="CK642" s="64"/>
      <c r="CL642" s="64"/>
      <c r="CM642" s="64"/>
      <c r="CN642" s="64"/>
      <c r="CO642" s="64"/>
      <c r="CP642" s="64"/>
      <c r="CQ642" s="64"/>
      <c r="CR642" s="64"/>
      <c r="CS642" s="64"/>
      <c r="CT642" s="64"/>
      <c r="CU642" s="64"/>
      <c r="CV642" s="64"/>
      <c r="CW642" s="64"/>
      <c r="CX642" s="64"/>
      <c r="CY642" s="64"/>
      <c r="CZ642" s="64"/>
      <c r="DA642" s="64"/>
      <c r="DB642" s="64"/>
      <c r="DC642" s="64"/>
      <c r="DD642" s="64"/>
      <c r="DE642" s="64"/>
      <c r="DF642" s="64"/>
      <c r="DG642" s="64"/>
      <c r="DH642" s="64"/>
      <c r="DI642" s="64"/>
      <c r="DJ642" s="64"/>
      <c r="DK642" s="64"/>
      <c r="DL642" s="64"/>
      <c r="DM642" s="64"/>
      <c r="DN642" s="64"/>
      <c r="DO642" s="64"/>
      <c r="DP642" s="64"/>
      <c r="DQ642" s="64"/>
      <c r="DR642" s="64"/>
      <c r="DS642" s="64"/>
      <c r="DT642" s="64"/>
      <c r="DU642" s="64"/>
      <c r="DV642" s="64"/>
      <c r="DW642" s="64"/>
      <c r="DX642" s="64"/>
      <c r="DY642" s="64"/>
      <c r="DZ642" s="64"/>
      <c r="EA642" s="64"/>
      <c r="EB642" s="64"/>
      <c r="EC642" s="64"/>
      <c r="ED642" s="64"/>
      <c r="EE642" s="64"/>
      <c r="EF642" s="64"/>
      <c r="EG642" s="64"/>
      <c r="EH642" s="64"/>
      <c r="EI642" s="64"/>
      <c r="EJ642" s="64"/>
      <c r="EK642" s="64"/>
      <c r="EL642" s="64"/>
      <c r="EM642" s="64"/>
      <c r="EN642" s="64"/>
      <c r="EO642" s="64"/>
      <c r="EP642" s="64"/>
      <c r="EQ642" s="64"/>
      <c r="ER642" s="64"/>
      <c r="ES642" s="64"/>
      <c r="ET642" s="64"/>
      <c r="EU642" s="64"/>
      <c r="EV642" s="64"/>
      <c r="EW642" s="64"/>
      <c r="EX642" s="64"/>
      <c r="EY642" s="64"/>
      <c r="EZ642" s="64"/>
      <c r="FA642" s="64"/>
      <c r="FB642" s="64"/>
      <c r="FC642" s="64"/>
      <c r="FD642" s="64"/>
      <c r="FE642" s="64"/>
      <c r="FF642" s="64"/>
      <c r="FG642" s="64"/>
      <c r="FH642" s="64"/>
      <c r="FI642" s="64"/>
      <c r="FJ642" s="64"/>
      <c r="FK642" s="64"/>
      <c r="FL642" s="64"/>
      <c r="FM642" s="64"/>
      <c r="FN642" s="64"/>
      <c r="FO642" s="64"/>
      <c r="FP642" s="64"/>
      <c r="FQ642" s="64"/>
      <c r="FR642" s="64"/>
      <c r="FS642" s="64"/>
      <c r="FT642" s="64"/>
      <c r="FU642" s="64"/>
      <c r="FV642" s="64"/>
      <c r="FW642" s="64"/>
      <c r="FX642" s="64"/>
      <c r="FY642" s="64"/>
      <c r="FZ642" s="64"/>
      <c r="GA642" s="64"/>
      <c r="GB642" s="64"/>
      <c r="GC642" s="64"/>
      <c r="GD642" s="64"/>
      <c r="GE642" s="64"/>
      <c r="GF642" s="64"/>
      <c r="GG642" s="64"/>
      <c r="GH642" s="64"/>
      <c r="GI642" s="64"/>
      <c r="GJ642" s="64"/>
      <c r="GK642" s="64"/>
      <c r="GL642" s="64"/>
      <c r="GM642" s="64"/>
      <c r="GN642" s="64"/>
      <c r="GO642" s="64"/>
      <c r="GP642" s="64"/>
      <c r="GQ642" s="64"/>
      <c r="GR642" s="64"/>
      <c r="GS642" s="64"/>
      <c r="GT642" s="64"/>
      <c r="GU642" s="64"/>
      <c r="GV642" s="64"/>
      <c r="GW642" s="64"/>
      <c r="GX642" s="64"/>
      <c r="GY642" s="64"/>
      <c r="GZ642" s="64"/>
      <c r="HA642" s="64"/>
      <c r="HB642" s="64"/>
      <c r="HC642" s="64"/>
      <c r="HD642" s="64"/>
      <c r="HE642" s="64"/>
      <c r="HF642" s="64"/>
      <c r="HG642" s="64"/>
      <c r="HH642" s="64"/>
      <c r="HI642" s="64"/>
      <c r="HJ642" s="64"/>
      <c r="HK642" s="64"/>
      <c r="HL642" s="64"/>
      <c r="HM642" s="64"/>
      <c r="HN642" s="64"/>
      <c r="HO642" s="64"/>
      <c r="HP642" s="64"/>
      <c r="HQ642" s="64"/>
      <c r="HR642" s="64"/>
      <c r="HS642" s="64"/>
      <c r="HT642" s="64"/>
      <c r="HU642" s="64"/>
      <c r="HV642" s="64"/>
      <c r="HW642" s="64"/>
      <c r="HX642" s="64"/>
      <c r="HY642" s="64"/>
      <c r="HZ642" s="64"/>
      <c r="IA642" s="64"/>
      <c r="IB642" s="64"/>
      <c r="IC642" s="64"/>
      <c r="ID642" s="64"/>
      <c r="IE642" s="64"/>
      <c r="IF642" s="64"/>
      <c r="IG642" s="64"/>
      <c r="IH642" s="64"/>
      <c r="II642" s="64"/>
      <c r="IJ642" s="64"/>
      <c r="IK642" s="64"/>
      <c r="IL642" s="64"/>
      <c r="IM642" s="64"/>
      <c r="IN642" s="64"/>
      <c r="IO642" s="64"/>
      <c r="IP642" s="64"/>
    </row>
    <row r="643" spans="1:250" s="63" customFormat="1" ht="28.5" customHeight="1" x14ac:dyDescent="0.25">
      <c r="A643" s="36" t="s">
        <v>180</v>
      </c>
      <c r="B643" s="33" t="s">
        <v>564</v>
      </c>
      <c r="C643" s="33" t="s">
        <v>460</v>
      </c>
      <c r="D643" s="33" t="s">
        <v>99</v>
      </c>
      <c r="E643" s="33" t="s">
        <v>464</v>
      </c>
      <c r="F643" s="33" t="s">
        <v>102</v>
      </c>
      <c r="G643" s="35">
        <f>G644</f>
        <v>5.9</v>
      </c>
      <c r="H643" s="35">
        <f t="shared" si="100"/>
        <v>5.9</v>
      </c>
      <c r="I643" s="35">
        <f t="shared" si="100"/>
        <v>5.9</v>
      </c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  <c r="AE643" s="64"/>
      <c r="AF643" s="64"/>
      <c r="AG643" s="64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  <c r="AV643" s="64"/>
      <c r="AW643" s="64"/>
      <c r="AX643" s="64"/>
      <c r="AY643" s="64"/>
      <c r="AZ643" s="64"/>
      <c r="BA643" s="64"/>
      <c r="BB643" s="64"/>
      <c r="BC643" s="64"/>
      <c r="BD643" s="64"/>
      <c r="BE643" s="64"/>
      <c r="BF643" s="64"/>
      <c r="BG643" s="64"/>
      <c r="BH643" s="64"/>
      <c r="BI643" s="64"/>
      <c r="BJ643" s="64"/>
      <c r="BK643" s="64"/>
      <c r="BL643" s="64"/>
      <c r="BM643" s="64"/>
      <c r="BN643" s="64"/>
      <c r="BO643" s="64"/>
      <c r="BP643" s="64"/>
      <c r="BQ643" s="64"/>
      <c r="BR643" s="64"/>
      <c r="BS643" s="64"/>
      <c r="BT643" s="64"/>
      <c r="BU643" s="64"/>
      <c r="BV643" s="64"/>
      <c r="BW643" s="64"/>
      <c r="BX643" s="64"/>
      <c r="BY643" s="64"/>
      <c r="BZ643" s="64"/>
      <c r="CA643" s="64"/>
      <c r="CB643" s="64"/>
      <c r="CC643" s="64"/>
      <c r="CD643" s="64"/>
      <c r="CE643" s="64"/>
      <c r="CF643" s="64"/>
      <c r="CG643" s="64"/>
      <c r="CH643" s="64"/>
      <c r="CI643" s="64"/>
      <c r="CJ643" s="64"/>
      <c r="CK643" s="64"/>
      <c r="CL643" s="64"/>
      <c r="CM643" s="64"/>
      <c r="CN643" s="64"/>
      <c r="CO643" s="64"/>
      <c r="CP643" s="64"/>
      <c r="CQ643" s="64"/>
      <c r="CR643" s="64"/>
      <c r="CS643" s="64"/>
      <c r="CT643" s="64"/>
      <c r="CU643" s="64"/>
      <c r="CV643" s="64"/>
      <c r="CW643" s="64"/>
      <c r="CX643" s="64"/>
      <c r="CY643" s="64"/>
      <c r="CZ643" s="64"/>
      <c r="DA643" s="64"/>
      <c r="DB643" s="64"/>
      <c r="DC643" s="64"/>
      <c r="DD643" s="64"/>
      <c r="DE643" s="64"/>
      <c r="DF643" s="64"/>
      <c r="DG643" s="64"/>
      <c r="DH643" s="64"/>
      <c r="DI643" s="64"/>
      <c r="DJ643" s="64"/>
      <c r="DK643" s="64"/>
      <c r="DL643" s="64"/>
      <c r="DM643" s="64"/>
      <c r="DN643" s="64"/>
      <c r="DO643" s="64"/>
      <c r="DP643" s="64"/>
      <c r="DQ643" s="64"/>
      <c r="DR643" s="64"/>
      <c r="DS643" s="64"/>
      <c r="DT643" s="64"/>
      <c r="DU643" s="64"/>
      <c r="DV643" s="64"/>
      <c r="DW643" s="64"/>
      <c r="DX643" s="64"/>
      <c r="DY643" s="64"/>
      <c r="DZ643" s="64"/>
      <c r="EA643" s="64"/>
      <c r="EB643" s="64"/>
      <c r="EC643" s="64"/>
      <c r="ED643" s="64"/>
      <c r="EE643" s="64"/>
      <c r="EF643" s="64"/>
      <c r="EG643" s="64"/>
      <c r="EH643" s="64"/>
      <c r="EI643" s="64"/>
      <c r="EJ643" s="64"/>
      <c r="EK643" s="64"/>
      <c r="EL643" s="64"/>
      <c r="EM643" s="64"/>
      <c r="EN643" s="64"/>
      <c r="EO643" s="64"/>
      <c r="EP643" s="64"/>
      <c r="EQ643" s="64"/>
      <c r="ER643" s="64"/>
      <c r="ES643" s="64"/>
      <c r="ET643" s="64"/>
      <c r="EU643" s="64"/>
      <c r="EV643" s="64"/>
      <c r="EW643" s="64"/>
      <c r="EX643" s="64"/>
      <c r="EY643" s="64"/>
      <c r="EZ643" s="64"/>
      <c r="FA643" s="64"/>
      <c r="FB643" s="64"/>
      <c r="FC643" s="64"/>
      <c r="FD643" s="64"/>
      <c r="FE643" s="64"/>
      <c r="FF643" s="64"/>
      <c r="FG643" s="64"/>
      <c r="FH643" s="64"/>
      <c r="FI643" s="64"/>
      <c r="FJ643" s="64"/>
      <c r="FK643" s="64"/>
      <c r="FL643" s="64"/>
      <c r="FM643" s="64"/>
      <c r="FN643" s="64"/>
      <c r="FO643" s="64"/>
      <c r="FP643" s="64"/>
      <c r="FQ643" s="64"/>
      <c r="FR643" s="64"/>
      <c r="FS643" s="64"/>
      <c r="FT643" s="64"/>
      <c r="FU643" s="64"/>
      <c r="FV643" s="64"/>
      <c r="FW643" s="64"/>
      <c r="FX643" s="64"/>
      <c r="FY643" s="64"/>
      <c r="FZ643" s="64"/>
      <c r="GA643" s="64"/>
      <c r="GB643" s="64"/>
      <c r="GC643" s="64"/>
      <c r="GD643" s="64"/>
      <c r="GE643" s="64"/>
      <c r="GF643" s="64"/>
      <c r="GG643" s="64"/>
      <c r="GH643" s="64"/>
      <c r="GI643" s="64"/>
      <c r="GJ643" s="64"/>
      <c r="GK643" s="64"/>
      <c r="GL643" s="64"/>
      <c r="GM643" s="64"/>
      <c r="GN643" s="64"/>
      <c r="GO643" s="64"/>
      <c r="GP643" s="64"/>
      <c r="GQ643" s="64"/>
      <c r="GR643" s="64"/>
      <c r="GS643" s="64"/>
      <c r="GT643" s="64"/>
      <c r="GU643" s="64"/>
      <c r="GV643" s="64"/>
      <c r="GW643" s="64"/>
      <c r="GX643" s="64"/>
      <c r="GY643" s="64"/>
      <c r="GZ643" s="64"/>
      <c r="HA643" s="64"/>
      <c r="HB643" s="64"/>
      <c r="HC643" s="64"/>
      <c r="HD643" s="64"/>
      <c r="HE643" s="64"/>
      <c r="HF643" s="64"/>
      <c r="HG643" s="64"/>
      <c r="HH643" s="64"/>
      <c r="HI643" s="64"/>
      <c r="HJ643" s="64"/>
      <c r="HK643" s="64"/>
      <c r="HL643" s="64"/>
      <c r="HM643" s="64"/>
      <c r="HN643" s="64"/>
      <c r="HO643" s="64"/>
      <c r="HP643" s="64"/>
      <c r="HQ643" s="64"/>
      <c r="HR643" s="64"/>
      <c r="HS643" s="64"/>
      <c r="HT643" s="64"/>
      <c r="HU643" s="64"/>
      <c r="HV643" s="64"/>
      <c r="HW643" s="64"/>
      <c r="HX643" s="64"/>
      <c r="HY643" s="64"/>
      <c r="HZ643" s="64"/>
      <c r="IA643" s="64"/>
      <c r="IB643" s="64"/>
      <c r="IC643" s="64"/>
      <c r="ID643" s="64"/>
      <c r="IE643" s="64"/>
      <c r="IF643" s="64"/>
      <c r="IG643" s="64"/>
      <c r="IH643" s="64"/>
      <c r="II643" s="64"/>
      <c r="IJ643" s="64"/>
      <c r="IK643" s="64"/>
      <c r="IL643" s="64"/>
      <c r="IM643" s="64"/>
      <c r="IN643" s="64"/>
      <c r="IO643" s="64"/>
      <c r="IP643" s="64"/>
    </row>
    <row r="644" spans="1:250" s="63" customFormat="1" ht="37.5" customHeight="1" x14ac:dyDescent="0.25">
      <c r="A644" s="36" t="s">
        <v>121</v>
      </c>
      <c r="B644" s="33" t="s">
        <v>564</v>
      </c>
      <c r="C644" s="33" t="s">
        <v>460</v>
      </c>
      <c r="D644" s="33" t="s">
        <v>99</v>
      </c>
      <c r="E644" s="33" t="s">
        <v>464</v>
      </c>
      <c r="F644" s="33" t="s">
        <v>122</v>
      </c>
      <c r="G644" s="35">
        <f>G645</f>
        <v>5.9</v>
      </c>
      <c r="H644" s="35">
        <f t="shared" si="100"/>
        <v>5.9</v>
      </c>
      <c r="I644" s="35">
        <f t="shared" si="100"/>
        <v>5.9</v>
      </c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  <c r="AE644" s="64"/>
      <c r="AF644" s="64"/>
      <c r="AG644" s="64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  <c r="AV644" s="64"/>
      <c r="AW644" s="64"/>
      <c r="AX644" s="64"/>
      <c r="AY644" s="64"/>
      <c r="AZ644" s="64"/>
      <c r="BA644" s="64"/>
      <c r="BB644" s="64"/>
      <c r="BC644" s="64"/>
      <c r="BD644" s="64"/>
      <c r="BE644" s="64"/>
      <c r="BF644" s="64"/>
      <c r="BG644" s="64"/>
      <c r="BH644" s="64"/>
      <c r="BI644" s="64"/>
      <c r="BJ644" s="64"/>
      <c r="BK644" s="64"/>
      <c r="BL644" s="64"/>
      <c r="BM644" s="64"/>
      <c r="BN644" s="64"/>
      <c r="BO644" s="64"/>
      <c r="BP644" s="64"/>
      <c r="BQ644" s="64"/>
      <c r="BR644" s="64"/>
      <c r="BS644" s="64"/>
      <c r="BT644" s="64"/>
      <c r="BU644" s="64"/>
      <c r="BV644" s="64"/>
      <c r="BW644" s="64"/>
      <c r="BX644" s="64"/>
      <c r="BY644" s="64"/>
      <c r="BZ644" s="64"/>
      <c r="CA644" s="64"/>
      <c r="CB644" s="64"/>
      <c r="CC644" s="64"/>
      <c r="CD644" s="64"/>
      <c r="CE644" s="64"/>
      <c r="CF644" s="64"/>
      <c r="CG644" s="64"/>
      <c r="CH644" s="64"/>
      <c r="CI644" s="64"/>
      <c r="CJ644" s="64"/>
      <c r="CK644" s="64"/>
      <c r="CL644" s="64"/>
      <c r="CM644" s="64"/>
      <c r="CN644" s="64"/>
      <c r="CO644" s="64"/>
      <c r="CP644" s="64"/>
      <c r="CQ644" s="64"/>
      <c r="CR644" s="64"/>
      <c r="CS644" s="64"/>
      <c r="CT644" s="64"/>
      <c r="CU644" s="64"/>
      <c r="CV644" s="64"/>
      <c r="CW644" s="64"/>
      <c r="CX644" s="64"/>
      <c r="CY644" s="64"/>
      <c r="CZ644" s="64"/>
      <c r="DA644" s="64"/>
      <c r="DB644" s="64"/>
      <c r="DC644" s="64"/>
      <c r="DD644" s="64"/>
      <c r="DE644" s="64"/>
      <c r="DF644" s="64"/>
      <c r="DG644" s="64"/>
      <c r="DH644" s="64"/>
      <c r="DI644" s="64"/>
      <c r="DJ644" s="64"/>
      <c r="DK644" s="64"/>
      <c r="DL644" s="64"/>
      <c r="DM644" s="64"/>
      <c r="DN644" s="64"/>
      <c r="DO644" s="64"/>
      <c r="DP644" s="64"/>
      <c r="DQ644" s="64"/>
      <c r="DR644" s="64"/>
      <c r="DS644" s="64"/>
      <c r="DT644" s="64"/>
      <c r="DU644" s="64"/>
      <c r="DV644" s="64"/>
      <c r="DW644" s="64"/>
      <c r="DX644" s="64"/>
      <c r="DY644" s="64"/>
      <c r="DZ644" s="64"/>
      <c r="EA644" s="64"/>
      <c r="EB644" s="64"/>
      <c r="EC644" s="64"/>
      <c r="ED644" s="64"/>
      <c r="EE644" s="64"/>
      <c r="EF644" s="64"/>
      <c r="EG644" s="64"/>
      <c r="EH644" s="64"/>
      <c r="EI644" s="64"/>
      <c r="EJ644" s="64"/>
      <c r="EK644" s="64"/>
      <c r="EL644" s="64"/>
      <c r="EM644" s="64"/>
      <c r="EN644" s="64"/>
      <c r="EO644" s="64"/>
      <c r="EP644" s="64"/>
      <c r="EQ644" s="64"/>
      <c r="ER644" s="64"/>
      <c r="ES644" s="64"/>
      <c r="ET644" s="64"/>
      <c r="EU644" s="64"/>
      <c r="EV644" s="64"/>
      <c r="EW644" s="64"/>
      <c r="EX644" s="64"/>
      <c r="EY644" s="64"/>
      <c r="EZ644" s="64"/>
      <c r="FA644" s="64"/>
      <c r="FB644" s="64"/>
      <c r="FC644" s="64"/>
      <c r="FD644" s="64"/>
      <c r="FE644" s="64"/>
      <c r="FF644" s="64"/>
      <c r="FG644" s="64"/>
      <c r="FH644" s="64"/>
      <c r="FI644" s="64"/>
      <c r="FJ644" s="64"/>
      <c r="FK644" s="64"/>
      <c r="FL644" s="64"/>
      <c r="FM644" s="64"/>
      <c r="FN644" s="64"/>
      <c r="FO644" s="64"/>
      <c r="FP644" s="64"/>
      <c r="FQ644" s="64"/>
      <c r="FR644" s="64"/>
      <c r="FS644" s="64"/>
      <c r="FT644" s="64"/>
      <c r="FU644" s="64"/>
      <c r="FV644" s="64"/>
      <c r="FW644" s="64"/>
      <c r="FX644" s="64"/>
      <c r="FY644" s="64"/>
      <c r="FZ644" s="64"/>
      <c r="GA644" s="64"/>
      <c r="GB644" s="64"/>
      <c r="GC644" s="64"/>
      <c r="GD644" s="64"/>
      <c r="GE644" s="64"/>
      <c r="GF644" s="64"/>
      <c r="GG644" s="64"/>
      <c r="GH644" s="64"/>
      <c r="GI644" s="64"/>
      <c r="GJ644" s="64"/>
      <c r="GK644" s="64"/>
      <c r="GL644" s="64"/>
      <c r="GM644" s="64"/>
      <c r="GN644" s="64"/>
      <c r="GO644" s="64"/>
      <c r="GP644" s="64"/>
      <c r="GQ644" s="64"/>
      <c r="GR644" s="64"/>
      <c r="GS644" s="64"/>
      <c r="GT644" s="64"/>
      <c r="GU644" s="64"/>
      <c r="GV644" s="64"/>
      <c r="GW644" s="64"/>
      <c r="GX644" s="64"/>
      <c r="GY644" s="64"/>
      <c r="GZ644" s="64"/>
      <c r="HA644" s="64"/>
      <c r="HB644" s="64"/>
      <c r="HC644" s="64"/>
      <c r="HD644" s="64"/>
      <c r="HE644" s="64"/>
      <c r="HF644" s="64"/>
      <c r="HG644" s="64"/>
      <c r="HH644" s="64"/>
      <c r="HI644" s="64"/>
      <c r="HJ644" s="64"/>
      <c r="HK644" s="64"/>
      <c r="HL644" s="64"/>
      <c r="HM644" s="64"/>
      <c r="HN644" s="64"/>
      <c r="HO644" s="64"/>
      <c r="HP644" s="64"/>
      <c r="HQ644" s="64"/>
      <c r="HR644" s="64"/>
      <c r="HS644" s="64"/>
      <c r="HT644" s="64"/>
      <c r="HU644" s="64"/>
      <c r="HV644" s="64"/>
      <c r="HW644" s="64"/>
      <c r="HX644" s="64"/>
      <c r="HY644" s="64"/>
      <c r="HZ644" s="64"/>
      <c r="IA644" s="64"/>
      <c r="IB644" s="64"/>
      <c r="IC644" s="64"/>
      <c r="ID644" s="64"/>
      <c r="IE644" s="64"/>
      <c r="IF644" s="64"/>
      <c r="IG644" s="64"/>
      <c r="IH644" s="64"/>
      <c r="II644" s="64"/>
      <c r="IJ644" s="64"/>
      <c r="IK644" s="64"/>
      <c r="IL644" s="64"/>
      <c r="IM644" s="64"/>
      <c r="IN644" s="64"/>
      <c r="IO644" s="64"/>
      <c r="IP644" s="64"/>
    </row>
    <row r="645" spans="1:250" s="63" customFormat="1" ht="24" customHeight="1" x14ac:dyDescent="0.25">
      <c r="A645" s="36" t="s">
        <v>123</v>
      </c>
      <c r="B645" s="33" t="s">
        <v>564</v>
      </c>
      <c r="C645" s="33" t="s">
        <v>460</v>
      </c>
      <c r="D645" s="33" t="s">
        <v>99</v>
      </c>
      <c r="E645" s="33" t="s">
        <v>464</v>
      </c>
      <c r="F645" s="33" t="s">
        <v>124</v>
      </c>
      <c r="G645" s="35">
        <f>5.9+5.9-5.9</f>
        <v>5.9</v>
      </c>
      <c r="H645" s="35">
        <f>5.9+5.9-5.9</f>
        <v>5.9</v>
      </c>
      <c r="I645" s="35">
        <f>5.9+5.9-5.9</f>
        <v>5.9</v>
      </c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  <c r="AE645" s="64"/>
      <c r="AF645" s="64"/>
      <c r="AG645" s="64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  <c r="AV645" s="64"/>
      <c r="AW645" s="64"/>
      <c r="AX645" s="64"/>
      <c r="AY645" s="64"/>
      <c r="AZ645" s="64"/>
      <c r="BA645" s="64"/>
      <c r="BB645" s="64"/>
      <c r="BC645" s="64"/>
      <c r="BD645" s="64"/>
      <c r="BE645" s="64"/>
      <c r="BF645" s="64"/>
      <c r="BG645" s="64"/>
      <c r="BH645" s="64"/>
      <c r="BI645" s="64"/>
      <c r="BJ645" s="64"/>
      <c r="BK645" s="64"/>
      <c r="BL645" s="64"/>
      <c r="BM645" s="64"/>
      <c r="BN645" s="64"/>
      <c r="BO645" s="64"/>
      <c r="BP645" s="64"/>
      <c r="BQ645" s="64"/>
      <c r="BR645" s="64"/>
      <c r="BS645" s="64"/>
      <c r="BT645" s="64"/>
      <c r="BU645" s="64"/>
      <c r="BV645" s="64"/>
      <c r="BW645" s="64"/>
      <c r="BX645" s="64"/>
      <c r="BY645" s="64"/>
      <c r="BZ645" s="64"/>
      <c r="CA645" s="64"/>
      <c r="CB645" s="64"/>
      <c r="CC645" s="64"/>
      <c r="CD645" s="64"/>
      <c r="CE645" s="64"/>
      <c r="CF645" s="64"/>
      <c r="CG645" s="64"/>
      <c r="CH645" s="64"/>
      <c r="CI645" s="64"/>
      <c r="CJ645" s="64"/>
      <c r="CK645" s="64"/>
      <c r="CL645" s="64"/>
      <c r="CM645" s="64"/>
      <c r="CN645" s="64"/>
      <c r="CO645" s="64"/>
      <c r="CP645" s="64"/>
      <c r="CQ645" s="64"/>
      <c r="CR645" s="64"/>
      <c r="CS645" s="64"/>
      <c r="CT645" s="64"/>
      <c r="CU645" s="64"/>
      <c r="CV645" s="64"/>
      <c r="CW645" s="64"/>
      <c r="CX645" s="64"/>
      <c r="CY645" s="64"/>
      <c r="CZ645" s="64"/>
      <c r="DA645" s="64"/>
      <c r="DB645" s="64"/>
      <c r="DC645" s="64"/>
      <c r="DD645" s="64"/>
      <c r="DE645" s="64"/>
      <c r="DF645" s="64"/>
      <c r="DG645" s="64"/>
      <c r="DH645" s="64"/>
      <c r="DI645" s="64"/>
      <c r="DJ645" s="64"/>
      <c r="DK645" s="64"/>
      <c r="DL645" s="64"/>
      <c r="DM645" s="64"/>
      <c r="DN645" s="64"/>
      <c r="DO645" s="64"/>
      <c r="DP645" s="64"/>
      <c r="DQ645" s="64"/>
      <c r="DR645" s="64"/>
      <c r="DS645" s="64"/>
      <c r="DT645" s="64"/>
      <c r="DU645" s="64"/>
      <c r="DV645" s="64"/>
      <c r="DW645" s="64"/>
      <c r="DX645" s="64"/>
      <c r="DY645" s="64"/>
      <c r="DZ645" s="64"/>
      <c r="EA645" s="64"/>
      <c r="EB645" s="64"/>
      <c r="EC645" s="64"/>
      <c r="ED645" s="64"/>
      <c r="EE645" s="64"/>
      <c r="EF645" s="64"/>
      <c r="EG645" s="64"/>
      <c r="EH645" s="64"/>
      <c r="EI645" s="64"/>
      <c r="EJ645" s="64"/>
      <c r="EK645" s="64"/>
      <c r="EL645" s="64"/>
      <c r="EM645" s="64"/>
      <c r="EN645" s="64"/>
      <c r="EO645" s="64"/>
      <c r="EP645" s="64"/>
      <c r="EQ645" s="64"/>
      <c r="ER645" s="64"/>
      <c r="ES645" s="64"/>
      <c r="ET645" s="64"/>
      <c r="EU645" s="64"/>
      <c r="EV645" s="64"/>
      <c r="EW645" s="64"/>
      <c r="EX645" s="64"/>
      <c r="EY645" s="64"/>
      <c r="EZ645" s="64"/>
      <c r="FA645" s="64"/>
      <c r="FB645" s="64"/>
      <c r="FC645" s="64"/>
      <c r="FD645" s="64"/>
      <c r="FE645" s="64"/>
      <c r="FF645" s="64"/>
      <c r="FG645" s="64"/>
      <c r="FH645" s="64"/>
      <c r="FI645" s="64"/>
      <c r="FJ645" s="64"/>
      <c r="FK645" s="64"/>
      <c r="FL645" s="64"/>
      <c r="FM645" s="64"/>
      <c r="FN645" s="64"/>
      <c r="FO645" s="64"/>
      <c r="FP645" s="64"/>
      <c r="FQ645" s="64"/>
      <c r="FR645" s="64"/>
      <c r="FS645" s="64"/>
      <c r="FT645" s="64"/>
      <c r="FU645" s="64"/>
      <c r="FV645" s="64"/>
      <c r="FW645" s="64"/>
      <c r="FX645" s="64"/>
      <c r="FY645" s="64"/>
      <c r="FZ645" s="64"/>
      <c r="GA645" s="64"/>
      <c r="GB645" s="64"/>
      <c r="GC645" s="64"/>
      <c r="GD645" s="64"/>
      <c r="GE645" s="64"/>
      <c r="GF645" s="64"/>
      <c r="GG645" s="64"/>
      <c r="GH645" s="64"/>
      <c r="GI645" s="64"/>
      <c r="GJ645" s="64"/>
      <c r="GK645" s="64"/>
      <c r="GL645" s="64"/>
      <c r="GM645" s="64"/>
      <c r="GN645" s="64"/>
      <c r="GO645" s="64"/>
      <c r="GP645" s="64"/>
      <c r="GQ645" s="64"/>
      <c r="GR645" s="64"/>
      <c r="GS645" s="64"/>
      <c r="GT645" s="64"/>
      <c r="GU645" s="64"/>
      <c r="GV645" s="64"/>
      <c r="GW645" s="64"/>
      <c r="GX645" s="64"/>
      <c r="GY645" s="64"/>
      <c r="GZ645" s="64"/>
      <c r="HA645" s="64"/>
      <c r="HB645" s="64"/>
      <c r="HC645" s="64"/>
      <c r="HD645" s="64"/>
      <c r="HE645" s="64"/>
      <c r="HF645" s="64"/>
      <c r="HG645" s="64"/>
      <c r="HH645" s="64"/>
      <c r="HI645" s="64"/>
      <c r="HJ645" s="64"/>
      <c r="HK645" s="64"/>
      <c r="HL645" s="64"/>
      <c r="HM645" s="64"/>
      <c r="HN645" s="64"/>
      <c r="HO645" s="64"/>
      <c r="HP645" s="64"/>
      <c r="HQ645" s="64"/>
      <c r="HR645" s="64"/>
      <c r="HS645" s="64"/>
      <c r="HT645" s="64"/>
      <c r="HU645" s="64"/>
      <c r="HV645" s="64"/>
      <c r="HW645" s="64"/>
      <c r="HX645" s="64"/>
      <c r="HY645" s="64"/>
      <c r="HZ645" s="64"/>
      <c r="IA645" s="64"/>
      <c r="IB645" s="64"/>
      <c r="IC645" s="64"/>
      <c r="ID645" s="64"/>
      <c r="IE645" s="64"/>
      <c r="IF645" s="64"/>
      <c r="IG645" s="64"/>
      <c r="IH645" s="64"/>
      <c r="II645" s="64"/>
      <c r="IJ645" s="64"/>
      <c r="IK645" s="64"/>
      <c r="IL645" s="64"/>
      <c r="IM645" s="64"/>
      <c r="IN645" s="64"/>
      <c r="IO645" s="64"/>
      <c r="IP645" s="64"/>
    </row>
    <row r="646" spans="1:250" s="63" customFormat="1" ht="44.25" hidden="1" customHeight="1" x14ac:dyDescent="0.25">
      <c r="A646" s="36" t="s">
        <v>465</v>
      </c>
      <c r="B646" s="33" t="s">
        <v>564</v>
      </c>
      <c r="C646" s="33" t="s">
        <v>460</v>
      </c>
      <c r="D646" s="33" t="s">
        <v>99</v>
      </c>
      <c r="E646" s="33" t="s">
        <v>466</v>
      </c>
      <c r="F646" s="33" t="s">
        <v>102</v>
      </c>
      <c r="G646" s="35">
        <f>G647</f>
        <v>0</v>
      </c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  <c r="AE646" s="64"/>
      <c r="AF646" s="64"/>
      <c r="AG646" s="64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  <c r="AV646" s="64"/>
      <c r="AW646" s="64"/>
      <c r="AX646" s="64"/>
      <c r="AY646" s="64"/>
      <c r="AZ646" s="64"/>
      <c r="BA646" s="64"/>
      <c r="BB646" s="64"/>
      <c r="BC646" s="64"/>
      <c r="BD646" s="64"/>
      <c r="BE646" s="64"/>
      <c r="BF646" s="64"/>
      <c r="BG646" s="64"/>
      <c r="BH646" s="64"/>
      <c r="BI646" s="64"/>
      <c r="BJ646" s="64"/>
      <c r="BK646" s="64"/>
      <c r="BL646" s="64"/>
      <c r="BM646" s="64"/>
      <c r="BN646" s="64"/>
      <c r="BO646" s="64"/>
      <c r="BP646" s="64"/>
      <c r="BQ646" s="64"/>
      <c r="BR646" s="64"/>
      <c r="BS646" s="64"/>
      <c r="BT646" s="64"/>
      <c r="BU646" s="64"/>
      <c r="BV646" s="64"/>
      <c r="BW646" s="64"/>
      <c r="BX646" s="64"/>
      <c r="BY646" s="64"/>
      <c r="BZ646" s="64"/>
      <c r="CA646" s="64"/>
      <c r="CB646" s="64"/>
      <c r="CC646" s="64"/>
      <c r="CD646" s="64"/>
      <c r="CE646" s="64"/>
      <c r="CF646" s="64"/>
      <c r="CG646" s="64"/>
      <c r="CH646" s="64"/>
      <c r="CI646" s="64"/>
      <c r="CJ646" s="64"/>
      <c r="CK646" s="64"/>
      <c r="CL646" s="64"/>
      <c r="CM646" s="64"/>
      <c r="CN646" s="64"/>
      <c r="CO646" s="64"/>
      <c r="CP646" s="64"/>
      <c r="CQ646" s="64"/>
      <c r="CR646" s="64"/>
      <c r="CS646" s="64"/>
      <c r="CT646" s="64"/>
      <c r="CU646" s="64"/>
      <c r="CV646" s="64"/>
      <c r="CW646" s="64"/>
      <c r="CX646" s="64"/>
      <c r="CY646" s="64"/>
      <c r="CZ646" s="64"/>
      <c r="DA646" s="64"/>
      <c r="DB646" s="64"/>
      <c r="DC646" s="64"/>
      <c r="DD646" s="64"/>
      <c r="DE646" s="64"/>
      <c r="DF646" s="64"/>
      <c r="DG646" s="64"/>
      <c r="DH646" s="64"/>
      <c r="DI646" s="64"/>
      <c r="DJ646" s="64"/>
      <c r="DK646" s="64"/>
      <c r="DL646" s="64"/>
      <c r="DM646" s="64"/>
      <c r="DN646" s="64"/>
      <c r="DO646" s="64"/>
      <c r="DP646" s="64"/>
      <c r="DQ646" s="64"/>
      <c r="DR646" s="64"/>
      <c r="DS646" s="64"/>
      <c r="DT646" s="64"/>
      <c r="DU646" s="64"/>
      <c r="DV646" s="64"/>
      <c r="DW646" s="64"/>
      <c r="DX646" s="64"/>
      <c r="DY646" s="64"/>
      <c r="DZ646" s="64"/>
      <c r="EA646" s="64"/>
      <c r="EB646" s="64"/>
      <c r="EC646" s="64"/>
      <c r="ED646" s="64"/>
      <c r="EE646" s="64"/>
      <c r="EF646" s="64"/>
      <c r="EG646" s="64"/>
      <c r="EH646" s="64"/>
      <c r="EI646" s="64"/>
      <c r="EJ646" s="64"/>
      <c r="EK646" s="64"/>
      <c r="EL646" s="64"/>
      <c r="EM646" s="64"/>
      <c r="EN646" s="64"/>
      <c r="EO646" s="64"/>
      <c r="EP646" s="64"/>
      <c r="EQ646" s="64"/>
      <c r="ER646" s="64"/>
      <c r="ES646" s="64"/>
      <c r="ET646" s="64"/>
      <c r="EU646" s="64"/>
      <c r="EV646" s="64"/>
      <c r="EW646" s="64"/>
      <c r="EX646" s="64"/>
      <c r="EY646" s="64"/>
      <c r="EZ646" s="64"/>
      <c r="FA646" s="64"/>
      <c r="FB646" s="64"/>
      <c r="FC646" s="64"/>
      <c r="FD646" s="64"/>
      <c r="FE646" s="64"/>
      <c r="FF646" s="64"/>
      <c r="FG646" s="64"/>
      <c r="FH646" s="64"/>
      <c r="FI646" s="64"/>
      <c r="FJ646" s="64"/>
      <c r="FK646" s="64"/>
      <c r="FL646" s="64"/>
      <c r="FM646" s="64"/>
      <c r="FN646" s="64"/>
      <c r="FO646" s="64"/>
      <c r="FP646" s="64"/>
      <c r="FQ646" s="64"/>
      <c r="FR646" s="64"/>
      <c r="FS646" s="64"/>
      <c r="FT646" s="64"/>
      <c r="FU646" s="64"/>
      <c r="FV646" s="64"/>
      <c r="FW646" s="64"/>
      <c r="FX646" s="64"/>
      <c r="FY646" s="64"/>
      <c r="FZ646" s="64"/>
      <c r="GA646" s="64"/>
      <c r="GB646" s="64"/>
      <c r="GC646" s="64"/>
      <c r="GD646" s="64"/>
      <c r="GE646" s="64"/>
      <c r="GF646" s="64"/>
      <c r="GG646" s="64"/>
      <c r="GH646" s="64"/>
      <c r="GI646" s="64"/>
      <c r="GJ646" s="64"/>
      <c r="GK646" s="64"/>
      <c r="GL646" s="64"/>
      <c r="GM646" s="64"/>
      <c r="GN646" s="64"/>
      <c r="GO646" s="64"/>
      <c r="GP646" s="64"/>
      <c r="GQ646" s="64"/>
      <c r="GR646" s="64"/>
      <c r="GS646" s="64"/>
      <c r="GT646" s="64"/>
      <c r="GU646" s="64"/>
      <c r="GV646" s="64"/>
      <c r="GW646" s="64"/>
      <c r="GX646" s="64"/>
      <c r="GY646" s="64"/>
      <c r="GZ646" s="64"/>
      <c r="HA646" s="64"/>
      <c r="HB646" s="64"/>
      <c r="HC646" s="64"/>
      <c r="HD646" s="64"/>
      <c r="HE646" s="64"/>
      <c r="HF646" s="64"/>
      <c r="HG646" s="64"/>
      <c r="HH646" s="64"/>
      <c r="HI646" s="64"/>
      <c r="HJ646" s="64"/>
      <c r="HK646" s="64"/>
      <c r="HL646" s="64"/>
      <c r="HM646" s="64"/>
      <c r="HN646" s="64"/>
      <c r="HO646" s="64"/>
      <c r="HP646" s="64"/>
      <c r="HQ646" s="64"/>
      <c r="HR646" s="64"/>
      <c r="HS646" s="64"/>
      <c r="HT646" s="64"/>
      <c r="HU646" s="64"/>
      <c r="HV646" s="64"/>
      <c r="HW646" s="64"/>
      <c r="HX646" s="64"/>
      <c r="HY646" s="64"/>
      <c r="HZ646" s="64"/>
      <c r="IA646" s="64"/>
      <c r="IB646" s="64"/>
      <c r="IC646" s="64"/>
      <c r="ID646" s="64"/>
      <c r="IE646" s="64"/>
      <c r="IF646" s="64"/>
      <c r="IG646" s="64"/>
      <c r="IH646" s="64"/>
      <c r="II646" s="64"/>
      <c r="IJ646" s="64"/>
      <c r="IK646" s="64"/>
      <c r="IL646" s="64"/>
      <c r="IM646" s="64"/>
      <c r="IN646" s="64"/>
      <c r="IO646" s="64"/>
      <c r="IP646" s="64"/>
    </row>
    <row r="647" spans="1:250" s="38" customFormat="1" ht="24.75" hidden="1" customHeight="1" x14ac:dyDescent="0.25">
      <c r="A647" s="36" t="s">
        <v>467</v>
      </c>
      <c r="B647" s="33" t="s">
        <v>564</v>
      </c>
      <c r="C647" s="33" t="s">
        <v>460</v>
      </c>
      <c r="D647" s="33" t="s">
        <v>99</v>
      </c>
      <c r="E647" s="33" t="s">
        <v>468</v>
      </c>
      <c r="F647" s="33" t="s">
        <v>102</v>
      </c>
      <c r="G647" s="35">
        <f>G648</f>
        <v>0</v>
      </c>
    </row>
    <row r="648" spans="1:250" s="38" customFormat="1" ht="16.5" hidden="1" customHeight="1" x14ac:dyDescent="0.25">
      <c r="A648" s="36" t="s">
        <v>180</v>
      </c>
      <c r="B648" s="33" t="s">
        <v>564</v>
      </c>
      <c r="C648" s="33" t="s">
        <v>460</v>
      </c>
      <c r="D648" s="33" t="s">
        <v>99</v>
      </c>
      <c r="E648" s="33" t="s">
        <v>469</v>
      </c>
      <c r="F648" s="33" t="s">
        <v>102</v>
      </c>
      <c r="G648" s="35">
        <f>G649</f>
        <v>0</v>
      </c>
    </row>
    <row r="649" spans="1:250" s="38" customFormat="1" ht="39" hidden="1" customHeight="1" x14ac:dyDescent="0.25">
      <c r="A649" s="36" t="s">
        <v>150</v>
      </c>
      <c r="B649" s="33" t="s">
        <v>564</v>
      </c>
      <c r="C649" s="33" t="s">
        <v>460</v>
      </c>
      <c r="D649" s="33" t="s">
        <v>99</v>
      </c>
      <c r="E649" s="33" t="s">
        <v>469</v>
      </c>
      <c r="F649" s="33" t="s">
        <v>122</v>
      </c>
      <c r="G649" s="35">
        <f>G650</f>
        <v>0</v>
      </c>
    </row>
    <row r="650" spans="1:250" s="38" customFormat="1" ht="4.5" hidden="1" customHeight="1" x14ac:dyDescent="0.25">
      <c r="A650" s="36" t="s">
        <v>123</v>
      </c>
      <c r="B650" s="33" t="s">
        <v>564</v>
      </c>
      <c r="C650" s="33" t="s">
        <v>460</v>
      </c>
      <c r="D650" s="33" t="s">
        <v>99</v>
      </c>
      <c r="E650" s="33" t="s">
        <v>469</v>
      </c>
      <c r="F650" s="33" t="s">
        <v>124</v>
      </c>
      <c r="G650" s="35">
        <f>5.9-5.9</f>
        <v>0</v>
      </c>
    </row>
    <row r="651" spans="1:250" s="42" customFormat="1" ht="14.25" x14ac:dyDescent="0.2">
      <c r="A651" s="52" t="s">
        <v>565</v>
      </c>
      <c r="B651" s="31" t="s">
        <v>566</v>
      </c>
      <c r="C651" s="31" t="s">
        <v>100</v>
      </c>
      <c r="D651" s="31" t="s">
        <v>100</v>
      </c>
      <c r="E651" s="31" t="s">
        <v>101</v>
      </c>
      <c r="F651" s="31" t="s">
        <v>102</v>
      </c>
      <c r="G651" s="32">
        <f>G652+G693</f>
        <v>3181.5999999999995</v>
      </c>
      <c r="H651" s="32">
        <f>H652+H693</f>
        <v>3013.5999999999995</v>
      </c>
      <c r="I651" s="32">
        <f>I652+I693</f>
        <v>3013.5999999999995</v>
      </c>
    </row>
    <row r="652" spans="1:250" s="38" customFormat="1" ht="20.25" customHeight="1" x14ac:dyDescent="0.25">
      <c r="A652" s="59" t="s">
        <v>388</v>
      </c>
      <c r="B652" s="40" t="s">
        <v>566</v>
      </c>
      <c r="C652" s="40" t="s">
        <v>159</v>
      </c>
      <c r="D652" s="40" t="s">
        <v>100</v>
      </c>
      <c r="E652" s="40" t="s">
        <v>101</v>
      </c>
      <c r="F652" s="40" t="s">
        <v>102</v>
      </c>
      <c r="G652" s="41">
        <f>G653</f>
        <v>2812.5999999999995</v>
      </c>
      <c r="H652" s="41">
        <f>H653</f>
        <v>2644.5999999999995</v>
      </c>
      <c r="I652" s="41">
        <f>I653</f>
        <v>2644.5999999999995</v>
      </c>
    </row>
    <row r="653" spans="1:250" s="38" customFormat="1" ht="20.25" customHeight="1" x14ac:dyDescent="0.25">
      <c r="A653" s="36" t="s">
        <v>440</v>
      </c>
      <c r="B653" s="40" t="s">
        <v>566</v>
      </c>
      <c r="C653" s="40" t="s">
        <v>159</v>
      </c>
      <c r="D653" s="40" t="s">
        <v>244</v>
      </c>
      <c r="E653" s="40" t="s">
        <v>101</v>
      </c>
      <c r="F653" s="40" t="s">
        <v>102</v>
      </c>
      <c r="G653" s="41">
        <f>G654+G659</f>
        <v>2812.5999999999995</v>
      </c>
      <c r="H653" s="41">
        <f>H654+H659</f>
        <v>2644.5999999999995</v>
      </c>
      <c r="I653" s="41">
        <f>I654+I659</f>
        <v>2644.5999999999995</v>
      </c>
    </row>
    <row r="654" spans="1:250" s="38" customFormat="1" ht="43.5" customHeight="1" x14ac:dyDescent="0.25">
      <c r="A654" s="36" t="s">
        <v>441</v>
      </c>
      <c r="B654" s="40" t="s">
        <v>566</v>
      </c>
      <c r="C654" s="40" t="s">
        <v>159</v>
      </c>
      <c r="D654" s="40" t="s">
        <v>244</v>
      </c>
      <c r="E654" s="40" t="s">
        <v>413</v>
      </c>
      <c r="F654" s="40" t="s">
        <v>102</v>
      </c>
      <c r="G654" s="41">
        <f>G655</f>
        <v>33.700000000000003</v>
      </c>
      <c r="H654" s="41">
        <f t="shared" ref="H654:I657" si="101">H655</f>
        <v>33.700000000000003</v>
      </c>
      <c r="I654" s="41">
        <f t="shared" si="101"/>
        <v>33.700000000000003</v>
      </c>
    </row>
    <row r="655" spans="1:250" s="38" customFormat="1" ht="64.5" x14ac:dyDescent="0.25">
      <c r="A655" s="36" t="s">
        <v>442</v>
      </c>
      <c r="B655" s="40" t="s">
        <v>566</v>
      </c>
      <c r="C655" s="40" t="s">
        <v>159</v>
      </c>
      <c r="D655" s="40" t="s">
        <v>244</v>
      </c>
      <c r="E655" s="40" t="s">
        <v>415</v>
      </c>
      <c r="F655" s="40" t="s">
        <v>102</v>
      </c>
      <c r="G655" s="41">
        <f>G656</f>
        <v>33.700000000000003</v>
      </c>
      <c r="H655" s="41">
        <f t="shared" si="101"/>
        <v>33.700000000000003</v>
      </c>
      <c r="I655" s="41">
        <f t="shared" si="101"/>
        <v>33.700000000000003</v>
      </c>
    </row>
    <row r="656" spans="1:250" s="38" customFormat="1" ht="15" x14ac:dyDescent="0.25">
      <c r="A656" s="36" t="s">
        <v>180</v>
      </c>
      <c r="B656" s="40" t="s">
        <v>566</v>
      </c>
      <c r="C656" s="40" t="s">
        <v>159</v>
      </c>
      <c r="D656" s="40" t="s">
        <v>244</v>
      </c>
      <c r="E656" s="40" t="s">
        <v>416</v>
      </c>
      <c r="F656" s="40" t="s">
        <v>102</v>
      </c>
      <c r="G656" s="41">
        <f>G657</f>
        <v>33.700000000000003</v>
      </c>
      <c r="H656" s="41">
        <f t="shared" si="101"/>
        <v>33.700000000000003</v>
      </c>
      <c r="I656" s="41">
        <f t="shared" si="101"/>
        <v>33.700000000000003</v>
      </c>
    </row>
    <row r="657" spans="1:9" s="38" customFormat="1" ht="70.5" customHeight="1" x14ac:dyDescent="0.25">
      <c r="A657" s="36" t="s">
        <v>111</v>
      </c>
      <c r="B657" s="40" t="s">
        <v>566</v>
      </c>
      <c r="C657" s="40" t="s">
        <v>159</v>
      </c>
      <c r="D657" s="40" t="s">
        <v>244</v>
      </c>
      <c r="E657" s="40" t="s">
        <v>416</v>
      </c>
      <c r="F657" s="40" t="s">
        <v>112</v>
      </c>
      <c r="G657" s="41">
        <f>G658</f>
        <v>33.700000000000003</v>
      </c>
      <c r="H657" s="41">
        <f t="shared" si="101"/>
        <v>33.700000000000003</v>
      </c>
      <c r="I657" s="41">
        <f t="shared" si="101"/>
        <v>33.700000000000003</v>
      </c>
    </row>
    <row r="658" spans="1:9" s="38" customFormat="1" ht="15" x14ac:dyDescent="0.25">
      <c r="A658" s="36" t="s">
        <v>240</v>
      </c>
      <c r="B658" s="40" t="s">
        <v>566</v>
      </c>
      <c r="C658" s="40" t="s">
        <v>159</v>
      </c>
      <c r="D658" s="40" t="s">
        <v>244</v>
      </c>
      <c r="E658" s="40" t="s">
        <v>416</v>
      </c>
      <c r="F658" s="40" t="s">
        <v>241</v>
      </c>
      <c r="G658" s="41">
        <v>33.700000000000003</v>
      </c>
      <c r="H658" s="41">
        <v>33.700000000000003</v>
      </c>
      <c r="I658" s="41">
        <v>33.700000000000003</v>
      </c>
    </row>
    <row r="659" spans="1:9" s="38" customFormat="1" ht="42.75" customHeight="1" x14ac:dyDescent="0.25">
      <c r="A659" s="59" t="s">
        <v>443</v>
      </c>
      <c r="B659" s="40" t="s">
        <v>566</v>
      </c>
      <c r="C659" s="40" t="s">
        <v>159</v>
      </c>
      <c r="D659" s="40" t="s">
        <v>244</v>
      </c>
      <c r="E659" s="40" t="s">
        <v>418</v>
      </c>
      <c r="F659" s="40" t="s">
        <v>102</v>
      </c>
      <c r="G659" s="35">
        <f>G660+G672+G676</f>
        <v>2778.8999999999996</v>
      </c>
      <c r="H659" s="35">
        <f>H660+H672+H676</f>
        <v>2610.8999999999996</v>
      </c>
      <c r="I659" s="35">
        <f>I660+I672+I676</f>
        <v>2610.8999999999996</v>
      </c>
    </row>
    <row r="660" spans="1:9" s="38" customFormat="1" ht="54" customHeight="1" x14ac:dyDescent="0.25">
      <c r="A660" s="36" t="s">
        <v>419</v>
      </c>
      <c r="B660" s="33" t="s">
        <v>566</v>
      </c>
      <c r="C660" s="33" t="s">
        <v>159</v>
      </c>
      <c r="D660" s="40" t="s">
        <v>244</v>
      </c>
      <c r="E660" s="33" t="s">
        <v>420</v>
      </c>
      <c r="F660" s="33" t="s">
        <v>102</v>
      </c>
      <c r="G660" s="35">
        <f>G661+G666+G669</f>
        <v>2298</v>
      </c>
      <c r="H660" s="35">
        <f t="shared" ref="H660:I660" si="102">H661+H666+H669</f>
        <v>2130</v>
      </c>
      <c r="I660" s="35">
        <f t="shared" si="102"/>
        <v>2130</v>
      </c>
    </row>
    <row r="661" spans="1:9" s="38" customFormat="1" ht="31.5" customHeight="1" x14ac:dyDescent="0.25">
      <c r="A661" s="36" t="s">
        <v>238</v>
      </c>
      <c r="B661" s="33" t="s">
        <v>566</v>
      </c>
      <c r="C661" s="33" t="s">
        <v>159</v>
      </c>
      <c r="D661" s="40" t="s">
        <v>244</v>
      </c>
      <c r="E661" s="33" t="s">
        <v>421</v>
      </c>
      <c r="F661" s="33" t="s">
        <v>102</v>
      </c>
      <c r="G661" s="35">
        <f>G662+G664</f>
        <v>2121.1</v>
      </c>
      <c r="H661" s="35">
        <f>H662+H664</f>
        <v>2130</v>
      </c>
      <c r="I661" s="35">
        <f>I662+I664</f>
        <v>2130</v>
      </c>
    </row>
    <row r="662" spans="1:9" ht="69.75" customHeight="1" x14ac:dyDescent="0.25">
      <c r="A662" s="36" t="s">
        <v>111</v>
      </c>
      <c r="B662" s="33" t="s">
        <v>566</v>
      </c>
      <c r="C662" s="33" t="s">
        <v>159</v>
      </c>
      <c r="D662" s="40" t="s">
        <v>244</v>
      </c>
      <c r="E662" s="33" t="s">
        <v>421</v>
      </c>
      <c r="F662" s="33" t="s">
        <v>112</v>
      </c>
      <c r="G662" s="35">
        <f>G663</f>
        <v>2121.1</v>
      </c>
      <c r="H662" s="35">
        <f>H663</f>
        <v>2130</v>
      </c>
      <c r="I662" s="35">
        <f>I663</f>
        <v>2130</v>
      </c>
    </row>
    <row r="663" spans="1:9" ht="21" customHeight="1" x14ac:dyDescent="0.25">
      <c r="A663" s="36" t="s">
        <v>240</v>
      </c>
      <c r="B663" s="33" t="s">
        <v>566</v>
      </c>
      <c r="C663" s="33" t="s">
        <v>159</v>
      </c>
      <c r="D663" s="40" t="s">
        <v>244</v>
      </c>
      <c r="E663" s="33" t="s">
        <v>421</v>
      </c>
      <c r="F663" s="33" t="s">
        <v>241</v>
      </c>
      <c r="G663" s="35">
        <f>2130-6.8-2.1</f>
        <v>2121.1</v>
      </c>
      <c r="H663" s="35">
        <v>2130</v>
      </c>
      <c r="I663" s="35">
        <v>2130</v>
      </c>
    </row>
    <row r="664" spans="1:9" ht="30" hidden="1" customHeight="1" x14ac:dyDescent="0.25">
      <c r="A664" s="36" t="s">
        <v>121</v>
      </c>
      <c r="B664" s="33" t="s">
        <v>566</v>
      </c>
      <c r="C664" s="33" t="s">
        <v>159</v>
      </c>
      <c r="D664" s="40" t="s">
        <v>244</v>
      </c>
      <c r="E664" s="33" t="s">
        <v>421</v>
      </c>
      <c r="F664" s="33" t="s">
        <v>122</v>
      </c>
      <c r="G664" s="35">
        <f>G665</f>
        <v>0</v>
      </c>
    </row>
    <row r="665" spans="1:9" ht="26.25" hidden="1" customHeight="1" x14ac:dyDescent="0.25">
      <c r="A665" s="36" t="s">
        <v>123</v>
      </c>
      <c r="B665" s="33" t="s">
        <v>566</v>
      </c>
      <c r="C665" s="33" t="s">
        <v>159</v>
      </c>
      <c r="D665" s="40" t="s">
        <v>244</v>
      </c>
      <c r="E665" s="33" t="s">
        <v>421</v>
      </c>
      <c r="F665" s="33" t="s">
        <v>124</v>
      </c>
      <c r="G665" s="35">
        <v>0</v>
      </c>
    </row>
    <row r="666" spans="1:9" ht="44.25" customHeight="1" x14ac:dyDescent="0.25">
      <c r="A666" s="36" t="s">
        <v>717</v>
      </c>
      <c r="B666" s="33" t="s">
        <v>566</v>
      </c>
      <c r="C666" s="33" t="s">
        <v>159</v>
      </c>
      <c r="D666" s="40" t="s">
        <v>244</v>
      </c>
      <c r="E666" s="33" t="s">
        <v>726</v>
      </c>
      <c r="F666" s="33" t="s">
        <v>102</v>
      </c>
      <c r="G666" s="118">
        <f>G667</f>
        <v>8.9</v>
      </c>
      <c r="H666" s="118">
        <f t="shared" ref="H666:I667" si="103">H667</f>
        <v>0</v>
      </c>
      <c r="I666" s="118">
        <f t="shared" si="103"/>
        <v>0</v>
      </c>
    </row>
    <row r="667" spans="1:9" ht="75" customHeight="1" x14ac:dyDescent="0.25">
      <c r="A667" s="36" t="s">
        <v>111</v>
      </c>
      <c r="B667" s="33" t="s">
        <v>566</v>
      </c>
      <c r="C667" s="33" t="s">
        <v>159</v>
      </c>
      <c r="D667" s="40" t="s">
        <v>244</v>
      </c>
      <c r="E667" s="33" t="s">
        <v>726</v>
      </c>
      <c r="F667" s="33" t="s">
        <v>112</v>
      </c>
      <c r="G667" s="118">
        <f>G668</f>
        <v>8.9</v>
      </c>
      <c r="H667" s="118">
        <f t="shared" si="103"/>
        <v>0</v>
      </c>
      <c r="I667" s="118">
        <f t="shared" si="103"/>
        <v>0</v>
      </c>
    </row>
    <row r="668" spans="1:9" ht="26.25" customHeight="1" x14ac:dyDescent="0.25">
      <c r="A668" s="36" t="s">
        <v>240</v>
      </c>
      <c r="B668" s="33" t="s">
        <v>566</v>
      </c>
      <c r="C668" s="33" t="s">
        <v>159</v>
      </c>
      <c r="D668" s="40" t="s">
        <v>244</v>
      </c>
      <c r="E668" s="33" t="s">
        <v>726</v>
      </c>
      <c r="F668" s="33" t="s">
        <v>241</v>
      </c>
      <c r="G668" s="35">
        <f>6.8+2.1</f>
        <v>8.9</v>
      </c>
      <c r="H668" s="121">
        <v>0</v>
      </c>
      <c r="I668" s="122">
        <v>0</v>
      </c>
    </row>
    <row r="669" spans="1:9" ht="35.25" customHeight="1" x14ac:dyDescent="0.25">
      <c r="A669" s="36" t="s">
        <v>715</v>
      </c>
      <c r="B669" s="33" t="s">
        <v>566</v>
      </c>
      <c r="C669" s="33" t="s">
        <v>159</v>
      </c>
      <c r="D669" s="40" t="s">
        <v>244</v>
      </c>
      <c r="E669" s="33" t="s">
        <v>727</v>
      </c>
      <c r="F669" s="33" t="s">
        <v>102</v>
      </c>
      <c r="G669" s="35">
        <f>G670</f>
        <v>168</v>
      </c>
      <c r="H669" s="35">
        <f t="shared" ref="H669:I670" si="104">H670</f>
        <v>0</v>
      </c>
      <c r="I669" s="35">
        <f t="shared" si="104"/>
        <v>0</v>
      </c>
    </row>
    <row r="670" spans="1:9" ht="72" customHeight="1" x14ac:dyDescent="0.25">
      <c r="A670" s="36" t="s">
        <v>111</v>
      </c>
      <c r="B670" s="33" t="s">
        <v>566</v>
      </c>
      <c r="C670" s="33" t="s">
        <v>159</v>
      </c>
      <c r="D670" s="40" t="s">
        <v>244</v>
      </c>
      <c r="E670" s="33" t="s">
        <v>727</v>
      </c>
      <c r="F670" s="33" t="s">
        <v>112</v>
      </c>
      <c r="G670" s="35">
        <f>G671</f>
        <v>168</v>
      </c>
      <c r="H670" s="35">
        <f t="shared" si="104"/>
        <v>0</v>
      </c>
      <c r="I670" s="35">
        <f t="shared" si="104"/>
        <v>0</v>
      </c>
    </row>
    <row r="671" spans="1:9" ht="25.5" customHeight="1" x14ac:dyDescent="0.25">
      <c r="A671" s="36" t="s">
        <v>240</v>
      </c>
      <c r="B671" s="33" t="s">
        <v>566</v>
      </c>
      <c r="C671" s="33" t="s">
        <v>159</v>
      </c>
      <c r="D671" s="40" t="s">
        <v>244</v>
      </c>
      <c r="E671" s="33" t="s">
        <v>727</v>
      </c>
      <c r="F671" s="33" t="s">
        <v>241</v>
      </c>
      <c r="G671" s="35">
        <v>168</v>
      </c>
      <c r="H671" s="121">
        <v>0</v>
      </c>
      <c r="I671" s="122">
        <v>0</v>
      </c>
    </row>
    <row r="672" spans="1:9" ht="45" customHeight="1" x14ac:dyDescent="0.25">
      <c r="A672" s="36" t="s">
        <v>422</v>
      </c>
      <c r="B672" s="33" t="s">
        <v>566</v>
      </c>
      <c r="C672" s="33" t="s">
        <v>159</v>
      </c>
      <c r="D672" s="40" t="s">
        <v>244</v>
      </c>
      <c r="E672" s="33" t="s">
        <v>423</v>
      </c>
      <c r="F672" s="33" t="s">
        <v>102</v>
      </c>
      <c r="G672" s="35">
        <f>G673</f>
        <v>50.2</v>
      </c>
      <c r="H672" s="35">
        <f t="shared" ref="H672:I674" si="105">H673</f>
        <v>50.2</v>
      </c>
      <c r="I672" s="35">
        <f t="shared" si="105"/>
        <v>50.2</v>
      </c>
    </row>
    <row r="673" spans="1:9" ht="31.5" customHeight="1" x14ac:dyDescent="0.25">
      <c r="A673" s="36" t="s">
        <v>238</v>
      </c>
      <c r="B673" s="33" t="s">
        <v>566</v>
      </c>
      <c r="C673" s="33" t="s">
        <v>159</v>
      </c>
      <c r="D673" s="40" t="s">
        <v>244</v>
      </c>
      <c r="E673" s="33" t="s">
        <v>424</v>
      </c>
      <c r="F673" s="33" t="s">
        <v>102</v>
      </c>
      <c r="G673" s="35">
        <f>G674</f>
        <v>50.2</v>
      </c>
      <c r="H673" s="35">
        <f t="shared" si="105"/>
        <v>50.2</v>
      </c>
      <c r="I673" s="35">
        <f t="shared" si="105"/>
        <v>50.2</v>
      </c>
    </row>
    <row r="674" spans="1:9" ht="30.75" customHeight="1" x14ac:dyDescent="0.25">
      <c r="A674" s="36" t="s">
        <v>121</v>
      </c>
      <c r="B674" s="33" t="s">
        <v>566</v>
      </c>
      <c r="C674" s="33" t="s">
        <v>159</v>
      </c>
      <c r="D674" s="40" t="s">
        <v>244</v>
      </c>
      <c r="E674" s="33" t="s">
        <v>424</v>
      </c>
      <c r="F674" s="33" t="s">
        <v>122</v>
      </c>
      <c r="G674" s="35">
        <f>G675</f>
        <v>50.2</v>
      </c>
      <c r="H674" s="35">
        <f t="shared" si="105"/>
        <v>50.2</v>
      </c>
      <c r="I674" s="35">
        <f t="shared" si="105"/>
        <v>50.2</v>
      </c>
    </row>
    <row r="675" spans="1:9" ht="26.25" customHeight="1" x14ac:dyDescent="0.25">
      <c r="A675" s="36" t="s">
        <v>123</v>
      </c>
      <c r="B675" s="33" t="s">
        <v>566</v>
      </c>
      <c r="C675" s="33" t="s">
        <v>159</v>
      </c>
      <c r="D675" s="40" t="s">
        <v>244</v>
      </c>
      <c r="E675" s="33" t="s">
        <v>424</v>
      </c>
      <c r="F675" s="33" t="s">
        <v>124</v>
      </c>
      <c r="G675" s="35">
        <v>50.2</v>
      </c>
      <c r="H675" s="35">
        <v>50.2</v>
      </c>
      <c r="I675" s="35">
        <v>50.2</v>
      </c>
    </row>
    <row r="676" spans="1:9" ht="26.25" customHeight="1" x14ac:dyDescent="0.25">
      <c r="A676" s="36" t="s">
        <v>425</v>
      </c>
      <c r="B676" s="33" t="s">
        <v>566</v>
      </c>
      <c r="C676" s="33" t="s">
        <v>159</v>
      </c>
      <c r="D676" s="40" t="s">
        <v>244</v>
      </c>
      <c r="E676" s="33" t="s">
        <v>426</v>
      </c>
      <c r="F676" s="33" t="s">
        <v>102</v>
      </c>
      <c r="G676" s="35">
        <f>G677+G680</f>
        <v>430.70000000000005</v>
      </c>
      <c r="H676" s="35">
        <f>H677+H680</f>
        <v>430.70000000000005</v>
      </c>
      <c r="I676" s="35">
        <f>I677+I680</f>
        <v>430.70000000000005</v>
      </c>
    </row>
    <row r="677" spans="1:9" ht="26.25" customHeight="1" x14ac:dyDescent="0.25">
      <c r="A677" s="36" t="s">
        <v>238</v>
      </c>
      <c r="B677" s="33" t="s">
        <v>566</v>
      </c>
      <c r="C677" s="33" t="s">
        <v>159</v>
      </c>
      <c r="D677" s="40" t="s">
        <v>244</v>
      </c>
      <c r="E677" s="33" t="s">
        <v>427</v>
      </c>
      <c r="F677" s="33" t="s">
        <v>102</v>
      </c>
      <c r="G677" s="35">
        <f t="shared" ref="G677:I678" si="106">G678</f>
        <v>384.1</v>
      </c>
      <c r="H677" s="35">
        <f t="shared" si="106"/>
        <v>384.1</v>
      </c>
      <c r="I677" s="35">
        <f t="shared" si="106"/>
        <v>384.1</v>
      </c>
    </row>
    <row r="678" spans="1:9" ht="26.25" customHeight="1" x14ac:dyDescent="0.25">
      <c r="A678" s="36" t="s">
        <v>121</v>
      </c>
      <c r="B678" s="33" t="s">
        <v>566</v>
      </c>
      <c r="C678" s="33" t="s">
        <v>159</v>
      </c>
      <c r="D678" s="40" t="s">
        <v>244</v>
      </c>
      <c r="E678" s="33" t="s">
        <v>427</v>
      </c>
      <c r="F678" s="33" t="s">
        <v>122</v>
      </c>
      <c r="G678" s="35">
        <f t="shared" si="106"/>
        <v>384.1</v>
      </c>
      <c r="H678" s="35">
        <f t="shared" si="106"/>
        <v>384.1</v>
      </c>
      <c r="I678" s="35">
        <f t="shared" si="106"/>
        <v>384.1</v>
      </c>
    </row>
    <row r="679" spans="1:9" ht="26.25" customHeight="1" x14ac:dyDescent="0.25">
      <c r="A679" s="36" t="s">
        <v>123</v>
      </c>
      <c r="B679" s="33" t="s">
        <v>566</v>
      </c>
      <c r="C679" s="33" t="s">
        <v>159</v>
      </c>
      <c r="D679" s="40" t="s">
        <v>244</v>
      </c>
      <c r="E679" s="33" t="s">
        <v>427</v>
      </c>
      <c r="F679" s="33" t="s">
        <v>124</v>
      </c>
      <c r="G679" s="35">
        <v>384.1</v>
      </c>
      <c r="H679" s="35">
        <v>384.1</v>
      </c>
      <c r="I679" s="35">
        <v>384.1</v>
      </c>
    </row>
    <row r="680" spans="1:9" ht="52.5" customHeight="1" x14ac:dyDescent="0.25">
      <c r="A680" s="36" t="s">
        <v>236</v>
      </c>
      <c r="B680" s="33" t="s">
        <v>566</v>
      </c>
      <c r="C680" s="33" t="s">
        <v>159</v>
      </c>
      <c r="D680" s="40" t="s">
        <v>244</v>
      </c>
      <c r="E680" s="33" t="s">
        <v>428</v>
      </c>
      <c r="F680" s="33" t="s">
        <v>102</v>
      </c>
      <c r="G680" s="35">
        <f t="shared" ref="G680:I681" si="107">G681</f>
        <v>46.6</v>
      </c>
      <c r="H680" s="35">
        <f t="shared" si="107"/>
        <v>46.6</v>
      </c>
      <c r="I680" s="35">
        <f t="shared" si="107"/>
        <v>46.6</v>
      </c>
    </row>
    <row r="681" spans="1:9" s="38" customFormat="1" ht="18.75" customHeight="1" x14ac:dyDescent="0.25">
      <c r="A681" s="36" t="s">
        <v>125</v>
      </c>
      <c r="B681" s="33" t="s">
        <v>566</v>
      </c>
      <c r="C681" s="33" t="s">
        <v>159</v>
      </c>
      <c r="D681" s="40" t="s">
        <v>244</v>
      </c>
      <c r="E681" s="33" t="s">
        <v>428</v>
      </c>
      <c r="F681" s="33" t="s">
        <v>126</v>
      </c>
      <c r="G681" s="35">
        <f t="shared" si="107"/>
        <v>46.6</v>
      </c>
      <c r="H681" s="35">
        <f t="shared" si="107"/>
        <v>46.6</v>
      </c>
      <c r="I681" s="35">
        <f t="shared" si="107"/>
        <v>46.6</v>
      </c>
    </row>
    <row r="682" spans="1:9" s="38" customFormat="1" ht="15" x14ac:dyDescent="0.25">
      <c r="A682" s="36" t="s">
        <v>127</v>
      </c>
      <c r="B682" s="33" t="s">
        <v>566</v>
      </c>
      <c r="C682" s="33" t="s">
        <v>159</v>
      </c>
      <c r="D682" s="40" t="s">
        <v>244</v>
      </c>
      <c r="E682" s="33" t="s">
        <v>428</v>
      </c>
      <c r="F682" s="33" t="s">
        <v>128</v>
      </c>
      <c r="G682" s="35">
        <v>46.6</v>
      </c>
      <c r="H682" s="35">
        <v>46.6</v>
      </c>
      <c r="I682" s="35">
        <v>46.6</v>
      </c>
    </row>
    <row r="683" spans="1:9" s="38" customFormat="1" ht="26.25" hidden="1" x14ac:dyDescent="0.25">
      <c r="A683" s="36" t="s">
        <v>524</v>
      </c>
      <c r="B683" s="33" t="s">
        <v>566</v>
      </c>
      <c r="C683" s="33" t="s">
        <v>159</v>
      </c>
      <c r="D683" s="33" t="s">
        <v>104</v>
      </c>
      <c r="E683" s="33" t="s">
        <v>525</v>
      </c>
      <c r="F683" s="33" t="s">
        <v>102</v>
      </c>
      <c r="G683" s="35">
        <f>G684</f>
        <v>0</v>
      </c>
    </row>
    <row r="684" spans="1:9" s="38" customFormat="1" ht="26.25" hidden="1" x14ac:dyDescent="0.25">
      <c r="A684" s="36" t="s">
        <v>523</v>
      </c>
      <c r="B684" s="33" t="s">
        <v>566</v>
      </c>
      <c r="C684" s="33" t="s">
        <v>159</v>
      </c>
      <c r="D684" s="33" t="s">
        <v>104</v>
      </c>
      <c r="E684" s="33" t="s">
        <v>525</v>
      </c>
      <c r="F684" s="33" t="s">
        <v>122</v>
      </c>
      <c r="G684" s="35">
        <f>G685</f>
        <v>0</v>
      </c>
    </row>
    <row r="685" spans="1:9" s="38" customFormat="1" ht="26.25" hidden="1" x14ac:dyDescent="0.25">
      <c r="A685" s="36" t="s">
        <v>256</v>
      </c>
      <c r="B685" s="33" t="s">
        <v>566</v>
      </c>
      <c r="C685" s="33" t="s">
        <v>159</v>
      </c>
      <c r="D685" s="33" t="s">
        <v>104</v>
      </c>
      <c r="E685" s="33" t="s">
        <v>525</v>
      </c>
      <c r="F685" s="33" t="s">
        <v>124</v>
      </c>
      <c r="G685" s="35">
        <v>0</v>
      </c>
    </row>
    <row r="686" spans="1:9" ht="39" hidden="1" x14ac:dyDescent="0.25">
      <c r="A686" s="36" t="s">
        <v>526</v>
      </c>
      <c r="B686" s="33" t="s">
        <v>566</v>
      </c>
      <c r="C686" s="33" t="s">
        <v>159</v>
      </c>
      <c r="D686" s="33" t="s">
        <v>104</v>
      </c>
      <c r="E686" s="33" t="s">
        <v>527</v>
      </c>
      <c r="F686" s="33" t="s">
        <v>102</v>
      </c>
      <c r="G686" s="35">
        <f>G687</f>
        <v>0</v>
      </c>
    </row>
    <row r="687" spans="1:9" ht="26.25" hidden="1" x14ac:dyDescent="0.25">
      <c r="A687" s="36" t="s">
        <v>528</v>
      </c>
      <c r="B687" s="33" t="s">
        <v>566</v>
      </c>
      <c r="C687" s="33" t="s">
        <v>159</v>
      </c>
      <c r="D687" s="33" t="s">
        <v>104</v>
      </c>
      <c r="E687" s="33" t="s">
        <v>527</v>
      </c>
      <c r="F687" s="33" t="s">
        <v>102</v>
      </c>
      <c r="G687" s="35">
        <f>G688</f>
        <v>0</v>
      </c>
    </row>
    <row r="688" spans="1:9" ht="64.5" hidden="1" x14ac:dyDescent="0.25">
      <c r="A688" s="36" t="s">
        <v>111</v>
      </c>
      <c r="B688" s="33" t="s">
        <v>566</v>
      </c>
      <c r="C688" s="33" t="s">
        <v>159</v>
      </c>
      <c r="D688" s="33" t="s">
        <v>104</v>
      </c>
      <c r="E688" s="33" t="s">
        <v>527</v>
      </c>
      <c r="F688" s="33" t="s">
        <v>112</v>
      </c>
      <c r="G688" s="35">
        <f>G689</f>
        <v>0</v>
      </c>
    </row>
    <row r="689" spans="1:9" ht="15" hidden="1" x14ac:dyDescent="0.25">
      <c r="A689" s="36" t="s">
        <v>529</v>
      </c>
      <c r="B689" s="33" t="s">
        <v>566</v>
      </c>
      <c r="C689" s="33" t="s">
        <v>159</v>
      </c>
      <c r="D689" s="33" t="s">
        <v>104</v>
      </c>
      <c r="E689" s="33" t="s">
        <v>527</v>
      </c>
      <c r="F689" s="33" t="s">
        <v>241</v>
      </c>
      <c r="G689" s="35">
        <f>30-30</f>
        <v>0</v>
      </c>
    </row>
    <row r="690" spans="1:9" ht="51.75" hidden="1" x14ac:dyDescent="0.25">
      <c r="A690" s="36" t="s">
        <v>530</v>
      </c>
      <c r="B690" s="33" t="s">
        <v>566</v>
      </c>
      <c r="C690" s="33" t="s">
        <v>159</v>
      </c>
      <c r="D690" s="33" t="s">
        <v>104</v>
      </c>
      <c r="E690" s="33" t="s">
        <v>439</v>
      </c>
      <c r="F690" s="33" t="s">
        <v>102</v>
      </c>
      <c r="G690" s="35">
        <f>G691</f>
        <v>0</v>
      </c>
    </row>
    <row r="691" spans="1:9" ht="26.25" hidden="1" x14ac:dyDescent="0.25">
      <c r="A691" s="36" t="s">
        <v>523</v>
      </c>
      <c r="B691" s="33" t="s">
        <v>566</v>
      </c>
      <c r="C691" s="33" t="s">
        <v>159</v>
      </c>
      <c r="D691" s="33" t="s">
        <v>104</v>
      </c>
      <c r="E691" s="33" t="s">
        <v>439</v>
      </c>
      <c r="F691" s="33" t="s">
        <v>122</v>
      </c>
      <c r="G691" s="35">
        <f>G692</f>
        <v>0</v>
      </c>
    </row>
    <row r="692" spans="1:9" ht="26.25" hidden="1" x14ac:dyDescent="0.25">
      <c r="A692" s="36" t="s">
        <v>256</v>
      </c>
      <c r="B692" s="33" t="s">
        <v>566</v>
      </c>
      <c r="C692" s="33" t="s">
        <v>159</v>
      </c>
      <c r="D692" s="33" t="s">
        <v>104</v>
      </c>
      <c r="E692" s="33" t="s">
        <v>439</v>
      </c>
      <c r="F692" s="33" t="s">
        <v>124</v>
      </c>
      <c r="G692" s="35">
        <v>0</v>
      </c>
    </row>
    <row r="693" spans="1:9" ht="15" x14ac:dyDescent="0.25">
      <c r="A693" s="36" t="s">
        <v>500</v>
      </c>
      <c r="B693" s="33" t="s">
        <v>566</v>
      </c>
      <c r="C693" s="33" t="s">
        <v>165</v>
      </c>
      <c r="D693" s="33" t="s">
        <v>100</v>
      </c>
      <c r="E693" s="33" t="s">
        <v>101</v>
      </c>
      <c r="F693" s="33" t="s">
        <v>102</v>
      </c>
      <c r="G693" s="35">
        <f>G694</f>
        <v>369</v>
      </c>
      <c r="H693" s="35">
        <f>H694</f>
        <v>369</v>
      </c>
      <c r="I693" s="35">
        <f>I694</f>
        <v>369</v>
      </c>
    </row>
    <row r="694" spans="1:9" ht="15" x14ac:dyDescent="0.25">
      <c r="A694" s="36" t="s">
        <v>501</v>
      </c>
      <c r="B694" s="33" t="s">
        <v>566</v>
      </c>
      <c r="C694" s="33" t="s">
        <v>165</v>
      </c>
      <c r="D694" s="33" t="s">
        <v>104</v>
      </c>
      <c r="E694" s="33" t="s">
        <v>101</v>
      </c>
      <c r="F694" s="33" t="s">
        <v>102</v>
      </c>
      <c r="G694" s="35">
        <f>G696</f>
        <v>369</v>
      </c>
      <c r="H694" s="35">
        <f>H696</f>
        <v>369</v>
      </c>
      <c r="I694" s="35">
        <f>I696</f>
        <v>369</v>
      </c>
    </row>
    <row r="695" spans="1:9" ht="15" hidden="1" x14ac:dyDescent="0.25">
      <c r="A695" s="36"/>
      <c r="B695" s="33"/>
      <c r="C695" s="33"/>
      <c r="D695" s="33"/>
      <c r="E695" s="33"/>
      <c r="F695" s="33"/>
      <c r="G695" s="35"/>
      <c r="H695" s="35"/>
      <c r="I695" s="35"/>
    </row>
    <row r="696" spans="1:9" ht="40.5" customHeight="1" x14ac:dyDescent="0.25">
      <c r="A696" s="36" t="s">
        <v>441</v>
      </c>
      <c r="B696" s="33" t="s">
        <v>566</v>
      </c>
      <c r="C696" s="33" t="s">
        <v>165</v>
      </c>
      <c r="D696" s="33" t="s">
        <v>104</v>
      </c>
      <c r="E696" s="33" t="s">
        <v>413</v>
      </c>
      <c r="F696" s="33" t="s">
        <v>102</v>
      </c>
      <c r="G696" s="35">
        <f>G697+G701+G711</f>
        <v>369</v>
      </c>
      <c r="H696" s="35">
        <f>H697+H701+H711</f>
        <v>369</v>
      </c>
      <c r="I696" s="35">
        <f>I697+I701+I711</f>
        <v>369</v>
      </c>
    </row>
    <row r="697" spans="1:9" ht="42.75" customHeight="1" x14ac:dyDescent="0.25">
      <c r="A697" s="36" t="s">
        <v>502</v>
      </c>
      <c r="B697" s="33" t="s">
        <v>566</v>
      </c>
      <c r="C697" s="33" t="s">
        <v>165</v>
      </c>
      <c r="D697" s="33" t="s">
        <v>104</v>
      </c>
      <c r="E697" s="33" t="s">
        <v>503</v>
      </c>
      <c r="F697" s="33" t="s">
        <v>102</v>
      </c>
      <c r="G697" s="35">
        <f>G698</f>
        <v>21</v>
      </c>
      <c r="H697" s="35">
        <f t="shared" ref="H697:I699" si="108">H698</f>
        <v>21</v>
      </c>
      <c r="I697" s="35">
        <f t="shared" si="108"/>
        <v>21</v>
      </c>
    </row>
    <row r="698" spans="1:9" ht="18.75" customHeight="1" x14ac:dyDescent="0.25">
      <c r="A698" s="36" t="s">
        <v>180</v>
      </c>
      <c r="B698" s="33" t="s">
        <v>566</v>
      </c>
      <c r="C698" s="33" t="s">
        <v>165</v>
      </c>
      <c r="D698" s="33" t="s">
        <v>104</v>
      </c>
      <c r="E698" s="33" t="s">
        <v>504</v>
      </c>
      <c r="F698" s="33" t="s">
        <v>102</v>
      </c>
      <c r="G698" s="35">
        <f>G699</f>
        <v>21</v>
      </c>
      <c r="H698" s="35">
        <f t="shared" si="108"/>
        <v>21</v>
      </c>
      <c r="I698" s="35">
        <f t="shared" si="108"/>
        <v>21</v>
      </c>
    </row>
    <row r="699" spans="1:9" ht="30.75" customHeight="1" x14ac:dyDescent="0.25">
      <c r="A699" s="36" t="s">
        <v>121</v>
      </c>
      <c r="B699" s="33" t="s">
        <v>566</v>
      </c>
      <c r="C699" s="33" t="s">
        <v>165</v>
      </c>
      <c r="D699" s="33" t="s">
        <v>104</v>
      </c>
      <c r="E699" s="33" t="s">
        <v>504</v>
      </c>
      <c r="F699" s="33" t="s">
        <v>122</v>
      </c>
      <c r="G699" s="35">
        <f>G700</f>
        <v>21</v>
      </c>
      <c r="H699" s="35">
        <f t="shared" si="108"/>
        <v>21</v>
      </c>
      <c r="I699" s="35">
        <f t="shared" si="108"/>
        <v>21</v>
      </c>
    </row>
    <row r="700" spans="1:9" ht="30" customHeight="1" x14ac:dyDescent="0.25">
      <c r="A700" s="36" t="s">
        <v>123</v>
      </c>
      <c r="B700" s="33" t="s">
        <v>566</v>
      </c>
      <c r="C700" s="33" t="s">
        <v>165</v>
      </c>
      <c r="D700" s="33" t="s">
        <v>104</v>
      </c>
      <c r="E700" s="33" t="s">
        <v>504</v>
      </c>
      <c r="F700" s="33" t="s">
        <v>124</v>
      </c>
      <c r="G700" s="35">
        <v>21</v>
      </c>
      <c r="H700" s="35">
        <v>21</v>
      </c>
      <c r="I700" s="35">
        <v>21</v>
      </c>
    </row>
    <row r="701" spans="1:9" ht="64.5" x14ac:dyDescent="0.25">
      <c r="A701" s="36" t="s">
        <v>442</v>
      </c>
      <c r="B701" s="33" t="s">
        <v>566</v>
      </c>
      <c r="C701" s="33" t="s">
        <v>165</v>
      </c>
      <c r="D701" s="33" t="s">
        <v>104</v>
      </c>
      <c r="E701" s="33" t="s">
        <v>415</v>
      </c>
      <c r="F701" s="33" t="s">
        <v>102</v>
      </c>
      <c r="G701" s="35">
        <f>G702</f>
        <v>328</v>
      </c>
      <c r="H701" s="35">
        <f>H702</f>
        <v>328</v>
      </c>
      <c r="I701" s="35">
        <f>I702</f>
        <v>328</v>
      </c>
    </row>
    <row r="702" spans="1:9" ht="20.25" customHeight="1" x14ac:dyDescent="0.25">
      <c r="A702" s="36" t="s">
        <v>180</v>
      </c>
      <c r="B702" s="33" t="s">
        <v>566</v>
      </c>
      <c r="C702" s="33" t="s">
        <v>165</v>
      </c>
      <c r="D702" s="33" t="s">
        <v>104</v>
      </c>
      <c r="E702" s="33" t="s">
        <v>416</v>
      </c>
      <c r="F702" s="33" t="s">
        <v>102</v>
      </c>
      <c r="G702" s="35">
        <f>G703+G705</f>
        <v>328</v>
      </c>
      <c r="H702" s="35">
        <f>H703+H705</f>
        <v>328</v>
      </c>
      <c r="I702" s="35">
        <f>I703+I705</f>
        <v>328</v>
      </c>
    </row>
    <row r="703" spans="1:9" ht="69.75" customHeight="1" x14ac:dyDescent="0.25">
      <c r="A703" s="36" t="s">
        <v>111</v>
      </c>
      <c r="B703" s="33" t="s">
        <v>566</v>
      </c>
      <c r="C703" s="33" t="s">
        <v>165</v>
      </c>
      <c r="D703" s="33" t="s">
        <v>104</v>
      </c>
      <c r="E703" s="33" t="s">
        <v>416</v>
      </c>
      <c r="F703" s="33" t="s">
        <v>112</v>
      </c>
      <c r="G703" s="35">
        <f>G704</f>
        <v>187.8</v>
      </c>
      <c r="H703" s="35">
        <f>H704</f>
        <v>187.8</v>
      </c>
      <c r="I703" s="35">
        <f>I704</f>
        <v>187.8</v>
      </c>
    </row>
    <row r="704" spans="1:9" ht="19.5" customHeight="1" x14ac:dyDescent="0.25">
      <c r="A704" s="36" t="s">
        <v>240</v>
      </c>
      <c r="B704" s="33" t="s">
        <v>566</v>
      </c>
      <c r="C704" s="33" t="s">
        <v>165</v>
      </c>
      <c r="D704" s="33" t="s">
        <v>104</v>
      </c>
      <c r="E704" s="33" t="s">
        <v>416</v>
      </c>
      <c r="F704" s="33" t="s">
        <v>241</v>
      </c>
      <c r="G704" s="35">
        <v>187.8</v>
      </c>
      <c r="H704" s="35">
        <v>187.8</v>
      </c>
      <c r="I704" s="35">
        <v>187.8</v>
      </c>
    </row>
    <row r="705" spans="1:9" ht="30.75" customHeight="1" x14ac:dyDescent="0.25">
      <c r="A705" s="36" t="s">
        <v>121</v>
      </c>
      <c r="B705" s="33" t="s">
        <v>566</v>
      </c>
      <c r="C705" s="33" t="s">
        <v>165</v>
      </c>
      <c r="D705" s="33" t="s">
        <v>104</v>
      </c>
      <c r="E705" s="33" t="s">
        <v>416</v>
      </c>
      <c r="F705" s="33" t="s">
        <v>122</v>
      </c>
      <c r="G705" s="35">
        <f>G706</f>
        <v>140.19999999999999</v>
      </c>
      <c r="H705" s="35">
        <f>H706</f>
        <v>140.19999999999999</v>
      </c>
      <c r="I705" s="35">
        <f>I706</f>
        <v>140.19999999999999</v>
      </c>
    </row>
    <row r="706" spans="1:9" ht="26.25" x14ac:dyDescent="0.25">
      <c r="A706" s="36" t="s">
        <v>123</v>
      </c>
      <c r="B706" s="33" t="s">
        <v>566</v>
      </c>
      <c r="C706" s="33" t="s">
        <v>165</v>
      </c>
      <c r="D706" s="33" t="s">
        <v>104</v>
      </c>
      <c r="E706" s="33" t="s">
        <v>416</v>
      </c>
      <c r="F706" s="33" t="s">
        <v>124</v>
      </c>
      <c r="G706" s="35">
        <v>140.19999999999999</v>
      </c>
      <c r="H706" s="35">
        <v>140.19999999999999</v>
      </c>
      <c r="I706" s="35">
        <v>140.19999999999999</v>
      </c>
    </row>
    <row r="707" spans="1:9" ht="26.25" hidden="1" x14ac:dyDescent="0.25">
      <c r="A707" s="36" t="s">
        <v>505</v>
      </c>
      <c r="B707" s="33" t="s">
        <v>566</v>
      </c>
      <c r="C707" s="33" t="s">
        <v>165</v>
      </c>
      <c r="D707" s="33" t="s">
        <v>104</v>
      </c>
      <c r="E707" s="33" t="s">
        <v>506</v>
      </c>
      <c r="F707" s="33" t="s">
        <v>102</v>
      </c>
      <c r="G707" s="35">
        <f>G708</f>
        <v>0</v>
      </c>
    </row>
    <row r="708" spans="1:9" ht="15" hidden="1" x14ac:dyDescent="0.25">
      <c r="A708" s="36" t="s">
        <v>180</v>
      </c>
      <c r="B708" s="33" t="s">
        <v>566</v>
      </c>
      <c r="C708" s="33" t="s">
        <v>165</v>
      </c>
      <c r="D708" s="33" t="s">
        <v>104</v>
      </c>
      <c r="E708" s="33" t="s">
        <v>507</v>
      </c>
      <c r="F708" s="33" t="s">
        <v>102</v>
      </c>
      <c r="G708" s="35">
        <f>G709</f>
        <v>0</v>
      </c>
    </row>
    <row r="709" spans="1:9" ht="26.25" hidden="1" x14ac:dyDescent="0.25">
      <c r="A709" s="36" t="s">
        <v>121</v>
      </c>
      <c r="B709" s="33" t="s">
        <v>566</v>
      </c>
      <c r="C709" s="33" t="s">
        <v>165</v>
      </c>
      <c r="D709" s="33" t="s">
        <v>104</v>
      </c>
      <c r="E709" s="33" t="s">
        <v>507</v>
      </c>
      <c r="F709" s="33" t="s">
        <v>122</v>
      </c>
      <c r="G709" s="35">
        <f>G710</f>
        <v>0</v>
      </c>
    </row>
    <row r="710" spans="1:9" ht="26.25" hidden="1" x14ac:dyDescent="0.25">
      <c r="A710" s="36" t="s">
        <v>123</v>
      </c>
      <c r="B710" s="33" t="s">
        <v>566</v>
      </c>
      <c r="C710" s="33" t="s">
        <v>165</v>
      </c>
      <c r="D710" s="33" t="s">
        <v>104</v>
      </c>
      <c r="E710" s="33" t="s">
        <v>507</v>
      </c>
      <c r="F710" s="33" t="s">
        <v>124</v>
      </c>
      <c r="G710" s="35">
        <v>0</v>
      </c>
    </row>
    <row r="711" spans="1:9" ht="26.25" x14ac:dyDescent="0.25">
      <c r="A711" s="36" t="s">
        <v>508</v>
      </c>
      <c r="B711" s="33" t="s">
        <v>566</v>
      </c>
      <c r="C711" s="33" t="s">
        <v>165</v>
      </c>
      <c r="D711" s="33" t="s">
        <v>104</v>
      </c>
      <c r="E711" s="33" t="s">
        <v>509</v>
      </c>
      <c r="F711" s="33" t="s">
        <v>102</v>
      </c>
      <c r="G711" s="35">
        <f>G712</f>
        <v>20</v>
      </c>
      <c r="H711" s="35">
        <f t="shared" ref="H711:I713" si="109">H712</f>
        <v>20</v>
      </c>
      <c r="I711" s="35">
        <f t="shared" si="109"/>
        <v>20</v>
      </c>
    </row>
    <row r="712" spans="1:9" ht="15" x14ac:dyDescent="0.25">
      <c r="A712" s="36" t="s">
        <v>180</v>
      </c>
      <c r="B712" s="33" t="s">
        <v>566</v>
      </c>
      <c r="C712" s="33" t="s">
        <v>165</v>
      </c>
      <c r="D712" s="33" t="s">
        <v>104</v>
      </c>
      <c r="E712" s="33" t="s">
        <v>510</v>
      </c>
      <c r="F712" s="33" t="s">
        <v>102</v>
      </c>
      <c r="G712" s="35">
        <f>G713</f>
        <v>20</v>
      </c>
      <c r="H712" s="35">
        <f t="shared" si="109"/>
        <v>20</v>
      </c>
      <c r="I712" s="35">
        <f t="shared" si="109"/>
        <v>20</v>
      </c>
    </row>
    <row r="713" spans="1:9" ht="30.75" customHeight="1" x14ac:dyDescent="0.25">
      <c r="A713" s="36" t="s">
        <v>121</v>
      </c>
      <c r="B713" s="33" t="s">
        <v>566</v>
      </c>
      <c r="C713" s="33" t="s">
        <v>165</v>
      </c>
      <c r="D713" s="33" t="s">
        <v>104</v>
      </c>
      <c r="E713" s="33" t="s">
        <v>510</v>
      </c>
      <c r="F713" s="33" t="s">
        <v>122</v>
      </c>
      <c r="G713" s="35">
        <f>G714</f>
        <v>20</v>
      </c>
      <c r="H713" s="35">
        <f t="shared" si="109"/>
        <v>20</v>
      </c>
      <c r="I713" s="35">
        <f t="shared" si="109"/>
        <v>20</v>
      </c>
    </row>
    <row r="714" spans="1:9" ht="33.75" customHeight="1" x14ac:dyDescent="0.25">
      <c r="A714" s="36" t="s">
        <v>123</v>
      </c>
      <c r="B714" s="33" t="s">
        <v>566</v>
      </c>
      <c r="C714" s="33" t="s">
        <v>165</v>
      </c>
      <c r="D714" s="33" t="s">
        <v>104</v>
      </c>
      <c r="E714" s="33" t="s">
        <v>510</v>
      </c>
      <c r="F714" s="33" t="s">
        <v>124</v>
      </c>
      <c r="G714" s="35">
        <v>20</v>
      </c>
      <c r="H714" s="35">
        <v>20</v>
      </c>
      <c r="I714" s="35">
        <v>20</v>
      </c>
    </row>
    <row r="715" spans="1:9" s="53" customFormat="1" ht="15" hidden="1" customHeight="1" x14ac:dyDescent="0.2">
      <c r="A715" s="52" t="s">
        <v>567</v>
      </c>
      <c r="B715" s="31" t="s">
        <v>550</v>
      </c>
      <c r="C715" s="31" t="s">
        <v>100</v>
      </c>
      <c r="D715" s="31" t="s">
        <v>100</v>
      </c>
      <c r="E715" s="31" t="s">
        <v>101</v>
      </c>
      <c r="F715" s="31" t="s">
        <v>102</v>
      </c>
      <c r="G715" s="32">
        <f>G716</f>
        <v>2468</v>
      </c>
      <c r="H715" s="42"/>
      <c r="I715" s="42"/>
    </row>
    <row r="716" spans="1:9" ht="15" hidden="1" customHeight="1" x14ac:dyDescent="0.25">
      <c r="A716" s="36" t="s">
        <v>247</v>
      </c>
      <c r="B716" s="33" t="s">
        <v>550</v>
      </c>
      <c r="C716" s="33" t="s">
        <v>244</v>
      </c>
      <c r="D716" s="33" t="s">
        <v>100</v>
      </c>
      <c r="E716" s="33" t="s">
        <v>101</v>
      </c>
      <c r="F716" s="33" t="s">
        <v>102</v>
      </c>
      <c r="G716" s="35">
        <f>G717</f>
        <v>2468</v>
      </c>
    </row>
    <row r="717" spans="1:9" ht="39" hidden="1" x14ac:dyDescent="0.25">
      <c r="A717" s="36" t="s">
        <v>568</v>
      </c>
      <c r="B717" s="33" t="s">
        <v>550</v>
      </c>
      <c r="C717" s="33" t="s">
        <v>244</v>
      </c>
      <c r="D717" s="33" t="s">
        <v>249</v>
      </c>
      <c r="E717" s="33" t="s">
        <v>101</v>
      </c>
      <c r="F717" s="33" t="s">
        <v>102</v>
      </c>
      <c r="G717" s="35">
        <f>G718</f>
        <v>2468</v>
      </c>
    </row>
    <row r="718" spans="1:9" ht="51.75" hidden="1" x14ac:dyDescent="0.25">
      <c r="A718" s="36" t="s">
        <v>204</v>
      </c>
      <c r="B718" s="33" t="s">
        <v>550</v>
      </c>
      <c r="C718" s="33" t="s">
        <v>244</v>
      </c>
      <c r="D718" s="33" t="s">
        <v>249</v>
      </c>
      <c r="E718" s="33" t="s">
        <v>205</v>
      </c>
      <c r="F718" s="33" t="s">
        <v>102</v>
      </c>
      <c r="G718" s="35">
        <f>G719</f>
        <v>2468</v>
      </c>
    </row>
    <row r="719" spans="1:9" ht="39" hidden="1" x14ac:dyDescent="0.25">
      <c r="A719" s="36" t="s">
        <v>250</v>
      </c>
      <c r="B719" s="33" t="s">
        <v>550</v>
      </c>
      <c r="C719" s="33" t="s">
        <v>244</v>
      </c>
      <c r="D719" s="33" t="s">
        <v>249</v>
      </c>
      <c r="E719" s="33" t="s">
        <v>251</v>
      </c>
      <c r="F719" s="33" t="s">
        <v>102</v>
      </c>
      <c r="G719" s="35">
        <f>G720</f>
        <v>2468</v>
      </c>
    </row>
    <row r="720" spans="1:9" ht="77.25" hidden="1" x14ac:dyDescent="0.25">
      <c r="A720" s="36" t="s">
        <v>569</v>
      </c>
      <c r="B720" s="33" t="s">
        <v>550</v>
      </c>
      <c r="C720" s="33" t="s">
        <v>244</v>
      </c>
      <c r="D720" s="33" t="s">
        <v>249</v>
      </c>
      <c r="E720" s="33" t="s">
        <v>253</v>
      </c>
      <c r="F720" s="33" t="s">
        <v>102</v>
      </c>
      <c r="G720" s="35">
        <f>G721+G724</f>
        <v>2468</v>
      </c>
    </row>
    <row r="721" spans="1:9" ht="51.75" hidden="1" x14ac:dyDescent="0.25">
      <c r="A721" s="36" t="s">
        <v>236</v>
      </c>
      <c r="B721" s="33" t="s">
        <v>550</v>
      </c>
      <c r="C721" s="33" t="s">
        <v>244</v>
      </c>
      <c r="D721" s="33" t="s">
        <v>249</v>
      </c>
      <c r="E721" s="33" t="s">
        <v>254</v>
      </c>
      <c r="F721" s="33" t="s">
        <v>102</v>
      </c>
      <c r="G721" s="35">
        <f>G722</f>
        <v>4</v>
      </c>
    </row>
    <row r="722" spans="1:9" ht="15" hidden="1" x14ac:dyDescent="0.25">
      <c r="A722" s="36" t="s">
        <v>125</v>
      </c>
      <c r="B722" s="33" t="s">
        <v>550</v>
      </c>
      <c r="C722" s="33" t="s">
        <v>244</v>
      </c>
      <c r="D722" s="33" t="s">
        <v>249</v>
      </c>
      <c r="E722" s="33" t="s">
        <v>254</v>
      </c>
      <c r="F722" s="33" t="s">
        <v>126</v>
      </c>
      <c r="G722" s="35">
        <f>G723</f>
        <v>4</v>
      </c>
    </row>
    <row r="723" spans="1:9" ht="15" hidden="1" x14ac:dyDescent="0.25">
      <c r="A723" s="36" t="s">
        <v>127</v>
      </c>
      <c r="B723" s="33" t="s">
        <v>550</v>
      </c>
      <c r="C723" s="33" t="s">
        <v>244</v>
      </c>
      <c r="D723" s="33" t="s">
        <v>249</v>
      </c>
      <c r="E723" s="33" t="s">
        <v>254</v>
      </c>
      <c r="F723" s="33" t="s">
        <v>128</v>
      </c>
      <c r="G723" s="35">
        <v>4</v>
      </c>
    </row>
    <row r="724" spans="1:9" ht="26.25" hidden="1" x14ac:dyDescent="0.25">
      <c r="A724" s="36" t="s">
        <v>238</v>
      </c>
      <c r="B724" s="33" t="s">
        <v>550</v>
      </c>
      <c r="C724" s="33" t="s">
        <v>244</v>
      </c>
      <c r="D724" s="33" t="s">
        <v>249</v>
      </c>
      <c r="E724" s="33" t="s">
        <v>255</v>
      </c>
      <c r="F724" s="33" t="s">
        <v>102</v>
      </c>
      <c r="G724" s="35">
        <f>G725+G727</f>
        <v>2464</v>
      </c>
    </row>
    <row r="725" spans="1:9" ht="51.75" hidden="1" customHeight="1" x14ac:dyDescent="0.25">
      <c r="A725" s="36" t="s">
        <v>111</v>
      </c>
      <c r="B725" s="33" t="s">
        <v>550</v>
      </c>
      <c r="C725" s="33" t="s">
        <v>244</v>
      </c>
      <c r="D725" s="33" t="s">
        <v>249</v>
      </c>
      <c r="E725" s="33" t="s">
        <v>255</v>
      </c>
      <c r="F725" s="33" t="s">
        <v>112</v>
      </c>
      <c r="G725" s="35">
        <f>G726</f>
        <v>2432.1</v>
      </c>
    </row>
    <row r="726" spans="1:9" ht="15" hidden="1" x14ac:dyDescent="0.25">
      <c r="A726" s="36" t="s">
        <v>240</v>
      </c>
      <c r="B726" s="33" t="s">
        <v>550</v>
      </c>
      <c r="C726" s="33" t="s">
        <v>244</v>
      </c>
      <c r="D726" s="33" t="s">
        <v>249</v>
      </c>
      <c r="E726" s="33" t="s">
        <v>255</v>
      </c>
      <c r="F726" s="33" t="s">
        <v>241</v>
      </c>
      <c r="G726" s="35">
        <v>2432.1</v>
      </c>
    </row>
    <row r="727" spans="1:9" ht="26.25" hidden="1" x14ac:dyDescent="0.25">
      <c r="A727" s="36" t="s">
        <v>121</v>
      </c>
      <c r="B727" s="33" t="s">
        <v>550</v>
      </c>
      <c r="C727" s="33" t="s">
        <v>244</v>
      </c>
      <c r="D727" s="33" t="s">
        <v>249</v>
      </c>
      <c r="E727" s="33" t="s">
        <v>255</v>
      </c>
      <c r="F727" s="33" t="s">
        <v>122</v>
      </c>
      <c r="G727" s="35">
        <f>G728</f>
        <v>31.9</v>
      </c>
    </row>
    <row r="728" spans="1:9" ht="26.25" hidden="1" x14ac:dyDescent="0.25">
      <c r="A728" s="36" t="s">
        <v>256</v>
      </c>
      <c r="B728" s="33" t="s">
        <v>550</v>
      </c>
      <c r="C728" s="33" t="s">
        <v>244</v>
      </c>
      <c r="D728" s="33" t="s">
        <v>249</v>
      </c>
      <c r="E728" s="33" t="s">
        <v>255</v>
      </c>
      <c r="F728" s="33" t="s">
        <v>124</v>
      </c>
      <c r="G728" s="35">
        <v>31.9</v>
      </c>
    </row>
    <row r="729" spans="1:9" s="44" customFormat="1" ht="15.75" x14ac:dyDescent="0.25">
      <c r="A729" s="52" t="s">
        <v>539</v>
      </c>
      <c r="B729" s="43"/>
      <c r="C729" s="43"/>
      <c r="D729" s="43"/>
      <c r="E729" s="43"/>
      <c r="F729" s="43"/>
      <c r="G729" s="32">
        <f>G13+G43+G57+G612+G651</f>
        <v>100783.90000000002</v>
      </c>
      <c r="H729" s="32">
        <f>H13+H43+H57+H612+H651</f>
        <v>88887.5</v>
      </c>
      <c r="I729" s="32">
        <f>I13+I43+I57+I612+I651</f>
        <v>91397.4</v>
      </c>
    </row>
    <row r="730" spans="1:9" x14ac:dyDescent="0.2">
      <c r="A730" s="45"/>
      <c r="B730" s="46"/>
      <c r="C730" s="46"/>
      <c r="D730" s="46"/>
      <c r="E730" s="46"/>
      <c r="F730" s="46"/>
      <c r="G730" s="46"/>
    </row>
    <row r="731" spans="1:9" x14ac:dyDescent="0.2">
      <c r="A731" s="45"/>
      <c r="B731" s="46"/>
      <c r="C731" s="46"/>
      <c r="D731" s="46"/>
      <c r="E731" s="46"/>
      <c r="F731" s="46"/>
      <c r="G731" s="48"/>
      <c r="H731" s="60"/>
      <c r="I731" s="60"/>
    </row>
    <row r="732" spans="1:9" x14ac:dyDescent="0.2">
      <c r="A732" s="45"/>
      <c r="B732" s="46"/>
      <c r="C732" s="46"/>
      <c r="D732" s="46"/>
      <c r="E732" s="46"/>
      <c r="F732" s="46"/>
      <c r="G732" s="46"/>
    </row>
    <row r="733" spans="1:9" x14ac:dyDescent="0.2">
      <c r="A733" s="45"/>
      <c r="B733" s="46"/>
      <c r="C733" s="46"/>
      <c r="D733" s="46"/>
      <c r="E733" s="46"/>
      <c r="F733" s="46"/>
      <c r="G733" s="46"/>
    </row>
    <row r="734" spans="1:9" x14ac:dyDescent="0.2">
      <c r="A734" s="45"/>
      <c r="B734" s="46"/>
      <c r="C734" s="46"/>
      <c r="D734" s="46"/>
      <c r="E734" s="46"/>
      <c r="F734" s="46"/>
      <c r="G734" s="46"/>
    </row>
    <row r="735" spans="1:9" x14ac:dyDescent="0.2">
      <c r="A735" s="45"/>
      <c r="B735" s="46"/>
      <c r="C735" s="46"/>
      <c r="D735" s="46"/>
      <c r="E735" s="46"/>
      <c r="F735" s="46"/>
      <c r="G735" s="46"/>
    </row>
    <row r="736" spans="1:9" x14ac:dyDescent="0.2">
      <c r="A736" s="45"/>
      <c r="B736" s="46"/>
      <c r="C736" s="46"/>
      <c r="D736" s="46"/>
      <c r="E736" s="46"/>
      <c r="F736" s="46"/>
      <c r="G736" s="46"/>
    </row>
    <row r="737" spans="1:7" x14ac:dyDescent="0.2">
      <c r="A737" s="45"/>
      <c r="B737" s="46"/>
      <c r="C737" s="46"/>
      <c r="D737" s="46"/>
      <c r="E737" s="46"/>
      <c r="F737" s="46"/>
      <c r="G737" s="46"/>
    </row>
    <row r="738" spans="1:7" x14ac:dyDescent="0.2">
      <c r="A738" s="45"/>
      <c r="B738" s="46"/>
      <c r="C738" s="46"/>
      <c r="D738" s="46"/>
      <c r="E738" s="46"/>
      <c r="F738" s="46"/>
      <c r="G738" s="46"/>
    </row>
    <row r="739" spans="1:7" x14ac:dyDescent="0.2">
      <c r="A739" s="45"/>
      <c r="B739" s="46"/>
      <c r="C739" s="46"/>
      <c r="D739" s="46"/>
      <c r="E739" s="46"/>
      <c r="F739" s="46"/>
      <c r="G739" s="46"/>
    </row>
    <row r="740" spans="1:7" x14ac:dyDescent="0.2">
      <c r="A740" s="45"/>
      <c r="B740" s="46"/>
      <c r="C740" s="46"/>
      <c r="D740" s="46"/>
      <c r="E740" s="46"/>
      <c r="F740" s="46"/>
      <c r="G740" s="46"/>
    </row>
    <row r="741" spans="1:7" x14ac:dyDescent="0.2">
      <c r="A741" s="45"/>
      <c r="B741" s="46"/>
      <c r="C741" s="46"/>
      <c r="D741" s="46"/>
      <c r="E741" s="46"/>
      <c r="F741" s="46"/>
      <c r="G741" s="46"/>
    </row>
    <row r="742" spans="1:7" x14ac:dyDescent="0.2">
      <c r="A742" s="45"/>
      <c r="B742" s="46"/>
      <c r="C742" s="46"/>
      <c r="D742" s="46"/>
      <c r="E742" s="46"/>
      <c r="F742" s="46"/>
      <c r="G742" s="46"/>
    </row>
    <row r="743" spans="1:7" x14ac:dyDescent="0.2">
      <c r="A743" s="45"/>
      <c r="B743" s="46"/>
      <c r="C743" s="46"/>
      <c r="D743" s="46"/>
      <c r="E743" s="46"/>
      <c r="F743" s="46"/>
      <c r="G743" s="46"/>
    </row>
    <row r="744" spans="1:7" x14ac:dyDescent="0.2">
      <c r="A744" s="45"/>
      <c r="B744" s="46"/>
      <c r="C744" s="46"/>
      <c r="D744" s="46"/>
      <c r="E744" s="46"/>
      <c r="F744" s="46"/>
      <c r="G744" s="46"/>
    </row>
    <row r="745" spans="1:7" x14ac:dyDescent="0.2">
      <c r="A745" s="45"/>
      <c r="B745" s="46"/>
      <c r="C745" s="46"/>
      <c r="D745" s="46"/>
      <c r="E745" s="46"/>
      <c r="F745" s="46"/>
      <c r="G745" s="46"/>
    </row>
    <row r="746" spans="1:7" x14ac:dyDescent="0.2">
      <c r="A746" s="45"/>
      <c r="B746" s="46"/>
      <c r="C746" s="46"/>
      <c r="D746" s="46"/>
      <c r="E746" s="46"/>
      <c r="F746" s="46"/>
      <c r="G746" s="46"/>
    </row>
    <row r="747" spans="1:7" x14ac:dyDescent="0.2">
      <c r="A747" s="45"/>
      <c r="B747" s="46"/>
      <c r="C747" s="46"/>
      <c r="D747" s="46"/>
      <c r="E747" s="46"/>
      <c r="F747" s="46"/>
      <c r="G747" s="46"/>
    </row>
    <row r="748" spans="1:7" x14ac:dyDescent="0.2">
      <c r="A748" s="45"/>
      <c r="B748" s="46"/>
      <c r="C748" s="46"/>
      <c r="D748" s="46"/>
      <c r="E748" s="46"/>
      <c r="F748" s="46"/>
      <c r="G748" s="46"/>
    </row>
    <row r="749" spans="1:7" x14ac:dyDescent="0.2">
      <c r="A749" s="45"/>
      <c r="B749" s="46"/>
      <c r="C749" s="46"/>
      <c r="D749" s="46"/>
      <c r="E749" s="46"/>
      <c r="F749" s="46"/>
      <c r="G749" s="46"/>
    </row>
    <row r="750" spans="1:7" x14ac:dyDescent="0.2">
      <c r="A750" s="45"/>
      <c r="B750" s="46"/>
      <c r="C750" s="46"/>
      <c r="D750" s="46"/>
      <c r="E750" s="46"/>
      <c r="F750" s="46"/>
      <c r="G750" s="46"/>
    </row>
    <row r="751" spans="1:7" x14ac:dyDescent="0.2">
      <c r="A751" s="45"/>
      <c r="B751" s="46"/>
      <c r="C751" s="46"/>
      <c r="D751" s="46"/>
      <c r="E751" s="46"/>
      <c r="F751" s="46"/>
      <c r="G751" s="46"/>
    </row>
    <row r="752" spans="1:7" x14ac:dyDescent="0.2">
      <c r="A752" s="45"/>
      <c r="B752" s="46"/>
      <c r="C752" s="46"/>
      <c r="D752" s="46"/>
      <c r="E752" s="46"/>
      <c r="F752" s="46"/>
      <c r="G752" s="46"/>
    </row>
    <row r="753" spans="1:7" x14ac:dyDescent="0.2">
      <c r="A753" s="45"/>
      <c r="B753" s="46"/>
      <c r="C753" s="46"/>
      <c r="D753" s="46"/>
      <c r="E753" s="46"/>
      <c r="F753" s="46"/>
      <c r="G753" s="46"/>
    </row>
    <row r="754" spans="1:7" x14ac:dyDescent="0.2">
      <c r="A754" s="45"/>
      <c r="B754" s="46"/>
      <c r="C754" s="46"/>
      <c r="D754" s="46"/>
      <c r="E754" s="46"/>
      <c r="F754" s="46"/>
      <c r="G754" s="46"/>
    </row>
    <row r="755" spans="1:7" x14ac:dyDescent="0.2">
      <c r="A755" s="45"/>
      <c r="B755" s="46"/>
      <c r="C755" s="46"/>
      <c r="D755" s="46"/>
      <c r="E755" s="46"/>
      <c r="F755" s="46"/>
      <c r="G755" s="46"/>
    </row>
    <row r="756" spans="1:7" x14ac:dyDescent="0.2">
      <c r="A756" s="45"/>
      <c r="B756" s="46"/>
      <c r="C756" s="46"/>
      <c r="D756" s="46"/>
      <c r="E756" s="46"/>
      <c r="F756" s="46"/>
      <c r="G756" s="46"/>
    </row>
    <row r="757" spans="1:7" x14ac:dyDescent="0.2">
      <c r="A757" s="45"/>
      <c r="B757" s="46"/>
      <c r="C757" s="46"/>
      <c r="D757" s="46"/>
      <c r="E757" s="46"/>
      <c r="F757" s="46"/>
      <c r="G757" s="46"/>
    </row>
    <row r="758" spans="1:7" x14ac:dyDescent="0.2">
      <c r="A758" s="45"/>
      <c r="B758" s="46"/>
      <c r="C758" s="46"/>
      <c r="D758" s="46"/>
      <c r="E758" s="46"/>
      <c r="F758" s="46"/>
      <c r="G758" s="46"/>
    </row>
    <row r="759" spans="1:7" x14ac:dyDescent="0.2">
      <c r="A759" s="45"/>
      <c r="B759" s="46"/>
      <c r="C759" s="46"/>
      <c r="D759" s="46"/>
      <c r="E759" s="46"/>
      <c r="F759" s="46"/>
      <c r="G759" s="46"/>
    </row>
    <row r="760" spans="1:7" x14ac:dyDescent="0.2">
      <c r="A760" s="45"/>
      <c r="B760" s="46"/>
      <c r="C760" s="46"/>
      <c r="D760" s="46"/>
      <c r="E760" s="46"/>
      <c r="F760" s="46"/>
      <c r="G760" s="46"/>
    </row>
    <row r="761" spans="1:7" x14ac:dyDescent="0.2">
      <c r="A761" s="45"/>
      <c r="B761" s="46"/>
      <c r="C761" s="46"/>
      <c r="D761" s="46"/>
      <c r="E761" s="46"/>
      <c r="F761" s="46"/>
      <c r="G761" s="46"/>
    </row>
    <row r="762" spans="1:7" x14ac:dyDescent="0.2">
      <c r="A762" s="45"/>
      <c r="B762" s="46"/>
      <c r="C762" s="46"/>
      <c r="D762" s="46"/>
      <c r="E762" s="46"/>
      <c r="F762" s="46"/>
      <c r="G762" s="46"/>
    </row>
    <row r="763" spans="1:7" x14ac:dyDescent="0.2">
      <c r="A763" s="45"/>
      <c r="B763" s="46"/>
      <c r="C763" s="46"/>
      <c r="D763" s="46"/>
      <c r="E763" s="46"/>
      <c r="F763" s="46"/>
      <c r="G763" s="46"/>
    </row>
    <row r="764" spans="1:7" x14ac:dyDescent="0.2">
      <c r="A764" s="45"/>
      <c r="B764" s="46"/>
      <c r="C764" s="46"/>
      <c r="D764" s="46"/>
      <c r="E764" s="46"/>
      <c r="F764" s="46"/>
      <c r="G764" s="46"/>
    </row>
    <row r="765" spans="1:7" x14ac:dyDescent="0.2">
      <c r="A765" s="45"/>
      <c r="B765" s="46"/>
      <c r="C765" s="46"/>
      <c r="D765" s="46"/>
      <c r="E765" s="46"/>
      <c r="F765" s="46"/>
      <c r="G765" s="46"/>
    </row>
    <row r="766" spans="1:7" x14ac:dyDescent="0.2">
      <c r="A766" s="45"/>
      <c r="B766" s="46"/>
      <c r="C766" s="46"/>
      <c r="D766" s="46"/>
      <c r="E766" s="46"/>
      <c r="F766" s="46"/>
      <c r="G766" s="46"/>
    </row>
    <row r="767" spans="1:7" x14ac:dyDescent="0.2">
      <c r="A767" s="45"/>
      <c r="B767" s="46"/>
      <c r="C767" s="46"/>
      <c r="D767" s="46"/>
      <c r="E767" s="46"/>
      <c r="F767" s="46"/>
      <c r="G767" s="46"/>
    </row>
    <row r="768" spans="1:7" x14ac:dyDescent="0.2">
      <c r="A768" s="45"/>
      <c r="B768" s="46"/>
      <c r="C768" s="46"/>
      <c r="D768" s="46"/>
      <c r="E768" s="46"/>
      <c r="F768" s="46"/>
      <c r="G768" s="46"/>
    </row>
    <row r="769" spans="1:7" x14ac:dyDescent="0.2">
      <c r="A769" s="45"/>
      <c r="B769" s="46"/>
      <c r="C769" s="46"/>
      <c r="D769" s="46"/>
      <c r="E769" s="46"/>
      <c r="F769" s="46"/>
      <c r="G769" s="46"/>
    </row>
    <row r="770" spans="1:7" x14ac:dyDescent="0.2">
      <c r="A770" s="45"/>
      <c r="B770" s="46"/>
      <c r="C770" s="46"/>
      <c r="D770" s="46"/>
      <c r="E770" s="46"/>
      <c r="F770" s="46"/>
      <c r="G770" s="46"/>
    </row>
    <row r="771" spans="1:7" x14ac:dyDescent="0.2">
      <c r="A771" s="45"/>
      <c r="B771" s="46"/>
      <c r="C771" s="46"/>
      <c r="D771" s="46"/>
      <c r="E771" s="46"/>
      <c r="F771" s="46"/>
      <c r="G771" s="46"/>
    </row>
    <row r="772" spans="1:7" x14ac:dyDescent="0.2">
      <c r="A772" s="45"/>
      <c r="B772" s="46"/>
      <c r="C772" s="46"/>
      <c r="D772" s="46"/>
      <c r="E772" s="46"/>
      <c r="F772" s="46"/>
      <c r="G772" s="46"/>
    </row>
    <row r="773" spans="1:7" x14ac:dyDescent="0.2">
      <c r="A773" s="45"/>
      <c r="B773" s="46"/>
      <c r="C773" s="46"/>
      <c r="D773" s="46"/>
      <c r="E773" s="46"/>
      <c r="F773" s="46"/>
      <c r="G773" s="46"/>
    </row>
    <row r="774" spans="1:7" x14ac:dyDescent="0.2">
      <c r="A774" s="45"/>
      <c r="B774" s="46"/>
      <c r="C774" s="46"/>
      <c r="D774" s="46"/>
      <c r="E774" s="46"/>
      <c r="F774" s="46"/>
      <c r="G774" s="46"/>
    </row>
    <row r="775" spans="1:7" x14ac:dyDescent="0.2">
      <c r="A775" s="45"/>
      <c r="B775" s="46"/>
      <c r="C775" s="46"/>
      <c r="D775" s="46"/>
      <c r="E775" s="46"/>
      <c r="F775" s="46"/>
      <c r="G775" s="46"/>
    </row>
    <row r="776" spans="1:7" x14ac:dyDescent="0.2">
      <c r="A776" s="45"/>
      <c r="B776" s="46"/>
      <c r="C776" s="46"/>
      <c r="D776" s="46"/>
      <c r="E776" s="46"/>
      <c r="F776" s="46"/>
      <c r="G776" s="46"/>
    </row>
    <row r="777" spans="1:7" x14ac:dyDescent="0.2">
      <c r="A777" s="45"/>
      <c r="B777" s="46"/>
      <c r="C777" s="46"/>
      <c r="D777" s="46"/>
      <c r="E777" s="46"/>
      <c r="F777" s="46"/>
      <c r="G777" s="46"/>
    </row>
    <row r="778" spans="1:7" x14ac:dyDescent="0.2">
      <c r="A778" s="45"/>
      <c r="B778" s="46"/>
      <c r="C778" s="46"/>
      <c r="D778" s="46"/>
      <c r="E778" s="46"/>
      <c r="F778" s="46"/>
      <c r="G778" s="46"/>
    </row>
    <row r="779" spans="1:7" x14ac:dyDescent="0.2">
      <c r="A779" s="45"/>
      <c r="B779" s="46"/>
      <c r="C779" s="46"/>
      <c r="D779" s="46"/>
      <c r="E779" s="46"/>
      <c r="F779" s="46"/>
      <c r="G779" s="46"/>
    </row>
    <row r="780" spans="1:7" x14ac:dyDescent="0.2">
      <c r="A780" s="45"/>
      <c r="B780" s="46"/>
      <c r="C780" s="46"/>
      <c r="D780" s="46"/>
      <c r="E780" s="46"/>
      <c r="F780" s="46"/>
      <c r="G780" s="46"/>
    </row>
    <row r="781" spans="1:7" x14ac:dyDescent="0.2">
      <c r="A781" s="45"/>
      <c r="B781" s="46"/>
      <c r="C781" s="46"/>
      <c r="D781" s="46"/>
      <c r="E781" s="46"/>
      <c r="F781" s="46"/>
      <c r="G781" s="46"/>
    </row>
    <row r="782" spans="1:7" x14ac:dyDescent="0.2">
      <c r="A782" s="45"/>
      <c r="B782" s="46"/>
      <c r="C782" s="46"/>
      <c r="D782" s="46"/>
      <c r="E782" s="46"/>
      <c r="F782" s="46"/>
      <c r="G782" s="46"/>
    </row>
    <row r="783" spans="1:7" x14ac:dyDescent="0.2">
      <c r="A783" s="45"/>
      <c r="B783" s="46"/>
      <c r="C783" s="46"/>
      <c r="D783" s="46"/>
      <c r="E783" s="46"/>
      <c r="F783" s="46"/>
      <c r="G783" s="46"/>
    </row>
    <row r="784" spans="1:7" x14ac:dyDescent="0.2">
      <c r="A784" s="45"/>
      <c r="B784" s="46"/>
      <c r="C784" s="46"/>
      <c r="D784" s="46"/>
      <c r="E784" s="46"/>
      <c r="F784" s="46"/>
      <c r="G784" s="46"/>
    </row>
    <row r="785" spans="1:7" x14ac:dyDescent="0.2">
      <c r="A785" s="45"/>
      <c r="B785" s="46"/>
      <c r="C785" s="46"/>
      <c r="D785" s="46"/>
      <c r="E785" s="46"/>
      <c r="F785" s="46"/>
      <c r="G785" s="46"/>
    </row>
    <row r="786" spans="1:7" x14ac:dyDescent="0.2">
      <c r="A786" s="45"/>
      <c r="B786" s="46"/>
      <c r="C786" s="46"/>
      <c r="D786" s="46"/>
      <c r="E786" s="46"/>
      <c r="F786" s="46"/>
      <c r="G786" s="46"/>
    </row>
    <row r="787" spans="1:7" x14ac:dyDescent="0.2">
      <c r="A787" s="45"/>
      <c r="B787" s="46"/>
      <c r="C787" s="46"/>
      <c r="D787" s="46"/>
      <c r="E787" s="46"/>
      <c r="F787" s="46"/>
      <c r="G787" s="46"/>
    </row>
    <row r="788" spans="1:7" x14ac:dyDescent="0.2">
      <c r="A788" s="45"/>
      <c r="B788" s="46"/>
      <c r="C788" s="46"/>
      <c r="D788" s="46"/>
      <c r="E788" s="46"/>
      <c r="F788" s="46"/>
      <c r="G788" s="46"/>
    </row>
    <row r="789" spans="1:7" x14ac:dyDescent="0.2">
      <c r="A789" s="45"/>
      <c r="B789" s="46"/>
      <c r="C789" s="46"/>
      <c r="D789" s="46"/>
      <c r="E789" s="46"/>
      <c r="F789" s="46"/>
      <c r="G789" s="46"/>
    </row>
    <row r="790" spans="1:7" x14ac:dyDescent="0.2">
      <c r="A790" s="45"/>
      <c r="B790" s="46"/>
      <c r="C790" s="46"/>
      <c r="D790" s="46"/>
      <c r="E790" s="46"/>
      <c r="F790" s="46"/>
      <c r="G790" s="46"/>
    </row>
    <row r="791" spans="1:7" x14ac:dyDescent="0.2">
      <c r="A791" s="45"/>
      <c r="B791" s="46"/>
      <c r="C791" s="46"/>
      <c r="D791" s="46"/>
      <c r="E791" s="46"/>
      <c r="F791" s="46"/>
      <c r="G791" s="46"/>
    </row>
    <row r="792" spans="1:7" x14ac:dyDescent="0.2">
      <c r="A792" s="45"/>
      <c r="B792" s="46"/>
      <c r="C792" s="46"/>
      <c r="D792" s="46"/>
      <c r="E792" s="46"/>
      <c r="F792" s="46"/>
      <c r="G792" s="46"/>
    </row>
    <row r="793" spans="1:7" x14ac:dyDescent="0.2">
      <c r="A793" s="45"/>
      <c r="B793" s="46"/>
      <c r="C793" s="46"/>
      <c r="D793" s="46"/>
      <c r="E793" s="46"/>
      <c r="F793" s="46"/>
      <c r="G793" s="46"/>
    </row>
    <row r="794" spans="1:7" x14ac:dyDescent="0.2">
      <c r="A794" s="45"/>
      <c r="B794" s="46"/>
      <c r="C794" s="46"/>
      <c r="D794" s="46"/>
      <c r="E794" s="46"/>
      <c r="F794" s="46"/>
      <c r="G794" s="46"/>
    </row>
    <row r="795" spans="1:7" x14ac:dyDescent="0.2">
      <c r="A795" s="45"/>
      <c r="B795" s="46"/>
      <c r="C795" s="46"/>
      <c r="D795" s="46"/>
      <c r="E795" s="46"/>
      <c r="F795" s="46"/>
      <c r="G795" s="46"/>
    </row>
    <row r="796" spans="1:7" x14ac:dyDescent="0.2">
      <c r="A796" s="45"/>
      <c r="B796" s="46"/>
      <c r="C796" s="46"/>
      <c r="D796" s="46"/>
      <c r="E796" s="46"/>
      <c r="F796" s="46"/>
      <c r="G796" s="46"/>
    </row>
    <row r="797" spans="1:7" x14ac:dyDescent="0.2">
      <c r="A797" s="45"/>
      <c r="B797" s="46"/>
      <c r="C797" s="46"/>
      <c r="D797" s="46"/>
      <c r="E797" s="46"/>
      <c r="F797" s="46"/>
      <c r="G797" s="46"/>
    </row>
    <row r="798" spans="1:7" x14ac:dyDescent="0.2">
      <c r="A798" s="45"/>
      <c r="B798" s="46"/>
      <c r="C798" s="46"/>
      <c r="D798" s="46"/>
      <c r="E798" s="46"/>
      <c r="F798" s="46"/>
      <c r="G798" s="46"/>
    </row>
    <row r="799" spans="1:7" x14ac:dyDescent="0.2">
      <c r="A799" s="45"/>
      <c r="B799" s="46"/>
      <c r="C799" s="46"/>
      <c r="D799" s="46"/>
      <c r="E799" s="46"/>
      <c r="F799" s="46"/>
      <c r="G799" s="46"/>
    </row>
    <row r="800" spans="1:7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</sheetData>
  <mergeCells count="16">
    <mergeCell ref="C7:I7"/>
    <mergeCell ref="A1:I1"/>
    <mergeCell ref="A2:I2"/>
    <mergeCell ref="A3:I3"/>
    <mergeCell ref="A5:I5"/>
    <mergeCell ref="A6:I6"/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24"/>
  <sheetViews>
    <sheetView view="pageBreakPreview" topLeftCell="A4" zoomScaleSheetLayoutView="100" workbookViewId="0">
      <selection activeCell="A7" sqref="A7:F7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8" ht="15.75" hidden="1" x14ac:dyDescent="0.25">
      <c r="A1" s="171"/>
      <c r="B1" s="171"/>
      <c r="C1" s="171"/>
      <c r="D1" s="171"/>
      <c r="E1" s="171"/>
      <c r="F1" s="171"/>
      <c r="G1" s="171"/>
      <c r="H1" s="171"/>
    </row>
    <row r="2" spans="1:8" ht="15.75" hidden="1" x14ac:dyDescent="0.2">
      <c r="A2" s="172"/>
      <c r="B2" s="172"/>
      <c r="C2" s="172"/>
      <c r="D2" s="172"/>
      <c r="E2" s="172"/>
      <c r="F2" s="172"/>
      <c r="G2" s="172"/>
      <c r="H2" s="172"/>
    </row>
    <row r="3" spans="1:8" ht="15.75" hidden="1" x14ac:dyDescent="0.2">
      <c r="A3" s="173"/>
      <c r="B3" s="173"/>
      <c r="C3" s="173"/>
      <c r="D3" s="173"/>
      <c r="E3" s="173"/>
      <c r="F3" s="173"/>
      <c r="G3" s="173"/>
      <c r="H3" s="173"/>
    </row>
    <row r="4" spans="1:8" ht="20.25" customHeight="1" x14ac:dyDescent="0.25">
      <c r="D4" s="183" t="s">
        <v>678</v>
      </c>
      <c r="E4" s="183"/>
      <c r="F4" s="183"/>
    </row>
    <row r="5" spans="1:8" ht="15" customHeight="1" x14ac:dyDescent="0.2">
      <c r="A5" s="173" t="s">
        <v>87</v>
      </c>
      <c r="B5" s="173"/>
      <c r="C5" s="173"/>
      <c r="D5" s="173"/>
      <c r="E5" s="173"/>
      <c r="F5" s="173"/>
    </row>
    <row r="6" spans="1:8" ht="15.75" customHeight="1" x14ac:dyDescent="0.2">
      <c r="A6" s="173" t="s">
        <v>711</v>
      </c>
      <c r="B6" s="173"/>
      <c r="C6" s="173"/>
      <c r="D6" s="173"/>
      <c r="E6" s="173"/>
      <c r="F6" s="173"/>
    </row>
    <row r="7" spans="1:8" ht="28.5" customHeight="1" x14ac:dyDescent="0.25">
      <c r="A7" s="166"/>
      <c r="B7" s="166"/>
      <c r="C7" s="166"/>
      <c r="D7" s="166"/>
      <c r="E7" s="166"/>
      <c r="F7" s="166"/>
    </row>
    <row r="8" spans="1:8" ht="79.5" customHeight="1" x14ac:dyDescent="0.3">
      <c r="A8" s="174" t="s">
        <v>571</v>
      </c>
      <c r="B8" s="174"/>
      <c r="C8" s="174"/>
      <c r="D8" s="174"/>
      <c r="E8" s="174"/>
      <c r="F8" s="174"/>
    </row>
    <row r="9" spans="1:8" ht="19.5" customHeight="1" x14ac:dyDescent="0.3">
      <c r="A9" s="148"/>
      <c r="B9" s="148"/>
      <c r="C9" s="148"/>
      <c r="D9" s="148"/>
      <c r="E9" s="113"/>
      <c r="F9" s="38" t="s">
        <v>572</v>
      </c>
    </row>
    <row r="10" spans="1:8" s="26" customFormat="1" ht="16.5" customHeight="1" x14ac:dyDescent="0.2">
      <c r="A10" s="175" t="s">
        <v>89</v>
      </c>
      <c r="B10" s="176" t="s">
        <v>92</v>
      </c>
      <c r="C10" s="176" t="s">
        <v>93</v>
      </c>
      <c r="D10" s="178" t="s">
        <v>94</v>
      </c>
      <c r="E10" s="178" t="s">
        <v>95</v>
      </c>
      <c r="F10" s="178" t="s">
        <v>96</v>
      </c>
    </row>
    <row r="11" spans="1:8" s="26" customFormat="1" ht="39.75" customHeight="1" x14ac:dyDescent="0.2">
      <c r="A11" s="175"/>
      <c r="B11" s="177"/>
      <c r="C11" s="177"/>
      <c r="D11" s="177"/>
      <c r="E11" s="177"/>
      <c r="F11" s="177"/>
    </row>
    <row r="12" spans="1:8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8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8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8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8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104.9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99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99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v>99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272.60000000000002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272.60000000000002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272.60000000000002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v>272.60000000000002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43.9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43.9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43.9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v>43.9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100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100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100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100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v>100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D62+D66</f>
        <v>4412.7</v>
      </c>
      <c r="E61" s="32">
        <f>E62+E66</f>
        <v>1762.8</v>
      </c>
      <c r="F61" s="32">
        <f>F62+F66</f>
        <v>1801</v>
      </c>
    </row>
    <row r="62" spans="1:6" s="25" customFormat="1" ht="66.75" customHeight="1" x14ac:dyDescent="0.25">
      <c r="A62" s="36" t="s">
        <v>293</v>
      </c>
      <c r="B62" s="33" t="s">
        <v>294</v>
      </c>
      <c r="C62" s="33" t="s">
        <v>102</v>
      </c>
      <c r="D62" s="35">
        <f>D63</f>
        <v>4247.5</v>
      </c>
      <c r="E62" s="35">
        <f t="shared" ref="E62:F64" si="12">E63</f>
        <v>1597.6</v>
      </c>
      <c r="F62" s="35">
        <f t="shared" si="12"/>
        <v>1635.8</v>
      </c>
    </row>
    <row r="63" spans="1:6" s="25" customFormat="1" ht="17.25" customHeight="1" x14ac:dyDescent="0.25">
      <c r="A63" s="36" t="s">
        <v>180</v>
      </c>
      <c r="B63" s="33" t="s">
        <v>295</v>
      </c>
      <c r="C63" s="33" t="s">
        <v>102</v>
      </c>
      <c r="D63" s="35">
        <f>D64</f>
        <v>4247.5</v>
      </c>
      <c r="E63" s="35">
        <f t="shared" si="12"/>
        <v>1597.6</v>
      </c>
      <c r="F63" s="35">
        <f t="shared" si="12"/>
        <v>1635.8</v>
      </c>
    </row>
    <row r="64" spans="1:6" s="25" customFormat="1" ht="27.75" customHeight="1" x14ac:dyDescent="0.25">
      <c r="A64" s="36" t="s">
        <v>121</v>
      </c>
      <c r="B64" s="33" t="s">
        <v>295</v>
      </c>
      <c r="C64" s="33" t="s">
        <v>122</v>
      </c>
      <c r="D64" s="35">
        <f>D65</f>
        <v>4247.5</v>
      </c>
      <c r="E64" s="35">
        <f t="shared" si="12"/>
        <v>1597.6</v>
      </c>
      <c r="F64" s="35">
        <f t="shared" si="12"/>
        <v>1635.8</v>
      </c>
    </row>
    <row r="65" spans="1:6" s="25" customFormat="1" ht="26.25" x14ac:dyDescent="0.25">
      <c r="A65" s="36" t="s">
        <v>123</v>
      </c>
      <c r="B65" s="33" t="s">
        <v>295</v>
      </c>
      <c r="C65" s="33" t="s">
        <v>124</v>
      </c>
      <c r="D65" s="35">
        <f>1295.5+77+777.7+2097.3</f>
        <v>4247.5</v>
      </c>
      <c r="E65" s="35">
        <f>1409.8+187.8</f>
        <v>1597.6</v>
      </c>
      <c r="F65" s="35">
        <f>1409.8+226</f>
        <v>1635.8</v>
      </c>
    </row>
    <row r="66" spans="1:6" s="25" customFormat="1" ht="80.25" customHeight="1" x14ac:dyDescent="0.25">
      <c r="A66" s="36" t="s">
        <v>296</v>
      </c>
      <c r="B66" s="33" t="s">
        <v>297</v>
      </c>
      <c r="C66" s="33" t="s">
        <v>102</v>
      </c>
      <c r="D66" s="35">
        <f>D67</f>
        <v>165.2</v>
      </c>
      <c r="E66" s="35">
        <f t="shared" ref="E66:F68" si="13">E67</f>
        <v>165.2</v>
      </c>
      <c r="F66" s="35">
        <f t="shared" si="13"/>
        <v>165.2</v>
      </c>
    </row>
    <row r="67" spans="1:6" s="25" customFormat="1" ht="15" x14ac:dyDescent="0.25">
      <c r="A67" s="36" t="s">
        <v>180</v>
      </c>
      <c r="B67" s="33" t="s">
        <v>298</v>
      </c>
      <c r="C67" s="33" t="s">
        <v>102</v>
      </c>
      <c r="D67" s="35">
        <f>D68</f>
        <v>165.2</v>
      </c>
      <c r="E67" s="35">
        <f t="shared" si="13"/>
        <v>165.2</v>
      </c>
      <c r="F67" s="35">
        <f t="shared" si="13"/>
        <v>165.2</v>
      </c>
    </row>
    <row r="68" spans="1:6" s="25" customFormat="1" ht="27.75" customHeight="1" x14ac:dyDescent="0.25">
      <c r="A68" s="36" t="s">
        <v>121</v>
      </c>
      <c r="B68" s="33" t="s">
        <v>298</v>
      </c>
      <c r="C68" s="33" t="s">
        <v>122</v>
      </c>
      <c r="D68" s="35">
        <f>D69</f>
        <v>165.2</v>
      </c>
      <c r="E68" s="35">
        <f t="shared" si="13"/>
        <v>165.2</v>
      </c>
      <c r="F68" s="35">
        <f t="shared" si="13"/>
        <v>165.2</v>
      </c>
    </row>
    <row r="69" spans="1:6" s="25" customFormat="1" ht="26.25" x14ac:dyDescent="0.25">
      <c r="A69" s="36" t="s">
        <v>123</v>
      </c>
      <c r="B69" s="33" t="s">
        <v>298</v>
      </c>
      <c r="C69" s="33" t="s">
        <v>124</v>
      </c>
      <c r="D69" s="35">
        <v>165.2</v>
      </c>
      <c r="E69" s="35">
        <v>165.2</v>
      </c>
      <c r="F69" s="35">
        <v>165.2</v>
      </c>
    </row>
    <row r="70" spans="1:6" s="25" customFormat="1" ht="39" customHeight="1" x14ac:dyDescent="0.2">
      <c r="A70" s="52" t="s">
        <v>182</v>
      </c>
      <c r="B70" s="31" t="s">
        <v>183</v>
      </c>
      <c r="C70" s="31" t="s">
        <v>102</v>
      </c>
      <c r="D70" s="32">
        <f>D71+D77+D81+D85+D89</f>
        <v>1258.8</v>
      </c>
      <c r="E70" s="32">
        <f>E71+E77+E81+E85+E89</f>
        <v>860</v>
      </c>
      <c r="F70" s="32">
        <f>F71+F77+F81+F85+F89</f>
        <v>860</v>
      </c>
    </row>
    <row r="71" spans="1:6" s="25" customFormat="1" ht="39" x14ac:dyDescent="0.25">
      <c r="A71" s="36" t="s">
        <v>184</v>
      </c>
      <c r="B71" s="33" t="s">
        <v>185</v>
      </c>
      <c r="C71" s="33" t="s">
        <v>102</v>
      </c>
      <c r="D71" s="35">
        <f>D72</f>
        <v>61.3</v>
      </c>
      <c r="E71" s="35">
        <f>E72</f>
        <v>61.3</v>
      </c>
      <c r="F71" s="35">
        <f>F72</f>
        <v>61.3</v>
      </c>
    </row>
    <row r="72" spans="1:6" s="25" customFormat="1" ht="15" x14ac:dyDescent="0.25">
      <c r="A72" s="36" t="s">
        <v>180</v>
      </c>
      <c r="B72" s="33" t="s">
        <v>186</v>
      </c>
      <c r="C72" s="33" t="s">
        <v>102</v>
      </c>
      <c r="D72" s="35">
        <f>D75</f>
        <v>61.3</v>
      </c>
      <c r="E72" s="35">
        <f>E75</f>
        <v>61.3</v>
      </c>
      <c r="F72" s="35">
        <f>F75</f>
        <v>61.3</v>
      </c>
    </row>
    <row r="73" spans="1:6" s="25" customFormat="1" ht="29.25" hidden="1" customHeight="1" x14ac:dyDescent="0.25">
      <c r="A73" s="36" t="s">
        <v>121</v>
      </c>
      <c r="B73" s="33" t="s">
        <v>186</v>
      </c>
      <c r="C73" s="33" t="s">
        <v>122</v>
      </c>
      <c r="D73" s="35">
        <f>D74</f>
        <v>0</v>
      </c>
      <c r="E73" s="35">
        <f>E74</f>
        <v>0</v>
      </c>
      <c r="F73" s="35">
        <f>F74</f>
        <v>0</v>
      </c>
    </row>
    <row r="74" spans="1:6" s="25" customFormat="1" ht="26.25" hidden="1" x14ac:dyDescent="0.25">
      <c r="A74" s="36" t="s">
        <v>123</v>
      </c>
      <c r="B74" s="33" t="s">
        <v>186</v>
      </c>
      <c r="C74" s="33" t="s">
        <v>124</v>
      </c>
      <c r="D74" s="35">
        <f>45-45</f>
        <v>0</v>
      </c>
      <c r="E74" s="35">
        <f>45-45</f>
        <v>0</v>
      </c>
      <c r="F74" s="35">
        <f>45-45</f>
        <v>0</v>
      </c>
    </row>
    <row r="75" spans="1:6" s="25" customFormat="1" ht="15" x14ac:dyDescent="0.25">
      <c r="A75" s="36" t="s">
        <v>125</v>
      </c>
      <c r="B75" s="33" t="s">
        <v>186</v>
      </c>
      <c r="C75" s="33" t="s">
        <v>126</v>
      </c>
      <c r="D75" s="35">
        <f>D76</f>
        <v>61.3</v>
      </c>
      <c r="E75" s="35">
        <f>E76</f>
        <v>61.3</v>
      </c>
      <c r="F75" s="35">
        <f>F76</f>
        <v>61.3</v>
      </c>
    </row>
    <row r="76" spans="1:6" s="25" customFormat="1" ht="15" x14ac:dyDescent="0.25">
      <c r="A76" s="55" t="s">
        <v>127</v>
      </c>
      <c r="B76" s="33" t="s">
        <v>186</v>
      </c>
      <c r="C76" s="33" t="s">
        <v>128</v>
      </c>
      <c r="D76" s="35">
        <v>61.3</v>
      </c>
      <c r="E76" s="35">
        <v>61.3</v>
      </c>
      <c r="F76" s="35">
        <v>61.3</v>
      </c>
    </row>
    <row r="77" spans="1:6" s="25" customFormat="1" ht="93.75" customHeight="1" x14ac:dyDescent="0.25">
      <c r="A77" s="36" t="s">
        <v>445</v>
      </c>
      <c r="B77" s="33" t="s">
        <v>188</v>
      </c>
      <c r="C77" s="33" t="s">
        <v>102</v>
      </c>
      <c r="D77" s="35">
        <f>D78</f>
        <v>187</v>
      </c>
      <c r="E77" s="35">
        <f t="shared" ref="E77:F79" si="14">E78</f>
        <v>187</v>
      </c>
      <c r="F77" s="35">
        <f t="shared" si="14"/>
        <v>187</v>
      </c>
    </row>
    <row r="78" spans="1:6" s="25" customFormat="1" ht="15" x14ac:dyDescent="0.25">
      <c r="A78" s="36" t="s">
        <v>180</v>
      </c>
      <c r="B78" s="33" t="s">
        <v>189</v>
      </c>
      <c r="C78" s="33" t="s">
        <v>102</v>
      </c>
      <c r="D78" s="35">
        <f>D79</f>
        <v>187</v>
      </c>
      <c r="E78" s="35">
        <f t="shared" si="14"/>
        <v>187</v>
      </c>
      <c r="F78" s="35">
        <f t="shared" si="14"/>
        <v>187</v>
      </c>
    </row>
    <row r="79" spans="1:6" s="25" customFormat="1" ht="27.75" customHeight="1" x14ac:dyDescent="0.25">
      <c r="A79" s="36" t="s">
        <v>121</v>
      </c>
      <c r="B79" s="33" t="s">
        <v>189</v>
      </c>
      <c r="C79" s="33" t="s">
        <v>122</v>
      </c>
      <c r="D79" s="35">
        <f>D80</f>
        <v>187</v>
      </c>
      <c r="E79" s="35">
        <f t="shared" si="14"/>
        <v>187</v>
      </c>
      <c r="F79" s="35">
        <f t="shared" si="14"/>
        <v>187</v>
      </c>
    </row>
    <row r="80" spans="1:6" s="25" customFormat="1" ht="26.25" x14ac:dyDescent="0.25">
      <c r="A80" s="36" t="s">
        <v>123</v>
      </c>
      <c r="B80" s="33" t="s">
        <v>189</v>
      </c>
      <c r="C80" s="33" t="s">
        <v>124</v>
      </c>
      <c r="D80" s="35">
        <v>187</v>
      </c>
      <c r="E80" s="35">
        <v>187</v>
      </c>
      <c r="F80" s="35">
        <v>187</v>
      </c>
    </row>
    <row r="81" spans="1:6" s="25" customFormat="1" ht="81.75" customHeight="1" x14ac:dyDescent="0.25">
      <c r="A81" s="58" t="s">
        <v>190</v>
      </c>
      <c r="B81" s="33" t="s">
        <v>191</v>
      </c>
      <c r="C81" s="33" t="s">
        <v>102</v>
      </c>
      <c r="D81" s="35">
        <f>D82</f>
        <v>7</v>
      </c>
      <c r="E81" s="35">
        <f t="shared" ref="E81:F83" si="15">E82</f>
        <v>7</v>
      </c>
      <c r="F81" s="35">
        <f t="shared" si="15"/>
        <v>7</v>
      </c>
    </row>
    <row r="82" spans="1:6" s="25" customFormat="1" ht="15.75" customHeight="1" x14ac:dyDescent="0.25">
      <c r="A82" s="58" t="s">
        <v>180</v>
      </c>
      <c r="B82" s="33" t="s">
        <v>192</v>
      </c>
      <c r="C82" s="33" t="s">
        <v>102</v>
      </c>
      <c r="D82" s="35">
        <f>D83</f>
        <v>7</v>
      </c>
      <c r="E82" s="35">
        <f t="shared" si="15"/>
        <v>7</v>
      </c>
      <c r="F82" s="35">
        <f t="shared" si="15"/>
        <v>7</v>
      </c>
    </row>
    <row r="83" spans="1:6" s="25" customFormat="1" ht="29.25" customHeight="1" x14ac:dyDescent="0.25">
      <c r="A83" s="36" t="s">
        <v>121</v>
      </c>
      <c r="B83" s="33" t="s">
        <v>192</v>
      </c>
      <c r="C83" s="33" t="s">
        <v>122</v>
      </c>
      <c r="D83" s="35">
        <f>D84</f>
        <v>7</v>
      </c>
      <c r="E83" s="35">
        <f t="shared" si="15"/>
        <v>7</v>
      </c>
      <c r="F83" s="35">
        <f t="shared" si="15"/>
        <v>7</v>
      </c>
    </row>
    <row r="84" spans="1:6" s="25" customFormat="1" ht="30" customHeight="1" x14ac:dyDescent="0.25">
      <c r="A84" s="36" t="s">
        <v>256</v>
      </c>
      <c r="B84" s="33" t="s">
        <v>192</v>
      </c>
      <c r="C84" s="33" t="s">
        <v>124</v>
      </c>
      <c r="D84" s="35">
        <v>7</v>
      </c>
      <c r="E84" s="35">
        <v>7</v>
      </c>
      <c r="F84" s="35">
        <v>7</v>
      </c>
    </row>
    <row r="85" spans="1:6" s="25" customFormat="1" ht="42" customHeight="1" x14ac:dyDescent="0.25">
      <c r="A85" s="36" t="s">
        <v>193</v>
      </c>
      <c r="B85" s="33" t="s">
        <v>194</v>
      </c>
      <c r="C85" s="33" t="s">
        <v>102</v>
      </c>
      <c r="D85" s="35">
        <f>D86</f>
        <v>39</v>
      </c>
      <c r="E85" s="35">
        <f t="shared" ref="E85:F87" si="16">E86</f>
        <v>26.5</v>
      </c>
      <c r="F85" s="35">
        <f t="shared" si="16"/>
        <v>26.5</v>
      </c>
    </row>
    <row r="86" spans="1:6" s="25" customFormat="1" ht="15" customHeight="1" x14ac:dyDescent="0.25">
      <c r="A86" s="58" t="s">
        <v>180</v>
      </c>
      <c r="B86" s="33" t="s">
        <v>195</v>
      </c>
      <c r="C86" s="33" t="s">
        <v>102</v>
      </c>
      <c r="D86" s="35">
        <f>D87</f>
        <v>39</v>
      </c>
      <c r="E86" s="35">
        <f t="shared" si="16"/>
        <v>26.5</v>
      </c>
      <c r="F86" s="35">
        <f t="shared" si="16"/>
        <v>26.5</v>
      </c>
    </row>
    <row r="87" spans="1:6" s="25" customFormat="1" ht="29.25" customHeight="1" x14ac:dyDescent="0.25">
      <c r="A87" s="36" t="s">
        <v>121</v>
      </c>
      <c r="B87" s="33" t="s">
        <v>195</v>
      </c>
      <c r="C87" s="33" t="s">
        <v>122</v>
      </c>
      <c r="D87" s="35">
        <f>D88</f>
        <v>39</v>
      </c>
      <c r="E87" s="35">
        <f t="shared" si="16"/>
        <v>26.5</v>
      </c>
      <c r="F87" s="35">
        <f t="shared" si="16"/>
        <v>26.5</v>
      </c>
    </row>
    <row r="88" spans="1:6" s="25" customFormat="1" ht="26.25" x14ac:dyDescent="0.25">
      <c r="A88" s="36" t="s">
        <v>256</v>
      </c>
      <c r="B88" s="33" t="s">
        <v>195</v>
      </c>
      <c r="C88" s="33" t="s">
        <v>124</v>
      </c>
      <c r="D88" s="35">
        <f>28-1.5+12.5</f>
        <v>39</v>
      </c>
      <c r="E88" s="35">
        <f>28-1.5</f>
        <v>26.5</v>
      </c>
      <c r="F88" s="35">
        <f>28-1.5</f>
        <v>26.5</v>
      </c>
    </row>
    <row r="89" spans="1:6" s="25" customFormat="1" ht="52.5" customHeight="1" x14ac:dyDescent="0.25">
      <c r="A89" s="36" t="s">
        <v>196</v>
      </c>
      <c r="B89" s="33" t="s">
        <v>197</v>
      </c>
      <c r="C89" s="33" t="s">
        <v>102</v>
      </c>
      <c r="D89" s="35">
        <f>D90</f>
        <v>964.5</v>
      </c>
      <c r="E89" s="35">
        <f t="shared" ref="E89:F91" si="17">E90</f>
        <v>578.20000000000005</v>
      </c>
      <c r="F89" s="35">
        <f t="shared" si="17"/>
        <v>578.20000000000005</v>
      </c>
    </row>
    <row r="90" spans="1:6" s="25" customFormat="1" ht="15" x14ac:dyDescent="0.25">
      <c r="A90" s="58" t="s">
        <v>180</v>
      </c>
      <c r="B90" s="33" t="s">
        <v>198</v>
      </c>
      <c r="C90" s="33" t="s">
        <v>102</v>
      </c>
      <c r="D90" s="35">
        <f>D91</f>
        <v>964.5</v>
      </c>
      <c r="E90" s="35">
        <f t="shared" si="17"/>
        <v>578.20000000000005</v>
      </c>
      <c r="F90" s="35">
        <f t="shared" si="17"/>
        <v>578.20000000000005</v>
      </c>
    </row>
    <row r="91" spans="1:6" s="25" customFormat="1" ht="28.5" customHeight="1" x14ac:dyDescent="0.25">
      <c r="A91" s="36" t="s">
        <v>121</v>
      </c>
      <c r="B91" s="33" t="s">
        <v>198</v>
      </c>
      <c r="C91" s="33" t="s">
        <v>122</v>
      </c>
      <c r="D91" s="35">
        <f>D92</f>
        <v>964.5</v>
      </c>
      <c r="E91" s="35">
        <f t="shared" si="17"/>
        <v>578.20000000000005</v>
      </c>
      <c r="F91" s="35">
        <f t="shared" si="17"/>
        <v>578.20000000000005</v>
      </c>
    </row>
    <row r="92" spans="1:6" s="25" customFormat="1" ht="26.25" x14ac:dyDescent="0.25">
      <c r="A92" s="36" t="s">
        <v>256</v>
      </c>
      <c r="B92" s="33" t="s">
        <v>198</v>
      </c>
      <c r="C92" s="33" t="s">
        <v>124</v>
      </c>
      <c r="D92" s="35">
        <f>578.2+256.3+130</f>
        <v>964.5</v>
      </c>
      <c r="E92" s="35">
        <v>578.20000000000005</v>
      </c>
      <c r="F92" s="35">
        <v>578.20000000000005</v>
      </c>
    </row>
    <row r="93" spans="1:6" s="25" customFormat="1" ht="42.75" customHeight="1" x14ac:dyDescent="0.2">
      <c r="A93" s="52" t="s">
        <v>399</v>
      </c>
      <c r="B93" s="31" t="s">
        <v>400</v>
      </c>
      <c r="C93" s="31" t="s">
        <v>102</v>
      </c>
      <c r="D93" s="32">
        <f>D94</f>
        <v>19904.400000000001</v>
      </c>
      <c r="E93" s="32">
        <f>E94</f>
        <v>18186</v>
      </c>
      <c r="F93" s="32">
        <f>F94</f>
        <v>18886.100000000002</v>
      </c>
    </row>
    <row r="94" spans="1:6" s="25" customFormat="1" ht="51.75" x14ac:dyDescent="0.25">
      <c r="A94" s="36" t="s">
        <v>401</v>
      </c>
      <c r="B94" s="33" t="s">
        <v>402</v>
      </c>
      <c r="C94" s="33" t="s">
        <v>102</v>
      </c>
      <c r="D94" s="35">
        <f>D95+D104+D107+D110+D98+D101</f>
        <v>19904.400000000001</v>
      </c>
      <c r="E94" s="35">
        <f t="shared" ref="E94:F94" si="18">E95+E104+E107+E110+E98</f>
        <v>18186</v>
      </c>
      <c r="F94" s="35">
        <f t="shared" si="18"/>
        <v>18886.100000000002</v>
      </c>
    </row>
    <row r="95" spans="1:6" s="25" customFormat="1" ht="39" x14ac:dyDescent="0.25">
      <c r="A95" s="36" t="s">
        <v>403</v>
      </c>
      <c r="B95" s="33" t="s">
        <v>404</v>
      </c>
      <c r="C95" s="33" t="s">
        <v>102</v>
      </c>
      <c r="D95" s="35">
        <f t="shared" ref="D95:F96" si="19">D96</f>
        <v>9783.7000000000007</v>
      </c>
      <c r="E95" s="35">
        <f t="shared" si="19"/>
        <v>10349.1</v>
      </c>
      <c r="F95" s="35">
        <f t="shared" si="19"/>
        <v>10643.7</v>
      </c>
    </row>
    <row r="96" spans="1:6" s="25" customFormat="1" ht="26.25" x14ac:dyDescent="0.25">
      <c r="A96" s="36" t="s">
        <v>395</v>
      </c>
      <c r="B96" s="33" t="s">
        <v>404</v>
      </c>
      <c r="C96" s="33" t="s">
        <v>396</v>
      </c>
      <c r="D96" s="35">
        <f t="shared" si="19"/>
        <v>9783.7000000000007</v>
      </c>
      <c r="E96" s="35">
        <f t="shared" si="19"/>
        <v>10349.1</v>
      </c>
      <c r="F96" s="35">
        <f t="shared" si="19"/>
        <v>10643.7</v>
      </c>
    </row>
    <row r="97" spans="1:6" s="25" customFormat="1" ht="15" x14ac:dyDescent="0.25">
      <c r="A97" s="36" t="s">
        <v>397</v>
      </c>
      <c r="B97" s="33" t="s">
        <v>404</v>
      </c>
      <c r="C97" s="33" t="s">
        <v>398</v>
      </c>
      <c r="D97" s="35">
        <f>9800-16.3</f>
        <v>9783.7000000000007</v>
      </c>
      <c r="E97" s="35">
        <v>10349.1</v>
      </c>
      <c r="F97" s="35">
        <v>10643.7</v>
      </c>
    </row>
    <row r="98" spans="1:6" s="25" customFormat="1" ht="26.25" x14ac:dyDescent="0.25">
      <c r="A98" s="36" t="s">
        <v>715</v>
      </c>
      <c r="B98" s="33" t="s">
        <v>722</v>
      </c>
      <c r="C98" s="33" t="s">
        <v>102</v>
      </c>
      <c r="D98" s="35">
        <f>D99</f>
        <v>292.89999999999998</v>
      </c>
      <c r="E98" s="35">
        <f t="shared" ref="E98:F99" si="20">E99</f>
        <v>0</v>
      </c>
      <c r="F98" s="35">
        <f t="shared" si="20"/>
        <v>0</v>
      </c>
    </row>
    <row r="99" spans="1:6" s="25" customFormat="1" ht="26.25" x14ac:dyDescent="0.25">
      <c r="A99" s="36" t="s">
        <v>395</v>
      </c>
      <c r="B99" s="33" t="s">
        <v>722</v>
      </c>
      <c r="C99" s="33" t="s">
        <v>396</v>
      </c>
      <c r="D99" s="35">
        <f>D100</f>
        <v>292.89999999999998</v>
      </c>
      <c r="E99" s="35">
        <f t="shared" si="20"/>
        <v>0</v>
      </c>
      <c r="F99" s="35">
        <f t="shared" si="20"/>
        <v>0</v>
      </c>
    </row>
    <row r="100" spans="1:6" s="25" customFormat="1" ht="15" x14ac:dyDescent="0.25">
      <c r="A100" s="36" t="s">
        <v>397</v>
      </c>
      <c r="B100" s="33" t="s">
        <v>722</v>
      </c>
      <c r="C100" s="33" t="s">
        <v>398</v>
      </c>
      <c r="D100" s="35">
        <v>292.89999999999998</v>
      </c>
      <c r="E100" s="35">
        <v>0</v>
      </c>
      <c r="F100" s="35">
        <v>0</v>
      </c>
    </row>
    <row r="101" spans="1:6" s="25" customFormat="1" ht="39" x14ac:dyDescent="0.25">
      <c r="A101" s="36" t="s">
        <v>717</v>
      </c>
      <c r="B101" s="33" t="s">
        <v>723</v>
      </c>
      <c r="C101" s="33" t="s">
        <v>102</v>
      </c>
      <c r="D101" s="35">
        <f>D102</f>
        <v>16.3</v>
      </c>
      <c r="E101" s="35">
        <f t="shared" ref="E101:F102" si="21">E102</f>
        <v>0</v>
      </c>
      <c r="F101" s="35">
        <f t="shared" si="21"/>
        <v>0</v>
      </c>
    </row>
    <row r="102" spans="1:6" s="25" customFormat="1" ht="26.25" x14ac:dyDescent="0.25">
      <c r="A102" s="36" t="s">
        <v>395</v>
      </c>
      <c r="B102" s="33" t="s">
        <v>723</v>
      </c>
      <c r="C102" s="33" t="s">
        <v>396</v>
      </c>
      <c r="D102" s="35">
        <f>D103</f>
        <v>16.3</v>
      </c>
      <c r="E102" s="35">
        <f t="shared" si="21"/>
        <v>0</v>
      </c>
      <c r="F102" s="35">
        <f t="shared" si="21"/>
        <v>0</v>
      </c>
    </row>
    <row r="103" spans="1:6" s="25" customFormat="1" ht="15" x14ac:dyDescent="0.25">
      <c r="A103" s="36" t="s">
        <v>397</v>
      </c>
      <c r="B103" s="33" t="s">
        <v>723</v>
      </c>
      <c r="C103" s="33" t="s">
        <v>398</v>
      </c>
      <c r="D103" s="35">
        <v>16.3</v>
      </c>
      <c r="E103" s="35">
        <v>0</v>
      </c>
      <c r="F103" s="35">
        <v>0</v>
      </c>
    </row>
    <row r="104" spans="1:6" s="25" customFormat="1" ht="54.75" customHeight="1" x14ac:dyDescent="0.25">
      <c r="A104" s="36" t="s">
        <v>405</v>
      </c>
      <c r="B104" s="33" t="s">
        <v>406</v>
      </c>
      <c r="C104" s="33" t="s">
        <v>102</v>
      </c>
      <c r="D104" s="35">
        <f t="shared" ref="D104:F105" si="22">D105</f>
        <v>88</v>
      </c>
      <c r="E104" s="35">
        <f t="shared" si="22"/>
        <v>88</v>
      </c>
      <c r="F104" s="35">
        <f t="shared" si="22"/>
        <v>88</v>
      </c>
    </row>
    <row r="105" spans="1:6" s="25" customFormat="1" ht="26.25" x14ac:dyDescent="0.25">
      <c r="A105" s="36" t="s">
        <v>395</v>
      </c>
      <c r="B105" s="33" t="s">
        <v>406</v>
      </c>
      <c r="C105" s="33" t="s">
        <v>396</v>
      </c>
      <c r="D105" s="35">
        <f t="shared" si="22"/>
        <v>88</v>
      </c>
      <c r="E105" s="35">
        <f t="shared" si="22"/>
        <v>88</v>
      </c>
      <c r="F105" s="35">
        <f t="shared" si="22"/>
        <v>88</v>
      </c>
    </row>
    <row r="106" spans="1:6" s="25" customFormat="1" ht="15" x14ac:dyDescent="0.25">
      <c r="A106" s="36" t="s">
        <v>397</v>
      </c>
      <c r="B106" s="33" t="s">
        <v>406</v>
      </c>
      <c r="C106" s="33" t="s">
        <v>398</v>
      </c>
      <c r="D106" s="35">
        <v>88</v>
      </c>
      <c r="E106" s="35">
        <v>88</v>
      </c>
      <c r="F106" s="35">
        <v>88</v>
      </c>
    </row>
    <row r="107" spans="1:6" s="25" customFormat="1" ht="143.25" customHeight="1" x14ac:dyDescent="0.25">
      <c r="A107" s="36" t="s">
        <v>407</v>
      </c>
      <c r="B107" s="33" t="s">
        <v>408</v>
      </c>
      <c r="C107" s="33" t="s">
        <v>102</v>
      </c>
      <c r="D107" s="35">
        <f t="shared" ref="D107:F108" si="23">D108</f>
        <v>46.4</v>
      </c>
      <c r="E107" s="35">
        <f t="shared" si="23"/>
        <v>48</v>
      </c>
      <c r="F107" s="35">
        <f t="shared" si="23"/>
        <v>49.6</v>
      </c>
    </row>
    <row r="108" spans="1:6" s="25" customFormat="1" ht="31.5" customHeight="1" x14ac:dyDescent="0.25">
      <c r="A108" s="36" t="s">
        <v>395</v>
      </c>
      <c r="B108" s="33" t="s">
        <v>408</v>
      </c>
      <c r="C108" s="33" t="s">
        <v>396</v>
      </c>
      <c r="D108" s="35">
        <f t="shared" si="23"/>
        <v>46.4</v>
      </c>
      <c r="E108" s="35">
        <f t="shared" si="23"/>
        <v>48</v>
      </c>
      <c r="F108" s="35">
        <f t="shared" si="23"/>
        <v>49.6</v>
      </c>
    </row>
    <row r="109" spans="1:6" s="25" customFormat="1" ht="16.5" customHeight="1" x14ac:dyDescent="0.25">
      <c r="A109" s="36" t="s">
        <v>397</v>
      </c>
      <c r="B109" s="33" t="s">
        <v>408</v>
      </c>
      <c r="C109" s="33" t="s">
        <v>398</v>
      </c>
      <c r="D109" s="35">
        <v>46.4</v>
      </c>
      <c r="E109" s="35">
        <v>48</v>
      </c>
      <c r="F109" s="35">
        <v>49.6</v>
      </c>
    </row>
    <row r="110" spans="1:6" s="25" customFormat="1" ht="39" x14ac:dyDescent="0.25">
      <c r="A110" s="36" t="s">
        <v>409</v>
      </c>
      <c r="B110" s="33" t="s">
        <v>410</v>
      </c>
      <c r="C110" s="33" t="s">
        <v>102</v>
      </c>
      <c r="D110" s="35">
        <f t="shared" ref="D110:F111" si="24">D111</f>
        <v>9677.1</v>
      </c>
      <c r="E110" s="35">
        <f t="shared" si="24"/>
        <v>7700.9</v>
      </c>
      <c r="F110" s="35">
        <f t="shared" si="24"/>
        <v>8104.8</v>
      </c>
    </row>
    <row r="111" spans="1:6" s="25" customFormat="1" ht="26.25" x14ac:dyDescent="0.25">
      <c r="A111" s="36" t="s">
        <v>395</v>
      </c>
      <c r="B111" s="33" t="s">
        <v>410</v>
      </c>
      <c r="C111" s="33" t="s">
        <v>396</v>
      </c>
      <c r="D111" s="35">
        <f t="shared" si="24"/>
        <v>9677.1</v>
      </c>
      <c r="E111" s="35">
        <f t="shared" si="24"/>
        <v>7700.9</v>
      </c>
      <c r="F111" s="35">
        <f t="shared" si="24"/>
        <v>8104.8</v>
      </c>
    </row>
    <row r="112" spans="1:6" s="25" customFormat="1" ht="15" x14ac:dyDescent="0.25">
      <c r="A112" s="36" t="s">
        <v>397</v>
      </c>
      <c r="B112" s="33" t="s">
        <v>410</v>
      </c>
      <c r="C112" s="33" t="s">
        <v>398</v>
      </c>
      <c r="D112" s="35">
        <f>7617.1+2060</f>
        <v>9677.1</v>
      </c>
      <c r="E112" s="35">
        <v>7700.9</v>
      </c>
      <c r="F112" s="35">
        <v>8104.8</v>
      </c>
    </row>
    <row r="113" spans="1:6" s="25" customFormat="1" ht="31.5" customHeight="1" x14ac:dyDescent="0.2">
      <c r="A113" s="52" t="s">
        <v>470</v>
      </c>
      <c r="B113" s="31" t="s">
        <v>471</v>
      </c>
      <c r="C113" s="31" t="s">
        <v>102</v>
      </c>
      <c r="D113" s="32">
        <f>D114+D129</f>
        <v>5749.9</v>
      </c>
      <c r="E113" s="32">
        <f>E114+E129</f>
        <v>5649.9</v>
      </c>
      <c r="F113" s="32">
        <f>F114+F129</f>
        <v>5649.9</v>
      </c>
    </row>
    <row r="114" spans="1:6" s="25" customFormat="1" ht="33" customHeight="1" x14ac:dyDescent="0.25">
      <c r="A114" s="36" t="s">
        <v>472</v>
      </c>
      <c r="B114" s="33" t="s">
        <v>473</v>
      </c>
      <c r="C114" s="33" t="s">
        <v>102</v>
      </c>
      <c r="D114" s="35">
        <f>D115+D123+D126+D118</f>
        <v>5251.5</v>
      </c>
      <c r="E114" s="35">
        <f t="shared" ref="E114:F114" si="25">E115+E123+E126+E118</f>
        <v>5251.5</v>
      </c>
      <c r="F114" s="35">
        <f t="shared" si="25"/>
        <v>5251.5</v>
      </c>
    </row>
    <row r="115" spans="1:6" s="25" customFormat="1" ht="29.25" customHeight="1" x14ac:dyDescent="0.25">
      <c r="A115" s="36" t="s">
        <v>238</v>
      </c>
      <c r="B115" s="33" t="s">
        <v>474</v>
      </c>
      <c r="C115" s="33" t="s">
        <v>102</v>
      </c>
      <c r="D115" s="35">
        <f>D116+D121</f>
        <v>4486</v>
      </c>
      <c r="E115" s="35">
        <f>E116+E121</f>
        <v>4895.3</v>
      </c>
      <c r="F115" s="35">
        <f>F116+F121</f>
        <v>4895.3</v>
      </c>
    </row>
    <row r="116" spans="1:6" s="25" customFormat="1" ht="67.5" customHeight="1" x14ac:dyDescent="0.25">
      <c r="A116" s="36" t="s">
        <v>111</v>
      </c>
      <c r="B116" s="33" t="s">
        <v>474</v>
      </c>
      <c r="C116" s="33" t="s">
        <v>112</v>
      </c>
      <c r="D116" s="35">
        <f>D117</f>
        <v>3931.0000000000005</v>
      </c>
      <c r="E116" s="35">
        <f>E117</f>
        <v>4340.3</v>
      </c>
      <c r="F116" s="35">
        <f>F117</f>
        <v>4340.3</v>
      </c>
    </row>
    <row r="117" spans="1:6" s="25" customFormat="1" ht="18" customHeight="1" x14ac:dyDescent="0.25">
      <c r="A117" s="36" t="s">
        <v>240</v>
      </c>
      <c r="B117" s="33" t="s">
        <v>474</v>
      </c>
      <c r="C117" s="33" t="s">
        <v>241</v>
      </c>
      <c r="D117" s="35">
        <f>4033.3-78.6-23.7</f>
        <v>3931.0000000000005</v>
      </c>
      <c r="E117" s="35">
        <f>4033.3+307</f>
        <v>4340.3</v>
      </c>
      <c r="F117" s="35">
        <f>4033.3+307</f>
        <v>4340.3</v>
      </c>
    </row>
    <row r="118" spans="1:6" s="25" customFormat="1" ht="60.75" customHeight="1" x14ac:dyDescent="0.25">
      <c r="A118" s="36" t="s">
        <v>728</v>
      </c>
      <c r="B118" s="33" t="s">
        <v>729</v>
      </c>
      <c r="C118" s="33" t="s">
        <v>102</v>
      </c>
      <c r="D118" s="35">
        <f>D119</f>
        <v>102.3</v>
      </c>
      <c r="E118" s="35">
        <f t="shared" ref="E118:F119" si="26">E119</f>
        <v>0</v>
      </c>
      <c r="F118" s="35">
        <f t="shared" si="26"/>
        <v>0</v>
      </c>
    </row>
    <row r="119" spans="1:6" s="25" customFormat="1" ht="69.75" customHeight="1" x14ac:dyDescent="0.25">
      <c r="A119" s="36" t="s">
        <v>111</v>
      </c>
      <c r="B119" s="33" t="s">
        <v>729</v>
      </c>
      <c r="C119" s="33" t="s">
        <v>112</v>
      </c>
      <c r="D119" s="35">
        <f>D120</f>
        <v>102.3</v>
      </c>
      <c r="E119" s="35">
        <f t="shared" si="26"/>
        <v>0</v>
      </c>
      <c r="F119" s="35">
        <f t="shared" si="26"/>
        <v>0</v>
      </c>
    </row>
    <row r="120" spans="1:6" s="25" customFormat="1" ht="18" customHeight="1" x14ac:dyDescent="0.25">
      <c r="A120" s="36" t="s">
        <v>240</v>
      </c>
      <c r="B120" s="33" t="s">
        <v>729</v>
      </c>
      <c r="C120" s="33" t="s">
        <v>241</v>
      </c>
      <c r="D120" s="35">
        <f>78.6+23.7</f>
        <v>102.3</v>
      </c>
      <c r="E120" s="35">
        <v>0</v>
      </c>
      <c r="F120" s="35">
        <v>0</v>
      </c>
    </row>
    <row r="121" spans="1:6" s="25" customFormat="1" ht="30" customHeight="1" x14ac:dyDescent="0.25">
      <c r="A121" s="36" t="s">
        <v>121</v>
      </c>
      <c r="B121" s="33" t="s">
        <v>474</v>
      </c>
      <c r="C121" s="33" t="s">
        <v>122</v>
      </c>
      <c r="D121" s="35">
        <f>D122</f>
        <v>555</v>
      </c>
      <c r="E121" s="35">
        <f>E122</f>
        <v>555</v>
      </c>
      <c r="F121" s="35">
        <f>F122</f>
        <v>555</v>
      </c>
    </row>
    <row r="122" spans="1:6" s="25" customFormat="1" ht="26.25" x14ac:dyDescent="0.25">
      <c r="A122" s="36" t="s">
        <v>256</v>
      </c>
      <c r="B122" s="33" t="s">
        <v>474</v>
      </c>
      <c r="C122" s="33" t="s">
        <v>124</v>
      </c>
      <c r="D122" s="35">
        <v>555</v>
      </c>
      <c r="E122" s="35">
        <v>555</v>
      </c>
      <c r="F122" s="35">
        <v>555</v>
      </c>
    </row>
    <row r="123" spans="1:6" s="25" customFormat="1" ht="51.75" x14ac:dyDescent="0.25">
      <c r="A123" s="36" t="s">
        <v>236</v>
      </c>
      <c r="B123" s="33" t="s">
        <v>477</v>
      </c>
      <c r="C123" s="33" t="s">
        <v>102</v>
      </c>
      <c r="D123" s="35">
        <f t="shared" ref="D123:F124" si="27">D124</f>
        <v>356.2</v>
      </c>
      <c r="E123" s="35">
        <f t="shared" si="27"/>
        <v>356.2</v>
      </c>
      <c r="F123" s="35">
        <f t="shared" si="27"/>
        <v>356.2</v>
      </c>
    </row>
    <row r="124" spans="1:6" s="25" customFormat="1" ht="18.75" customHeight="1" x14ac:dyDescent="0.25">
      <c r="A124" s="36" t="s">
        <v>125</v>
      </c>
      <c r="B124" s="33" t="s">
        <v>477</v>
      </c>
      <c r="C124" s="33" t="s">
        <v>126</v>
      </c>
      <c r="D124" s="35">
        <f t="shared" si="27"/>
        <v>356.2</v>
      </c>
      <c r="E124" s="35">
        <f t="shared" si="27"/>
        <v>356.2</v>
      </c>
      <c r="F124" s="35">
        <f t="shared" si="27"/>
        <v>356.2</v>
      </c>
    </row>
    <row r="125" spans="1:6" s="25" customFormat="1" ht="18" customHeight="1" x14ac:dyDescent="0.25">
      <c r="A125" s="36" t="s">
        <v>127</v>
      </c>
      <c r="B125" s="33" t="s">
        <v>477</v>
      </c>
      <c r="C125" s="33" t="s">
        <v>128</v>
      </c>
      <c r="D125" s="35">
        <v>356.2</v>
      </c>
      <c r="E125" s="35">
        <v>356.2</v>
      </c>
      <c r="F125" s="35">
        <v>356.2</v>
      </c>
    </row>
    <row r="126" spans="1:6" s="25" customFormat="1" ht="30.75" customHeight="1" x14ac:dyDescent="0.25">
      <c r="A126" s="36" t="s">
        <v>475</v>
      </c>
      <c r="B126" s="33" t="s">
        <v>476</v>
      </c>
      <c r="C126" s="33" t="s">
        <v>102</v>
      </c>
      <c r="D126" s="35">
        <f t="shared" ref="D126:F127" si="28">D127</f>
        <v>307</v>
      </c>
      <c r="E126" s="35">
        <f t="shared" si="28"/>
        <v>0</v>
      </c>
      <c r="F126" s="35">
        <f t="shared" si="28"/>
        <v>0</v>
      </c>
    </row>
    <row r="127" spans="1:6" s="25" customFormat="1" ht="66.75" customHeight="1" x14ac:dyDescent="0.25">
      <c r="A127" s="36" t="s">
        <v>111</v>
      </c>
      <c r="B127" s="33" t="s">
        <v>476</v>
      </c>
      <c r="C127" s="33" t="s">
        <v>112</v>
      </c>
      <c r="D127" s="35">
        <f t="shared" si="28"/>
        <v>307</v>
      </c>
      <c r="E127" s="35">
        <f t="shared" si="28"/>
        <v>0</v>
      </c>
      <c r="F127" s="35">
        <f t="shared" si="28"/>
        <v>0</v>
      </c>
    </row>
    <row r="128" spans="1:6" s="25" customFormat="1" ht="18" customHeight="1" x14ac:dyDescent="0.25">
      <c r="A128" s="36" t="s">
        <v>240</v>
      </c>
      <c r="B128" s="33" t="s">
        <v>476</v>
      </c>
      <c r="C128" s="33" t="s">
        <v>241</v>
      </c>
      <c r="D128" s="35">
        <v>307</v>
      </c>
      <c r="E128" s="35">
        <v>0</v>
      </c>
      <c r="F128" s="35">
        <v>0</v>
      </c>
    </row>
    <row r="129" spans="1:6" s="25" customFormat="1" ht="42" customHeight="1" x14ac:dyDescent="0.25">
      <c r="A129" s="36" t="s">
        <v>478</v>
      </c>
      <c r="B129" s="33" t="s">
        <v>479</v>
      </c>
      <c r="C129" s="33" t="s">
        <v>102</v>
      </c>
      <c r="D129" s="35">
        <f>D130</f>
        <v>498.4</v>
      </c>
      <c r="E129" s="35">
        <f t="shared" ref="E129:F131" si="29">E130</f>
        <v>398.4</v>
      </c>
      <c r="F129" s="35">
        <f t="shared" si="29"/>
        <v>398.4</v>
      </c>
    </row>
    <row r="130" spans="1:6" s="25" customFormat="1" ht="28.5" customHeight="1" x14ac:dyDescent="0.25">
      <c r="A130" s="36" t="s">
        <v>238</v>
      </c>
      <c r="B130" s="33" t="s">
        <v>480</v>
      </c>
      <c r="C130" s="33" t="s">
        <v>102</v>
      </c>
      <c r="D130" s="35">
        <f>D131</f>
        <v>498.4</v>
      </c>
      <c r="E130" s="35">
        <f t="shared" si="29"/>
        <v>398.4</v>
      </c>
      <c r="F130" s="35">
        <f t="shared" si="29"/>
        <v>398.4</v>
      </c>
    </row>
    <row r="131" spans="1:6" s="25" customFormat="1" ht="32.25" customHeight="1" x14ac:dyDescent="0.25">
      <c r="A131" s="36" t="s">
        <v>121</v>
      </c>
      <c r="B131" s="33" t="s">
        <v>480</v>
      </c>
      <c r="C131" s="33" t="s">
        <v>122</v>
      </c>
      <c r="D131" s="35">
        <f>D132</f>
        <v>498.4</v>
      </c>
      <c r="E131" s="35">
        <f t="shared" si="29"/>
        <v>398.4</v>
      </c>
      <c r="F131" s="35">
        <f t="shared" si="29"/>
        <v>398.4</v>
      </c>
    </row>
    <row r="132" spans="1:6" s="25" customFormat="1" ht="30.75" customHeight="1" x14ac:dyDescent="0.25">
      <c r="A132" s="36" t="s">
        <v>256</v>
      </c>
      <c r="B132" s="33" t="s">
        <v>480</v>
      </c>
      <c r="C132" s="33" t="s">
        <v>124</v>
      </c>
      <c r="D132" s="35">
        <f>398.4+100</f>
        <v>498.4</v>
      </c>
      <c r="E132" s="35">
        <v>398.4</v>
      </c>
      <c r="F132" s="35">
        <v>398.4</v>
      </c>
    </row>
    <row r="133" spans="1:6" s="25" customFormat="1" ht="42" customHeight="1" x14ac:dyDescent="0.2">
      <c r="A133" s="52" t="s">
        <v>441</v>
      </c>
      <c r="B133" s="31" t="s">
        <v>413</v>
      </c>
      <c r="C133" s="31" t="s">
        <v>102</v>
      </c>
      <c r="D133" s="32">
        <f>D134+D138+D148</f>
        <v>402.7</v>
      </c>
      <c r="E133" s="32">
        <f>E134+E138+E148</f>
        <v>402.7</v>
      </c>
      <c r="F133" s="32">
        <f>F134+F138+F148</f>
        <v>402.7</v>
      </c>
    </row>
    <row r="134" spans="1:6" s="25" customFormat="1" ht="43.5" customHeight="1" x14ac:dyDescent="0.25">
      <c r="A134" s="36" t="s">
        <v>502</v>
      </c>
      <c r="B134" s="33" t="s">
        <v>503</v>
      </c>
      <c r="C134" s="33" t="s">
        <v>102</v>
      </c>
      <c r="D134" s="35">
        <f>D135</f>
        <v>21</v>
      </c>
      <c r="E134" s="35">
        <f t="shared" ref="E134:F136" si="30">E135</f>
        <v>21</v>
      </c>
      <c r="F134" s="35">
        <f t="shared" si="30"/>
        <v>21</v>
      </c>
    </row>
    <row r="135" spans="1:6" s="25" customFormat="1" ht="15" x14ac:dyDescent="0.25">
      <c r="A135" s="36" t="s">
        <v>180</v>
      </c>
      <c r="B135" s="33" t="s">
        <v>504</v>
      </c>
      <c r="C135" s="33" t="s">
        <v>102</v>
      </c>
      <c r="D135" s="35">
        <f>D136</f>
        <v>21</v>
      </c>
      <c r="E135" s="35">
        <f t="shared" si="30"/>
        <v>21</v>
      </c>
      <c r="F135" s="35">
        <f t="shared" si="30"/>
        <v>21</v>
      </c>
    </row>
    <row r="136" spans="1:6" s="25" customFormat="1" ht="29.25" customHeight="1" x14ac:dyDescent="0.25">
      <c r="A136" s="36" t="s">
        <v>121</v>
      </c>
      <c r="B136" s="33" t="s">
        <v>504</v>
      </c>
      <c r="C136" s="33" t="s">
        <v>122</v>
      </c>
      <c r="D136" s="35">
        <f>D137</f>
        <v>21</v>
      </c>
      <c r="E136" s="35">
        <f t="shared" si="30"/>
        <v>21</v>
      </c>
      <c r="F136" s="35">
        <f t="shared" si="30"/>
        <v>21</v>
      </c>
    </row>
    <row r="137" spans="1:6" s="25" customFormat="1" ht="26.25" x14ac:dyDescent="0.25">
      <c r="A137" s="36" t="s">
        <v>256</v>
      </c>
      <c r="B137" s="33" t="s">
        <v>504</v>
      </c>
      <c r="C137" s="33" t="s">
        <v>124</v>
      </c>
      <c r="D137" s="35">
        <v>21</v>
      </c>
      <c r="E137" s="35">
        <v>21</v>
      </c>
      <c r="F137" s="35">
        <v>21</v>
      </c>
    </row>
    <row r="138" spans="1:6" s="25" customFormat="1" ht="66.75" customHeight="1" x14ac:dyDescent="0.25">
      <c r="A138" s="36" t="s">
        <v>442</v>
      </c>
      <c r="B138" s="33" t="s">
        <v>415</v>
      </c>
      <c r="C138" s="33" t="s">
        <v>102</v>
      </c>
      <c r="D138" s="35">
        <f>D139</f>
        <v>361.7</v>
      </c>
      <c r="E138" s="35">
        <f>E139</f>
        <v>361.7</v>
      </c>
      <c r="F138" s="35">
        <f>F139</f>
        <v>361.7</v>
      </c>
    </row>
    <row r="139" spans="1:6" s="25" customFormat="1" ht="15" x14ac:dyDescent="0.25">
      <c r="A139" s="36" t="s">
        <v>180</v>
      </c>
      <c r="B139" s="33" t="s">
        <v>416</v>
      </c>
      <c r="C139" s="33" t="s">
        <v>102</v>
      </c>
      <c r="D139" s="35">
        <f>D140+D142</f>
        <v>361.7</v>
      </c>
      <c r="E139" s="35">
        <f>E140+E142</f>
        <v>361.7</v>
      </c>
      <c r="F139" s="35">
        <f>F140+F142</f>
        <v>361.7</v>
      </c>
    </row>
    <row r="140" spans="1:6" s="25" customFormat="1" ht="69" customHeight="1" x14ac:dyDescent="0.25">
      <c r="A140" s="36" t="s">
        <v>111</v>
      </c>
      <c r="B140" s="33" t="s">
        <v>416</v>
      </c>
      <c r="C140" s="33" t="s">
        <v>112</v>
      </c>
      <c r="D140" s="35">
        <f>D141</f>
        <v>221.5</v>
      </c>
      <c r="E140" s="35">
        <f>E141</f>
        <v>221.5</v>
      </c>
      <c r="F140" s="35">
        <f>F141</f>
        <v>221.5</v>
      </c>
    </row>
    <row r="141" spans="1:6" s="25" customFormat="1" ht="15" x14ac:dyDescent="0.25">
      <c r="A141" s="36" t="s">
        <v>240</v>
      </c>
      <c r="B141" s="33" t="s">
        <v>416</v>
      </c>
      <c r="C141" s="33" t="s">
        <v>241</v>
      </c>
      <c r="D141" s="35">
        <f>33.7+187.8</f>
        <v>221.5</v>
      </c>
      <c r="E141" s="35">
        <f>33.7+187.8</f>
        <v>221.5</v>
      </c>
      <c r="F141" s="35">
        <f>33.7+187.8</f>
        <v>221.5</v>
      </c>
    </row>
    <row r="142" spans="1:6" s="25" customFormat="1" ht="30" customHeight="1" x14ac:dyDescent="0.25">
      <c r="A142" s="36" t="s">
        <v>121</v>
      </c>
      <c r="B142" s="33" t="s">
        <v>416</v>
      </c>
      <c r="C142" s="33" t="s">
        <v>122</v>
      </c>
      <c r="D142" s="35">
        <f>D143</f>
        <v>140.19999999999999</v>
      </c>
      <c r="E142" s="35">
        <f>E143</f>
        <v>140.19999999999999</v>
      </c>
      <c r="F142" s="35">
        <f>F143</f>
        <v>140.19999999999999</v>
      </c>
    </row>
    <row r="143" spans="1:6" s="25" customFormat="1" ht="26.25" x14ac:dyDescent="0.25">
      <c r="A143" s="36" t="s">
        <v>256</v>
      </c>
      <c r="B143" s="33" t="s">
        <v>416</v>
      </c>
      <c r="C143" s="33" t="s">
        <v>124</v>
      </c>
      <c r="D143" s="35">
        <v>140.19999999999999</v>
      </c>
      <c r="E143" s="35">
        <v>140.19999999999999</v>
      </c>
      <c r="F143" s="35">
        <v>140.19999999999999</v>
      </c>
    </row>
    <row r="144" spans="1:6" s="25" customFormat="1" ht="17.25" hidden="1" customHeight="1" x14ac:dyDescent="0.25">
      <c r="A144" s="36" t="s">
        <v>505</v>
      </c>
      <c r="B144" s="33" t="s">
        <v>506</v>
      </c>
      <c r="C144" s="33" t="s">
        <v>102</v>
      </c>
      <c r="D144" s="35">
        <f>D145</f>
        <v>0</v>
      </c>
      <c r="E144" s="35">
        <f t="shared" ref="E144:F146" si="31">E145</f>
        <v>0</v>
      </c>
      <c r="F144" s="35">
        <f t="shared" si="31"/>
        <v>0</v>
      </c>
    </row>
    <row r="145" spans="1:6" s="25" customFormat="1" ht="15" hidden="1" x14ac:dyDescent="0.25">
      <c r="A145" s="36" t="s">
        <v>180</v>
      </c>
      <c r="B145" s="33" t="s">
        <v>507</v>
      </c>
      <c r="C145" s="33" t="s">
        <v>102</v>
      </c>
      <c r="D145" s="35">
        <f>D146</f>
        <v>0</v>
      </c>
      <c r="E145" s="35">
        <f t="shared" si="31"/>
        <v>0</v>
      </c>
      <c r="F145" s="35">
        <f t="shared" si="31"/>
        <v>0</v>
      </c>
    </row>
    <row r="146" spans="1:6" s="25" customFormat="1" ht="28.5" hidden="1" customHeight="1" x14ac:dyDescent="0.25">
      <c r="A146" s="36" t="s">
        <v>121</v>
      </c>
      <c r="B146" s="33" t="s">
        <v>507</v>
      </c>
      <c r="C146" s="33" t="s">
        <v>122</v>
      </c>
      <c r="D146" s="35">
        <f>D147</f>
        <v>0</v>
      </c>
      <c r="E146" s="35">
        <f t="shared" si="31"/>
        <v>0</v>
      </c>
      <c r="F146" s="35">
        <f t="shared" si="31"/>
        <v>0</v>
      </c>
    </row>
    <row r="147" spans="1:6" s="25" customFormat="1" ht="26.25" hidden="1" x14ac:dyDescent="0.25">
      <c r="A147" s="36" t="s">
        <v>256</v>
      </c>
      <c r="B147" s="33" t="s">
        <v>507</v>
      </c>
      <c r="C147" s="33" t="s">
        <v>124</v>
      </c>
      <c r="D147" s="35"/>
      <c r="E147" s="35"/>
      <c r="F147" s="35"/>
    </row>
    <row r="148" spans="1:6" s="25" customFormat="1" ht="26.25" x14ac:dyDescent="0.25">
      <c r="A148" s="36" t="s">
        <v>508</v>
      </c>
      <c r="B148" s="33" t="s">
        <v>509</v>
      </c>
      <c r="C148" s="33" t="s">
        <v>102</v>
      </c>
      <c r="D148" s="35">
        <f>D149</f>
        <v>20</v>
      </c>
      <c r="E148" s="35">
        <f t="shared" ref="E148:F150" si="32">E149</f>
        <v>20</v>
      </c>
      <c r="F148" s="35">
        <f t="shared" si="32"/>
        <v>20</v>
      </c>
    </row>
    <row r="149" spans="1:6" s="25" customFormat="1" ht="15" x14ac:dyDescent="0.25">
      <c r="A149" s="36" t="s">
        <v>180</v>
      </c>
      <c r="B149" s="33" t="s">
        <v>510</v>
      </c>
      <c r="C149" s="33" t="s">
        <v>102</v>
      </c>
      <c r="D149" s="35">
        <f>D150</f>
        <v>20</v>
      </c>
      <c r="E149" s="35">
        <f t="shared" si="32"/>
        <v>20</v>
      </c>
      <c r="F149" s="35">
        <f t="shared" si="32"/>
        <v>20</v>
      </c>
    </row>
    <row r="150" spans="1:6" s="25" customFormat="1" ht="30" customHeight="1" x14ac:dyDescent="0.25">
      <c r="A150" s="36" t="s">
        <v>121</v>
      </c>
      <c r="B150" s="33" t="s">
        <v>510</v>
      </c>
      <c r="C150" s="33" t="s">
        <v>122</v>
      </c>
      <c r="D150" s="35">
        <f>D151</f>
        <v>20</v>
      </c>
      <c r="E150" s="35">
        <f t="shared" si="32"/>
        <v>20</v>
      </c>
      <c r="F150" s="35">
        <f t="shared" si="32"/>
        <v>20</v>
      </c>
    </row>
    <row r="151" spans="1:6" s="25" customFormat="1" ht="26.25" x14ac:dyDescent="0.25">
      <c r="A151" s="36" t="s">
        <v>256</v>
      </c>
      <c r="B151" s="33" t="s">
        <v>510</v>
      </c>
      <c r="C151" s="33" t="s">
        <v>124</v>
      </c>
      <c r="D151" s="35">
        <v>20</v>
      </c>
      <c r="E151" s="35">
        <v>20</v>
      </c>
      <c r="F151" s="35">
        <v>20</v>
      </c>
    </row>
    <row r="152" spans="1:6" s="25" customFormat="1" ht="65.25" customHeight="1" x14ac:dyDescent="0.2">
      <c r="A152" s="52" t="s">
        <v>199</v>
      </c>
      <c r="B152" s="31" t="s">
        <v>200</v>
      </c>
      <c r="C152" s="31" t="s">
        <v>102</v>
      </c>
      <c r="D152" s="32">
        <f>D153+D157+D163+D167+D173+D177+D181+D185+D190+D195</f>
        <v>2378.3000000000002</v>
      </c>
      <c r="E152" s="32">
        <f>E153+E157+E163+E167+E173+E177+E181+E185+E190+E195</f>
        <v>5751.3</v>
      </c>
      <c r="F152" s="32">
        <f>F153+F157+F163+F167+F173+F177+F181+F185+F190+F195</f>
        <v>6278.3</v>
      </c>
    </row>
    <row r="153" spans="1:6" s="25" customFormat="1" ht="66.75" customHeight="1" x14ac:dyDescent="0.25">
      <c r="A153" s="36" t="s">
        <v>327</v>
      </c>
      <c r="B153" s="33" t="s">
        <v>328</v>
      </c>
      <c r="C153" s="33" t="s">
        <v>102</v>
      </c>
      <c r="D153" s="35">
        <f>D154</f>
        <v>272.3</v>
      </c>
      <c r="E153" s="35">
        <f t="shared" ref="E153:F155" si="33">E154</f>
        <v>272.3</v>
      </c>
      <c r="F153" s="35">
        <f t="shared" si="33"/>
        <v>272.3</v>
      </c>
    </row>
    <row r="154" spans="1:6" s="25" customFormat="1" ht="17.25" customHeight="1" x14ac:dyDescent="0.25">
      <c r="A154" s="36" t="s">
        <v>180</v>
      </c>
      <c r="B154" s="33" t="s">
        <v>329</v>
      </c>
      <c r="C154" s="33" t="s">
        <v>102</v>
      </c>
      <c r="D154" s="35">
        <f>D155</f>
        <v>272.3</v>
      </c>
      <c r="E154" s="35">
        <f t="shared" si="33"/>
        <v>272.3</v>
      </c>
      <c r="F154" s="35">
        <f t="shared" si="33"/>
        <v>272.3</v>
      </c>
    </row>
    <row r="155" spans="1:6" s="25" customFormat="1" ht="26.25" customHeight="1" x14ac:dyDescent="0.25">
      <c r="A155" s="36" t="s">
        <v>121</v>
      </c>
      <c r="B155" s="33" t="s">
        <v>329</v>
      </c>
      <c r="C155" s="33" t="s">
        <v>122</v>
      </c>
      <c r="D155" s="35">
        <f>D156</f>
        <v>272.3</v>
      </c>
      <c r="E155" s="35">
        <f t="shared" si="33"/>
        <v>272.3</v>
      </c>
      <c r="F155" s="35">
        <f t="shared" si="33"/>
        <v>272.3</v>
      </c>
    </row>
    <row r="156" spans="1:6" s="25" customFormat="1" ht="30" customHeight="1" x14ac:dyDescent="0.25">
      <c r="A156" s="36" t="s">
        <v>256</v>
      </c>
      <c r="B156" s="33" t="s">
        <v>329</v>
      </c>
      <c r="C156" s="33" t="s">
        <v>124</v>
      </c>
      <c r="D156" s="35">
        <v>272.3</v>
      </c>
      <c r="E156" s="35">
        <v>272.3</v>
      </c>
      <c r="F156" s="35">
        <v>272.3</v>
      </c>
    </row>
    <row r="157" spans="1:6" s="25" customFormat="1" ht="42" hidden="1" customHeight="1" x14ac:dyDescent="0.25">
      <c r="A157" s="36" t="s">
        <v>330</v>
      </c>
      <c r="B157" s="33" t="s">
        <v>331</v>
      </c>
      <c r="C157" s="33" t="s">
        <v>102</v>
      </c>
      <c r="D157" s="35">
        <f>D158</f>
        <v>0</v>
      </c>
      <c r="E157" s="35">
        <f>E158</f>
        <v>0</v>
      </c>
      <c r="F157" s="35">
        <f>F158</f>
        <v>0</v>
      </c>
    </row>
    <row r="158" spans="1:6" s="25" customFormat="1" ht="15" hidden="1" x14ac:dyDescent="0.25">
      <c r="A158" s="36" t="s">
        <v>180</v>
      </c>
      <c r="B158" s="33" t="s">
        <v>332</v>
      </c>
      <c r="C158" s="33" t="s">
        <v>102</v>
      </c>
      <c r="D158" s="35">
        <f>D159+D161</f>
        <v>0</v>
      </c>
      <c r="E158" s="35">
        <f>E159+E161</f>
        <v>0</v>
      </c>
      <c r="F158" s="35">
        <f>F159+F161</f>
        <v>0</v>
      </c>
    </row>
    <row r="159" spans="1:6" s="25" customFormat="1" ht="27.75" hidden="1" customHeight="1" x14ac:dyDescent="0.25">
      <c r="A159" s="36" t="s">
        <v>121</v>
      </c>
      <c r="B159" s="33" t="s">
        <v>332</v>
      </c>
      <c r="C159" s="33" t="s">
        <v>122</v>
      </c>
      <c r="D159" s="35">
        <f>D160</f>
        <v>0</v>
      </c>
      <c r="E159" s="35">
        <f>E160</f>
        <v>0</v>
      </c>
      <c r="F159" s="35">
        <f>F160</f>
        <v>0</v>
      </c>
    </row>
    <row r="160" spans="1:6" s="25" customFormat="1" ht="26.25" hidden="1" x14ac:dyDescent="0.25">
      <c r="A160" s="36" t="s">
        <v>123</v>
      </c>
      <c r="B160" s="33" t="s">
        <v>332</v>
      </c>
      <c r="C160" s="33" t="s">
        <v>124</v>
      </c>
      <c r="D160" s="35">
        <f>15.3+29.5-44.8</f>
        <v>0</v>
      </c>
      <c r="E160" s="35">
        <f>15.3+29.5-44.8</f>
        <v>0</v>
      </c>
      <c r="F160" s="35">
        <f>15.3+29.5-44.8</f>
        <v>0</v>
      </c>
    </row>
    <row r="161" spans="1:6" s="25" customFormat="1" ht="39" hidden="1" x14ac:dyDescent="0.25">
      <c r="A161" s="36" t="s">
        <v>227</v>
      </c>
      <c r="B161" s="33" t="s">
        <v>332</v>
      </c>
      <c r="C161" s="33" t="s">
        <v>228</v>
      </c>
      <c r="D161" s="35">
        <f>D162</f>
        <v>0</v>
      </c>
      <c r="E161" s="35">
        <f>E162</f>
        <v>0</v>
      </c>
      <c r="F161" s="35">
        <f>F162</f>
        <v>0</v>
      </c>
    </row>
    <row r="162" spans="1:6" s="25" customFormat="1" ht="15" hidden="1" x14ac:dyDescent="0.25">
      <c r="A162" s="36" t="s">
        <v>229</v>
      </c>
      <c r="B162" s="33" t="s">
        <v>332</v>
      </c>
      <c r="C162" s="33" t="s">
        <v>230</v>
      </c>
      <c r="D162" s="35"/>
      <c r="E162" s="35"/>
      <c r="F162" s="35"/>
    </row>
    <row r="163" spans="1:6" s="25" customFormat="1" ht="27.75" customHeight="1" x14ac:dyDescent="0.25">
      <c r="A163" s="36" t="s">
        <v>201</v>
      </c>
      <c r="B163" s="33" t="s">
        <v>202</v>
      </c>
      <c r="C163" s="33" t="s">
        <v>102</v>
      </c>
      <c r="D163" s="35">
        <f>D164</f>
        <v>206</v>
      </c>
      <c r="E163" s="35">
        <f t="shared" ref="E163:F165" si="34">E164</f>
        <v>206</v>
      </c>
      <c r="F163" s="35">
        <f t="shared" si="34"/>
        <v>206</v>
      </c>
    </row>
    <row r="164" spans="1:6" s="25" customFormat="1" ht="15" x14ac:dyDescent="0.25">
      <c r="A164" s="36" t="s">
        <v>180</v>
      </c>
      <c r="B164" s="33" t="s">
        <v>203</v>
      </c>
      <c r="C164" s="33" t="s">
        <v>102</v>
      </c>
      <c r="D164" s="35">
        <f>D165</f>
        <v>206</v>
      </c>
      <c r="E164" s="35">
        <f t="shared" si="34"/>
        <v>206</v>
      </c>
      <c r="F164" s="35">
        <f t="shared" si="34"/>
        <v>206</v>
      </c>
    </row>
    <row r="165" spans="1:6" s="25" customFormat="1" ht="32.25" customHeight="1" x14ac:dyDescent="0.25">
      <c r="A165" s="36" t="s">
        <v>121</v>
      </c>
      <c r="B165" s="33" t="s">
        <v>203</v>
      </c>
      <c r="C165" s="33" t="s">
        <v>122</v>
      </c>
      <c r="D165" s="35">
        <f>D166</f>
        <v>206</v>
      </c>
      <c r="E165" s="35">
        <f t="shared" si="34"/>
        <v>206</v>
      </c>
      <c r="F165" s="35">
        <f t="shared" si="34"/>
        <v>206</v>
      </c>
    </row>
    <row r="166" spans="1:6" s="25" customFormat="1" ht="26.25" x14ac:dyDescent="0.25">
      <c r="A166" s="36" t="s">
        <v>123</v>
      </c>
      <c r="B166" s="33" t="s">
        <v>203</v>
      </c>
      <c r="C166" s="33" t="s">
        <v>124</v>
      </c>
      <c r="D166" s="35">
        <v>206</v>
      </c>
      <c r="E166" s="35">
        <v>206</v>
      </c>
      <c r="F166" s="35">
        <v>206</v>
      </c>
    </row>
    <row r="167" spans="1:6" s="25" customFormat="1" ht="83.25" customHeight="1" x14ac:dyDescent="0.25">
      <c r="A167" s="36" t="s">
        <v>345</v>
      </c>
      <c r="B167" s="33" t="s">
        <v>346</v>
      </c>
      <c r="C167" s="33" t="s">
        <v>102</v>
      </c>
      <c r="D167" s="35">
        <f>D168</f>
        <v>0</v>
      </c>
      <c r="E167" s="35">
        <f>E168</f>
        <v>3373</v>
      </c>
      <c r="F167" s="35">
        <f>F168</f>
        <v>3900</v>
      </c>
    </row>
    <row r="168" spans="1:6" s="25" customFormat="1" ht="15" x14ac:dyDescent="0.25">
      <c r="A168" s="36" t="s">
        <v>180</v>
      </c>
      <c r="B168" s="33" t="s">
        <v>347</v>
      </c>
      <c r="C168" s="33" t="s">
        <v>102</v>
      </c>
      <c r="D168" s="35">
        <f>D169+D171</f>
        <v>0</v>
      </c>
      <c r="E168" s="35">
        <f>E169+E171</f>
        <v>3373</v>
      </c>
      <c r="F168" s="35">
        <f>F169+F171</f>
        <v>3900</v>
      </c>
    </row>
    <row r="169" spans="1:6" s="25" customFormat="1" ht="26.25" hidden="1" x14ac:dyDescent="0.25">
      <c r="A169" s="36" t="s">
        <v>121</v>
      </c>
      <c r="B169" s="33" t="s">
        <v>347</v>
      </c>
      <c r="C169" s="33" t="s">
        <v>122</v>
      </c>
      <c r="D169" s="35">
        <f>D170</f>
        <v>0</v>
      </c>
      <c r="E169" s="35">
        <f>E170</f>
        <v>0</v>
      </c>
      <c r="F169" s="35">
        <f>F170</f>
        <v>0</v>
      </c>
    </row>
    <row r="170" spans="1:6" s="25" customFormat="1" ht="26.25" hidden="1" x14ac:dyDescent="0.25">
      <c r="A170" s="36" t="s">
        <v>123</v>
      </c>
      <c r="B170" s="33" t="s">
        <v>347</v>
      </c>
      <c r="C170" s="33" t="s">
        <v>124</v>
      </c>
      <c r="D170" s="35">
        <f>50-50</f>
        <v>0</v>
      </c>
      <c r="E170" s="35">
        <f>50-50</f>
        <v>0</v>
      </c>
      <c r="F170" s="35">
        <f>50-50</f>
        <v>0</v>
      </c>
    </row>
    <row r="171" spans="1:6" s="25" customFormat="1" ht="27.75" customHeight="1" x14ac:dyDescent="0.25">
      <c r="A171" s="36" t="s">
        <v>705</v>
      </c>
      <c r="B171" s="33" t="s">
        <v>347</v>
      </c>
      <c r="C171" s="33" t="s">
        <v>228</v>
      </c>
      <c r="D171" s="35">
        <f>D172</f>
        <v>0</v>
      </c>
      <c r="E171" s="35">
        <f>E172</f>
        <v>3373</v>
      </c>
      <c r="F171" s="35">
        <f>F172</f>
        <v>3900</v>
      </c>
    </row>
    <row r="172" spans="1:6" s="25" customFormat="1" ht="15" x14ac:dyDescent="0.25">
      <c r="A172" s="36" t="s">
        <v>229</v>
      </c>
      <c r="B172" s="33" t="s">
        <v>347</v>
      </c>
      <c r="C172" s="33" t="s">
        <v>230</v>
      </c>
      <c r="D172" s="35">
        <f>4458-4458</f>
        <v>0</v>
      </c>
      <c r="E172" s="35">
        <v>3373</v>
      </c>
      <c r="F172" s="35">
        <v>3900</v>
      </c>
    </row>
    <row r="173" spans="1:6" s="25" customFormat="1" ht="26.25" hidden="1" customHeight="1" x14ac:dyDescent="0.25">
      <c r="A173" s="36" t="s">
        <v>304</v>
      </c>
      <c r="B173" s="33" t="s">
        <v>305</v>
      </c>
      <c r="C173" s="33" t="s">
        <v>102</v>
      </c>
      <c r="D173" s="35">
        <f>D174</f>
        <v>0</v>
      </c>
      <c r="E173" s="35">
        <f t="shared" ref="E173:F175" si="35">E174</f>
        <v>0</v>
      </c>
      <c r="F173" s="35">
        <f t="shared" si="35"/>
        <v>0</v>
      </c>
    </row>
    <row r="174" spans="1:6" s="25" customFormat="1" ht="30" hidden="1" customHeight="1" x14ac:dyDescent="0.25">
      <c r="A174" s="36" t="s">
        <v>180</v>
      </c>
      <c r="B174" s="33" t="s">
        <v>306</v>
      </c>
      <c r="C174" s="33" t="s">
        <v>102</v>
      </c>
      <c r="D174" s="35">
        <f>D175</f>
        <v>0</v>
      </c>
      <c r="E174" s="35">
        <f t="shared" si="35"/>
        <v>0</v>
      </c>
      <c r="F174" s="35">
        <f t="shared" si="35"/>
        <v>0</v>
      </c>
    </row>
    <row r="175" spans="1:6" s="25" customFormat="1" ht="30" hidden="1" customHeight="1" x14ac:dyDescent="0.25">
      <c r="A175" s="36" t="s">
        <v>121</v>
      </c>
      <c r="B175" s="33" t="s">
        <v>306</v>
      </c>
      <c r="C175" s="33" t="s">
        <v>122</v>
      </c>
      <c r="D175" s="35">
        <f>D176</f>
        <v>0</v>
      </c>
      <c r="E175" s="35">
        <f t="shared" si="35"/>
        <v>0</v>
      </c>
      <c r="F175" s="35">
        <f t="shared" si="35"/>
        <v>0</v>
      </c>
    </row>
    <row r="176" spans="1:6" s="25" customFormat="1" ht="30" hidden="1" customHeight="1" x14ac:dyDescent="0.25">
      <c r="A176" s="36" t="s">
        <v>123</v>
      </c>
      <c r="B176" s="33" t="s">
        <v>306</v>
      </c>
      <c r="C176" s="33" t="s">
        <v>124</v>
      </c>
      <c r="D176" s="35">
        <f>200-177.9-22.1</f>
        <v>0</v>
      </c>
      <c r="E176" s="35">
        <f>200-177.9-22.1</f>
        <v>0</v>
      </c>
      <c r="F176" s="35">
        <f>200-177.9-22.1</f>
        <v>0</v>
      </c>
    </row>
    <row r="177" spans="1:6" s="25" customFormat="1" ht="44.25" customHeight="1" x14ac:dyDescent="0.25">
      <c r="A177" s="36" t="s">
        <v>350</v>
      </c>
      <c r="B177" s="33" t="s">
        <v>334</v>
      </c>
      <c r="C177" s="33" t="s">
        <v>102</v>
      </c>
      <c r="D177" s="35">
        <f>D178</f>
        <v>800</v>
      </c>
      <c r="E177" s="35">
        <f t="shared" ref="E177:F179" si="36">E178</f>
        <v>800</v>
      </c>
      <c r="F177" s="35">
        <f t="shared" si="36"/>
        <v>800</v>
      </c>
    </row>
    <row r="178" spans="1:6" s="25" customFormat="1" ht="15" x14ac:dyDescent="0.25">
      <c r="A178" s="36" t="s">
        <v>180</v>
      </c>
      <c r="B178" s="33" t="s">
        <v>335</v>
      </c>
      <c r="C178" s="33" t="s">
        <v>102</v>
      </c>
      <c r="D178" s="35">
        <f>D179</f>
        <v>800</v>
      </c>
      <c r="E178" s="35">
        <f t="shared" si="36"/>
        <v>800</v>
      </c>
      <c r="F178" s="35">
        <f t="shared" si="36"/>
        <v>800</v>
      </c>
    </row>
    <row r="179" spans="1:6" s="25" customFormat="1" ht="26.25" x14ac:dyDescent="0.25">
      <c r="A179" s="36" t="s">
        <v>121</v>
      </c>
      <c r="B179" s="33" t="s">
        <v>335</v>
      </c>
      <c r="C179" s="33" t="s">
        <v>122</v>
      </c>
      <c r="D179" s="35">
        <f>D180</f>
        <v>800</v>
      </c>
      <c r="E179" s="35">
        <f t="shared" si="36"/>
        <v>800</v>
      </c>
      <c r="F179" s="35">
        <f t="shared" si="36"/>
        <v>800</v>
      </c>
    </row>
    <row r="180" spans="1:6" s="25" customFormat="1" ht="26.25" x14ac:dyDescent="0.25">
      <c r="A180" s="36" t="s">
        <v>123</v>
      </c>
      <c r="B180" s="33" t="s">
        <v>335</v>
      </c>
      <c r="C180" s="33" t="s">
        <v>124</v>
      </c>
      <c r="D180" s="35">
        <v>800</v>
      </c>
      <c r="E180" s="35">
        <v>800</v>
      </c>
      <c r="F180" s="35">
        <v>800</v>
      </c>
    </row>
    <row r="181" spans="1:6" s="25" customFormat="1" ht="32.25" customHeight="1" x14ac:dyDescent="0.25">
      <c r="A181" s="36" t="s">
        <v>351</v>
      </c>
      <c r="B181" s="33" t="s">
        <v>308</v>
      </c>
      <c r="C181" s="33" t="s">
        <v>102</v>
      </c>
      <c r="D181" s="35">
        <f>D182</f>
        <v>900</v>
      </c>
      <c r="E181" s="35">
        <f t="shared" ref="E181:F183" si="37">E182</f>
        <v>900</v>
      </c>
      <c r="F181" s="35">
        <f t="shared" si="37"/>
        <v>900</v>
      </c>
    </row>
    <row r="182" spans="1:6" s="25" customFormat="1" ht="20.25" customHeight="1" x14ac:dyDescent="0.25">
      <c r="A182" s="36" t="s">
        <v>180</v>
      </c>
      <c r="B182" s="33" t="s">
        <v>309</v>
      </c>
      <c r="C182" s="33" t="s">
        <v>102</v>
      </c>
      <c r="D182" s="35">
        <f>D183</f>
        <v>900</v>
      </c>
      <c r="E182" s="35">
        <f t="shared" si="37"/>
        <v>900</v>
      </c>
      <c r="F182" s="35">
        <f t="shared" si="37"/>
        <v>900</v>
      </c>
    </row>
    <row r="183" spans="1:6" s="25" customFormat="1" ht="26.25" x14ac:dyDescent="0.25">
      <c r="A183" s="36" t="s">
        <v>121</v>
      </c>
      <c r="B183" s="33" t="s">
        <v>309</v>
      </c>
      <c r="C183" s="33" t="s">
        <v>122</v>
      </c>
      <c r="D183" s="35">
        <f>D184</f>
        <v>900</v>
      </c>
      <c r="E183" s="35">
        <f t="shared" si="37"/>
        <v>900</v>
      </c>
      <c r="F183" s="35">
        <f t="shared" si="37"/>
        <v>900</v>
      </c>
    </row>
    <row r="184" spans="1:6" s="25" customFormat="1" ht="26.25" x14ac:dyDescent="0.25">
      <c r="A184" s="36" t="s">
        <v>123</v>
      </c>
      <c r="B184" s="33" t="s">
        <v>309</v>
      </c>
      <c r="C184" s="33" t="s">
        <v>124</v>
      </c>
      <c r="D184" s="35">
        <v>900</v>
      </c>
      <c r="E184" s="35">
        <v>900</v>
      </c>
      <c r="F184" s="35">
        <v>900</v>
      </c>
    </row>
    <row r="185" spans="1:6" s="25" customFormat="1" ht="39" hidden="1" x14ac:dyDescent="0.25">
      <c r="A185" s="36" t="s">
        <v>299</v>
      </c>
      <c r="B185" s="33" t="s">
        <v>300</v>
      </c>
      <c r="C185" s="33" t="s">
        <v>102</v>
      </c>
      <c r="D185" s="35">
        <f>D186</f>
        <v>0</v>
      </c>
      <c r="E185" s="35">
        <f t="shared" ref="E185:F187" si="38">E186</f>
        <v>0</v>
      </c>
      <c r="F185" s="35">
        <f t="shared" si="38"/>
        <v>0</v>
      </c>
    </row>
    <row r="186" spans="1:6" s="25" customFormat="1" ht="15" hidden="1" x14ac:dyDescent="0.25">
      <c r="A186" s="36" t="s">
        <v>180</v>
      </c>
      <c r="B186" s="33" t="s">
        <v>301</v>
      </c>
      <c r="C186" s="33" t="s">
        <v>102</v>
      </c>
      <c r="D186" s="35">
        <f>D187</f>
        <v>0</v>
      </c>
      <c r="E186" s="35">
        <f t="shared" si="38"/>
        <v>0</v>
      </c>
      <c r="F186" s="35">
        <f t="shared" si="38"/>
        <v>0</v>
      </c>
    </row>
    <row r="187" spans="1:6" s="25" customFormat="1" ht="26.25" hidden="1" x14ac:dyDescent="0.25">
      <c r="A187" s="36" t="s">
        <v>121</v>
      </c>
      <c r="B187" s="33" t="s">
        <v>301</v>
      </c>
      <c r="C187" s="33" t="s">
        <v>122</v>
      </c>
      <c r="D187" s="35">
        <f>D188</f>
        <v>0</v>
      </c>
      <c r="E187" s="35">
        <f t="shared" si="38"/>
        <v>0</v>
      </c>
      <c r="F187" s="35">
        <f t="shared" si="38"/>
        <v>0</v>
      </c>
    </row>
    <row r="188" spans="1:6" s="25" customFormat="1" ht="26.25" hidden="1" x14ac:dyDescent="0.25">
      <c r="A188" s="36" t="s">
        <v>123</v>
      </c>
      <c r="B188" s="33" t="s">
        <v>301</v>
      </c>
      <c r="C188" s="33" t="s">
        <v>124</v>
      </c>
      <c r="D188" s="35"/>
      <c r="E188" s="35"/>
      <c r="F188" s="35"/>
    </row>
    <row r="189" spans="1:6" s="25" customFormat="1" ht="15" hidden="1" x14ac:dyDescent="0.25">
      <c r="A189" s="36"/>
      <c r="B189" s="33"/>
      <c r="C189" s="33"/>
      <c r="D189" s="35"/>
      <c r="E189" s="35"/>
      <c r="F189" s="35"/>
    </row>
    <row r="190" spans="1:6" s="25" customFormat="1" ht="39" hidden="1" x14ac:dyDescent="0.25">
      <c r="A190" s="36" t="s">
        <v>336</v>
      </c>
      <c r="B190" s="33" t="s">
        <v>337</v>
      </c>
      <c r="C190" s="33" t="s">
        <v>102</v>
      </c>
      <c r="D190" s="35">
        <f>D191</f>
        <v>0</v>
      </c>
      <c r="E190" s="35">
        <f t="shared" ref="E190:F192" si="39">E191</f>
        <v>0</v>
      </c>
      <c r="F190" s="35">
        <f t="shared" si="39"/>
        <v>0</v>
      </c>
    </row>
    <row r="191" spans="1:6" s="25" customFormat="1" ht="15" hidden="1" x14ac:dyDescent="0.25">
      <c r="A191" s="36" t="s">
        <v>180</v>
      </c>
      <c r="B191" s="33" t="s">
        <v>338</v>
      </c>
      <c r="C191" s="33" t="s">
        <v>102</v>
      </c>
      <c r="D191" s="35">
        <f>D192</f>
        <v>0</v>
      </c>
      <c r="E191" s="35">
        <f t="shared" si="39"/>
        <v>0</v>
      </c>
      <c r="F191" s="35">
        <f t="shared" si="39"/>
        <v>0</v>
      </c>
    </row>
    <row r="192" spans="1:6" s="25" customFormat="1" ht="26.25" hidden="1" x14ac:dyDescent="0.25">
      <c r="A192" s="36" t="s">
        <v>121</v>
      </c>
      <c r="B192" s="33" t="s">
        <v>338</v>
      </c>
      <c r="C192" s="33" t="s">
        <v>122</v>
      </c>
      <c r="D192" s="35">
        <f>D193</f>
        <v>0</v>
      </c>
      <c r="E192" s="35">
        <f t="shared" si="39"/>
        <v>0</v>
      </c>
      <c r="F192" s="35">
        <f t="shared" si="39"/>
        <v>0</v>
      </c>
    </row>
    <row r="193" spans="1:6" s="25" customFormat="1" ht="26.25" hidden="1" x14ac:dyDescent="0.25">
      <c r="A193" s="36" t="s">
        <v>123</v>
      </c>
      <c r="B193" s="33" t="s">
        <v>338</v>
      </c>
      <c r="C193" s="33" t="s">
        <v>124</v>
      </c>
      <c r="D193" s="35"/>
      <c r="E193" s="35"/>
      <c r="F193" s="35"/>
    </row>
    <row r="194" spans="1:6" s="25" customFormat="1" ht="51.75" x14ac:dyDescent="0.25">
      <c r="A194" s="36" t="s">
        <v>310</v>
      </c>
      <c r="B194" s="33" t="s">
        <v>311</v>
      </c>
      <c r="C194" s="33" t="s">
        <v>102</v>
      </c>
      <c r="D194" s="35">
        <f t="shared" ref="D194:F196" si="40">D195</f>
        <v>200</v>
      </c>
      <c r="E194" s="35">
        <f t="shared" si="40"/>
        <v>200</v>
      </c>
      <c r="F194" s="35">
        <f t="shared" si="40"/>
        <v>200</v>
      </c>
    </row>
    <row r="195" spans="1:6" s="25" customFormat="1" ht="15" x14ac:dyDescent="0.25">
      <c r="A195" s="36" t="s">
        <v>180</v>
      </c>
      <c r="B195" s="33" t="s">
        <v>312</v>
      </c>
      <c r="C195" s="33" t="s">
        <v>102</v>
      </c>
      <c r="D195" s="35">
        <f t="shared" si="40"/>
        <v>200</v>
      </c>
      <c r="E195" s="35">
        <f t="shared" si="40"/>
        <v>200</v>
      </c>
      <c r="F195" s="35">
        <f t="shared" si="40"/>
        <v>200</v>
      </c>
    </row>
    <row r="196" spans="1:6" s="25" customFormat="1" ht="26.25" x14ac:dyDescent="0.25">
      <c r="A196" s="36" t="s">
        <v>121</v>
      </c>
      <c r="B196" s="33" t="s">
        <v>312</v>
      </c>
      <c r="C196" s="33" t="s">
        <v>122</v>
      </c>
      <c r="D196" s="35">
        <f t="shared" si="40"/>
        <v>200</v>
      </c>
      <c r="E196" s="35">
        <f t="shared" si="40"/>
        <v>200</v>
      </c>
      <c r="F196" s="35">
        <f t="shared" si="40"/>
        <v>200</v>
      </c>
    </row>
    <row r="197" spans="1:6" s="25" customFormat="1" ht="26.25" x14ac:dyDescent="0.25">
      <c r="A197" s="36" t="s">
        <v>123</v>
      </c>
      <c r="B197" s="33" t="s">
        <v>312</v>
      </c>
      <c r="C197" s="33" t="s">
        <v>124</v>
      </c>
      <c r="D197" s="35">
        <v>200</v>
      </c>
      <c r="E197" s="35">
        <v>200</v>
      </c>
      <c r="F197" s="35">
        <v>200</v>
      </c>
    </row>
    <row r="198" spans="1:6" s="25" customFormat="1" ht="38.25" x14ac:dyDescent="0.2">
      <c r="A198" s="52" t="s">
        <v>363</v>
      </c>
      <c r="B198" s="31" t="s">
        <v>364</v>
      </c>
      <c r="C198" s="31" t="s">
        <v>102</v>
      </c>
      <c r="D198" s="32">
        <f>D199+D203+D207+D211+D215+D223</f>
        <v>2370</v>
      </c>
      <c r="E198" s="32">
        <f>E199+E203+E207+E211+E215+E223</f>
        <v>2370</v>
      </c>
      <c r="F198" s="32">
        <f>F199+F203+F207+F211+F215+F223</f>
        <v>2370</v>
      </c>
    </row>
    <row r="199" spans="1:6" s="25" customFormat="1" ht="50.25" customHeight="1" x14ac:dyDescent="0.25">
      <c r="A199" s="36" t="s">
        <v>365</v>
      </c>
      <c r="B199" s="33" t="s">
        <v>366</v>
      </c>
      <c r="C199" s="33" t="s">
        <v>102</v>
      </c>
      <c r="D199" s="35">
        <f>D200</f>
        <v>200</v>
      </c>
      <c r="E199" s="35">
        <f t="shared" ref="E199:F201" si="41">E200</f>
        <v>200</v>
      </c>
      <c r="F199" s="35">
        <f t="shared" si="41"/>
        <v>200</v>
      </c>
    </row>
    <row r="200" spans="1:6" s="25" customFormat="1" ht="19.5" customHeight="1" x14ac:dyDescent="0.25">
      <c r="A200" s="36" t="s">
        <v>180</v>
      </c>
      <c r="B200" s="33" t="s">
        <v>367</v>
      </c>
      <c r="C200" s="33" t="s">
        <v>102</v>
      </c>
      <c r="D200" s="35">
        <f>D201</f>
        <v>200</v>
      </c>
      <c r="E200" s="35">
        <f t="shared" si="41"/>
        <v>200</v>
      </c>
      <c r="F200" s="35">
        <f t="shared" si="41"/>
        <v>200</v>
      </c>
    </row>
    <row r="201" spans="1:6" s="25" customFormat="1" ht="27.75" customHeight="1" x14ac:dyDescent="0.25">
      <c r="A201" s="36" t="s">
        <v>121</v>
      </c>
      <c r="B201" s="33" t="s">
        <v>367</v>
      </c>
      <c r="C201" s="33" t="s">
        <v>122</v>
      </c>
      <c r="D201" s="35">
        <f>D202</f>
        <v>200</v>
      </c>
      <c r="E201" s="35">
        <f t="shared" si="41"/>
        <v>200</v>
      </c>
      <c r="F201" s="35">
        <f t="shared" si="41"/>
        <v>200</v>
      </c>
    </row>
    <row r="202" spans="1:6" s="25" customFormat="1" ht="26.25" x14ac:dyDescent="0.25">
      <c r="A202" s="36" t="s">
        <v>123</v>
      </c>
      <c r="B202" s="33" t="s">
        <v>367</v>
      </c>
      <c r="C202" s="33" t="s">
        <v>124</v>
      </c>
      <c r="D202" s="35">
        <v>200</v>
      </c>
      <c r="E202" s="35">
        <v>200</v>
      </c>
      <c r="F202" s="35">
        <v>200</v>
      </c>
    </row>
    <row r="203" spans="1:6" s="25" customFormat="1" ht="54.75" customHeight="1" x14ac:dyDescent="0.25">
      <c r="A203" s="36" t="s">
        <v>368</v>
      </c>
      <c r="B203" s="33" t="s">
        <v>369</v>
      </c>
      <c r="C203" s="33" t="s">
        <v>102</v>
      </c>
      <c r="D203" s="35">
        <f>D204</f>
        <v>520</v>
      </c>
      <c r="E203" s="35">
        <f t="shared" ref="E203:F205" si="42">E204</f>
        <v>520</v>
      </c>
      <c r="F203" s="35">
        <f t="shared" si="42"/>
        <v>520</v>
      </c>
    </row>
    <row r="204" spans="1:6" s="25" customFormat="1" ht="21" customHeight="1" x14ac:dyDescent="0.25">
      <c r="A204" s="36" t="s">
        <v>180</v>
      </c>
      <c r="B204" s="33" t="s">
        <v>370</v>
      </c>
      <c r="C204" s="33" t="s">
        <v>102</v>
      </c>
      <c r="D204" s="35">
        <f>D205</f>
        <v>520</v>
      </c>
      <c r="E204" s="35">
        <f t="shared" si="42"/>
        <v>520</v>
      </c>
      <c r="F204" s="35">
        <f t="shared" si="42"/>
        <v>520</v>
      </c>
    </row>
    <row r="205" spans="1:6" s="25" customFormat="1" ht="33" customHeight="1" x14ac:dyDescent="0.25">
      <c r="A205" s="36" t="s">
        <v>121</v>
      </c>
      <c r="B205" s="33" t="s">
        <v>370</v>
      </c>
      <c r="C205" s="33" t="s">
        <v>122</v>
      </c>
      <c r="D205" s="35">
        <f>D206</f>
        <v>520</v>
      </c>
      <c r="E205" s="35">
        <f t="shared" si="42"/>
        <v>520</v>
      </c>
      <c r="F205" s="35">
        <f t="shared" si="42"/>
        <v>520</v>
      </c>
    </row>
    <row r="206" spans="1:6" s="25" customFormat="1" ht="29.25" customHeight="1" x14ac:dyDescent="0.25">
      <c r="A206" s="36" t="s">
        <v>123</v>
      </c>
      <c r="B206" s="33" t="s">
        <v>370</v>
      </c>
      <c r="C206" s="33" t="s">
        <v>124</v>
      </c>
      <c r="D206" s="35">
        <v>520</v>
      </c>
      <c r="E206" s="35">
        <v>520</v>
      </c>
      <c r="F206" s="35">
        <v>520</v>
      </c>
    </row>
    <row r="207" spans="1:6" s="25" customFormat="1" ht="30.75" customHeight="1" x14ac:dyDescent="0.25">
      <c r="A207" s="36" t="s">
        <v>371</v>
      </c>
      <c r="B207" s="33" t="s">
        <v>372</v>
      </c>
      <c r="C207" s="33" t="s">
        <v>102</v>
      </c>
      <c r="D207" s="35">
        <f>D208</f>
        <v>880</v>
      </c>
      <c r="E207" s="35">
        <f t="shared" ref="E207:F209" si="43">E208</f>
        <v>880</v>
      </c>
      <c r="F207" s="35">
        <f t="shared" si="43"/>
        <v>880</v>
      </c>
    </row>
    <row r="208" spans="1:6" s="25" customFormat="1" ht="17.25" customHeight="1" x14ac:dyDescent="0.25">
      <c r="A208" s="36" t="s">
        <v>180</v>
      </c>
      <c r="B208" s="33" t="s">
        <v>373</v>
      </c>
      <c r="C208" s="33" t="s">
        <v>102</v>
      </c>
      <c r="D208" s="35">
        <f>D209</f>
        <v>880</v>
      </c>
      <c r="E208" s="35">
        <f t="shared" si="43"/>
        <v>880</v>
      </c>
      <c r="F208" s="35">
        <f t="shared" si="43"/>
        <v>880</v>
      </c>
    </row>
    <row r="209" spans="1:6" s="25" customFormat="1" ht="30.75" customHeight="1" x14ac:dyDescent="0.25">
      <c r="A209" s="36" t="s">
        <v>121</v>
      </c>
      <c r="B209" s="33" t="s">
        <v>373</v>
      </c>
      <c r="C209" s="33" t="s">
        <v>122</v>
      </c>
      <c r="D209" s="35">
        <f>D210</f>
        <v>880</v>
      </c>
      <c r="E209" s="35">
        <f t="shared" si="43"/>
        <v>880</v>
      </c>
      <c r="F209" s="35">
        <f t="shared" si="43"/>
        <v>880</v>
      </c>
    </row>
    <row r="210" spans="1:6" s="25" customFormat="1" ht="26.25" x14ac:dyDescent="0.25">
      <c r="A210" s="36" t="s">
        <v>123</v>
      </c>
      <c r="B210" s="33" t="s">
        <v>373</v>
      </c>
      <c r="C210" s="33" t="s">
        <v>124</v>
      </c>
      <c r="D210" s="35">
        <v>880</v>
      </c>
      <c r="E210" s="35">
        <v>880</v>
      </c>
      <c r="F210" s="35">
        <v>880</v>
      </c>
    </row>
    <row r="211" spans="1:6" s="25" customFormat="1" ht="45.75" customHeight="1" x14ac:dyDescent="0.25">
      <c r="A211" s="36" t="s">
        <v>374</v>
      </c>
      <c r="B211" s="33" t="s">
        <v>375</v>
      </c>
      <c r="C211" s="33" t="s">
        <v>102</v>
      </c>
      <c r="D211" s="35">
        <f>D212</f>
        <v>720</v>
      </c>
      <c r="E211" s="35">
        <f t="shared" ref="E211:F213" si="44">E212</f>
        <v>720</v>
      </c>
      <c r="F211" s="35">
        <f t="shared" si="44"/>
        <v>720</v>
      </c>
    </row>
    <row r="212" spans="1:6" s="25" customFormat="1" ht="18.75" customHeight="1" x14ac:dyDescent="0.25">
      <c r="A212" s="36" t="s">
        <v>180</v>
      </c>
      <c r="B212" s="33" t="s">
        <v>376</v>
      </c>
      <c r="C212" s="33" t="s">
        <v>102</v>
      </c>
      <c r="D212" s="35">
        <f>D213</f>
        <v>720</v>
      </c>
      <c r="E212" s="35">
        <f t="shared" si="44"/>
        <v>720</v>
      </c>
      <c r="F212" s="35">
        <f t="shared" si="44"/>
        <v>720</v>
      </c>
    </row>
    <row r="213" spans="1:6" s="25" customFormat="1" ht="27.75" customHeight="1" x14ac:dyDescent="0.25">
      <c r="A213" s="36" t="s">
        <v>121</v>
      </c>
      <c r="B213" s="33" t="s">
        <v>376</v>
      </c>
      <c r="C213" s="33" t="s">
        <v>122</v>
      </c>
      <c r="D213" s="35">
        <f>D214</f>
        <v>720</v>
      </c>
      <c r="E213" s="35">
        <f t="shared" si="44"/>
        <v>720</v>
      </c>
      <c r="F213" s="35">
        <f t="shared" si="44"/>
        <v>720</v>
      </c>
    </row>
    <row r="214" spans="1:6" s="25" customFormat="1" ht="26.25" x14ac:dyDescent="0.25">
      <c r="A214" s="36" t="s">
        <v>123</v>
      </c>
      <c r="B214" s="33" t="s">
        <v>376</v>
      </c>
      <c r="C214" s="33" t="s">
        <v>124</v>
      </c>
      <c r="D214" s="35">
        <v>720</v>
      </c>
      <c r="E214" s="35">
        <v>720</v>
      </c>
      <c r="F214" s="35">
        <v>720</v>
      </c>
    </row>
    <row r="215" spans="1:6" s="25" customFormat="1" ht="29.25" customHeight="1" x14ac:dyDescent="0.25">
      <c r="A215" s="36" t="s">
        <v>377</v>
      </c>
      <c r="B215" s="33" t="s">
        <v>378</v>
      </c>
      <c r="C215" s="33" t="s">
        <v>102</v>
      </c>
      <c r="D215" s="35">
        <f>D216</f>
        <v>50</v>
      </c>
      <c r="E215" s="35">
        <f t="shared" ref="E215:F217" si="45">E216</f>
        <v>50</v>
      </c>
      <c r="F215" s="35">
        <f t="shared" si="45"/>
        <v>50</v>
      </c>
    </row>
    <row r="216" spans="1:6" s="25" customFormat="1" ht="16.5" customHeight="1" x14ac:dyDescent="0.25">
      <c r="A216" s="36" t="s">
        <v>180</v>
      </c>
      <c r="B216" s="33" t="s">
        <v>379</v>
      </c>
      <c r="C216" s="33" t="s">
        <v>102</v>
      </c>
      <c r="D216" s="35">
        <f>D217</f>
        <v>50</v>
      </c>
      <c r="E216" s="35">
        <f t="shared" si="45"/>
        <v>50</v>
      </c>
      <c r="F216" s="35">
        <f t="shared" si="45"/>
        <v>50</v>
      </c>
    </row>
    <row r="217" spans="1:6" s="25" customFormat="1" ht="35.25" customHeight="1" x14ac:dyDescent="0.25">
      <c r="A217" s="36" t="s">
        <v>121</v>
      </c>
      <c r="B217" s="33" t="s">
        <v>379</v>
      </c>
      <c r="C217" s="33" t="s">
        <v>122</v>
      </c>
      <c r="D217" s="35">
        <f>D218</f>
        <v>50</v>
      </c>
      <c r="E217" s="35">
        <f t="shared" si="45"/>
        <v>50</v>
      </c>
      <c r="F217" s="35">
        <f t="shared" si="45"/>
        <v>50</v>
      </c>
    </row>
    <row r="218" spans="1:6" s="25" customFormat="1" ht="37.5" customHeight="1" x14ac:dyDescent="0.25">
      <c r="A218" s="36" t="s">
        <v>123</v>
      </c>
      <c r="B218" s="33" t="s">
        <v>379</v>
      </c>
      <c r="C218" s="33" t="s">
        <v>124</v>
      </c>
      <c r="D218" s="35">
        <v>50</v>
      </c>
      <c r="E218" s="35">
        <v>50</v>
      </c>
      <c r="F218" s="35">
        <v>50</v>
      </c>
    </row>
    <row r="219" spans="1:6" s="25" customFormat="1" ht="17.25" hidden="1" customHeight="1" x14ac:dyDescent="0.25">
      <c r="A219" s="36" t="s">
        <v>380</v>
      </c>
      <c r="B219" s="33" t="s">
        <v>381</v>
      </c>
      <c r="C219" s="33" t="s">
        <v>102</v>
      </c>
      <c r="D219" s="35">
        <f>D221</f>
        <v>0</v>
      </c>
      <c r="E219" s="35">
        <f>E221</f>
        <v>0</v>
      </c>
      <c r="F219" s="35">
        <f>F221</f>
        <v>0</v>
      </c>
    </row>
    <row r="220" spans="1:6" s="25" customFormat="1" ht="17.25" hidden="1" customHeight="1" x14ac:dyDescent="0.25">
      <c r="A220" s="36" t="s">
        <v>180</v>
      </c>
      <c r="B220" s="33" t="s">
        <v>382</v>
      </c>
      <c r="C220" s="33" t="s">
        <v>102</v>
      </c>
      <c r="D220" s="35">
        <f t="shared" ref="D220:F221" si="46">D221</f>
        <v>0</v>
      </c>
      <c r="E220" s="35">
        <f t="shared" si="46"/>
        <v>0</v>
      </c>
      <c r="F220" s="35">
        <f t="shared" si="46"/>
        <v>0</v>
      </c>
    </row>
    <row r="221" spans="1:6" s="25" customFormat="1" ht="30" hidden="1" customHeight="1" x14ac:dyDescent="0.25">
      <c r="A221" s="36" t="s">
        <v>121</v>
      </c>
      <c r="B221" s="33" t="s">
        <v>382</v>
      </c>
      <c r="C221" s="33" t="s">
        <v>122</v>
      </c>
      <c r="D221" s="35">
        <f t="shared" si="46"/>
        <v>0</v>
      </c>
      <c r="E221" s="35">
        <f t="shared" si="46"/>
        <v>0</v>
      </c>
      <c r="F221" s="35">
        <f t="shared" si="46"/>
        <v>0</v>
      </c>
    </row>
    <row r="222" spans="1:6" s="25" customFormat="1" ht="26.25" hidden="1" x14ac:dyDescent="0.25">
      <c r="A222" s="36" t="s">
        <v>123</v>
      </c>
      <c r="B222" s="33" t="s">
        <v>382</v>
      </c>
      <c r="C222" s="33" t="s">
        <v>124</v>
      </c>
      <c r="D222" s="35">
        <f>50-50</f>
        <v>0</v>
      </c>
      <c r="E222" s="35">
        <f>50-50</f>
        <v>0</v>
      </c>
      <c r="F222" s="35">
        <f>50-50</f>
        <v>0</v>
      </c>
    </row>
    <row r="223" spans="1:6" s="25" customFormat="1" ht="26.25" hidden="1" x14ac:dyDescent="0.25">
      <c r="A223" s="36" t="s">
        <v>380</v>
      </c>
      <c r="B223" s="33" t="s">
        <v>381</v>
      </c>
      <c r="C223" s="33" t="s">
        <v>102</v>
      </c>
      <c r="D223" s="35">
        <f>D224</f>
        <v>0</v>
      </c>
      <c r="E223" s="35">
        <f t="shared" ref="E223:F225" si="47">E224</f>
        <v>0</v>
      </c>
      <c r="F223" s="35">
        <f t="shared" si="47"/>
        <v>0</v>
      </c>
    </row>
    <row r="224" spans="1:6" s="25" customFormat="1" ht="15" hidden="1" x14ac:dyDescent="0.25">
      <c r="A224" s="36" t="s">
        <v>180</v>
      </c>
      <c r="B224" s="33" t="s">
        <v>382</v>
      </c>
      <c r="C224" s="33" t="s">
        <v>102</v>
      </c>
      <c r="D224" s="35">
        <f>D225</f>
        <v>0</v>
      </c>
      <c r="E224" s="35">
        <f t="shared" si="47"/>
        <v>0</v>
      </c>
      <c r="F224" s="35">
        <f t="shared" si="47"/>
        <v>0</v>
      </c>
    </row>
    <row r="225" spans="1:6" s="25" customFormat="1" ht="26.25" hidden="1" x14ac:dyDescent="0.25">
      <c r="A225" s="36" t="s">
        <v>121</v>
      </c>
      <c r="B225" s="33" t="s">
        <v>382</v>
      </c>
      <c r="C225" s="33" t="s">
        <v>122</v>
      </c>
      <c r="D225" s="35">
        <f>D226</f>
        <v>0</v>
      </c>
      <c r="E225" s="35">
        <f t="shared" si="47"/>
        <v>0</v>
      </c>
      <c r="F225" s="35">
        <f t="shared" si="47"/>
        <v>0</v>
      </c>
    </row>
    <row r="226" spans="1:6" s="25" customFormat="1" ht="26.25" hidden="1" x14ac:dyDescent="0.25">
      <c r="A226" s="36" t="s">
        <v>123</v>
      </c>
      <c r="B226" s="33" t="s">
        <v>382</v>
      </c>
      <c r="C226" s="33" t="s">
        <v>124</v>
      </c>
      <c r="D226" s="35">
        <f>50-8.6-41.4</f>
        <v>0</v>
      </c>
      <c r="E226" s="35">
        <f>50-8.6-41.4</f>
        <v>0</v>
      </c>
      <c r="F226" s="35">
        <f>50-8.6-41.4</f>
        <v>0</v>
      </c>
    </row>
    <row r="227" spans="1:6" s="25" customFormat="1" ht="51" x14ac:dyDescent="0.2">
      <c r="A227" s="52" t="s">
        <v>771</v>
      </c>
      <c r="B227" s="31" t="s">
        <v>772</v>
      </c>
      <c r="C227" s="31" t="s">
        <v>102</v>
      </c>
      <c r="D227" s="32">
        <f>D228</f>
        <v>1335.7</v>
      </c>
      <c r="E227" s="32">
        <f t="shared" ref="E227:F230" si="48">E228</f>
        <v>0</v>
      </c>
      <c r="F227" s="32">
        <f t="shared" si="48"/>
        <v>0</v>
      </c>
    </row>
    <row r="228" spans="1:6" s="25" customFormat="1" ht="26.25" x14ac:dyDescent="0.25">
      <c r="A228" s="36" t="s">
        <v>773</v>
      </c>
      <c r="B228" s="33" t="s">
        <v>774</v>
      </c>
      <c r="C228" s="33" t="s">
        <v>102</v>
      </c>
      <c r="D228" s="35">
        <f>D229</f>
        <v>1335.7</v>
      </c>
      <c r="E228" s="35">
        <f t="shared" si="48"/>
        <v>0</v>
      </c>
      <c r="F228" s="35">
        <f t="shared" si="48"/>
        <v>0</v>
      </c>
    </row>
    <row r="229" spans="1:6" s="25" customFormat="1" ht="15" x14ac:dyDescent="0.25">
      <c r="A229" s="36" t="s">
        <v>180</v>
      </c>
      <c r="B229" s="33" t="s">
        <v>775</v>
      </c>
      <c r="C229" s="33" t="s">
        <v>102</v>
      </c>
      <c r="D229" s="35">
        <f>D230</f>
        <v>1335.7</v>
      </c>
      <c r="E229" s="35">
        <f t="shared" si="48"/>
        <v>0</v>
      </c>
      <c r="F229" s="35">
        <f t="shared" si="48"/>
        <v>0</v>
      </c>
    </row>
    <row r="230" spans="1:6" s="25" customFormat="1" ht="26.25" x14ac:dyDescent="0.25">
      <c r="A230" s="36" t="s">
        <v>121</v>
      </c>
      <c r="B230" s="33" t="s">
        <v>775</v>
      </c>
      <c r="C230" s="33" t="s">
        <v>122</v>
      </c>
      <c r="D230" s="35">
        <f>D231</f>
        <v>1335.7</v>
      </c>
      <c r="E230" s="35">
        <f t="shared" si="48"/>
        <v>0</v>
      </c>
      <c r="F230" s="35">
        <f t="shared" si="48"/>
        <v>0</v>
      </c>
    </row>
    <row r="231" spans="1:6" s="25" customFormat="1" ht="26.25" x14ac:dyDescent="0.25">
      <c r="A231" s="36" t="s">
        <v>123</v>
      </c>
      <c r="B231" s="33" t="s">
        <v>775</v>
      </c>
      <c r="C231" s="33" t="s">
        <v>124</v>
      </c>
      <c r="D231" s="35">
        <v>1335.7</v>
      </c>
      <c r="E231" s="35">
        <v>0</v>
      </c>
      <c r="F231" s="35">
        <v>0</v>
      </c>
    </row>
    <row r="232" spans="1:6" s="25" customFormat="1" ht="57" customHeight="1" x14ac:dyDescent="0.2">
      <c r="A232" s="52" t="s">
        <v>204</v>
      </c>
      <c r="B232" s="31" t="s">
        <v>205</v>
      </c>
      <c r="C232" s="31" t="s">
        <v>102</v>
      </c>
      <c r="D232" s="32">
        <f>D233+D268</f>
        <v>4493</v>
      </c>
      <c r="E232" s="32">
        <f>E233+E268</f>
        <v>2728.3</v>
      </c>
      <c r="F232" s="32">
        <f>F233+F268</f>
        <v>2812.4</v>
      </c>
    </row>
    <row r="233" spans="1:6" s="25" customFormat="1" ht="41.25" customHeight="1" x14ac:dyDescent="0.25">
      <c r="A233" s="36" t="s">
        <v>250</v>
      </c>
      <c r="B233" s="33" t="s">
        <v>251</v>
      </c>
      <c r="C233" s="33" t="s">
        <v>102</v>
      </c>
      <c r="D233" s="35">
        <f>D234+D257+D253</f>
        <v>4191.2</v>
      </c>
      <c r="E233" s="35">
        <f>E234+E257+E253</f>
        <v>2563.5</v>
      </c>
      <c r="F233" s="35">
        <f>F234+F257+F253</f>
        <v>2647.6</v>
      </c>
    </row>
    <row r="234" spans="1:6" s="25" customFormat="1" ht="82.5" customHeight="1" x14ac:dyDescent="0.25">
      <c r="A234" s="36" t="s">
        <v>252</v>
      </c>
      <c r="B234" s="33" t="s">
        <v>253</v>
      </c>
      <c r="C234" s="33" t="s">
        <v>102</v>
      </c>
      <c r="D234" s="35">
        <f>D235+D238+D241+D244</f>
        <v>4142.2</v>
      </c>
      <c r="E234" s="35">
        <f t="shared" ref="E234:F234" si="49">E235+E238+E241</f>
        <v>2514.5</v>
      </c>
      <c r="F234" s="35">
        <f t="shared" si="49"/>
        <v>2598.6</v>
      </c>
    </row>
    <row r="235" spans="1:6" s="25" customFormat="1" ht="57.75" customHeight="1" x14ac:dyDescent="0.25">
      <c r="A235" s="36" t="s">
        <v>236</v>
      </c>
      <c r="B235" s="33" t="s">
        <v>254</v>
      </c>
      <c r="C235" s="33" t="s">
        <v>102</v>
      </c>
      <c r="D235" s="35">
        <f t="shared" ref="D235:F236" si="50">D236</f>
        <v>4</v>
      </c>
      <c r="E235" s="35">
        <f t="shared" si="50"/>
        <v>4</v>
      </c>
      <c r="F235" s="35">
        <f t="shared" si="50"/>
        <v>4</v>
      </c>
    </row>
    <row r="236" spans="1:6" s="25" customFormat="1" ht="18.75" customHeight="1" x14ac:dyDescent="0.25">
      <c r="A236" s="36" t="s">
        <v>125</v>
      </c>
      <c r="B236" s="33" t="s">
        <v>254</v>
      </c>
      <c r="C236" s="33" t="s">
        <v>126</v>
      </c>
      <c r="D236" s="35">
        <f t="shared" si="50"/>
        <v>4</v>
      </c>
      <c r="E236" s="35">
        <f t="shared" si="50"/>
        <v>4</v>
      </c>
      <c r="F236" s="35">
        <f t="shared" si="50"/>
        <v>4</v>
      </c>
    </row>
    <row r="237" spans="1:6" s="25" customFormat="1" ht="19.5" customHeight="1" x14ac:dyDescent="0.25">
      <c r="A237" s="36" t="s">
        <v>127</v>
      </c>
      <c r="B237" s="33" t="s">
        <v>254</v>
      </c>
      <c r="C237" s="33" t="s">
        <v>128</v>
      </c>
      <c r="D237" s="35">
        <v>4</v>
      </c>
      <c r="E237" s="35">
        <v>4</v>
      </c>
      <c r="F237" s="35">
        <v>4</v>
      </c>
    </row>
    <row r="238" spans="1:6" s="25" customFormat="1" ht="30" customHeight="1" x14ac:dyDescent="0.25">
      <c r="A238" s="36" t="s">
        <v>238</v>
      </c>
      <c r="B238" s="33" t="s">
        <v>255</v>
      </c>
      <c r="C238" s="33" t="s">
        <v>102</v>
      </c>
      <c r="D238" s="35">
        <f>D239+D247</f>
        <v>3113.5999999999995</v>
      </c>
      <c r="E238" s="35">
        <f>E239+E247</f>
        <v>2510.5</v>
      </c>
      <c r="F238" s="35">
        <f>F239+F247</f>
        <v>2594.6</v>
      </c>
    </row>
    <row r="239" spans="1:6" s="25" customFormat="1" ht="66.75" customHeight="1" x14ac:dyDescent="0.25">
      <c r="A239" s="36" t="s">
        <v>111</v>
      </c>
      <c r="B239" s="33" t="s">
        <v>255</v>
      </c>
      <c r="C239" s="33" t="s">
        <v>112</v>
      </c>
      <c r="D239" s="35">
        <f>D240</f>
        <v>2404.4999999999995</v>
      </c>
      <c r="E239" s="35">
        <f>E240</f>
        <v>2499.5</v>
      </c>
      <c r="F239" s="35">
        <f>F240</f>
        <v>2583.6</v>
      </c>
    </row>
    <row r="240" spans="1:6" s="25" customFormat="1" ht="15" x14ac:dyDescent="0.25">
      <c r="A240" s="36" t="s">
        <v>240</v>
      </c>
      <c r="B240" s="33" t="s">
        <v>255</v>
      </c>
      <c r="C240" s="33" t="s">
        <v>241</v>
      </c>
      <c r="D240" s="35">
        <f>2455.7-39.3-11.9</f>
        <v>2404.4999999999995</v>
      </c>
      <c r="E240" s="35">
        <v>2499.5</v>
      </c>
      <c r="F240" s="35">
        <v>2583.6</v>
      </c>
    </row>
    <row r="241" spans="1:6" s="25" customFormat="1" ht="26.25" x14ac:dyDescent="0.25">
      <c r="A241" s="36" t="s">
        <v>715</v>
      </c>
      <c r="B241" s="33" t="s">
        <v>719</v>
      </c>
      <c r="C241" s="33" t="s">
        <v>102</v>
      </c>
      <c r="D241" s="35">
        <f>D242</f>
        <v>973.40000000000009</v>
      </c>
      <c r="E241" s="35">
        <f t="shared" ref="E241:F242" si="51">E242</f>
        <v>0</v>
      </c>
      <c r="F241" s="35">
        <f t="shared" si="51"/>
        <v>0</v>
      </c>
    </row>
    <row r="242" spans="1:6" s="25" customFormat="1" ht="64.5" x14ac:dyDescent="0.25">
      <c r="A242" s="36" t="s">
        <v>111</v>
      </c>
      <c r="B242" s="33" t="s">
        <v>719</v>
      </c>
      <c r="C242" s="33" t="s">
        <v>112</v>
      </c>
      <c r="D242" s="35">
        <f>D243</f>
        <v>973.40000000000009</v>
      </c>
      <c r="E242" s="35">
        <f t="shared" si="51"/>
        <v>0</v>
      </c>
      <c r="F242" s="35">
        <f t="shared" si="51"/>
        <v>0</v>
      </c>
    </row>
    <row r="243" spans="1:6" s="25" customFormat="1" ht="15" x14ac:dyDescent="0.25">
      <c r="A243" s="36" t="s">
        <v>240</v>
      </c>
      <c r="B243" s="33" t="s">
        <v>719</v>
      </c>
      <c r="C243" s="33" t="s">
        <v>241</v>
      </c>
      <c r="D243" s="35">
        <f>747.6+225.8</f>
        <v>973.40000000000009</v>
      </c>
      <c r="E243" s="35">
        <v>0</v>
      </c>
      <c r="F243" s="35">
        <v>0</v>
      </c>
    </row>
    <row r="244" spans="1:6" s="25" customFormat="1" ht="39" x14ac:dyDescent="0.25">
      <c r="A244" s="36" t="s">
        <v>717</v>
      </c>
      <c r="B244" s="33" t="s">
        <v>720</v>
      </c>
      <c r="C244" s="33" t="s">
        <v>102</v>
      </c>
      <c r="D244" s="35">
        <f>D245</f>
        <v>51.199999999999996</v>
      </c>
      <c r="E244" s="35">
        <f>E245</f>
        <v>0</v>
      </c>
      <c r="F244" s="35">
        <f>F245</f>
        <v>0</v>
      </c>
    </row>
    <row r="245" spans="1:6" s="25" customFormat="1" ht="64.5" x14ac:dyDescent="0.25">
      <c r="A245" s="36" t="s">
        <v>111</v>
      </c>
      <c r="B245" s="33" t="s">
        <v>720</v>
      </c>
      <c r="C245" s="33" t="s">
        <v>112</v>
      </c>
      <c r="D245" s="35">
        <f>D246</f>
        <v>51.199999999999996</v>
      </c>
      <c r="E245" s="35">
        <f t="shared" ref="E245:F245" si="52">E246</f>
        <v>0</v>
      </c>
      <c r="F245" s="35">
        <f t="shared" si="52"/>
        <v>0</v>
      </c>
    </row>
    <row r="246" spans="1:6" s="25" customFormat="1" ht="15" x14ac:dyDescent="0.25">
      <c r="A246" s="36" t="s">
        <v>240</v>
      </c>
      <c r="B246" s="33" t="s">
        <v>720</v>
      </c>
      <c r="C246" s="33" t="s">
        <v>241</v>
      </c>
      <c r="D246" s="35">
        <f>39.3+11.9</f>
        <v>51.199999999999996</v>
      </c>
      <c r="E246" s="35">
        <v>0</v>
      </c>
      <c r="F246" s="35">
        <v>0</v>
      </c>
    </row>
    <row r="247" spans="1:6" s="25" customFormat="1" ht="27.75" customHeight="1" x14ac:dyDescent="0.25">
      <c r="A247" s="36" t="s">
        <v>121</v>
      </c>
      <c r="B247" s="33" t="s">
        <v>255</v>
      </c>
      <c r="C247" s="33" t="s">
        <v>122</v>
      </c>
      <c r="D247" s="35">
        <f>D248</f>
        <v>709.1</v>
      </c>
      <c r="E247" s="35">
        <f>E248</f>
        <v>11</v>
      </c>
      <c r="F247" s="35">
        <f>F248</f>
        <v>11</v>
      </c>
    </row>
    <row r="248" spans="1:6" s="25" customFormat="1" ht="26.25" x14ac:dyDescent="0.25">
      <c r="A248" s="36" t="s">
        <v>256</v>
      </c>
      <c r="B248" s="33" t="s">
        <v>255</v>
      </c>
      <c r="C248" s="33" t="s">
        <v>124</v>
      </c>
      <c r="D248" s="35">
        <f>128.9+580.2</f>
        <v>709.1</v>
      </c>
      <c r="E248" s="35">
        <v>11</v>
      </c>
      <c r="F248" s="35">
        <v>11</v>
      </c>
    </row>
    <row r="249" spans="1:6" s="25" customFormat="1" ht="16.5" hidden="1" customHeight="1" x14ac:dyDescent="0.25">
      <c r="A249" s="36" t="s">
        <v>257</v>
      </c>
      <c r="B249" s="33" t="s">
        <v>258</v>
      </c>
      <c r="C249" s="33" t="s">
        <v>102</v>
      </c>
      <c r="D249" s="35">
        <f>D250</f>
        <v>0</v>
      </c>
      <c r="E249" s="35">
        <f t="shared" ref="E249:F251" si="53">E250</f>
        <v>0</v>
      </c>
      <c r="F249" s="35">
        <f t="shared" si="53"/>
        <v>0</v>
      </c>
    </row>
    <row r="250" spans="1:6" s="25" customFormat="1" ht="15" hidden="1" x14ac:dyDescent="0.25">
      <c r="A250" s="36" t="s">
        <v>180</v>
      </c>
      <c r="B250" s="33" t="s">
        <v>259</v>
      </c>
      <c r="C250" s="33" t="s">
        <v>102</v>
      </c>
      <c r="D250" s="35">
        <f>D251</f>
        <v>0</v>
      </c>
      <c r="E250" s="35">
        <f t="shared" si="53"/>
        <v>0</v>
      </c>
      <c r="F250" s="35">
        <f t="shared" si="53"/>
        <v>0</v>
      </c>
    </row>
    <row r="251" spans="1:6" s="25" customFormat="1" ht="27.75" hidden="1" customHeight="1" x14ac:dyDescent="0.25">
      <c r="A251" s="36" t="s">
        <v>121</v>
      </c>
      <c r="B251" s="33" t="s">
        <v>259</v>
      </c>
      <c r="C251" s="33" t="s">
        <v>122</v>
      </c>
      <c r="D251" s="35">
        <f>D252</f>
        <v>0</v>
      </c>
      <c r="E251" s="35">
        <f t="shared" si="53"/>
        <v>0</v>
      </c>
      <c r="F251" s="35">
        <f t="shared" si="53"/>
        <v>0</v>
      </c>
    </row>
    <row r="252" spans="1:6" s="25" customFormat="1" ht="26.25" hidden="1" x14ac:dyDescent="0.25">
      <c r="A252" s="36" t="s">
        <v>123</v>
      </c>
      <c r="B252" s="33" t="s">
        <v>259</v>
      </c>
      <c r="C252" s="33" t="s">
        <v>124</v>
      </c>
      <c r="D252" s="35"/>
      <c r="E252" s="35"/>
      <c r="F252" s="35"/>
    </row>
    <row r="253" spans="1:6" s="25" customFormat="1" ht="26.25" x14ac:dyDescent="0.25">
      <c r="A253" s="36" t="s">
        <v>257</v>
      </c>
      <c r="B253" s="33" t="s">
        <v>258</v>
      </c>
      <c r="C253" s="33" t="s">
        <v>102</v>
      </c>
      <c r="D253" s="35">
        <f>D254</f>
        <v>49</v>
      </c>
      <c r="E253" s="35">
        <f t="shared" ref="E253:F255" si="54">E254</f>
        <v>49</v>
      </c>
      <c r="F253" s="35">
        <f t="shared" si="54"/>
        <v>49</v>
      </c>
    </row>
    <row r="254" spans="1:6" s="25" customFormat="1" ht="15" x14ac:dyDescent="0.25">
      <c r="A254" s="36" t="s">
        <v>180</v>
      </c>
      <c r="B254" s="33" t="s">
        <v>259</v>
      </c>
      <c r="C254" s="33" t="s">
        <v>102</v>
      </c>
      <c r="D254" s="35">
        <f>D255</f>
        <v>49</v>
      </c>
      <c r="E254" s="35">
        <f t="shared" si="54"/>
        <v>49</v>
      </c>
      <c r="F254" s="35">
        <f t="shared" si="54"/>
        <v>49</v>
      </c>
    </row>
    <row r="255" spans="1:6" s="25" customFormat="1" ht="26.25" x14ac:dyDescent="0.25">
      <c r="A255" s="36" t="s">
        <v>121</v>
      </c>
      <c r="B255" s="33" t="s">
        <v>259</v>
      </c>
      <c r="C255" s="33" t="s">
        <v>122</v>
      </c>
      <c r="D255" s="35">
        <f>D256</f>
        <v>49</v>
      </c>
      <c r="E255" s="35">
        <f t="shared" si="54"/>
        <v>49</v>
      </c>
      <c r="F255" s="35">
        <f t="shared" si="54"/>
        <v>49</v>
      </c>
    </row>
    <row r="256" spans="1:6" s="25" customFormat="1" ht="26.25" x14ac:dyDescent="0.25">
      <c r="A256" s="36" t="s">
        <v>256</v>
      </c>
      <c r="B256" s="33" t="s">
        <v>259</v>
      </c>
      <c r="C256" s="33" t="s">
        <v>124</v>
      </c>
      <c r="D256" s="35">
        <v>49</v>
      </c>
      <c r="E256" s="35">
        <v>49</v>
      </c>
      <c r="F256" s="35">
        <v>49</v>
      </c>
    </row>
    <row r="257" spans="1:6" s="25" customFormat="1" ht="39" hidden="1" x14ac:dyDescent="0.25">
      <c r="A257" s="36" t="s">
        <v>260</v>
      </c>
      <c r="B257" s="33" t="s">
        <v>261</v>
      </c>
      <c r="C257" s="33" t="s">
        <v>102</v>
      </c>
      <c r="D257" s="35">
        <f>D258</f>
        <v>0</v>
      </c>
      <c r="E257" s="35">
        <f t="shared" ref="E257:F259" si="55">E258</f>
        <v>0</v>
      </c>
      <c r="F257" s="35">
        <f t="shared" si="55"/>
        <v>0</v>
      </c>
    </row>
    <row r="258" spans="1:6" s="25" customFormat="1" ht="15" hidden="1" x14ac:dyDescent="0.25">
      <c r="A258" s="36" t="s">
        <v>180</v>
      </c>
      <c r="B258" s="33" t="s">
        <v>262</v>
      </c>
      <c r="C258" s="33" t="s">
        <v>102</v>
      </c>
      <c r="D258" s="35">
        <f>D259</f>
        <v>0</v>
      </c>
      <c r="E258" s="35">
        <f t="shared" si="55"/>
        <v>0</v>
      </c>
      <c r="F258" s="35">
        <f t="shared" si="55"/>
        <v>0</v>
      </c>
    </row>
    <row r="259" spans="1:6" s="25" customFormat="1" ht="26.25" hidden="1" x14ac:dyDescent="0.25">
      <c r="A259" s="36" t="s">
        <v>121</v>
      </c>
      <c r="B259" s="33" t="s">
        <v>262</v>
      </c>
      <c r="C259" s="33" t="s">
        <v>122</v>
      </c>
      <c r="D259" s="35">
        <f>D260</f>
        <v>0</v>
      </c>
      <c r="E259" s="35">
        <f t="shared" si="55"/>
        <v>0</v>
      </c>
      <c r="F259" s="35">
        <f t="shared" si="55"/>
        <v>0</v>
      </c>
    </row>
    <row r="260" spans="1:6" s="25" customFormat="1" ht="26.25" hidden="1" x14ac:dyDescent="0.25">
      <c r="A260" s="36" t="s">
        <v>123</v>
      </c>
      <c r="B260" s="33" t="s">
        <v>262</v>
      </c>
      <c r="C260" s="33" t="s">
        <v>124</v>
      </c>
      <c r="D260" s="35"/>
      <c r="E260" s="35"/>
      <c r="F260" s="35"/>
    </row>
    <row r="261" spans="1:6" s="25" customFormat="1" ht="77.25" hidden="1" x14ac:dyDescent="0.25">
      <c r="A261" s="36" t="s">
        <v>263</v>
      </c>
      <c r="B261" s="33" t="s">
        <v>264</v>
      </c>
      <c r="C261" s="33" t="s">
        <v>102</v>
      </c>
      <c r="D261" s="35">
        <f>D262+D265</f>
        <v>0</v>
      </c>
      <c r="E261" s="35">
        <f>E262+E265</f>
        <v>0</v>
      </c>
      <c r="F261" s="35">
        <f>F262+F265</f>
        <v>0</v>
      </c>
    </row>
    <row r="262" spans="1:6" s="25" customFormat="1" ht="15" hidden="1" x14ac:dyDescent="0.25">
      <c r="A262" s="36" t="s">
        <v>180</v>
      </c>
      <c r="B262" s="33" t="s">
        <v>265</v>
      </c>
      <c r="C262" s="33" t="s">
        <v>102</v>
      </c>
      <c r="D262" s="35">
        <f t="shared" ref="D262:F263" si="56">D263</f>
        <v>0</v>
      </c>
      <c r="E262" s="35">
        <f t="shared" si="56"/>
        <v>0</v>
      </c>
      <c r="F262" s="35">
        <f t="shared" si="56"/>
        <v>0</v>
      </c>
    </row>
    <row r="263" spans="1:6" s="25" customFormat="1" ht="26.25" hidden="1" x14ac:dyDescent="0.25">
      <c r="A263" s="36" t="s">
        <v>121</v>
      </c>
      <c r="B263" s="33" t="s">
        <v>265</v>
      </c>
      <c r="C263" s="33" t="s">
        <v>122</v>
      </c>
      <c r="D263" s="35">
        <f t="shared" si="56"/>
        <v>0</v>
      </c>
      <c r="E263" s="35">
        <f t="shared" si="56"/>
        <v>0</v>
      </c>
      <c r="F263" s="35">
        <f t="shared" si="56"/>
        <v>0</v>
      </c>
    </row>
    <row r="264" spans="1:6" s="25" customFormat="1" ht="26.25" hidden="1" x14ac:dyDescent="0.25">
      <c r="A264" s="36" t="s">
        <v>123</v>
      </c>
      <c r="B264" s="33" t="s">
        <v>265</v>
      </c>
      <c r="C264" s="33" t="s">
        <v>124</v>
      </c>
      <c r="D264" s="35"/>
      <c r="E264" s="35"/>
      <c r="F264" s="35"/>
    </row>
    <row r="265" spans="1:6" s="25" customFormat="1" ht="26.25" hidden="1" x14ac:dyDescent="0.25">
      <c r="A265" s="36" t="s">
        <v>266</v>
      </c>
      <c r="B265" s="33" t="s">
        <v>267</v>
      </c>
      <c r="C265" s="33" t="s">
        <v>102</v>
      </c>
      <c r="D265" s="35">
        <f t="shared" ref="D265:F266" si="57">D266</f>
        <v>0</v>
      </c>
      <c r="E265" s="35">
        <f t="shared" si="57"/>
        <v>0</v>
      </c>
      <c r="F265" s="35">
        <f t="shared" si="57"/>
        <v>0</v>
      </c>
    </row>
    <row r="266" spans="1:6" s="25" customFormat="1" ht="26.25" hidden="1" x14ac:dyDescent="0.25">
      <c r="A266" s="36" t="s">
        <v>121</v>
      </c>
      <c r="B266" s="33" t="s">
        <v>267</v>
      </c>
      <c r="C266" s="33" t="s">
        <v>122</v>
      </c>
      <c r="D266" s="35">
        <f t="shared" si="57"/>
        <v>0</v>
      </c>
      <c r="E266" s="35">
        <f t="shared" si="57"/>
        <v>0</v>
      </c>
      <c r="F266" s="35">
        <f t="shared" si="57"/>
        <v>0</v>
      </c>
    </row>
    <row r="267" spans="1:6" s="25" customFormat="1" ht="26.25" hidden="1" x14ac:dyDescent="0.25">
      <c r="A267" s="36" t="s">
        <v>123</v>
      </c>
      <c r="B267" s="33" t="s">
        <v>267</v>
      </c>
      <c r="C267" s="33" t="s">
        <v>124</v>
      </c>
      <c r="D267" s="35"/>
      <c r="E267" s="35"/>
      <c r="F267" s="35"/>
    </row>
    <row r="268" spans="1:6" s="25" customFormat="1" ht="39" x14ac:dyDescent="0.25">
      <c r="A268" s="36" t="s">
        <v>206</v>
      </c>
      <c r="B268" s="33" t="s">
        <v>207</v>
      </c>
      <c r="C268" s="33" t="s">
        <v>102</v>
      </c>
      <c r="D268" s="35">
        <f>D269+D273+D276+D280+D284</f>
        <v>301.8</v>
      </c>
      <c r="E268" s="35">
        <f>E269+E273+E276</f>
        <v>164.8</v>
      </c>
      <c r="F268" s="35">
        <f>F269+F273+F276</f>
        <v>164.8</v>
      </c>
    </row>
    <row r="269" spans="1:6" s="25" customFormat="1" ht="39" x14ac:dyDescent="0.25">
      <c r="A269" s="36" t="s">
        <v>208</v>
      </c>
      <c r="B269" s="33" t="s">
        <v>209</v>
      </c>
      <c r="C269" s="33" t="s">
        <v>102</v>
      </c>
      <c r="D269" s="35">
        <f>D270</f>
        <v>164.8</v>
      </c>
      <c r="E269" s="35">
        <f t="shared" ref="E269:F271" si="58">E270</f>
        <v>164.8</v>
      </c>
      <c r="F269" s="35">
        <f t="shared" si="58"/>
        <v>164.8</v>
      </c>
    </row>
    <row r="270" spans="1:6" s="25" customFormat="1" ht="15" x14ac:dyDescent="0.25">
      <c r="A270" s="36" t="s">
        <v>180</v>
      </c>
      <c r="B270" s="33" t="s">
        <v>210</v>
      </c>
      <c r="C270" s="33" t="s">
        <v>102</v>
      </c>
      <c r="D270" s="35">
        <f>D271</f>
        <v>164.8</v>
      </c>
      <c r="E270" s="35">
        <f t="shared" si="58"/>
        <v>164.8</v>
      </c>
      <c r="F270" s="35">
        <f t="shared" si="58"/>
        <v>164.8</v>
      </c>
    </row>
    <row r="271" spans="1:6" s="25" customFormat="1" ht="26.25" x14ac:dyDescent="0.25">
      <c r="A271" s="36" t="s">
        <v>121</v>
      </c>
      <c r="B271" s="33" t="s">
        <v>210</v>
      </c>
      <c r="C271" s="33" t="s">
        <v>122</v>
      </c>
      <c r="D271" s="35">
        <f>D272</f>
        <v>164.8</v>
      </c>
      <c r="E271" s="35">
        <f t="shared" si="58"/>
        <v>164.8</v>
      </c>
      <c r="F271" s="35">
        <f t="shared" si="58"/>
        <v>164.8</v>
      </c>
    </row>
    <row r="272" spans="1:6" s="25" customFormat="1" ht="26.25" x14ac:dyDescent="0.25">
      <c r="A272" s="36" t="s">
        <v>123</v>
      </c>
      <c r="B272" s="33" t="s">
        <v>210</v>
      </c>
      <c r="C272" s="33" t="s">
        <v>124</v>
      </c>
      <c r="D272" s="35">
        <f>87.6+77.2</f>
        <v>164.8</v>
      </c>
      <c r="E272" s="35">
        <f>87.6+77.2</f>
        <v>164.8</v>
      </c>
      <c r="F272" s="35">
        <f>87.6+77.2</f>
        <v>164.8</v>
      </c>
    </row>
    <row r="273" spans="1:6" s="25" customFormat="1" ht="77.25" hidden="1" x14ac:dyDescent="0.25">
      <c r="A273" s="36" t="s">
        <v>268</v>
      </c>
      <c r="B273" s="33" t="s">
        <v>269</v>
      </c>
      <c r="C273" s="33" t="s">
        <v>102</v>
      </c>
      <c r="D273" s="35">
        <f t="shared" ref="D273:F274" si="59">D274</f>
        <v>0</v>
      </c>
      <c r="E273" s="35">
        <f t="shared" si="59"/>
        <v>0</v>
      </c>
      <c r="F273" s="35">
        <f t="shared" si="59"/>
        <v>0</v>
      </c>
    </row>
    <row r="274" spans="1:6" s="25" customFormat="1" ht="26.25" hidden="1" x14ac:dyDescent="0.25">
      <c r="A274" s="36" t="s">
        <v>121</v>
      </c>
      <c r="B274" s="33" t="s">
        <v>270</v>
      </c>
      <c r="C274" s="33" t="s">
        <v>122</v>
      </c>
      <c r="D274" s="35">
        <f t="shared" si="59"/>
        <v>0</v>
      </c>
      <c r="E274" s="35">
        <f t="shared" si="59"/>
        <v>0</v>
      </c>
      <c r="F274" s="35">
        <f t="shared" si="59"/>
        <v>0</v>
      </c>
    </row>
    <row r="275" spans="1:6" s="25" customFormat="1" ht="26.25" hidden="1" x14ac:dyDescent="0.25">
      <c r="A275" s="36" t="s">
        <v>123</v>
      </c>
      <c r="B275" s="33" t="s">
        <v>270</v>
      </c>
      <c r="C275" s="33" t="s">
        <v>124</v>
      </c>
      <c r="D275" s="35"/>
      <c r="E275" s="35"/>
      <c r="F275" s="35"/>
    </row>
    <row r="276" spans="1:6" s="25" customFormat="1" ht="39" hidden="1" x14ac:dyDescent="0.25">
      <c r="A276" s="36" t="s">
        <v>271</v>
      </c>
      <c r="B276" s="33" t="s">
        <v>272</v>
      </c>
      <c r="C276" s="33" t="s">
        <v>102</v>
      </c>
      <c r="D276" s="35">
        <f>D277</f>
        <v>0</v>
      </c>
      <c r="E276" s="35">
        <f t="shared" ref="E276:F278" si="60">E277</f>
        <v>0</v>
      </c>
      <c r="F276" s="35">
        <f t="shared" si="60"/>
        <v>0</v>
      </c>
    </row>
    <row r="277" spans="1:6" s="25" customFormat="1" ht="15" hidden="1" x14ac:dyDescent="0.25">
      <c r="A277" s="36" t="s">
        <v>180</v>
      </c>
      <c r="B277" s="33" t="s">
        <v>273</v>
      </c>
      <c r="C277" s="33" t="s">
        <v>102</v>
      </c>
      <c r="D277" s="35">
        <f>D278</f>
        <v>0</v>
      </c>
      <c r="E277" s="35">
        <f t="shared" si="60"/>
        <v>0</v>
      </c>
      <c r="F277" s="35">
        <f t="shared" si="60"/>
        <v>0</v>
      </c>
    </row>
    <row r="278" spans="1:6" s="25" customFormat="1" ht="26.25" hidden="1" x14ac:dyDescent="0.25">
      <c r="A278" s="36" t="s">
        <v>121</v>
      </c>
      <c r="B278" s="33" t="s">
        <v>273</v>
      </c>
      <c r="C278" s="33" t="s">
        <v>122</v>
      </c>
      <c r="D278" s="35">
        <f>D279</f>
        <v>0</v>
      </c>
      <c r="E278" s="35">
        <f t="shared" si="60"/>
        <v>0</v>
      </c>
      <c r="F278" s="35">
        <f t="shared" si="60"/>
        <v>0</v>
      </c>
    </row>
    <row r="279" spans="1:6" s="25" customFormat="1" ht="26.25" hidden="1" x14ac:dyDescent="0.25">
      <c r="A279" s="36" t="s">
        <v>123</v>
      </c>
      <c r="B279" s="33" t="s">
        <v>273</v>
      </c>
      <c r="C279" s="33" t="s">
        <v>124</v>
      </c>
      <c r="D279" s="35"/>
      <c r="E279" s="35"/>
      <c r="F279" s="35"/>
    </row>
    <row r="280" spans="1:6" s="25" customFormat="1" ht="71.25" customHeight="1" x14ac:dyDescent="0.25">
      <c r="A280" s="36" t="s">
        <v>268</v>
      </c>
      <c r="B280" s="33" t="s">
        <v>269</v>
      </c>
      <c r="C280" s="33" t="s">
        <v>102</v>
      </c>
      <c r="D280" s="35">
        <f>D281</f>
        <v>88</v>
      </c>
      <c r="E280" s="35">
        <f t="shared" ref="E280:F282" si="61">E281</f>
        <v>0</v>
      </c>
      <c r="F280" s="35">
        <f t="shared" si="61"/>
        <v>0</v>
      </c>
    </row>
    <row r="281" spans="1:6" s="25" customFormat="1" ht="15" x14ac:dyDescent="0.25">
      <c r="A281" s="36" t="s">
        <v>180</v>
      </c>
      <c r="B281" s="33" t="s">
        <v>270</v>
      </c>
      <c r="C281" s="33" t="s">
        <v>102</v>
      </c>
      <c r="D281" s="35">
        <f>D282</f>
        <v>88</v>
      </c>
      <c r="E281" s="35">
        <f t="shared" si="61"/>
        <v>0</v>
      </c>
      <c r="F281" s="35">
        <f t="shared" si="61"/>
        <v>0</v>
      </c>
    </row>
    <row r="282" spans="1:6" s="25" customFormat="1" ht="26.25" x14ac:dyDescent="0.25">
      <c r="A282" s="36" t="s">
        <v>121</v>
      </c>
      <c r="B282" s="33" t="s">
        <v>270</v>
      </c>
      <c r="C282" s="33" t="s">
        <v>122</v>
      </c>
      <c r="D282" s="35">
        <f>D283</f>
        <v>88</v>
      </c>
      <c r="E282" s="35">
        <f t="shared" si="61"/>
        <v>0</v>
      </c>
      <c r="F282" s="35">
        <f t="shared" si="61"/>
        <v>0</v>
      </c>
    </row>
    <row r="283" spans="1:6" s="25" customFormat="1" ht="26.25" x14ac:dyDescent="0.25">
      <c r="A283" s="36" t="s">
        <v>123</v>
      </c>
      <c r="B283" s="33" t="s">
        <v>270</v>
      </c>
      <c r="C283" s="33" t="s">
        <v>124</v>
      </c>
      <c r="D283" s="35">
        <v>88</v>
      </c>
      <c r="E283" s="35">
        <v>0</v>
      </c>
      <c r="F283" s="35">
        <v>0</v>
      </c>
    </row>
    <row r="284" spans="1:6" s="25" customFormat="1" ht="39" x14ac:dyDescent="0.25">
      <c r="A284" s="36" t="s">
        <v>271</v>
      </c>
      <c r="B284" s="33" t="s">
        <v>272</v>
      </c>
      <c r="C284" s="33" t="s">
        <v>102</v>
      </c>
      <c r="D284" s="35">
        <f>D285</f>
        <v>49</v>
      </c>
      <c r="E284" s="35">
        <f t="shared" ref="E284:F286" si="62">E285</f>
        <v>0</v>
      </c>
      <c r="F284" s="35">
        <f t="shared" si="62"/>
        <v>0</v>
      </c>
    </row>
    <row r="285" spans="1:6" s="25" customFormat="1" ht="15" x14ac:dyDescent="0.25">
      <c r="A285" s="36" t="s">
        <v>180</v>
      </c>
      <c r="B285" s="33" t="s">
        <v>273</v>
      </c>
      <c r="C285" s="33" t="s">
        <v>102</v>
      </c>
      <c r="D285" s="35">
        <f>D286</f>
        <v>49</v>
      </c>
      <c r="E285" s="35">
        <f t="shared" si="62"/>
        <v>0</v>
      </c>
      <c r="F285" s="35">
        <f t="shared" si="62"/>
        <v>0</v>
      </c>
    </row>
    <row r="286" spans="1:6" s="25" customFormat="1" ht="26.25" x14ac:dyDescent="0.25">
      <c r="A286" s="36" t="s">
        <v>121</v>
      </c>
      <c r="B286" s="33" t="s">
        <v>273</v>
      </c>
      <c r="C286" s="33" t="s">
        <v>122</v>
      </c>
      <c r="D286" s="35">
        <f>D287</f>
        <v>49</v>
      </c>
      <c r="E286" s="35">
        <f t="shared" si="62"/>
        <v>0</v>
      </c>
      <c r="F286" s="35">
        <f t="shared" si="62"/>
        <v>0</v>
      </c>
    </row>
    <row r="287" spans="1:6" s="25" customFormat="1" ht="26.25" x14ac:dyDescent="0.25">
      <c r="A287" s="36" t="s">
        <v>123</v>
      </c>
      <c r="B287" s="33" t="s">
        <v>273</v>
      </c>
      <c r="C287" s="33" t="s">
        <v>124</v>
      </c>
      <c r="D287" s="35">
        <v>49</v>
      </c>
      <c r="E287" s="35">
        <v>0</v>
      </c>
      <c r="F287" s="35">
        <v>0</v>
      </c>
    </row>
    <row r="288" spans="1:6" s="25" customFormat="1" ht="42" customHeight="1" x14ac:dyDescent="0.2">
      <c r="A288" s="52" t="s">
        <v>352</v>
      </c>
      <c r="B288" s="31" t="s">
        <v>353</v>
      </c>
      <c r="C288" s="31" t="s">
        <v>102</v>
      </c>
      <c r="D288" s="32">
        <f>D293</f>
        <v>3793.3</v>
      </c>
      <c r="E288" s="32">
        <f>E293</f>
        <v>1562</v>
      </c>
      <c r="F288" s="32">
        <f>F293</f>
        <v>1562</v>
      </c>
    </row>
    <row r="289" spans="1:6" s="25" customFormat="1" ht="39" hidden="1" x14ac:dyDescent="0.25">
      <c r="A289" s="36" t="s">
        <v>354</v>
      </c>
      <c r="B289" s="33" t="s">
        <v>355</v>
      </c>
      <c r="C289" s="33" t="s">
        <v>102</v>
      </c>
      <c r="D289" s="35">
        <f>D290</f>
        <v>0</v>
      </c>
      <c r="E289" s="35">
        <f t="shared" ref="E289:F291" si="63">E290</f>
        <v>0</v>
      </c>
      <c r="F289" s="35">
        <f t="shared" si="63"/>
        <v>0</v>
      </c>
    </row>
    <row r="290" spans="1:6" s="25" customFormat="1" ht="15" hidden="1" x14ac:dyDescent="0.25">
      <c r="A290" s="36" t="s">
        <v>180</v>
      </c>
      <c r="B290" s="33" t="s">
        <v>356</v>
      </c>
      <c r="C290" s="33" t="s">
        <v>102</v>
      </c>
      <c r="D290" s="35">
        <f>D291</f>
        <v>0</v>
      </c>
      <c r="E290" s="35">
        <f t="shared" si="63"/>
        <v>0</v>
      </c>
      <c r="F290" s="35">
        <f t="shared" si="63"/>
        <v>0</v>
      </c>
    </row>
    <row r="291" spans="1:6" s="25" customFormat="1" ht="26.25" hidden="1" x14ac:dyDescent="0.25">
      <c r="A291" s="36" t="s">
        <v>121</v>
      </c>
      <c r="B291" s="33" t="s">
        <v>356</v>
      </c>
      <c r="C291" s="33" t="s">
        <v>122</v>
      </c>
      <c r="D291" s="35">
        <f>D292</f>
        <v>0</v>
      </c>
      <c r="E291" s="35">
        <f t="shared" si="63"/>
        <v>0</v>
      </c>
      <c r="F291" s="35">
        <f t="shared" si="63"/>
        <v>0</v>
      </c>
    </row>
    <row r="292" spans="1:6" s="25" customFormat="1" ht="26.25" hidden="1" x14ac:dyDescent="0.25">
      <c r="A292" s="36" t="s">
        <v>123</v>
      </c>
      <c r="B292" s="33" t="s">
        <v>356</v>
      </c>
      <c r="C292" s="33" t="s">
        <v>124</v>
      </c>
      <c r="D292" s="35"/>
      <c r="E292" s="35"/>
      <c r="F292" s="35"/>
    </row>
    <row r="293" spans="1:6" s="25" customFormat="1" ht="27.75" customHeight="1" x14ac:dyDescent="0.25">
      <c r="A293" s="36" t="s">
        <v>357</v>
      </c>
      <c r="B293" s="33" t="s">
        <v>358</v>
      </c>
      <c r="C293" s="33" t="s">
        <v>102</v>
      </c>
      <c r="D293" s="35">
        <f>D294</f>
        <v>3793.3</v>
      </c>
      <c r="E293" s="35">
        <f t="shared" ref="E293:F295" si="64">E294</f>
        <v>1562</v>
      </c>
      <c r="F293" s="35">
        <f t="shared" si="64"/>
        <v>1562</v>
      </c>
    </row>
    <row r="294" spans="1:6" s="25" customFormat="1" ht="18.75" customHeight="1" x14ac:dyDescent="0.25">
      <c r="A294" s="36" t="s">
        <v>180</v>
      </c>
      <c r="B294" s="33" t="s">
        <v>359</v>
      </c>
      <c r="C294" s="33" t="s">
        <v>102</v>
      </c>
      <c r="D294" s="35">
        <f>D295</f>
        <v>3793.3</v>
      </c>
      <c r="E294" s="35">
        <f t="shared" si="64"/>
        <v>1562</v>
      </c>
      <c r="F294" s="35">
        <f t="shared" si="64"/>
        <v>1562</v>
      </c>
    </row>
    <row r="295" spans="1:6" s="25" customFormat="1" ht="31.5" customHeight="1" x14ac:dyDescent="0.25">
      <c r="A295" s="36" t="s">
        <v>121</v>
      </c>
      <c r="B295" s="33" t="s">
        <v>359</v>
      </c>
      <c r="C295" s="33" t="s">
        <v>122</v>
      </c>
      <c r="D295" s="35">
        <f>D296</f>
        <v>3793.3</v>
      </c>
      <c r="E295" s="35">
        <f t="shared" si="64"/>
        <v>1562</v>
      </c>
      <c r="F295" s="35">
        <f t="shared" si="64"/>
        <v>1562</v>
      </c>
    </row>
    <row r="296" spans="1:6" s="25" customFormat="1" ht="26.25" x14ac:dyDescent="0.25">
      <c r="A296" s="36" t="s">
        <v>123</v>
      </c>
      <c r="B296" s="33" t="s">
        <v>359</v>
      </c>
      <c r="C296" s="33" t="s">
        <v>124</v>
      </c>
      <c r="D296" s="35">
        <f>1562+1206.3+2360.7-1335.7</f>
        <v>3793.3</v>
      </c>
      <c r="E296" s="35">
        <v>1562</v>
      </c>
      <c r="F296" s="35">
        <v>1562</v>
      </c>
    </row>
    <row r="297" spans="1:6" s="25" customFormat="1" ht="42.75" customHeight="1" x14ac:dyDescent="0.2">
      <c r="A297" s="114" t="s">
        <v>443</v>
      </c>
      <c r="B297" s="65" t="s">
        <v>418</v>
      </c>
      <c r="C297" s="65" t="s">
        <v>102</v>
      </c>
      <c r="D297" s="66">
        <f>D298+D310+D314</f>
        <v>2778.8999999999996</v>
      </c>
      <c r="E297" s="66">
        <f>E298+E310+E314</f>
        <v>2610.8999999999996</v>
      </c>
      <c r="F297" s="66">
        <f>F298+F310+F314</f>
        <v>2610.8999999999996</v>
      </c>
    </row>
    <row r="298" spans="1:6" s="25" customFormat="1" ht="53.25" customHeight="1" x14ac:dyDescent="0.25">
      <c r="A298" s="36" t="s">
        <v>419</v>
      </c>
      <c r="B298" s="33" t="s">
        <v>420</v>
      </c>
      <c r="C298" s="33" t="s">
        <v>102</v>
      </c>
      <c r="D298" s="35">
        <f>D299+D304+D307</f>
        <v>2298</v>
      </c>
      <c r="E298" s="35">
        <f t="shared" ref="E298:F298" si="65">E299+E304+E307</f>
        <v>2130</v>
      </c>
      <c r="F298" s="35">
        <f t="shared" si="65"/>
        <v>2130</v>
      </c>
    </row>
    <row r="299" spans="1:6" s="25" customFormat="1" ht="27.75" customHeight="1" x14ac:dyDescent="0.25">
      <c r="A299" s="36" t="s">
        <v>238</v>
      </c>
      <c r="B299" s="33" t="s">
        <v>421</v>
      </c>
      <c r="C299" s="33" t="s">
        <v>102</v>
      </c>
      <c r="D299" s="35">
        <f>D300+D302</f>
        <v>2121.1</v>
      </c>
      <c r="E299" s="35">
        <f>E300+E302</f>
        <v>2130</v>
      </c>
      <c r="F299" s="35">
        <f>F300+F302</f>
        <v>2130</v>
      </c>
    </row>
    <row r="300" spans="1:6" s="25" customFormat="1" ht="51" customHeight="1" x14ac:dyDescent="0.25">
      <c r="A300" s="36" t="s">
        <v>111</v>
      </c>
      <c r="B300" s="33" t="s">
        <v>421</v>
      </c>
      <c r="C300" s="33" t="s">
        <v>112</v>
      </c>
      <c r="D300" s="35">
        <f>D301</f>
        <v>2121.1</v>
      </c>
      <c r="E300" s="35">
        <f>E301</f>
        <v>2130</v>
      </c>
      <c r="F300" s="35">
        <f>F301</f>
        <v>2130</v>
      </c>
    </row>
    <row r="301" spans="1:6" s="25" customFormat="1" ht="19.5" customHeight="1" x14ac:dyDescent="0.25">
      <c r="A301" s="36" t="s">
        <v>240</v>
      </c>
      <c r="B301" s="33" t="s">
        <v>421</v>
      </c>
      <c r="C301" s="33" t="s">
        <v>241</v>
      </c>
      <c r="D301" s="35">
        <f>2130-6.8-2.1</f>
        <v>2121.1</v>
      </c>
      <c r="E301" s="35">
        <v>2130</v>
      </c>
      <c r="F301" s="35">
        <v>2130</v>
      </c>
    </row>
    <row r="302" spans="1:6" s="25" customFormat="1" ht="30" hidden="1" customHeight="1" x14ac:dyDescent="0.25">
      <c r="A302" s="36" t="s">
        <v>121</v>
      </c>
      <c r="B302" s="33" t="s">
        <v>421</v>
      </c>
      <c r="C302" s="33" t="s">
        <v>122</v>
      </c>
      <c r="D302" s="35">
        <f>D303</f>
        <v>0</v>
      </c>
      <c r="E302" s="35">
        <f>E303</f>
        <v>0</v>
      </c>
      <c r="F302" s="35">
        <f>F303</f>
        <v>0</v>
      </c>
    </row>
    <row r="303" spans="1:6" s="25" customFormat="1" ht="26.25" hidden="1" x14ac:dyDescent="0.25">
      <c r="A303" s="36" t="s">
        <v>256</v>
      </c>
      <c r="B303" s="33" t="s">
        <v>421</v>
      </c>
      <c r="C303" s="33" t="s">
        <v>124</v>
      </c>
      <c r="D303" s="35"/>
      <c r="E303" s="35"/>
      <c r="F303" s="35"/>
    </row>
    <row r="304" spans="1:6" s="25" customFormat="1" ht="39" x14ac:dyDescent="0.25">
      <c r="A304" s="36" t="s">
        <v>717</v>
      </c>
      <c r="B304" s="33" t="s">
        <v>726</v>
      </c>
      <c r="C304" s="33" t="s">
        <v>102</v>
      </c>
      <c r="D304" s="35">
        <f>D305</f>
        <v>8.9</v>
      </c>
      <c r="E304" s="35">
        <f t="shared" ref="E304:F305" si="66">E305</f>
        <v>0</v>
      </c>
      <c r="F304" s="35">
        <f t="shared" si="66"/>
        <v>0</v>
      </c>
    </row>
    <row r="305" spans="1:6" s="25" customFormat="1" ht="64.5" x14ac:dyDescent="0.25">
      <c r="A305" s="36" t="s">
        <v>111</v>
      </c>
      <c r="B305" s="33" t="s">
        <v>726</v>
      </c>
      <c r="C305" s="33" t="s">
        <v>112</v>
      </c>
      <c r="D305" s="35">
        <f>D306</f>
        <v>8.9</v>
      </c>
      <c r="E305" s="35">
        <f t="shared" si="66"/>
        <v>0</v>
      </c>
      <c r="F305" s="35">
        <f t="shared" si="66"/>
        <v>0</v>
      </c>
    </row>
    <row r="306" spans="1:6" s="25" customFormat="1" ht="15" x14ac:dyDescent="0.25">
      <c r="A306" s="36" t="s">
        <v>240</v>
      </c>
      <c r="B306" s="33" t="s">
        <v>726</v>
      </c>
      <c r="C306" s="33" t="s">
        <v>241</v>
      </c>
      <c r="D306" s="35">
        <f>6.8+2.1</f>
        <v>8.9</v>
      </c>
      <c r="E306" s="35">
        <v>0</v>
      </c>
      <c r="F306" s="35">
        <v>0</v>
      </c>
    </row>
    <row r="307" spans="1:6" s="25" customFormat="1" ht="26.25" x14ac:dyDescent="0.25">
      <c r="A307" s="36" t="s">
        <v>715</v>
      </c>
      <c r="B307" s="33" t="s">
        <v>727</v>
      </c>
      <c r="C307" s="33" t="s">
        <v>102</v>
      </c>
      <c r="D307" s="35">
        <f>D308</f>
        <v>168</v>
      </c>
      <c r="E307" s="35">
        <f t="shared" ref="E307:F308" si="67">E308</f>
        <v>0</v>
      </c>
      <c r="F307" s="35">
        <f t="shared" si="67"/>
        <v>0</v>
      </c>
    </row>
    <row r="308" spans="1:6" s="25" customFormat="1" ht="64.5" x14ac:dyDescent="0.25">
      <c r="A308" s="36" t="s">
        <v>111</v>
      </c>
      <c r="B308" s="33" t="s">
        <v>727</v>
      </c>
      <c r="C308" s="33" t="s">
        <v>112</v>
      </c>
      <c r="D308" s="35">
        <f>D309</f>
        <v>168</v>
      </c>
      <c r="E308" s="35">
        <f t="shared" si="67"/>
        <v>0</v>
      </c>
      <c r="F308" s="35">
        <f t="shared" si="67"/>
        <v>0</v>
      </c>
    </row>
    <row r="309" spans="1:6" s="25" customFormat="1" ht="15" x14ac:dyDescent="0.25">
      <c r="A309" s="36" t="s">
        <v>240</v>
      </c>
      <c r="B309" s="33" t="s">
        <v>727</v>
      </c>
      <c r="C309" s="33" t="s">
        <v>241</v>
      </c>
      <c r="D309" s="35">
        <v>168</v>
      </c>
      <c r="E309" s="35">
        <v>0</v>
      </c>
      <c r="F309" s="35">
        <v>0</v>
      </c>
    </row>
    <row r="310" spans="1:6" s="25" customFormat="1" ht="37.5" customHeight="1" x14ac:dyDescent="0.25">
      <c r="A310" s="36" t="s">
        <v>422</v>
      </c>
      <c r="B310" s="33" t="s">
        <v>423</v>
      </c>
      <c r="C310" s="33" t="s">
        <v>102</v>
      </c>
      <c r="D310" s="35">
        <f>D311</f>
        <v>50.2</v>
      </c>
      <c r="E310" s="35">
        <f t="shared" ref="E310:F312" si="68">E311</f>
        <v>50.2</v>
      </c>
      <c r="F310" s="35">
        <f t="shared" si="68"/>
        <v>50.2</v>
      </c>
    </row>
    <row r="311" spans="1:6" s="25" customFormat="1" ht="25.5" customHeight="1" x14ac:dyDescent="0.25">
      <c r="A311" s="36" t="s">
        <v>238</v>
      </c>
      <c r="B311" s="33" t="s">
        <v>424</v>
      </c>
      <c r="C311" s="33" t="s">
        <v>102</v>
      </c>
      <c r="D311" s="35">
        <f>D312</f>
        <v>50.2</v>
      </c>
      <c r="E311" s="35">
        <f t="shared" si="68"/>
        <v>50.2</v>
      </c>
      <c r="F311" s="35">
        <f t="shared" si="68"/>
        <v>50.2</v>
      </c>
    </row>
    <row r="312" spans="1:6" s="25" customFormat="1" ht="26.25" customHeight="1" x14ac:dyDescent="0.25">
      <c r="A312" s="36" t="s">
        <v>121</v>
      </c>
      <c r="B312" s="33" t="s">
        <v>424</v>
      </c>
      <c r="C312" s="33" t="s">
        <v>122</v>
      </c>
      <c r="D312" s="35">
        <f>D313</f>
        <v>50.2</v>
      </c>
      <c r="E312" s="35">
        <f t="shared" si="68"/>
        <v>50.2</v>
      </c>
      <c r="F312" s="35">
        <f t="shared" si="68"/>
        <v>50.2</v>
      </c>
    </row>
    <row r="313" spans="1:6" s="25" customFormat="1" ht="26.25" x14ac:dyDescent="0.25">
      <c r="A313" s="36" t="s">
        <v>256</v>
      </c>
      <c r="B313" s="33" t="s">
        <v>424</v>
      </c>
      <c r="C313" s="33" t="s">
        <v>124</v>
      </c>
      <c r="D313" s="35">
        <v>50.2</v>
      </c>
      <c r="E313" s="35">
        <v>50.2</v>
      </c>
      <c r="F313" s="35">
        <v>50.2</v>
      </c>
    </row>
    <row r="314" spans="1:6" s="25" customFormat="1" ht="26.25" x14ac:dyDescent="0.25">
      <c r="A314" s="36" t="s">
        <v>425</v>
      </c>
      <c r="B314" s="33" t="s">
        <v>426</v>
      </c>
      <c r="C314" s="33" t="s">
        <v>102</v>
      </c>
      <c r="D314" s="35">
        <f>D315+D318</f>
        <v>430.70000000000005</v>
      </c>
      <c r="E314" s="35">
        <f>E315+E318</f>
        <v>430.70000000000005</v>
      </c>
      <c r="F314" s="35">
        <f>F315+F318</f>
        <v>430.70000000000005</v>
      </c>
    </row>
    <row r="315" spans="1:6" s="25" customFormat="1" ht="27.75" customHeight="1" x14ac:dyDescent="0.25">
      <c r="A315" s="36" t="s">
        <v>238</v>
      </c>
      <c r="B315" s="33" t="s">
        <v>427</v>
      </c>
      <c r="C315" s="33" t="s">
        <v>102</v>
      </c>
      <c r="D315" s="35">
        <f t="shared" ref="D315:F316" si="69">D316</f>
        <v>384.1</v>
      </c>
      <c r="E315" s="35">
        <f t="shared" si="69"/>
        <v>384.1</v>
      </c>
      <c r="F315" s="35">
        <f t="shared" si="69"/>
        <v>384.1</v>
      </c>
    </row>
    <row r="316" spans="1:6" s="25" customFormat="1" ht="30.75" customHeight="1" x14ac:dyDescent="0.25">
      <c r="A316" s="36" t="s">
        <v>121</v>
      </c>
      <c r="B316" s="33" t="s">
        <v>427</v>
      </c>
      <c r="C316" s="33" t="s">
        <v>122</v>
      </c>
      <c r="D316" s="35">
        <f t="shared" si="69"/>
        <v>384.1</v>
      </c>
      <c r="E316" s="35">
        <f t="shared" si="69"/>
        <v>384.1</v>
      </c>
      <c r="F316" s="35">
        <f t="shared" si="69"/>
        <v>384.1</v>
      </c>
    </row>
    <row r="317" spans="1:6" s="25" customFormat="1" ht="26.25" x14ac:dyDescent="0.25">
      <c r="A317" s="36" t="s">
        <v>256</v>
      </c>
      <c r="B317" s="33" t="s">
        <v>427</v>
      </c>
      <c r="C317" s="33" t="s">
        <v>124</v>
      </c>
      <c r="D317" s="35">
        <v>384.1</v>
      </c>
      <c r="E317" s="35">
        <v>384.1</v>
      </c>
      <c r="F317" s="35">
        <v>384.1</v>
      </c>
    </row>
    <row r="318" spans="1:6" s="25" customFormat="1" ht="51.75" x14ac:dyDescent="0.25">
      <c r="A318" s="36" t="s">
        <v>236</v>
      </c>
      <c r="B318" s="33" t="s">
        <v>428</v>
      </c>
      <c r="C318" s="33" t="s">
        <v>102</v>
      </c>
      <c r="D318" s="35">
        <f t="shared" ref="D318:F319" si="70">D319</f>
        <v>46.6</v>
      </c>
      <c r="E318" s="35">
        <f t="shared" si="70"/>
        <v>46.6</v>
      </c>
      <c r="F318" s="35">
        <f t="shared" si="70"/>
        <v>46.6</v>
      </c>
    </row>
    <row r="319" spans="1:6" s="25" customFormat="1" ht="15" x14ac:dyDescent="0.25">
      <c r="A319" s="36" t="s">
        <v>125</v>
      </c>
      <c r="B319" s="33" t="s">
        <v>428</v>
      </c>
      <c r="C319" s="33" t="s">
        <v>126</v>
      </c>
      <c r="D319" s="35">
        <f t="shared" si="70"/>
        <v>46.6</v>
      </c>
      <c r="E319" s="35">
        <f t="shared" si="70"/>
        <v>46.6</v>
      </c>
      <c r="F319" s="35">
        <f t="shared" si="70"/>
        <v>46.6</v>
      </c>
    </row>
    <row r="320" spans="1:6" s="25" customFormat="1" ht="15" x14ac:dyDescent="0.25">
      <c r="A320" s="36" t="s">
        <v>127</v>
      </c>
      <c r="B320" s="33" t="s">
        <v>428</v>
      </c>
      <c r="C320" s="33" t="s">
        <v>128</v>
      </c>
      <c r="D320" s="35">
        <v>46.6</v>
      </c>
      <c r="E320" s="35">
        <v>46.6</v>
      </c>
      <c r="F320" s="35">
        <v>46.6</v>
      </c>
    </row>
    <row r="321" spans="1:6" s="25" customFormat="1" ht="76.5" customHeight="1" x14ac:dyDescent="0.2">
      <c r="A321" s="52" t="s">
        <v>516</v>
      </c>
      <c r="B321" s="31" t="s">
        <v>517</v>
      </c>
      <c r="C321" s="31" t="s">
        <v>102</v>
      </c>
      <c r="D321" s="32">
        <f>D322</f>
        <v>1550.8</v>
      </c>
      <c r="E321" s="32">
        <f t="shared" ref="E321:F324" si="71">E322</f>
        <v>1442.1</v>
      </c>
      <c r="F321" s="32">
        <f t="shared" si="71"/>
        <v>1442.1</v>
      </c>
    </row>
    <row r="322" spans="1:6" s="25" customFormat="1" ht="52.5" customHeight="1" x14ac:dyDescent="0.25">
      <c r="A322" s="36" t="s">
        <v>518</v>
      </c>
      <c r="B322" s="33" t="s">
        <v>519</v>
      </c>
      <c r="C322" s="33" t="s">
        <v>102</v>
      </c>
      <c r="D322" s="35">
        <f>D323+D326+D329</f>
        <v>1550.8</v>
      </c>
      <c r="E322" s="35">
        <f t="shared" ref="E322:F322" si="72">E323+E326</f>
        <v>1442.1</v>
      </c>
      <c r="F322" s="35">
        <f t="shared" si="72"/>
        <v>1442.1</v>
      </c>
    </row>
    <row r="323" spans="1:6" s="25" customFormat="1" ht="39" x14ac:dyDescent="0.25">
      <c r="A323" s="36" t="s">
        <v>403</v>
      </c>
      <c r="B323" s="33" t="s">
        <v>520</v>
      </c>
      <c r="C323" s="33" t="s">
        <v>102</v>
      </c>
      <c r="D323" s="35">
        <f>D324</f>
        <v>1520.6</v>
      </c>
      <c r="E323" s="35">
        <f t="shared" si="71"/>
        <v>1442.1</v>
      </c>
      <c r="F323" s="35">
        <f t="shared" si="71"/>
        <v>1442.1</v>
      </c>
    </row>
    <row r="324" spans="1:6" s="25" customFormat="1" ht="26.25" x14ac:dyDescent="0.25">
      <c r="A324" s="36" t="s">
        <v>395</v>
      </c>
      <c r="B324" s="33" t="s">
        <v>520</v>
      </c>
      <c r="C324" s="33" t="s">
        <v>396</v>
      </c>
      <c r="D324" s="35">
        <f>D325</f>
        <v>1520.6</v>
      </c>
      <c r="E324" s="35">
        <f t="shared" si="71"/>
        <v>1442.1</v>
      </c>
      <c r="F324" s="35">
        <f t="shared" si="71"/>
        <v>1442.1</v>
      </c>
    </row>
    <row r="325" spans="1:6" s="25" customFormat="1" ht="15" x14ac:dyDescent="0.25">
      <c r="A325" s="36" t="s">
        <v>397</v>
      </c>
      <c r="B325" s="33" t="s">
        <v>520</v>
      </c>
      <c r="C325" s="33" t="s">
        <v>398</v>
      </c>
      <c r="D325" s="35">
        <f>1336.1+6+100+80-1.5</f>
        <v>1520.6</v>
      </c>
      <c r="E325" s="35">
        <f>1336.1+6+100</f>
        <v>1442.1</v>
      </c>
      <c r="F325" s="35">
        <f>1336.1+6+100</f>
        <v>1442.1</v>
      </c>
    </row>
    <row r="326" spans="1:6" s="25" customFormat="1" ht="26.25" x14ac:dyDescent="0.25">
      <c r="A326" s="36" t="s">
        <v>715</v>
      </c>
      <c r="B326" s="33" t="s">
        <v>731</v>
      </c>
      <c r="C326" s="33" t="s">
        <v>102</v>
      </c>
      <c r="D326" s="35">
        <f>D327</f>
        <v>28.7</v>
      </c>
      <c r="E326" s="35">
        <f t="shared" ref="E326:F327" si="73">E327</f>
        <v>0</v>
      </c>
      <c r="F326" s="35">
        <f t="shared" si="73"/>
        <v>0</v>
      </c>
    </row>
    <row r="327" spans="1:6" s="25" customFormat="1" ht="26.25" x14ac:dyDescent="0.25">
      <c r="A327" s="36" t="s">
        <v>395</v>
      </c>
      <c r="B327" s="33" t="s">
        <v>731</v>
      </c>
      <c r="C327" s="33" t="s">
        <v>396</v>
      </c>
      <c r="D327" s="35">
        <f>D328</f>
        <v>28.7</v>
      </c>
      <c r="E327" s="35">
        <f t="shared" si="73"/>
        <v>0</v>
      </c>
      <c r="F327" s="35">
        <f t="shared" si="73"/>
        <v>0</v>
      </c>
    </row>
    <row r="328" spans="1:6" s="25" customFormat="1" ht="15" x14ac:dyDescent="0.25">
      <c r="A328" s="36" t="s">
        <v>397</v>
      </c>
      <c r="B328" s="33" t="s">
        <v>731</v>
      </c>
      <c r="C328" s="33" t="s">
        <v>398</v>
      </c>
      <c r="D328" s="35">
        <v>28.7</v>
      </c>
      <c r="E328" s="35">
        <v>0</v>
      </c>
      <c r="F328" s="35">
        <v>0</v>
      </c>
    </row>
    <row r="329" spans="1:6" s="25" customFormat="1" ht="42.75" customHeight="1" x14ac:dyDescent="0.25">
      <c r="A329" s="36" t="s">
        <v>717</v>
      </c>
      <c r="B329" s="33" t="s">
        <v>730</v>
      </c>
      <c r="C329" s="33" t="s">
        <v>102</v>
      </c>
      <c r="D329" s="35">
        <f>D330</f>
        <v>1.5</v>
      </c>
      <c r="E329" s="35">
        <f t="shared" ref="E329:F330" si="74">E330</f>
        <v>0</v>
      </c>
      <c r="F329" s="35">
        <f t="shared" si="74"/>
        <v>0</v>
      </c>
    </row>
    <row r="330" spans="1:6" s="25" customFormat="1" ht="26.25" x14ac:dyDescent="0.25">
      <c r="A330" s="36" t="s">
        <v>395</v>
      </c>
      <c r="B330" s="33" t="s">
        <v>730</v>
      </c>
      <c r="C330" s="33" t="s">
        <v>396</v>
      </c>
      <c r="D330" s="35">
        <f>D331</f>
        <v>1.5</v>
      </c>
      <c r="E330" s="35">
        <f t="shared" si="74"/>
        <v>0</v>
      </c>
      <c r="F330" s="35">
        <f t="shared" si="74"/>
        <v>0</v>
      </c>
    </row>
    <row r="331" spans="1:6" s="25" customFormat="1" ht="15" x14ac:dyDescent="0.25">
      <c r="A331" s="36" t="s">
        <v>397</v>
      </c>
      <c r="B331" s="33" t="s">
        <v>730</v>
      </c>
      <c r="C331" s="33" t="s">
        <v>398</v>
      </c>
      <c r="D331" s="35">
        <v>1.5</v>
      </c>
      <c r="E331" s="35">
        <v>0</v>
      </c>
      <c r="F331" s="35">
        <v>0</v>
      </c>
    </row>
    <row r="332" spans="1:6" s="25" customFormat="1" ht="96" customHeight="1" x14ac:dyDescent="0.2">
      <c r="A332" s="52" t="s">
        <v>429</v>
      </c>
      <c r="B332" s="31" t="s">
        <v>430</v>
      </c>
      <c r="C332" s="31" t="s">
        <v>102</v>
      </c>
      <c r="D332" s="32">
        <f>D333</f>
        <v>23570.6</v>
      </c>
      <c r="E332" s="32">
        <f>E333</f>
        <v>22545.8</v>
      </c>
      <c r="F332" s="32">
        <f>F333</f>
        <v>23191.1</v>
      </c>
    </row>
    <row r="333" spans="1:6" s="25" customFormat="1" ht="60.75" customHeight="1" x14ac:dyDescent="0.25">
      <c r="A333" s="36" t="s">
        <v>431</v>
      </c>
      <c r="B333" s="33" t="s">
        <v>432</v>
      </c>
      <c r="C333" s="33" t="s">
        <v>102</v>
      </c>
      <c r="D333" s="35">
        <f>D340+D343+D346+D334+D337</f>
        <v>23570.6</v>
      </c>
      <c r="E333" s="35">
        <f>E340+E343+E346+E334</f>
        <v>22545.8</v>
      </c>
      <c r="F333" s="35">
        <f>F340+F343+F346+F334</f>
        <v>23191.1</v>
      </c>
    </row>
    <row r="334" spans="1:6" s="25" customFormat="1" ht="32.25" customHeight="1" x14ac:dyDescent="0.25">
      <c r="A334" s="36" t="s">
        <v>715</v>
      </c>
      <c r="B334" s="33" t="s">
        <v>724</v>
      </c>
      <c r="C334" s="33" t="s">
        <v>102</v>
      </c>
      <c r="D334" s="35">
        <f>D335</f>
        <v>225</v>
      </c>
      <c r="E334" s="35">
        <f t="shared" ref="E334:F335" si="75">E335</f>
        <v>0</v>
      </c>
      <c r="F334" s="35">
        <f t="shared" si="75"/>
        <v>0</v>
      </c>
    </row>
    <row r="335" spans="1:6" s="25" customFormat="1" ht="33" customHeight="1" x14ac:dyDescent="0.25">
      <c r="A335" s="36" t="s">
        <v>395</v>
      </c>
      <c r="B335" s="33" t="s">
        <v>724</v>
      </c>
      <c r="C335" s="33" t="s">
        <v>396</v>
      </c>
      <c r="D335" s="35">
        <f>D336</f>
        <v>225</v>
      </c>
      <c r="E335" s="35">
        <f t="shared" si="75"/>
        <v>0</v>
      </c>
      <c r="F335" s="35">
        <f t="shared" si="75"/>
        <v>0</v>
      </c>
    </row>
    <row r="336" spans="1:6" s="25" customFormat="1" ht="21.75" customHeight="1" x14ac:dyDescent="0.25">
      <c r="A336" s="36" t="s">
        <v>397</v>
      </c>
      <c r="B336" s="33" t="s">
        <v>724</v>
      </c>
      <c r="C336" s="33" t="s">
        <v>398</v>
      </c>
      <c r="D336" s="35">
        <v>225</v>
      </c>
      <c r="E336" s="35">
        <v>0</v>
      </c>
      <c r="F336" s="35">
        <v>0</v>
      </c>
    </row>
    <row r="337" spans="1:6" s="25" customFormat="1" ht="44.25" customHeight="1" x14ac:dyDescent="0.25">
      <c r="A337" s="36" t="s">
        <v>717</v>
      </c>
      <c r="B337" s="33" t="s">
        <v>725</v>
      </c>
      <c r="C337" s="33" t="s">
        <v>102</v>
      </c>
      <c r="D337" s="35">
        <f>D338</f>
        <v>12.5</v>
      </c>
      <c r="E337" s="35">
        <f t="shared" ref="E337:F338" si="76">E338</f>
        <v>0</v>
      </c>
      <c r="F337" s="35">
        <f t="shared" si="76"/>
        <v>0</v>
      </c>
    </row>
    <row r="338" spans="1:6" s="25" customFormat="1" ht="33" customHeight="1" x14ac:dyDescent="0.25">
      <c r="A338" s="36" t="s">
        <v>395</v>
      </c>
      <c r="B338" s="33" t="s">
        <v>725</v>
      </c>
      <c r="C338" s="33" t="s">
        <v>396</v>
      </c>
      <c r="D338" s="35">
        <f>D339</f>
        <v>12.5</v>
      </c>
      <c r="E338" s="35">
        <f t="shared" si="76"/>
        <v>0</v>
      </c>
      <c r="F338" s="35">
        <f t="shared" si="76"/>
        <v>0</v>
      </c>
    </row>
    <row r="339" spans="1:6" s="25" customFormat="1" ht="21.75" customHeight="1" x14ac:dyDescent="0.25">
      <c r="A339" s="36" t="s">
        <v>397</v>
      </c>
      <c r="B339" s="33" t="s">
        <v>725</v>
      </c>
      <c r="C339" s="33" t="s">
        <v>398</v>
      </c>
      <c r="D339" s="35">
        <v>12.5</v>
      </c>
      <c r="E339" s="35">
        <v>0</v>
      </c>
      <c r="F339" s="35">
        <v>0</v>
      </c>
    </row>
    <row r="340" spans="1:6" s="25" customFormat="1" ht="71.25" customHeight="1" x14ac:dyDescent="0.25">
      <c r="A340" s="36" t="s">
        <v>433</v>
      </c>
      <c r="B340" s="33" t="s">
        <v>434</v>
      </c>
      <c r="C340" s="33" t="s">
        <v>102</v>
      </c>
      <c r="D340" s="35">
        <f t="shared" ref="D340:F341" si="77">D341</f>
        <v>294.39999999999998</v>
      </c>
      <c r="E340" s="35">
        <f t="shared" si="77"/>
        <v>294.39999999999998</v>
      </c>
      <c r="F340" s="35">
        <f t="shared" si="77"/>
        <v>304.5</v>
      </c>
    </row>
    <row r="341" spans="1:6" s="25" customFormat="1" ht="29.25" customHeight="1" x14ac:dyDescent="0.25">
      <c r="A341" s="36" t="s">
        <v>395</v>
      </c>
      <c r="B341" s="33" t="s">
        <v>434</v>
      </c>
      <c r="C341" s="33" t="s">
        <v>396</v>
      </c>
      <c r="D341" s="35">
        <f t="shared" si="77"/>
        <v>294.39999999999998</v>
      </c>
      <c r="E341" s="35">
        <f t="shared" si="77"/>
        <v>294.39999999999998</v>
      </c>
      <c r="F341" s="35">
        <f t="shared" si="77"/>
        <v>304.5</v>
      </c>
    </row>
    <row r="342" spans="1:6" s="25" customFormat="1" ht="20.25" customHeight="1" x14ac:dyDescent="0.25">
      <c r="A342" s="36" t="s">
        <v>397</v>
      </c>
      <c r="B342" s="33" t="s">
        <v>434</v>
      </c>
      <c r="C342" s="33" t="s">
        <v>398</v>
      </c>
      <c r="D342" s="35">
        <v>294.39999999999998</v>
      </c>
      <c r="E342" s="35">
        <v>294.39999999999998</v>
      </c>
      <c r="F342" s="35">
        <v>304.5</v>
      </c>
    </row>
    <row r="343" spans="1:6" s="25" customFormat="1" ht="41.25" customHeight="1" x14ac:dyDescent="0.25">
      <c r="A343" s="36" t="s">
        <v>403</v>
      </c>
      <c r="B343" s="33" t="s">
        <v>435</v>
      </c>
      <c r="C343" s="33" t="s">
        <v>102</v>
      </c>
      <c r="D343" s="35">
        <f t="shared" ref="D343:F344" si="78">D344</f>
        <v>8873</v>
      </c>
      <c r="E343" s="35">
        <f t="shared" si="78"/>
        <v>10332.5</v>
      </c>
      <c r="F343" s="35">
        <f t="shared" si="78"/>
        <v>10562.3</v>
      </c>
    </row>
    <row r="344" spans="1:6" s="25" customFormat="1" ht="27.75" customHeight="1" x14ac:dyDescent="0.25">
      <c r="A344" s="36" t="s">
        <v>395</v>
      </c>
      <c r="B344" s="33" t="s">
        <v>435</v>
      </c>
      <c r="C344" s="33" t="s">
        <v>396</v>
      </c>
      <c r="D344" s="35">
        <f t="shared" si="78"/>
        <v>8873</v>
      </c>
      <c r="E344" s="35">
        <f t="shared" si="78"/>
        <v>10332.5</v>
      </c>
      <c r="F344" s="35">
        <f t="shared" si="78"/>
        <v>10562.3</v>
      </c>
    </row>
    <row r="345" spans="1:6" s="25" customFormat="1" ht="18.75" customHeight="1" x14ac:dyDescent="0.25">
      <c r="A345" s="36" t="s">
        <v>397</v>
      </c>
      <c r="B345" s="33" t="s">
        <v>435</v>
      </c>
      <c r="C345" s="33" t="s">
        <v>398</v>
      </c>
      <c r="D345" s="35">
        <f>8885.5-12.5</f>
        <v>8873</v>
      </c>
      <c r="E345" s="35">
        <v>10332.5</v>
      </c>
      <c r="F345" s="35">
        <v>10562.3</v>
      </c>
    </row>
    <row r="346" spans="1:6" s="25" customFormat="1" ht="30.75" customHeight="1" x14ac:dyDescent="0.25">
      <c r="A346" s="36" t="s">
        <v>436</v>
      </c>
      <c r="B346" s="33" t="s">
        <v>437</v>
      </c>
      <c r="C346" s="33" t="s">
        <v>102</v>
      </c>
      <c r="D346" s="35">
        <f t="shared" ref="D346:F347" si="79">D347</f>
        <v>14165.7</v>
      </c>
      <c r="E346" s="35">
        <f t="shared" si="79"/>
        <v>11918.9</v>
      </c>
      <c r="F346" s="35">
        <f t="shared" si="79"/>
        <v>12324.3</v>
      </c>
    </row>
    <row r="347" spans="1:6" s="25" customFormat="1" ht="31.5" customHeight="1" x14ac:dyDescent="0.25">
      <c r="A347" s="36" t="s">
        <v>395</v>
      </c>
      <c r="B347" s="33" t="s">
        <v>437</v>
      </c>
      <c r="C347" s="33" t="s">
        <v>396</v>
      </c>
      <c r="D347" s="35">
        <f t="shared" si="79"/>
        <v>14165.7</v>
      </c>
      <c r="E347" s="35">
        <f t="shared" si="79"/>
        <v>11918.9</v>
      </c>
      <c r="F347" s="35">
        <f t="shared" si="79"/>
        <v>12324.3</v>
      </c>
    </row>
    <row r="348" spans="1:6" s="25" customFormat="1" ht="15" x14ac:dyDescent="0.25">
      <c r="A348" s="36" t="s">
        <v>397</v>
      </c>
      <c r="B348" s="33" t="s">
        <v>437</v>
      </c>
      <c r="C348" s="33" t="s">
        <v>398</v>
      </c>
      <c r="D348" s="35">
        <f>11524.7+2641</f>
        <v>14165.7</v>
      </c>
      <c r="E348" s="35">
        <v>11918.9</v>
      </c>
      <c r="F348" s="35">
        <v>12324.3</v>
      </c>
    </row>
    <row r="349" spans="1:6" s="25" customFormat="1" ht="25.5" x14ac:dyDescent="0.2">
      <c r="A349" s="52" t="s">
        <v>211</v>
      </c>
      <c r="B349" s="31" t="s">
        <v>212</v>
      </c>
      <c r="C349" s="31" t="s">
        <v>102</v>
      </c>
      <c r="D349" s="32">
        <f>D350+D358+D354</f>
        <v>2386.6999999999998</v>
      </c>
      <c r="E349" s="32">
        <f>E350+E358+E354</f>
        <v>716.5</v>
      </c>
      <c r="F349" s="32">
        <f>F350+F358+F354</f>
        <v>716.5</v>
      </c>
    </row>
    <row r="350" spans="1:6" s="25" customFormat="1" ht="39" hidden="1" x14ac:dyDescent="0.25">
      <c r="A350" s="36" t="s">
        <v>213</v>
      </c>
      <c r="B350" s="33" t="s">
        <v>214</v>
      </c>
      <c r="C350" s="33" t="s">
        <v>102</v>
      </c>
      <c r="D350" s="35">
        <f>D351</f>
        <v>0</v>
      </c>
      <c r="E350" s="35">
        <f t="shared" ref="E350:F352" si="80">E351</f>
        <v>0</v>
      </c>
      <c r="F350" s="35">
        <f t="shared" si="80"/>
        <v>0</v>
      </c>
    </row>
    <row r="351" spans="1:6" s="25" customFormat="1" ht="15" hidden="1" x14ac:dyDescent="0.25">
      <c r="A351" s="36" t="s">
        <v>180</v>
      </c>
      <c r="B351" s="33" t="s">
        <v>215</v>
      </c>
      <c r="C351" s="33" t="s">
        <v>102</v>
      </c>
      <c r="D351" s="35">
        <f>D352</f>
        <v>0</v>
      </c>
      <c r="E351" s="35">
        <f t="shared" si="80"/>
        <v>0</v>
      </c>
      <c r="F351" s="35">
        <f t="shared" si="80"/>
        <v>0</v>
      </c>
    </row>
    <row r="352" spans="1:6" s="25" customFormat="1" ht="29.25" hidden="1" customHeight="1" x14ac:dyDescent="0.25">
      <c r="A352" s="36" t="s">
        <v>121</v>
      </c>
      <c r="B352" s="33" t="s">
        <v>215</v>
      </c>
      <c r="C352" s="33" t="s">
        <v>122</v>
      </c>
      <c r="D352" s="35">
        <f>D353</f>
        <v>0</v>
      </c>
      <c r="E352" s="35">
        <f t="shared" si="80"/>
        <v>0</v>
      </c>
      <c r="F352" s="35">
        <f t="shared" si="80"/>
        <v>0</v>
      </c>
    </row>
    <row r="353" spans="1:6" s="25" customFormat="1" ht="26.25" hidden="1" x14ac:dyDescent="0.25">
      <c r="A353" s="36" t="s">
        <v>123</v>
      </c>
      <c r="B353" s="33" t="s">
        <v>215</v>
      </c>
      <c r="C353" s="33" t="s">
        <v>124</v>
      </c>
      <c r="D353" s="35"/>
      <c r="E353" s="35"/>
      <c r="F353" s="35"/>
    </row>
    <row r="354" spans="1:6" s="25" customFormat="1" ht="39" x14ac:dyDescent="0.25">
      <c r="A354" s="36" t="s">
        <v>213</v>
      </c>
      <c r="B354" s="33" t="s">
        <v>214</v>
      </c>
      <c r="C354" s="33" t="s">
        <v>102</v>
      </c>
      <c r="D354" s="35">
        <f>D355</f>
        <v>360</v>
      </c>
      <c r="E354" s="35">
        <f t="shared" ref="E354:F356" si="81">E355</f>
        <v>0</v>
      </c>
      <c r="F354" s="35">
        <f t="shared" si="81"/>
        <v>0</v>
      </c>
    </row>
    <row r="355" spans="1:6" s="25" customFormat="1" ht="15" x14ac:dyDescent="0.25">
      <c r="A355" s="36" t="s">
        <v>180</v>
      </c>
      <c r="B355" s="33" t="s">
        <v>215</v>
      </c>
      <c r="C355" s="33" t="s">
        <v>102</v>
      </c>
      <c r="D355" s="35">
        <f>D356</f>
        <v>360</v>
      </c>
      <c r="E355" s="35">
        <f t="shared" si="81"/>
        <v>0</v>
      </c>
      <c r="F355" s="35">
        <f t="shared" si="81"/>
        <v>0</v>
      </c>
    </row>
    <row r="356" spans="1:6" s="25" customFormat="1" ht="26.25" x14ac:dyDescent="0.25">
      <c r="A356" s="36" t="s">
        <v>121</v>
      </c>
      <c r="B356" s="33" t="s">
        <v>215</v>
      </c>
      <c r="C356" s="33" t="s">
        <v>122</v>
      </c>
      <c r="D356" s="35">
        <f>D357</f>
        <v>360</v>
      </c>
      <c r="E356" s="35">
        <f t="shared" si="81"/>
        <v>0</v>
      </c>
      <c r="F356" s="35">
        <f t="shared" si="81"/>
        <v>0</v>
      </c>
    </row>
    <row r="357" spans="1:6" s="25" customFormat="1" ht="26.25" x14ac:dyDescent="0.25">
      <c r="A357" s="36" t="s">
        <v>123</v>
      </c>
      <c r="B357" s="33" t="s">
        <v>215</v>
      </c>
      <c r="C357" s="33" t="s">
        <v>124</v>
      </c>
      <c r="D357" s="35">
        <v>360</v>
      </c>
      <c r="E357" s="35">
        <v>0</v>
      </c>
      <c r="F357" s="35">
        <v>0</v>
      </c>
    </row>
    <row r="358" spans="1:6" s="25" customFormat="1" ht="15" x14ac:dyDescent="0.25">
      <c r="A358" s="36" t="s">
        <v>221</v>
      </c>
      <c r="B358" s="33" t="s">
        <v>222</v>
      </c>
      <c r="C358" s="33" t="s">
        <v>102</v>
      </c>
      <c r="D358" s="35">
        <f>D359</f>
        <v>2026.7</v>
      </c>
      <c r="E358" s="35">
        <f t="shared" ref="E358:F360" si="82">E359</f>
        <v>716.5</v>
      </c>
      <c r="F358" s="35">
        <f t="shared" si="82"/>
        <v>716.5</v>
      </c>
    </row>
    <row r="359" spans="1:6" s="25" customFormat="1" ht="15" x14ac:dyDescent="0.25">
      <c r="A359" s="36" t="s">
        <v>180</v>
      </c>
      <c r="B359" s="33" t="s">
        <v>223</v>
      </c>
      <c r="C359" s="33" t="s">
        <v>102</v>
      </c>
      <c r="D359" s="35">
        <f>D360+D379</f>
        <v>2026.7</v>
      </c>
      <c r="E359" s="35">
        <f t="shared" si="82"/>
        <v>716.5</v>
      </c>
      <c r="F359" s="35">
        <f t="shared" si="82"/>
        <v>716.5</v>
      </c>
    </row>
    <row r="360" spans="1:6" s="25" customFormat="1" ht="29.25" customHeight="1" x14ac:dyDescent="0.25">
      <c r="A360" s="36" t="s">
        <v>121</v>
      </c>
      <c r="B360" s="33" t="s">
        <v>223</v>
      </c>
      <c r="C360" s="33" t="s">
        <v>122</v>
      </c>
      <c r="D360" s="35">
        <f>D361</f>
        <v>1326.7</v>
      </c>
      <c r="E360" s="35">
        <f t="shared" si="82"/>
        <v>716.5</v>
      </c>
      <c r="F360" s="35">
        <f t="shared" si="82"/>
        <v>716.5</v>
      </c>
    </row>
    <row r="361" spans="1:6" s="25" customFormat="1" ht="26.25" x14ac:dyDescent="0.25">
      <c r="A361" s="36" t="s">
        <v>123</v>
      </c>
      <c r="B361" s="33" t="s">
        <v>223</v>
      </c>
      <c r="C361" s="33" t="s">
        <v>124</v>
      </c>
      <c r="D361" s="35">
        <f>430+119.9+166.6+90+124.2+396</f>
        <v>1326.7</v>
      </c>
      <c r="E361" s="35">
        <f>430+119.9+166.6</f>
        <v>716.5</v>
      </c>
      <c r="F361" s="35">
        <f>430+119.9+166.6</f>
        <v>716.5</v>
      </c>
    </row>
    <row r="362" spans="1:6" s="25" customFormat="1" ht="39" hidden="1" x14ac:dyDescent="0.25">
      <c r="A362" s="36" t="s">
        <v>383</v>
      </c>
      <c r="B362" s="33" t="s">
        <v>384</v>
      </c>
      <c r="C362" s="33" t="s">
        <v>102</v>
      </c>
      <c r="D362" s="35">
        <f>D363</f>
        <v>0</v>
      </c>
      <c r="E362" s="35">
        <f t="shared" ref="E362:F364" si="83">E363</f>
        <v>0</v>
      </c>
      <c r="F362" s="35">
        <f t="shared" si="83"/>
        <v>0</v>
      </c>
    </row>
    <row r="363" spans="1:6" s="25" customFormat="1" ht="15" hidden="1" x14ac:dyDescent="0.25">
      <c r="A363" s="36" t="s">
        <v>180</v>
      </c>
      <c r="B363" s="33" t="s">
        <v>385</v>
      </c>
      <c r="C363" s="33" t="s">
        <v>102</v>
      </c>
      <c r="D363" s="35">
        <f>D364</f>
        <v>0</v>
      </c>
      <c r="E363" s="35">
        <f t="shared" si="83"/>
        <v>0</v>
      </c>
      <c r="F363" s="35">
        <f t="shared" si="83"/>
        <v>0</v>
      </c>
    </row>
    <row r="364" spans="1:6" s="25" customFormat="1" ht="39" hidden="1" x14ac:dyDescent="0.25">
      <c r="A364" s="36" t="s">
        <v>227</v>
      </c>
      <c r="B364" s="33" t="s">
        <v>385</v>
      </c>
      <c r="C364" s="33" t="s">
        <v>228</v>
      </c>
      <c r="D364" s="35">
        <f>D365</f>
        <v>0</v>
      </c>
      <c r="E364" s="35">
        <f t="shared" si="83"/>
        <v>0</v>
      </c>
      <c r="F364" s="35">
        <f t="shared" si="83"/>
        <v>0</v>
      </c>
    </row>
    <row r="365" spans="1:6" s="25" customFormat="1" ht="15" hidden="1" x14ac:dyDescent="0.25">
      <c r="A365" s="36" t="s">
        <v>229</v>
      </c>
      <c r="B365" s="33" t="s">
        <v>385</v>
      </c>
      <c r="C365" s="33" t="s">
        <v>230</v>
      </c>
      <c r="D365" s="35"/>
      <c r="E365" s="35"/>
      <c r="F365" s="35"/>
    </row>
    <row r="366" spans="1:6" s="25" customFormat="1" ht="26.25" hidden="1" x14ac:dyDescent="0.25">
      <c r="A366" s="36" t="s">
        <v>231</v>
      </c>
      <c r="B366" s="33" t="s">
        <v>232</v>
      </c>
      <c r="C366" s="33" t="s">
        <v>102</v>
      </c>
      <c r="D366" s="35">
        <f>D367</f>
        <v>0</v>
      </c>
      <c r="E366" s="35">
        <f t="shared" ref="E366:F368" si="84">E367</f>
        <v>0</v>
      </c>
      <c r="F366" s="35">
        <f t="shared" si="84"/>
        <v>0</v>
      </c>
    </row>
    <row r="367" spans="1:6" s="25" customFormat="1" ht="15" hidden="1" x14ac:dyDescent="0.25">
      <c r="A367" s="36" t="s">
        <v>180</v>
      </c>
      <c r="B367" s="33" t="s">
        <v>233</v>
      </c>
      <c r="C367" s="33" t="s">
        <v>102</v>
      </c>
      <c r="D367" s="35">
        <f>D368</f>
        <v>0</v>
      </c>
      <c r="E367" s="35">
        <f t="shared" si="84"/>
        <v>0</v>
      </c>
      <c r="F367" s="35">
        <f t="shared" si="84"/>
        <v>0</v>
      </c>
    </row>
    <row r="368" spans="1:6" s="25" customFormat="1" ht="26.25" hidden="1" x14ac:dyDescent="0.25">
      <c r="A368" s="36" t="s">
        <v>121</v>
      </c>
      <c r="B368" s="33" t="s">
        <v>233</v>
      </c>
      <c r="C368" s="33" t="s">
        <v>122</v>
      </c>
      <c r="D368" s="35">
        <f>D369</f>
        <v>0</v>
      </c>
      <c r="E368" s="35">
        <f t="shared" si="84"/>
        <v>0</v>
      </c>
      <c r="F368" s="35">
        <f t="shared" si="84"/>
        <v>0</v>
      </c>
    </row>
    <row r="369" spans="1:6" s="25" customFormat="1" ht="26.25" hidden="1" x14ac:dyDescent="0.25">
      <c r="A369" s="36" t="s">
        <v>123</v>
      </c>
      <c r="B369" s="33" t="s">
        <v>233</v>
      </c>
      <c r="C369" s="33" t="s">
        <v>124</v>
      </c>
      <c r="D369" s="35"/>
      <c r="E369" s="35"/>
      <c r="F369" s="35"/>
    </row>
    <row r="370" spans="1:6" s="25" customFormat="1" ht="38.25" hidden="1" x14ac:dyDescent="0.2">
      <c r="A370" s="52" t="s">
        <v>313</v>
      </c>
      <c r="B370" s="31" t="s">
        <v>314</v>
      </c>
      <c r="C370" s="31" t="s">
        <v>102</v>
      </c>
      <c r="D370" s="32">
        <f>D371</f>
        <v>0</v>
      </c>
      <c r="E370" s="32">
        <f t="shared" ref="E370:F373" si="85">E371</f>
        <v>0</v>
      </c>
      <c r="F370" s="32">
        <f t="shared" si="85"/>
        <v>0</v>
      </c>
    </row>
    <row r="371" spans="1:6" s="25" customFormat="1" ht="51.75" hidden="1" x14ac:dyDescent="0.25">
      <c r="A371" s="36" t="s">
        <v>315</v>
      </c>
      <c r="B371" s="33" t="s">
        <v>316</v>
      </c>
      <c r="C371" s="33" t="s">
        <v>102</v>
      </c>
      <c r="D371" s="35">
        <f>D372</f>
        <v>0</v>
      </c>
      <c r="E371" s="35">
        <f t="shared" si="85"/>
        <v>0</v>
      </c>
      <c r="F371" s="35">
        <f t="shared" si="85"/>
        <v>0</v>
      </c>
    </row>
    <row r="372" spans="1:6" s="25" customFormat="1" ht="39" hidden="1" x14ac:dyDescent="0.25">
      <c r="A372" s="36" t="s">
        <v>317</v>
      </c>
      <c r="B372" s="33" t="s">
        <v>318</v>
      </c>
      <c r="C372" s="33" t="s">
        <v>102</v>
      </c>
      <c r="D372" s="35">
        <f>D373</f>
        <v>0</v>
      </c>
      <c r="E372" s="35">
        <f t="shared" si="85"/>
        <v>0</v>
      </c>
      <c r="F372" s="35">
        <f t="shared" si="85"/>
        <v>0</v>
      </c>
    </row>
    <row r="373" spans="1:6" s="25" customFormat="1" ht="39" hidden="1" x14ac:dyDescent="0.25">
      <c r="A373" s="36" t="s">
        <v>319</v>
      </c>
      <c r="B373" s="33" t="s">
        <v>318</v>
      </c>
      <c r="C373" s="33" t="s">
        <v>126</v>
      </c>
      <c r="D373" s="35">
        <f>D374</f>
        <v>0</v>
      </c>
      <c r="E373" s="35">
        <f t="shared" si="85"/>
        <v>0</v>
      </c>
      <c r="F373" s="35">
        <f t="shared" si="85"/>
        <v>0</v>
      </c>
    </row>
    <row r="374" spans="1:6" s="25" customFormat="1" ht="15" hidden="1" x14ac:dyDescent="0.25">
      <c r="A374" s="36" t="s">
        <v>125</v>
      </c>
      <c r="B374" s="33" t="s">
        <v>318</v>
      </c>
      <c r="C374" s="33" t="s">
        <v>320</v>
      </c>
      <c r="D374" s="35"/>
      <c r="E374" s="35"/>
      <c r="F374" s="35"/>
    </row>
    <row r="375" spans="1:6" s="25" customFormat="1" ht="39" hidden="1" x14ac:dyDescent="0.25">
      <c r="A375" s="36" t="s">
        <v>321</v>
      </c>
      <c r="B375" s="33" t="s">
        <v>322</v>
      </c>
      <c r="C375" s="33" t="s">
        <v>102</v>
      </c>
      <c r="D375" s="35">
        <f>D376</f>
        <v>0</v>
      </c>
      <c r="E375" s="35">
        <f>E376</f>
        <v>0</v>
      </c>
      <c r="F375" s="35">
        <f>F376</f>
        <v>0</v>
      </c>
    </row>
    <row r="376" spans="1:6" s="25" customFormat="1" ht="39" hidden="1" x14ac:dyDescent="0.25">
      <c r="A376" s="36" t="s">
        <v>319</v>
      </c>
      <c r="B376" s="33" t="s">
        <v>322</v>
      </c>
      <c r="C376" s="33" t="s">
        <v>320</v>
      </c>
      <c r="D376" s="35"/>
      <c r="E376" s="35"/>
      <c r="F376" s="35"/>
    </row>
    <row r="377" spans="1:6" s="25" customFormat="1" ht="39" hidden="1" x14ac:dyDescent="0.25">
      <c r="A377" s="36" t="s">
        <v>323</v>
      </c>
      <c r="B377" s="33" t="s">
        <v>324</v>
      </c>
      <c r="C377" s="33" t="s">
        <v>102</v>
      </c>
      <c r="D377" s="35">
        <f>D378</f>
        <v>0</v>
      </c>
      <c r="E377" s="35">
        <f>E378</f>
        <v>0</v>
      </c>
      <c r="F377" s="35">
        <f>F378</f>
        <v>0</v>
      </c>
    </row>
    <row r="378" spans="1:6" s="25" customFormat="1" ht="39" hidden="1" x14ac:dyDescent="0.25">
      <c r="A378" s="36" t="s">
        <v>319</v>
      </c>
      <c r="B378" s="33" t="s">
        <v>324</v>
      </c>
      <c r="C378" s="33" t="s">
        <v>320</v>
      </c>
      <c r="D378" s="35"/>
      <c r="E378" s="35"/>
      <c r="F378" s="35"/>
    </row>
    <row r="379" spans="1:6" s="25" customFormat="1" ht="15" x14ac:dyDescent="0.25">
      <c r="A379" s="36" t="s">
        <v>125</v>
      </c>
      <c r="B379" s="33" t="s">
        <v>223</v>
      </c>
      <c r="C379" s="33" t="s">
        <v>126</v>
      </c>
      <c r="D379" s="35">
        <f>D380</f>
        <v>700</v>
      </c>
      <c r="E379" s="35">
        <f t="shared" ref="E379:F379" si="86">E380</f>
        <v>0</v>
      </c>
      <c r="F379" s="35">
        <f t="shared" si="86"/>
        <v>0</v>
      </c>
    </row>
    <row r="380" spans="1:6" s="25" customFormat="1" ht="42.75" customHeight="1" x14ac:dyDescent="0.25">
      <c r="A380" s="116" t="s">
        <v>721</v>
      </c>
      <c r="B380" s="33" t="s">
        <v>223</v>
      </c>
      <c r="C380" s="33" t="s">
        <v>320</v>
      </c>
      <c r="D380" s="35">
        <v>700</v>
      </c>
      <c r="E380" s="35">
        <v>0</v>
      </c>
      <c r="F380" s="35">
        <v>0</v>
      </c>
    </row>
    <row r="381" spans="1:6" s="25" customFormat="1" ht="37.5" customHeight="1" x14ac:dyDescent="0.2">
      <c r="A381" s="52" t="s">
        <v>224</v>
      </c>
      <c r="B381" s="31" t="s">
        <v>225</v>
      </c>
      <c r="C381" s="31" t="s">
        <v>102</v>
      </c>
      <c r="D381" s="32">
        <f>D382</f>
        <v>398</v>
      </c>
      <c r="E381" s="32">
        <f>E382</f>
        <v>398</v>
      </c>
      <c r="F381" s="32">
        <f>F382</f>
        <v>398</v>
      </c>
    </row>
    <row r="382" spans="1:6" s="25" customFormat="1" ht="15" x14ac:dyDescent="0.25">
      <c r="A382" s="36" t="s">
        <v>180</v>
      </c>
      <c r="B382" s="33" t="s">
        <v>361</v>
      </c>
      <c r="C382" s="33" t="s">
        <v>102</v>
      </c>
      <c r="D382" s="35">
        <f>D383+D385</f>
        <v>398</v>
      </c>
      <c r="E382" s="35">
        <f>E383+E385</f>
        <v>398</v>
      </c>
      <c r="F382" s="35">
        <f>F383+F385</f>
        <v>398</v>
      </c>
    </row>
    <row r="383" spans="1:6" s="25" customFormat="1" ht="26.25" x14ac:dyDescent="0.25">
      <c r="A383" s="36" t="s">
        <v>121</v>
      </c>
      <c r="B383" s="33" t="s">
        <v>361</v>
      </c>
      <c r="C383" s="33" t="s">
        <v>122</v>
      </c>
      <c r="D383" s="35">
        <f>D384</f>
        <v>398</v>
      </c>
      <c r="E383" s="35">
        <f>E384</f>
        <v>398</v>
      </c>
      <c r="F383" s="35">
        <f>F384</f>
        <v>398</v>
      </c>
    </row>
    <row r="384" spans="1:6" s="25" customFormat="1" ht="26.25" x14ac:dyDescent="0.25">
      <c r="A384" s="36" t="s">
        <v>123</v>
      </c>
      <c r="B384" s="33" t="s">
        <v>361</v>
      </c>
      <c r="C384" s="33" t="s">
        <v>124</v>
      </c>
      <c r="D384" s="35">
        <v>398</v>
      </c>
      <c r="E384" s="35">
        <v>398</v>
      </c>
      <c r="F384" s="35">
        <v>398</v>
      </c>
    </row>
    <row r="385" spans="1:6" s="25" customFormat="1" ht="27.75" hidden="1" customHeight="1" x14ac:dyDescent="0.25">
      <c r="A385" s="36" t="s">
        <v>227</v>
      </c>
      <c r="B385" s="33" t="s">
        <v>361</v>
      </c>
      <c r="C385" s="33" t="s">
        <v>228</v>
      </c>
      <c r="D385" s="35">
        <f>D386</f>
        <v>0</v>
      </c>
      <c r="E385" s="35">
        <f>E386</f>
        <v>0</v>
      </c>
      <c r="F385" s="35">
        <f>F386</f>
        <v>0</v>
      </c>
    </row>
    <row r="386" spans="1:6" s="25" customFormat="1" ht="19.5" hidden="1" customHeight="1" x14ac:dyDescent="0.25">
      <c r="A386" s="36" t="s">
        <v>229</v>
      </c>
      <c r="B386" s="33" t="s">
        <v>361</v>
      </c>
      <c r="C386" s="33" t="s">
        <v>230</v>
      </c>
      <c r="D386" s="35"/>
      <c r="E386" s="35"/>
      <c r="F386" s="35"/>
    </row>
    <row r="387" spans="1:6" s="25" customFormat="1" ht="27.75" customHeight="1" x14ac:dyDescent="0.2">
      <c r="A387" s="52" t="s">
        <v>340</v>
      </c>
      <c r="B387" s="31" t="s">
        <v>341</v>
      </c>
      <c r="C387" s="31" t="s">
        <v>102</v>
      </c>
      <c r="D387" s="32">
        <f>D388+D394+D397</f>
        <v>675.4</v>
      </c>
      <c r="E387" s="32">
        <f>E388+E394+E397</f>
        <v>685.4</v>
      </c>
      <c r="F387" s="32">
        <f>F388+F394+F397</f>
        <v>685.4</v>
      </c>
    </row>
    <row r="388" spans="1:6" s="25" customFormat="1" ht="18.75" customHeight="1" x14ac:dyDescent="0.25">
      <c r="A388" s="36" t="s">
        <v>484</v>
      </c>
      <c r="B388" s="33" t="s">
        <v>485</v>
      </c>
      <c r="C388" s="33" t="s">
        <v>102</v>
      </c>
      <c r="D388" s="35">
        <f t="shared" ref="D388:F389" si="87">D389</f>
        <v>402</v>
      </c>
      <c r="E388" s="35">
        <f t="shared" si="87"/>
        <v>402</v>
      </c>
      <c r="F388" s="35">
        <f t="shared" si="87"/>
        <v>402</v>
      </c>
    </row>
    <row r="389" spans="1:6" s="25" customFormat="1" ht="18" customHeight="1" x14ac:dyDescent="0.25">
      <c r="A389" s="36" t="s">
        <v>486</v>
      </c>
      <c r="B389" s="33" t="s">
        <v>485</v>
      </c>
      <c r="C389" s="33" t="s">
        <v>487</v>
      </c>
      <c r="D389" s="35">
        <f t="shared" si="87"/>
        <v>402</v>
      </c>
      <c r="E389" s="35">
        <f t="shared" si="87"/>
        <v>402</v>
      </c>
      <c r="F389" s="35">
        <f t="shared" si="87"/>
        <v>402</v>
      </c>
    </row>
    <row r="390" spans="1:6" s="25" customFormat="1" ht="21" customHeight="1" x14ac:dyDescent="0.25">
      <c r="A390" s="36" t="s">
        <v>488</v>
      </c>
      <c r="B390" s="33" t="s">
        <v>485</v>
      </c>
      <c r="C390" s="33" t="s">
        <v>489</v>
      </c>
      <c r="D390" s="35">
        <v>402</v>
      </c>
      <c r="E390" s="35">
        <v>402</v>
      </c>
      <c r="F390" s="35">
        <v>402</v>
      </c>
    </row>
    <row r="391" spans="1:6" s="25" customFormat="1" ht="15.75" hidden="1" customHeight="1" x14ac:dyDescent="0.25">
      <c r="A391" s="36" t="s">
        <v>342</v>
      </c>
      <c r="B391" s="33" t="s">
        <v>343</v>
      </c>
      <c r="C391" s="33" t="s">
        <v>102</v>
      </c>
      <c r="D391" s="35">
        <f t="shared" ref="D391:F392" si="88">D392</f>
        <v>0</v>
      </c>
      <c r="E391" s="35">
        <f t="shared" si="88"/>
        <v>0</v>
      </c>
      <c r="F391" s="35">
        <f t="shared" si="88"/>
        <v>0</v>
      </c>
    </row>
    <row r="392" spans="1:6" s="25" customFormat="1" ht="15" hidden="1" x14ac:dyDescent="0.25">
      <c r="A392" s="36" t="s">
        <v>125</v>
      </c>
      <c r="B392" s="33" t="s">
        <v>343</v>
      </c>
      <c r="C392" s="33" t="s">
        <v>126</v>
      </c>
      <c r="D392" s="35">
        <f t="shared" si="88"/>
        <v>0</v>
      </c>
      <c r="E392" s="35">
        <f t="shared" si="88"/>
        <v>0</v>
      </c>
      <c r="F392" s="35">
        <f t="shared" si="88"/>
        <v>0</v>
      </c>
    </row>
    <row r="393" spans="1:6" s="25" customFormat="1" ht="30" hidden="1" customHeight="1" x14ac:dyDescent="0.25">
      <c r="A393" s="36" t="s">
        <v>319</v>
      </c>
      <c r="B393" s="33" t="s">
        <v>343</v>
      </c>
      <c r="C393" s="33" t="s">
        <v>320</v>
      </c>
      <c r="D393" s="35"/>
      <c r="E393" s="35"/>
      <c r="F393" s="35"/>
    </row>
    <row r="394" spans="1:6" s="25" customFormat="1" ht="56.25" customHeight="1" x14ac:dyDescent="0.25">
      <c r="A394" s="36" t="s">
        <v>494</v>
      </c>
      <c r="B394" s="33" t="s">
        <v>495</v>
      </c>
      <c r="C394" s="33" t="s">
        <v>102</v>
      </c>
      <c r="D394" s="35">
        <f t="shared" ref="D394:F395" si="89">D395</f>
        <v>273.39999999999998</v>
      </c>
      <c r="E394" s="35">
        <f t="shared" si="89"/>
        <v>283.39999999999998</v>
      </c>
      <c r="F394" s="35">
        <f t="shared" si="89"/>
        <v>283.39999999999998</v>
      </c>
    </row>
    <row r="395" spans="1:6" s="25" customFormat="1" ht="15.75" customHeight="1" x14ac:dyDescent="0.25">
      <c r="A395" s="36" t="s">
        <v>496</v>
      </c>
      <c r="B395" s="33" t="s">
        <v>495</v>
      </c>
      <c r="C395" s="33" t="s">
        <v>487</v>
      </c>
      <c r="D395" s="35">
        <f t="shared" si="89"/>
        <v>273.39999999999998</v>
      </c>
      <c r="E395" s="35">
        <f t="shared" si="89"/>
        <v>283.39999999999998</v>
      </c>
      <c r="F395" s="35">
        <f t="shared" si="89"/>
        <v>283.39999999999998</v>
      </c>
    </row>
    <row r="396" spans="1:6" s="25" customFormat="1" ht="18.75" customHeight="1" x14ac:dyDescent="0.25">
      <c r="A396" s="36" t="s">
        <v>488</v>
      </c>
      <c r="B396" s="33" t="s">
        <v>495</v>
      </c>
      <c r="C396" s="33" t="s">
        <v>489</v>
      </c>
      <c r="D396" s="35">
        <v>273.39999999999998</v>
      </c>
      <c r="E396" s="35">
        <v>283.39999999999998</v>
      </c>
      <c r="F396" s="35">
        <v>283.39999999999998</v>
      </c>
    </row>
    <row r="397" spans="1:6" s="25" customFormat="1" ht="25.5" hidden="1" customHeight="1" x14ac:dyDescent="0.25">
      <c r="A397" s="36" t="s">
        <v>342</v>
      </c>
      <c r="B397" s="33" t="s">
        <v>343</v>
      </c>
      <c r="C397" s="33" t="s">
        <v>102</v>
      </c>
      <c r="D397" s="35">
        <f t="shared" ref="D397:F398" si="90">D398</f>
        <v>0</v>
      </c>
      <c r="E397" s="35">
        <f t="shared" si="90"/>
        <v>0</v>
      </c>
      <c r="F397" s="35">
        <f t="shared" si="90"/>
        <v>0</v>
      </c>
    </row>
    <row r="398" spans="1:6" s="25" customFormat="1" ht="41.25" hidden="1" customHeight="1" x14ac:dyDescent="0.25">
      <c r="A398" s="36" t="s">
        <v>319</v>
      </c>
      <c r="B398" s="33" t="s">
        <v>343</v>
      </c>
      <c r="C398" s="33" t="s">
        <v>126</v>
      </c>
      <c r="D398" s="35">
        <f t="shared" si="90"/>
        <v>0</v>
      </c>
      <c r="E398" s="35">
        <f t="shared" si="90"/>
        <v>0</v>
      </c>
      <c r="F398" s="35">
        <f t="shared" si="90"/>
        <v>0</v>
      </c>
    </row>
    <row r="399" spans="1:6" s="25" customFormat="1" ht="18.75" hidden="1" customHeight="1" x14ac:dyDescent="0.25">
      <c r="A399" s="36" t="s">
        <v>125</v>
      </c>
      <c r="B399" s="33" t="s">
        <v>343</v>
      </c>
      <c r="C399" s="33" t="s">
        <v>320</v>
      </c>
      <c r="D399" s="35"/>
      <c r="E399" s="35"/>
      <c r="F399" s="35"/>
    </row>
    <row r="400" spans="1:6" s="25" customFormat="1" ht="30" customHeight="1" x14ac:dyDescent="0.2">
      <c r="A400" s="52" t="s">
        <v>105</v>
      </c>
      <c r="B400" s="31" t="s">
        <v>106</v>
      </c>
      <c r="C400" s="31" t="s">
        <v>102</v>
      </c>
      <c r="D400" s="32">
        <f>D401</f>
        <v>14590.200000000003</v>
      </c>
      <c r="E400" s="32">
        <f>E401</f>
        <v>15076.899999999998</v>
      </c>
      <c r="F400" s="32">
        <f>F401</f>
        <v>15592.1</v>
      </c>
    </row>
    <row r="401" spans="1:6" s="25" customFormat="1" ht="31.5" customHeight="1" x14ac:dyDescent="0.25">
      <c r="A401" s="36" t="s">
        <v>107</v>
      </c>
      <c r="B401" s="33" t="s">
        <v>108</v>
      </c>
      <c r="C401" s="33" t="s">
        <v>102</v>
      </c>
      <c r="D401" s="35">
        <f>D402+D408+D415+D418+D427+D432+D437+D444+D449+D454+D462+D471+D476+D479+D459+D421</f>
        <v>14590.200000000003</v>
      </c>
      <c r="E401" s="35">
        <f>E402+E408+E415+E418+E427+E432+E437+E444+E449+E454+E462+E471+E476+E479+E459+E421</f>
        <v>15076.899999999998</v>
      </c>
      <c r="F401" s="35">
        <f>F402+F408+F415+F418+F427+F432+F437+F444+F449+F454+F462+F471+F476+F479+F459+F421</f>
        <v>15592.1</v>
      </c>
    </row>
    <row r="402" spans="1:6" s="25" customFormat="1" ht="34.5" customHeight="1" x14ac:dyDescent="0.25">
      <c r="A402" s="36" t="s">
        <v>109</v>
      </c>
      <c r="B402" s="33" t="s">
        <v>110</v>
      </c>
      <c r="C402" s="33" t="s">
        <v>102</v>
      </c>
      <c r="D402" s="35">
        <f t="shared" ref="D402:F403" si="91">D403</f>
        <v>1507</v>
      </c>
      <c r="E402" s="35">
        <f t="shared" si="91"/>
        <v>1564.3</v>
      </c>
      <c r="F402" s="35">
        <f t="shared" si="91"/>
        <v>1623.8</v>
      </c>
    </row>
    <row r="403" spans="1:6" s="25" customFormat="1" ht="64.5" customHeight="1" x14ac:dyDescent="0.25">
      <c r="A403" s="36" t="s">
        <v>111</v>
      </c>
      <c r="B403" s="33" t="s">
        <v>110</v>
      </c>
      <c r="C403" s="33" t="s">
        <v>112</v>
      </c>
      <c r="D403" s="35">
        <f t="shared" si="91"/>
        <v>1507</v>
      </c>
      <c r="E403" s="35">
        <f t="shared" si="91"/>
        <v>1564.3</v>
      </c>
      <c r="F403" s="35">
        <f t="shared" si="91"/>
        <v>1623.8</v>
      </c>
    </row>
    <row r="404" spans="1:6" s="25" customFormat="1" ht="27.75" customHeight="1" x14ac:dyDescent="0.25">
      <c r="A404" s="36" t="s">
        <v>113</v>
      </c>
      <c r="B404" s="33" t="s">
        <v>110</v>
      </c>
      <c r="C404" s="33" t="s">
        <v>114</v>
      </c>
      <c r="D404" s="35">
        <v>1507</v>
      </c>
      <c r="E404" s="35">
        <v>1564.3</v>
      </c>
      <c r="F404" s="35">
        <v>1623.8</v>
      </c>
    </row>
    <row r="405" spans="1:6" s="25" customFormat="1" ht="17.25" hidden="1" customHeight="1" x14ac:dyDescent="0.25">
      <c r="A405" s="36" t="s">
        <v>117</v>
      </c>
      <c r="B405" s="33" t="s">
        <v>118</v>
      </c>
      <c r="C405" s="33" t="s">
        <v>102</v>
      </c>
      <c r="D405" s="35">
        <f t="shared" ref="D405:F406" si="92">D406</f>
        <v>0</v>
      </c>
      <c r="E405" s="35">
        <f t="shared" si="92"/>
        <v>0</v>
      </c>
      <c r="F405" s="35">
        <f t="shared" si="92"/>
        <v>0</v>
      </c>
    </row>
    <row r="406" spans="1:6" s="25" customFormat="1" ht="39.75" hidden="1" customHeight="1" x14ac:dyDescent="0.25">
      <c r="A406" s="36" t="s">
        <v>111</v>
      </c>
      <c r="B406" s="33" t="s">
        <v>118</v>
      </c>
      <c r="C406" s="33" t="s">
        <v>112</v>
      </c>
      <c r="D406" s="35">
        <f t="shared" si="92"/>
        <v>0</v>
      </c>
      <c r="E406" s="35">
        <f t="shared" si="92"/>
        <v>0</v>
      </c>
      <c r="F406" s="35">
        <f t="shared" si="92"/>
        <v>0</v>
      </c>
    </row>
    <row r="407" spans="1:6" s="25" customFormat="1" ht="16.5" hidden="1" customHeight="1" x14ac:dyDescent="0.25">
      <c r="A407" s="36" t="s">
        <v>113</v>
      </c>
      <c r="B407" s="33" t="s">
        <v>118</v>
      </c>
      <c r="C407" s="33" t="s">
        <v>114</v>
      </c>
      <c r="D407" s="35"/>
      <c r="E407" s="35"/>
      <c r="F407" s="35"/>
    </row>
    <row r="408" spans="1:6" s="25" customFormat="1" ht="21.75" customHeight="1" x14ac:dyDescent="0.25">
      <c r="A408" s="36" t="s">
        <v>119</v>
      </c>
      <c r="B408" s="33" t="s">
        <v>120</v>
      </c>
      <c r="C408" s="33" t="s">
        <v>102</v>
      </c>
      <c r="D408" s="35">
        <f>D409+D411+D413</f>
        <v>10453.800000000001</v>
      </c>
      <c r="E408" s="35">
        <f>E409+E411+E413</f>
        <v>10820</v>
      </c>
      <c r="F408" s="35">
        <f>F409+F411+F413</f>
        <v>11207.400000000001</v>
      </c>
    </row>
    <row r="409" spans="1:6" s="25" customFormat="1" ht="65.25" customHeight="1" x14ac:dyDescent="0.25">
      <c r="A409" s="36" t="s">
        <v>111</v>
      </c>
      <c r="B409" s="33" t="s">
        <v>120</v>
      </c>
      <c r="C409" s="33" t="s">
        <v>112</v>
      </c>
      <c r="D409" s="35">
        <f>D410</f>
        <v>10407.1</v>
      </c>
      <c r="E409" s="35">
        <f>E410</f>
        <v>10773.3</v>
      </c>
      <c r="F409" s="35">
        <f>F410</f>
        <v>11160.7</v>
      </c>
    </row>
    <row r="410" spans="1:6" s="25" customFormat="1" ht="27" customHeight="1" x14ac:dyDescent="0.25">
      <c r="A410" s="36" t="s">
        <v>113</v>
      </c>
      <c r="B410" s="33" t="s">
        <v>120</v>
      </c>
      <c r="C410" s="33" t="s">
        <v>114</v>
      </c>
      <c r="D410" s="35">
        <f>8028+2379.1</f>
        <v>10407.1</v>
      </c>
      <c r="E410" s="35">
        <f>8305.6+2467.7</f>
        <v>10773.3</v>
      </c>
      <c r="F410" s="35">
        <f>8601+2559.7</f>
        <v>11160.7</v>
      </c>
    </row>
    <row r="411" spans="1:6" s="25" customFormat="1" ht="30" customHeight="1" x14ac:dyDescent="0.25">
      <c r="A411" s="36" t="s">
        <v>121</v>
      </c>
      <c r="B411" s="33" t="s">
        <v>120</v>
      </c>
      <c r="C411" s="33" t="s">
        <v>122</v>
      </c>
      <c r="D411" s="35">
        <f>D412</f>
        <v>38.5</v>
      </c>
      <c r="E411" s="35">
        <f>E412</f>
        <v>38.5</v>
      </c>
      <c r="F411" s="35">
        <f>F412</f>
        <v>38.5</v>
      </c>
    </row>
    <row r="412" spans="1:6" s="25" customFormat="1" ht="30" customHeight="1" x14ac:dyDescent="0.25">
      <c r="A412" s="36" t="s">
        <v>123</v>
      </c>
      <c r="B412" s="33" t="s">
        <v>120</v>
      </c>
      <c r="C412" s="33" t="s">
        <v>124</v>
      </c>
      <c r="D412" s="35">
        <v>38.5</v>
      </c>
      <c r="E412" s="35">
        <v>38.5</v>
      </c>
      <c r="F412" s="35">
        <v>38.5</v>
      </c>
    </row>
    <row r="413" spans="1:6" s="25" customFormat="1" ht="17.25" customHeight="1" x14ac:dyDescent="0.25">
      <c r="A413" s="36" t="s">
        <v>125</v>
      </c>
      <c r="B413" s="33" t="s">
        <v>120</v>
      </c>
      <c r="C413" s="33" t="s">
        <v>126</v>
      </c>
      <c r="D413" s="35">
        <f>D414</f>
        <v>8.1999999999999993</v>
      </c>
      <c r="E413" s="35">
        <f>E414</f>
        <v>8.1999999999999993</v>
      </c>
      <c r="F413" s="35">
        <f>F414</f>
        <v>8.1999999999999993</v>
      </c>
    </row>
    <row r="414" spans="1:6" s="25" customFormat="1" ht="21" customHeight="1" x14ac:dyDescent="0.25">
      <c r="A414" s="55" t="s">
        <v>127</v>
      </c>
      <c r="B414" s="33" t="s">
        <v>120</v>
      </c>
      <c r="C414" s="33" t="s">
        <v>128</v>
      </c>
      <c r="D414" s="35">
        <f>6.2+2</f>
        <v>8.1999999999999993</v>
      </c>
      <c r="E414" s="35">
        <f>6.2+2</f>
        <v>8.1999999999999993</v>
      </c>
      <c r="F414" s="35">
        <f>6.2+2</f>
        <v>8.1999999999999993</v>
      </c>
    </row>
    <row r="415" spans="1:6" s="25" customFormat="1" ht="32.25" customHeight="1" x14ac:dyDescent="0.25">
      <c r="A415" s="36" t="s">
        <v>156</v>
      </c>
      <c r="B415" s="33" t="s">
        <v>157</v>
      </c>
      <c r="C415" s="33" t="s">
        <v>102</v>
      </c>
      <c r="D415" s="35">
        <f t="shared" ref="D415:F416" si="93">D416</f>
        <v>577.70000000000005</v>
      </c>
      <c r="E415" s="35">
        <f t="shared" si="93"/>
        <v>578.79999999999995</v>
      </c>
      <c r="F415" s="35">
        <f t="shared" si="93"/>
        <v>580</v>
      </c>
    </row>
    <row r="416" spans="1:6" s="25" customFormat="1" ht="73.5" customHeight="1" x14ac:dyDescent="0.25">
      <c r="A416" s="36" t="s">
        <v>111</v>
      </c>
      <c r="B416" s="33" t="s">
        <v>157</v>
      </c>
      <c r="C416" s="33" t="s">
        <v>112</v>
      </c>
      <c r="D416" s="35">
        <f t="shared" si="93"/>
        <v>577.70000000000005</v>
      </c>
      <c r="E416" s="35">
        <f t="shared" si="93"/>
        <v>578.79999999999995</v>
      </c>
      <c r="F416" s="35">
        <f t="shared" si="93"/>
        <v>580</v>
      </c>
    </row>
    <row r="417" spans="1:6" s="25" customFormat="1" ht="30.75" customHeight="1" x14ac:dyDescent="0.25">
      <c r="A417" s="36" t="s">
        <v>113</v>
      </c>
      <c r="B417" s="33" t="s">
        <v>157</v>
      </c>
      <c r="C417" s="33" t="s">
        <v>114</v>
      </c>
      <c r="D417" s="35">
        <v>577.70000000000005</v>
      </c>
      <c r="E417" s="35">
        <v>578.79999999999995</v>
      </c>
      <c r="F417" s="35">
        <v>580</v>
      </c>
    </row>
    <row r="418" spans="1:6" s="25" customFormat="1" ht="28.5" customHeight="1" x14ac:dyDescent="0.25">
      <c r="A418" s="36" t="s">
        <v>245</v>
      </c>
      <c r="B418" s="33" t="s">
        <v>246</v>
      </c>
      <c r="C418" s="33" t="s">
        <v>102</v>
      </c>
      <c r="D418" s="35">
        <f t="shared" ref="D418:F419" si="94">D419</f>
        <v>67.099999999999994</v>
      </c>
      <c r="E418" s="35">
        <f t="shared" si="94"/>
        <v>67.8</v>
      </c>
      <c r="F418" s="35">
        <f t="shared" si="94"/>
        <v>70.3</v>
      </c>
    </row>
    <row r="419" spans="1:6" s="25" customFormat="1" ht="69.75" customHeight="1" x14ac:dyDescent="0.25">
      <c r="A419" s="36" t="s">
        <v>111</v>
      </c>
      <c r="B419" s="33" t="s">
        <v>246</v>
      </c>
      <c r="C419" s="33" t="s">
        <v>112</v>
      </c>
      <c r="D419" s="35">
        <f t="shared" si="94"/>
        <v>67.099999999999994</v>
      </c>
      <c r="E419" s="35">
        <f t="shared" si="94"/>
        <v>67.8</v>
      </c>
      <c r="F419" s="35">
        <f t="shared" si="94"/>
        <v>70.3</v>
      </c>
    </row>
    <row r="420" spans="1:6" s="25" customFormat="1" ht="30.75" customHeight="1" x14ac:dyDescent="0.25">
      <c r="A420" s="36" t="s">
        <v>113</v>
      </c>
      <c r="B420" s="33" t="s">
        <v>246</v>
      </c>
      <c r="C420" s="33" t="s">
        <v>114</v>
      </c>
      <c r="D420" s="35">
        <v>67.099999999999994</v>
      </c>
      <c r="E420" s="35">
        <v>67.8</v>
      </c>
      <c r="F420" s="35">
        <v>70.3</v>
      </c>
    </row>
    <row r="421" spans="1:6" s="25" customFormat="1" ht="42.75" hidden="1" customHeight="1" x14ac:dyDescent="0.25">
      <c r="A421" s="36" t="s">
        <v>148</v>
      </c>
      <c r="B421" s="33" t="s">
        <v>153</v>
      </c>
      <c r="C421" s="33" t="s">
        <v>102</v>
      </c>
      <c r="D421" s="35">
        <f t="shared" ref="D421:F422" si="95">D422</f>
        <v>0</v>
      </c>
      <c r="E421" s="35">
        <f t="shared" si="95"/>
        <v>0</v>
      </c>
      <c r="F421" s="35">
        <f t="shared" si="95"/>
        <v>0</v>
      </c>
    </row>
    <row r="422" spans="1:6" s="25" customFormat="1" ht="26.25" hidden="1" customHeight="1" x14ac:dyDescent="0.25">
      <c r="A422" s="36" t="s">
        <v>121</v>
      </c>
      <c r="B422" s="33" t="s">
        <v>153</v>
      </c>
      <c r="C422" s="33" t="s">
        <v>122</v>
      </c>
      <c r="D422" s="35">
        <f t="shared" si="95"/>
        <v>0</v>
      </c>
      <c r="E422" s="35">
        <f t="shared" si="95"/>
        <v>0</v>
      </c>
      <c r="F422" s="35">
        <f t="shared" si="95"/>
        <v>0</v>
      </c>
    </row>
    <row r="423" spans="1:6" s="25" customFormat="1" ht="30.75" hidden="1" customHeight="1" x14ac:dyDescent="0.25">
      <c r="A423" s="36" t="s">
        <v>123</v>
      </c>
      <c r="B423" s="33" t="s">
        <v>153</v>
      </c>
      <c r="C423" s="33" t="s">
        <v>124</v>
      </c>
      <c r="D423" s="35"/>
      <c r="E423" s="35"/>
      <c r="F423" s="35"/>
    </row>
    <row r="424" spans="1:6" s="25" customFormat="1" ht="37.5" hidden="1" customHeight="1" x14ac:dyDescent="0.25">
      <c r="A424" s="36" t="s">
        <v>276</v>
      </c>
      <c r="B424" s="33" t="s">
        <v>277</v>
      </c>
      <c r="C424" s="33" t="s">
        <v>102</v>
      </c>
      <c r="D424" s="35">
        <f t="shared" ref="D424:F425" si="96">D425</f>
        <v>0</v>
      </c>
      <c r="E424" s="35">
        <f t="shared" si="96"/>
        <v>0</v>
      </c>
      <c r="F424" s="35">
        <f t="shared" si="96"/>
        <v>0</v>
      </c>
    </row>
    <row r="425" spans="1:6" s="25" customFormat="1" ht="31.5" hidden="1" customHeight="1" x14ac:dyDescent="0.25">
      <c r="A425" s="36" t="s">
        <v>121</v>
      </c>
      <c r="B425" s="33" t="s">
        <v>277</v>
      </c>
      <c r="C425" s="33" t="s">
        <v>122</v>
      </c>
      <c r="D425" s="35">
        <f t="shared" si="96"/>
        <v>0</v>
      </c>
      <c r="E425" s="35">
        <f t="shared" si="96"/>
        <v>0</v>
      </c>
      <c r="F425" s="35">
        <f t="shared" si="96"/>
        <v>0</v>
      </c>
    </row>
    <row r="426" spans="1:6" s="25" customFormat="1" ht="32.25" hidden="1" customHeight="1" x14ac:dyDescent="0.25">
      <c r="A426" s="36" t="s">
        <v>123</v>
      </c>
      <c r="B426" s="33" t="s">
        <v>277</v>
      </c>
      <c r="C426" s="33" t="s">
        <v>124</v>
      </c>
      <c r="D426" s="35"/>
      <c r="E426" s="35"/>
      <c r="F426" s="35"/>
    </row>
    <row r="427" spans="1:6" ht="30.75" customHeight="1" x14ac:dyDescent="0.25">
      <c r="A427" s="36" t="s">
        <v>129</v>
      </c>
      <c r="B427" s="33" t="s">
        <v>130</v>
      </c>
      <c r="C427" s="33" t="s">
        <v>102</v>
      </c>
      <c r="D427" s="35">
        <f>D428+D430</f>
        <v>195.5</v>
      </c>
      <c r="E427" s="35">
        <f>E428+E430</f>
        <v>201.79999999999998</v>
      </c>
      <c r="F427" s="35">
        <f>F428+F430</f>
        <v>208.4</v>
      </c>
    </row>
    <row r="428" spans="1:6" ht="68.25" customHeight="1" x14ac:dyDescent="0.25">
      <c r="A428" s="36" t="s">
        <v>111</v>
      </c>
      <c r="B428" s="33" t="s">
        <v>130</v>
      </c>
      <c r="C428" s="33" t="s">
        <v>112</v>
      </c>
      <c r="D428" s="35">
        <f>D429</f>
        <v>194.9</v>
      </c>
      <c r="E428" s="35">
        <f>E429</f>
        <v>201.2</v>
      </c>
      <c r="F428" s="35">
        <f>F429</f>
        <v>207.8</v>
      </c>
    </row>
    <row r="429" spans="1:6" ht="30.75" customHeight="1" x14ac:dyDescent="0.25">
      <c r="A429" s="36" t="s">
        <v>113</v>
      </c>
      <c r="B429" s="33" t="s">
        <v>130</v>
      </c>
      <c r="C429" s="33" t="s">
        <v>114</v>
      </c>
      <c r="D429" s="35">
        <v>194.9</v>
      </c>
      <c r="E429" s="35">
        <v>201.2</v>
      </c>
      <c r="F429" s="35">
        <v>207.8</v>
      </c>
    </row>
    <row r="430" spans="1:6" ht="33.75" customHeight="1" x14ac:dyDescent="0.25">
      <c r="A430" s="36" t="s">
        <v>121</v>
      </c>
      <c r="B430" s="33" t="s">
        <v>130</v>
      </c>
      <c r="C430" s="33" t="s">
        <v>122</v>
      </c>
      <c r="D430" s="35">
        <f>D431</f>
        <v>0.60000000000000009</v>
      </c>
      <c r="E430" s="35">
        <f>E431</f>
        <v>0.60000000000000009</v>
      </c>
      <c r="F430" s="35">
        <f>F431</f>
        <v>0.60000000000000009</v>
      </c>
    </row>
    <row r="431" spans="1:6" ht="26.25" x14ac:dyDescent="0.25">
      <c r="A431" s="36" t="s">
        <v>123</v>
      </c>
      <c r="B431" s="33" t="s">
        <v>130</v>
      </c>
      <c r="C431" s="33" t="s">
        <v>124</v>
      </c>
      <c r="D431" s="35">
        <f>1.6-1</f>
        <v>0.60000000000000009</v>
      </c>
      <c r="E431" s="35">
        <f>1.6-1</f>
        <v>0.60000000000000009</v>
      </c>
      <c r="F431" s="35">
        <f>1.6-1</f>
        <v>0.60000000000000009</v>
      </c>
    </row>
    <row r="432" spans="1:6" ht="44.25" customHeight="1" x14ac:dyDescent="0.25">
      <c r="A432" s="36" t="s">
        <v>576</v>
      </c>
      <c r="B432" s="33" t="s">
        <v>132</v>
      </c>
      <c r="C432" s="33" t="s">
        <v>102</v>
      </c>
      <c r="D432" s="35">
        <f>D433+D435</f>
        <v>197.6</v>
      </c>
      <c r="E432" s="35">
        <f>E433+E435</f>
        <v>203.79999999999998</v>
      </c>
      <c r="F432" s="35">
        <f>F433+F435</f>
        <v>210.39999999999998</v>
      </c>
    </row>
    <row r="433" spans="1:6" ht="71.25" customHeight="1" x14ac:dyDescent="0.25">
      <c r="A433" s="36" t="s">
        <v>111</v>
      </c>
      <c r="B433" s="33" t="s">
        <v>132</v>
      </c>
      <c r="C433" s="33" t="s">
        <v>112</v>
      </c>
      <c r="D433" s="35">
        <f>D434</f>
        <v>184.4</v>
      </c>
      <c r="E433" s="35">
        <f>E434</f>
        <v>190.6</v>
      </c>
      <c r="F433" s="35">
        <f>F434</f>
        <v>197.2</v>
      </c>
    </row>
    <row r="434" spans="1:6" ht="30" customHeight="1" x14ac:dyDescent="0.25">
      <c r="A434" s="36" t="s">
        <v>113</v>
      </c>
      <c r="B434" s="33" t="s">
        <v>132</v>
      </c>
      <c r="C434" s="33" t="s">
        <v>114</v>
      </c>
      <c r="D434" s="35">
        <v>184.4</v>
      </c>
      <c r="E434" s="35">
        <v>190.6</v>
      </c>
      <c r="F434" s="35">
        <v>197.2</v>
      </c>
    </row>
    <row r="435" spans="1:6" ht="30.75" customHeight="1" x14ac:dyDescent="0.25">
      <c r="A435" s="36" t="s">
        <v>121</v>
      </c>
      <c r="B435" s="33" t="s">
        <v>132</v>
      </c>
      <c r="C435" s="33" t="s">
        <v>122</v>
      </c>
      <c r="D435" s="35">
        <f>D436</f>
        <v>13.200000000000001</v>
      </c>
      <c r="E435" s="35">
        <f>E436</f>
        <v>13.200000000000001</v>
      </c>
      <c r="F435" s="35">
        <f>F436</f>
        <v>13.200000000000001</v>
      </c>
    </row>
    <row r="436" spans="1:6" ht="26.25" x14ac:dyDescent="0.25">
      <c r="A436" s="36" t="s">
        <v>123</v>
      </c>
      <c r="B436" s="33" t="s">
        <v>132</v>
      </c>
      <c r="C436" s="33" t="s">
        <v>124</v>
      </c>
      <c r="D436" s="35">
        <f>19.3-6.1</f>
        <v>13.200000000000001</v>
      </c>
      <c r="E436" s="35">
        <f>19.3-6.1</f>
        <v>13.200000000000001</v>
      </c>
      <c r="F436" s="35">
        <f>19.3-6.1</f>
        <v>13.200000000000001</v>
      </c>
    </row>
    <row r="437" spans="1:6" ht="42" customHeight="1" x14ac:dyDescent="0.25">
      <c r="A437" s="36" t="s">
        <v>133</v>
      </c>
      <c r="B437" s="33" t="s">
        <v>134</v>
      </c>
      <c r="C437" s="33" t="s">
        <v>102</v>
      </c>
      <c r="D437" s="35">
        <f>D438+D442</f>
        <v>204.4</v>
      </c>
      <c r="E437" s="35">
        <f>E438+E442</f>
        <v>210.6</v>
      </c>
      <c r="F437" s="35">
        <f>F438+F442</f>
        <v>217.2</v>
      </c>
    </row>
    <row r="438" spans="1:6" ht="67.5" customHeight="1" x14ac:dyDescent="0.25">
      <c r="A438" s="36" t="s">
        <v>111</v>
      </c>
      <c r="B438" s="33" t="s">
        <v>134</v>
      </c>
      <c r="C438" s="33" t="s">
        <v>112</v>
      </c>
      <c r="D438" s="35">
        <f>D439</f>
        <v>204.4</v>
      </c>
      <c r="E438" s="35">
        <f>E439</f>
        <v>210.6</v>
      </c>
      <c r="F438" s="35">
        <f>F439</f>
        <v>217.2</v>
      </c>
    </row>
    <row r="439" spans="1:6" ht="29.25" customHeight="1" x14ac:dyDescent="0.25">
      <c r="A439" s="36" t="s">
        <v>113</v>
      </c>
      <c r="B439" s="33" t="s">
        <v>134</v>
      </c>
      <c r="C439" s="33" t="s">
        <v>114</v>
      </c>
      <c r="D439" s="35">
        <v>204.4</v>
      </c>
      <c r="E439" s="35">
        <v>210.6</v>
      </c>
      <c r="F439" s="35">
        <v>217.2</v>
      </c>
    </row>
    <row r="440" spans="1:6" ht="30.75" hidden="1" customHeight="1" x14ac:dyDescent="0.25">
      <c r="A440" s="36" t="s">
        <v>121</v>
      </c>
      <c r="B440" s="33" t="s">
        <v>134</v>
      </c>
      <c r="C440" s="33" t="s">
        <v>122</v>
      </c>
      <c r="D440" s="35">
        <f>D441</f>
        <v>0</v>
      </c>
      <c r="E440" s="35">
        <f>E441</f>
        <v>0</v>
      </c>
      <c r="F440" s="35">
        <f>F441</f>
        <v>0</v>
      </c>
    </row>
    <row r="441" spans="1:6" ht="26.25" hidden="1" x14ac:dyDescent="0.25">
      <c r="A441" s="36" t="s">
        <v>123</v>
      </c>
      <c r="B441" s="33" t="s">
        <v>134</v>
      </c>
      <c r="C441" s="33" t="s">
        <v>124</v>
      </c>
      <c r="D441" s="35">
        <f>34.4-9.7-24.7</f>
        <v>0</v>
      </c>
      <c r="E441" s="35">
        <f>34.4-9.7-24.7</f>
        <v>0</v>
      </c>
      <c r="F441" s="35">
        <f>34.4-9.7-24.7</f>
        <v>0</v>
      </c>
    </row>
    <row r="442" spans="1:6" ht="26.25" hidden="1" x14ac:dyDescent="0.25">
      <c r="A442" s="36" t="s">
        <v>121</v>
      </c>
      <c r="B442" s="33" t="s">
        <v>134</v>
      </c>
      <c r="C442" s="33" t="s">
        <v>122</v>
      </c>
      <c r="D442" s="35">
        <f>D443</f>
        <v>0</v>
      </c>
      <c r="E442" s="35">
        <f>E443</f>
        <v>0</v>
      </c>
      <c r="F442" s="35">
        <f>F443</f>
        <v>0</v>
      </c>
    </row>
    <row r="443" spans="1:6" ht="26.25" hidden="1" x14ac:dyDescent="0.25">
      <c r="A443" s="36" t="s">
        <v>123</v>
      </c>
      <c r="B443" s="33" t="s">
        <v>134</v>
      </c>
      <c r="C443" s="33" t="s">
        <v>124</v>
      </c>
      <c r="D443" s="35">
        <f>24.7-24.7</f>
        <v>0</v>
      </c>
      <c r="E443" s="35">
        <f>24.7-24.7</f>
        <v>0</v>
      </c>
      <c r="F443" s="35">
        <f>24.7-24.7</f>
        <v>0</v>
      </c>
    </row>
    <row r="444" spans="1:6" ht="69.75" customHeight="1" x14ac:dyDescent="0.25">
      <c r="A444" s="36" t="s">
        <v>135</v>
      </c>
      <c r="B444" s="33" t="s">
        <v>136</v>
      </c>
      <c r="C444" s="33" t="s">
        <v>102</v>
      </c>
      <c r="D444" s="35">
        <f>D445+D447</f>
        <v>195.8</v>
      </c>
      <c r="E444" s="35">
        <f>E445+E447</f>
        <v>202</v>
      </c>
      <c r="F444" s="35">
        <f>F445+F447</f>
        <v>208.60000000000002</v>
      </c>
    </row>
    <row r="445" spans="1:6" ht="38.25" customHeight="1" x14ac:dyDescent="0.25">
      <c r="A445" s="36" t="s">
        <v>111</v>
      </c>
      <c r="B445" s="33" t="s">
        <v>136</v>
      </c>
      <c r="C445" s="33" t="s">
        <v>112</v>
      </c>
      <c r="D445" s="35">
        <f>D446</f>
        <v>185.5</v>
      </c>
      <c r="E445" s="35">
        <f>E446</f>
        <v>191.7</v>
      </c>
      <c r="F445" s="35">
        <f>F446</f>
        <v>198.3</v>
      </c>
    </row>
    <row r="446" spans="1:6" ht="28.5" customHeight="1" x14ac:dyDescent="0.25">
      <c r="A446" s="36" t="s">
        <v>113</v>
      </c>
      <c r="B446" s="33" t="s">
        <v>136</v>
      </c>
      <c r="C446" s="33" t="s">
        <v>114</v>
      </c>
      <c r="D446" s="35">
        <v>185.5</v>
      </c>
      <c r="E446" s="35">
        <v>191.7</v>
      </c>
      <c r="F446" s="35">
        <v>198.3</v>
      </c>
    </row>
    <row r="447" spans="1:6" ht="27.75" customHeight="1" x14ac:dyDescent="0.25">
      <c r="A447" s="36" t="s">
        <v>121</v>
      </c>
      <c r="B447" s="33" t="s">
        <v>136</v>
      </c>
      <c r="C447" s="33" t="s">
        <v>122</v>
      </c>
      <c r="D447" s="35">
        <f>D448</f>
        <v>10.3</v>
      </c>
      <c r="E447" s="35">
        <f>E448</f>
        <v>10.3</v>
      </c>
      <c r="F447" s="35">
        <f>F448</f>
        <v>10.3</v>
      </c>
    </row>
    <row r="448" spans="1:6" ht="26.25" x14ac:dyDescent="0.25">
      <c r="A448" s="36" t="s">
        <v>123</v>
      </c>
      <c r="B448" s="33" t="s">
        <v>136</v>
      </c>
      <c r="C448" s="33" t="s">
        <v>124</v>
      </c>
      <c r="D448" s="35">
        <f>20.5-10.2</f>
        <v>10.3</v>
      </c>
      <c r="E448" s="35">
        <f>20.5-10.2</f>
        <v>10.3</v>
      </c>
      <c r="F448" s="35">
        <f>20.5-10.2</f>
        <v>10.3</v>
      </c>
    </row>
    <row r="449" spans="1:6" ht="42.75" customHeight="1" x14ac:dyDescent="0.25">
      <c r="A449" s="36" t="s">
        <v>137</v>
      </c>
      <c r="B449" s="33" t="s">
        <v>138</v>
      </c>
      <c r="C449" s="33" t="s">
        <v>102</v>
      </c>
      <c r="D449" s="35">
        <f>D450+D452</f>
        <v>622.9</v>
      </c>
      <c r="E449" s="35">
        <f>E450+E452</f>
        <v>641.69999999999993</v>
      </c>
      <c r="F449" s="35">
        <f>F450+F452</f>
        <v>661.3</v>
      </c>
    </row>
    <row r="450" spans="1:6" ht="71.25" customHeight="1" x14ac:dyDescent="0.25">
      <c r="A450" s="36" t="s">
        <v>111</v>
      </c>
      <c r="B450" s="33" t="s">
        <v>138</v>
      </c>
      <c r="C450" s="33" t="s">
        <v>112</v>
      </c>
      <c r="D450" s="35">
        <f>D451</f>
        <v>606.5</v>
      </c>
      <c r="E450" s="35">
        <f>E451</f>
        <v>625.29999999999995</v>
      </c>
      <c r="F450" s="35">
        <f>F451</f>
        <v>644.9</v>
      </c>
    </row>
    <row r="451" spans="1:6" ht="30.75" customHeight="1" x14ac:dyDescent="0.25">
      <c r="A451" s="36" t="s">
        <v>113</v>
      </c>
      <c r="B451" s="33" t="s">
        <v>138</v>
      </c>
      <c r="C451" s="33" t="s">
        <v>114</v>
      </c>
      <c r="D451" s="35">
        <v>606.5</v>
      </c>
      <c r="E451" s="35">
        <v>625.29999999999995</v>
      </c>
      <c r="F451" s="35">
        <v>644.9</v>
      </c>
    </row>
    <row r="452" spans="1:6" ht="27.75" customHeight="1" x14ac:dyDescent="0.25">
      <c r="A452" s="36" t="s">
        <v>121</v>
      </c>
      <c r="B452" s="33" t="s">
        <v>138</v>
      </c>
      <c r="C452" s="33" t="s">
        <v>122</v>
      </c>
      <c r="D452" s="35">
        <f>D453</f>
        <v>16.399999999999999</v>
      </c>
      <c r="E452" s="35">
        <f>E453</f>
        <v>16.399999999999999</v>
      </c>
      <c r="F452" s="35">
        <f>F453</f>
        <v>16.399999999999999</v>
      </c>
    </row>
    <row r="453" spans="1:6" ht="26.25" x14ac:dyDescent="0.25">
      <c r="A453" s="36" t="s">
        <v>123</v>
      </c>
      <c r="B453" s="33" t="s">
        <v>138</v>
      </c>
      <c r="C453" s="33" t="s">
        <v>124</v>
      </c>
      <c r="D453" s="35">
        <f>35.8-19.4</f>
        <v>16.399999999999999</v>
      </c>
      <c r="E453" s="35">
        <f>35.8-19.4</f>
        <v>16.399999999999999</v>
      </c>
      <c r="F453" s="35">
        <f>35.8-19.4</f>
        <v>16.399999999999999</v>
      </c>
    </row>
    <row r="454" spans="1:6" ht="93.75" customHeight="1" x14ac:dyDescent="0.25">
      <c r="A454" s="36" t="s">
        <v>139</v>
      </c>
      <c r="B454" s="33" t="s">
        <v>140</v>
      </c>
      <c r="C454" s="33" t="s">
        <v>102</v>
      </c>
      <c r="D454" s="35">
        <f t="shared" ref="D454:F455" si="97">D455</f>
        <v>185.5</v>
      </c>
      <c r="E454" s="35">
        <f t="shared" si="97"/>
        <v>191.8</v>
      </c>
      <c r="F454" s="35">
        <f t="shared" si="97"/>
        <v>198.4</v>
      </c>
    </row>
    <row r="455" spans="1:6" ht="68.25" customHeight="1" x14ac:dyDescent="0.25">
      <c r="A455" s="36" t="s">
        <v>111</v>
      </c>
      <c r="B455" s="33" t="s">
        <v>140</v>
      </c>
      <c r="C455" s="33" t="s">
        <v>112</v>
      </c>
      <c r="D455" s="35">
        <f t="shared" si="97"/>
        <v>185.5</v>
      </c>
      <c r="E455" s="35">
        <f t="shared" si="97"/>
        <v>191.8</v>
      </c>
      <c r="F455" s="35">
        <f t="shared" si="97"/>
        <v>198.4</v>
      </c>
    </row>
    <row r="456" spans="1:6" ht="30" customHeight="1" x14ac:dyDescent="0.25">
      <c r="A456" s="36" t="s">
        <v>113</v>
      </c>
      <c r="B456" s="33" t="s">
        <v>140</v>
      </c>
      <c r="C456" s="33" t="s">
        <v>114</v>
      </c>
      <c r="D456" s="35">
        <v>185.5</v>
      </c>
      <c r="E456" s="35">
        <v>191.8</v>
      </c>
      <c r="F456" s="35">
        <v>198.4</v>
      </c>
    </row>
    <row r="457" spans="1:6" ht="30.75" hidden="1" customHeight="1" x14ac:dyDescent="0.25">
      <c r="A457" s="36" t="s">
        <v>121</v>
      </c>
      <c r="B457" s="33" t="s">
        <v>577</v>
      </c>
      <c r="C457" s="33" t="s">
        <v>122</v>
      </c>
      <c r="D457" s="35">
        <f>D458</f>
        <v>0</v>
      </c>
      <c r="E457" s="35">
        <f>E458</f>
        <v>0</v>
      </c>
      <c r="F457" s="35">
        <f>F458</f>
        <v>0</v>
      </c>
    </row>
    <row r="458" spans="1:6" ht="26.25" hidden="1" x14ac:dyDescent="0.25">
      <c r="A458" s="36" t="s">
        <v>123</v>
      </c>
      <c r="B458" s="33" t="s">
        <v>577</v>
      </c>
      <c r="C458" s="33" t="s">
        <v>124</v>
      </c>
      <c r="D458" s="35">
        <v>0</v>
      </c>
      <c r="E458" s="35">
        <v>0</v>
      </c>
      <c r="F458" s="35">
        <v>0</v>
      </c>
    </row>
    <row r="459" spans="1:6" ht="66" hidden="1" customHeight="1" x14ac:dyDescent="0.25">
      <c r="A459" s="36" t="s">
        <v>141</v>
      </c>
      <c r="B459" s="33" t="s">
        <v>142</v>
      </c>
      <c r="C459" s="33" t="s">
        <v>102</v>
      </c>
      <c r="D459" s="35">
        <f t="shared" ref="D459:F460" si="98">D460</f>
        <v>0</v>
      </c>
      <c r="E459" s="35">
        <f t="shared" si="98"/>
        <v>0</v>
      </c>
      <c r="F459" s="35">
        <f t="shared" si="98"/>
        <v>0</v>
      </c>
    </row>
    <row r="460" spans="1:6" ht="26.25" hidden="1" x14ac:dyDescent="0.25">
      <c r="A460" s="36" t="s">
        <v>121</v>
      </c>
      <c r="B460" s="33" t="s">
        <v>142</v>
      </c>
      <c r="C460" s="33" t="s">
        <v>122</v>
      </c>
      <c r="D460" s="35">
        <f t="shared" si="98"/>
        <v>0</v>
      </c>
      <c r="E460" s="35">
        <f t="shared" si="98"/>
        <v>0</v>
      </c>
      <c r="F460" s="35">
        <f t="shared" si="98"/>
        <v>0</v>
      </c>
    </row>
    <row r="461" spans="1:6" ht="26.25" hidden="1" x14ac:dyDescent="0.25">
      <c r="A461" s="36" t="s">
        <v>123</v>
      </c>
      <c r="B461" s="33" t="s">
        <v>142</v>
      </c>
      <c r="C461" s="33" t="s">
        <v>124</v>
      </c>
      <c r="D461" s="35">
        <f>4.9-4.9</f>
        <v>0</v>
      </c>
      <c r="E461" s="35">
        <f>4.9-4.9</f>
        <v>0</v>
      </c>
      <c r="F461" s="35">
        <f>4.9-4.9</f>
        <v>0</v>
      </c>
    </row>
    <row r="462" spans="1:6" ht="81" customHeight="1" x14ac:dyDescent="0.25">
      <c r="A462" s="36" t="s">
        <v>143</v>
      </c>
      <c r="B462" s="33" t="s">
        <v>144</v>
      </c>
      <c r="C462" s="33" t="s">
        <v>102</v>
      </c>
      <c r="D462" s="35">
        <f>D463+D465</f>
        <v>20.5</v>
      </c>
      <c r="E462" s="35">
        <f>E463+E465</f>
        <v>20.5</v>
      </c>
      <c r="F462" s="35">
        <f>F463+F465</f>
        <v>21</v>
      </c>
    </row>
    <row r="463" spans="1:6" ht="67.5" customHeight="1" x14ac:dyDescent="0.25">
      <c r="A463" s="36" t="s">
        <v>111</v>
      </c>
      <c r="B463" s="33" t="s">
        <v>144</v>
      </c>
      <c r="C463" s="33" t="s">
        <v>112</v>
      </c>
      <c r="D463" s="35">
        <f>D464</f>
        <v>14.4</v>
      </c>
      <c r="E463" s="35">
        <f>E464</f>
        <v>14.4</v>
      </c>
      <c r="F463" s="35">
        <f>F464</f>
        <v>14.9</v>
      </c>
    </row>
    <row r="464" spans="1:6" ht="30.75" customHeight="1" x14ac:dyDescent="0.25">
      <c r="A464" s="36" t="s">
        <v>113</v>
      </c>
      <c r="B464" s="33" t="s">
        <v>144</v>
      </c>
      <c r="C464" s="33" t="s">
        <v>114</v>
      </c>
      <c r="D464" s="35">
        <v>14.4</v>
      </c>
      <c r="E464" s="35">
        <v>14.4</v>
      </c>
      <c r="F464" s="35">
        <v>14.9</v>
      </c>
    </row>
    <row r="465" spans="1:6" ht="33.75" customHeight="1" x14ac:dyDescent="0.25">
      <c r="A465" s="36" t="s">
        <v>121</v>
      </c>
      <c r="B465" s="33" t="s">
        <v>144</v>
      </c>
      <c r="C465" s="33" t="s">
        <v>122</v>
      </c>
      <c r="D465" s="35">
        <f>D466</f>
        <v>6.1</v>
      </c>
      <c r="E465" s="35">
        <f>E466</f>
        <v>6.1</v>
      </c>
      <c r="F465" s="35">
        <f>F466</f>
        <v>6.1</v>
      </c>
    </row>
    <row r="466" spans="1:6" ht="27" customHeight="1" x14ac:dyDescent="0.25">
      <c r="A466" s="36" t="s">
        <v>123</v>
      </c>
      <c r="B466" s="33" t="s">
        <v>144</v>
      </c>
      <c r="C466" s="33" t="s">
        <v>124</v>
      </c>
      <c r="D466" s="35">
        <v>6.1</v>
      </c>
      <c r="E466" s="35">
        <v>6.1</v>
      </c>
      <c r="F466" s="35">
        <v>6.1</v>
      </c>
    </row>
    <row r="467" spans="1:6" ht="19.5" hidden="1" customHeight="1" x14ac:dyDescent="0.25">
      <c r="A467" s="36" t="s">
        <v>145</v>
      </c>
      <c r="B467" s="33" t="s">
        <v>147</v>
      </c>
      <c r="C467" s="33" t="s">
        <v>102</v>
      </c>
      <c r="D467" s="35">
        <f>D468</f>
        <v>0</v>
      </c>
      <c r="E467" s="35">
        <f t="shared" ref="E467:F469" si="99">E468</f>
        <v>0</v>
      </c>
      <c r="F467" s="35">
        <f t="shared" si="99"/>
        <v>0</v>
      </c>
    </row>
    <row r="468" spans="1:6" ht="42.75" hidden="1" customHeight="1" x14ac:dyDescent="0.25">
      <c r="A468" s="36" t="s">
        <v>148</v>
      </c>
      <c r="B468" s="33" t="s">
        <v>149</v>
      </c>
      <c r="C468" s="33" t="s">
        <v>102</v>
      </c>
      <c r="D468" s="35">
        <f>D469</f>
        <v>0</v>
      </c>
      <c r="E468" s="35">
        <f t="shared" si="99"/>
        <v>0</v>
      </c>
      <c r="F468" s="35">
        <f t="shared" si="99"/>
        <v>0</v>
      </c>
    </row>
    <row r="469" spans="1:6" ht="27" hidden="1" customHeight="1" x14ac:dyDescent="0.25">
      <c r="A469" s="36" t="s">
        <v>150</v>
      </c>
      <c r="B469" s="33" t="s">
        <v>149</v>
      </c>
      <c r="C469" s="33" t="s">
        <v>122</v>
      </c>
      <c r="D469" s="35">
        <f>D470</f>
        <v>0</v>
      </c>
      <c r="E469" s="35">
        <f t="shared" si="99"/>
        <v>0</v>
      </c>
      <c r="F469" s="35">
        <f t="shared" si="99"/>
        <v>0</v>
      </c>
    </row>
    <row r="470" spans="1:6" ht="27" hidden="1" customHeight="1" x14ac:dyDescent="0.25">
      <c r="A470" s="36" t="s">
        <v>123</v>
      </c>
      <c r="B470" s="33" t="s">
        <v>149</v>
      </c>
      <c r="C470" s="33" t="s">
        <v>124</v>
      </c>
      <c r="D470" s="35">
        <v>0</v>
      </c>
      <c r="E470" s="35">
        <v>0</v>
      </c>
      <c r="F470" s="35">
        <v>0</v>
      </c>
    </row>
    <row r="471" spans="1:6" ht="54.75" customHeight="1" x14ac:dyDescent="0.25">
      <c r="A471" s="36" t="s">
        <v>491</v>
      </c>
      <c r="B471" s="33" t="s">
        <v>492</v>
      </c>
      <c r="C471" s="33" t="s">
        <v>102</v>
      </c>
      <c r="D471" s="35">
        <f>D472+D474</f>
        <v>317.09999999999997</v>
      </c>
      <c r="E471" s="35">
        <f>E472+E474</f>
        <v>328.5</v>
      </c>
      <c r="F471" s="35">
        <f>F472+F474</f>
        <v>340</v>
      </c>
    </row>
    <row r="472" spans="1:6" ht="28.5" customHeight="1" x14ac:dyDescent="0.25">
      <c r="A472" s="36" t="s">
        <v>121</v>
      </c>
      <c r="B472" s="33" t="s">
        <v>492</v>
      </c>
      <c r="C472" s="33" t="s">
        <v>122</v>
      </c>
      <c r="D472" s="35">
        <f>D473</f>
        <v>5.7</v>
      </c>
      <c r="E472" s="35">
        <f>E473</f>
        <v>5.9</v>
      </c>
      <c r="F472" s="35">
        <f>F473</f>
        <v>6.1</v>
      </c>
    </row>
    <row r="473" spans="1:6" ht="27" customHeight="1" x14ac:dyDescent="0.25">
      <c r="A473" s="36" t="s">
        <v>256</v>
      </c>
      <c r="B473" s="33" t="s">
        <v>492</v>
      </c>
      <c r="C473" s="33" t="s">
        <v>124</v>
      </c>
      <c r="D473" s="35">
        <v>5.7</v>
      </c>
      <c r="E473" s="35">
        <v>5.9</v>
      </c>
      <c r="F473" s="35">
        <v>6.1</v>
      </c>
    </row>
    <row r="474" spans="1:6" ht="14.25" customHeight="1" x14ac:dyDescent="0.25">
      <c r="A474" s="36" t="s">
        <v>486</v>
      </c>
      <c r="B474" s="33" t="s">
        <v>492</v>
      </c>
      <c r="C474" s="33" t="s">
        <v>487</v>
      </c>
      <c r="D474" s="35">
        <f>D475</f>
        <v>311.39999999999998</v>
      </c>
      <c r="E474" s="35">
        <f>E475</f>
        <v>322.60000000000002</v>
      </c>
      <c r="F474" s="35">
        <f>F475</f>
        <v>333.9</v>
      </c>
    </row>
    <row r="475" spans="1:6" ht="18" customHeight="1" x14ac:dyDescent="0.25">
      <c r="A475" s="36" t="s">
        <v>488</v>
      </c>
      <c r="B475" s="33" t="s">
        <v>492</v>
      </c>
      <c r="C475" s="33" t="s">
        <v>489</v>
      </c>
      <c r="D475" s="35">
        <v>311.39999999999998</v>
      </c>
      <c r="E475" s="35">
        <v>322.60000000000002</v>
      </c>
      <c r="F475" s="35">
        <v>333.9</v>
      </c>
    </row>
    <row r="476" spans="1:6" ht="45" customHeight="1" x14ac:dyDescent="0.25">
      <c r="A476" s="36" t="s">
        <v>151</v>
      </c>
      <c r="B476" s="33" t="s">
        <v>152</v>
      </c>
      <c r="C476" s="33" t="s">
        <v>102</v>
      </c>
      <c r="D476" s="35">
        <f t="shared" ref="D476:F477" si="100">D477</f>
        <v>0.7</v>
      </c>
      <c r="E476" s="35">
        <f t="shared" si="100"/>
        <v>0.7</v>
      </c>
      <c r="F476" s="35">
        <f t="shared" si="100"/>
        <v>0.7</v>
      </c>
    </row>
    <row r="477" spans="1:6" ht="67.5" customHeight="1" x14ac:dyDescent="0.25">
      <c r="A477" s="36" t="s">
        <v>111</v>
      </c>
      <c r="B477" s="33" t="s">
        <v>152</v>
      </c>
      <c r="C477" s="33" t="s">
        <v>112</v>
      </c>
      <c r="D477" s="35">
        <f t="shared" si="100"/>
        <v>0.7</v>
      </c>
      <c r="E477" s="35">
        <f t="shared" si="100"/>
        <v>0.7</v>
      </c>
      <c r="F477" s="35">
        <f t="shared" si="100"/>
        <v>0.7</v>
      </c>
    </row>
    <row r="478" spans="1:6" ht="27.75" customHeight="1" x14ac:dyDescent="0.25">
      <c r="A478" s="36" t="s">
        <v>113</v>
      </c>
      <c r="B478" s="33" t="s">
        <v>152</v>
      </c>
      <c r="C478" s="33" t="s">
        <v>114</v>
      </c>
      <c r="D478" s="35">
        <v>0.7</v>
      </c>
      <c r="E478" s="35">
        <v>0.7</v>
      </c>
      <c r="F478" s="35">
        <v>0.7</v>
      </c>
    </row>
    <row r="479" spans="1:6" ht="31.5" customHeight="1" x14ac:dyDescent="0.25">
      <c r="A479" s="36" t="s">
        <v>278</v>
      </c>
      <c r="B479" s="33" t="s">
        <v>279</v>
      </c>
      <c r="C479" s="33" t="s">
        <v>102</v>
      </c>
      <c r="D479" s="35">
        <f t="shared" ref="D479:F480" si="101">D480</f>
        <v>44.6</v>
      </c>
      <c r="E479" s="35">
        <f t="shared" si="101"/>
        <v>44.6</v>
      </c>
      <c r="F479" s="35">
        <f t="shared" si="101"/>
        <v>44.6</v>
      </c>
    </row>
    <row r="480" spans="1:6" ht="33" customHeight="1" x14ac:dyDescent="0.25">
      <c r="A480" s="36" t="s">
        <v>121</v>
      </c>
      <c r="B480" s="33" t="s">
        <v>279</v>
      </c>
      <c r="C480" s="33" t="s">
        <v>122</v>
      </c>
      <c r="D480" s="35">
        <f t="shared" si="101"/>
        <v>44.6</v>
      </c>
      <c r="E480" s="35">
        <f t="shared" si="101"/>
        <v>44.6</v>
      </c>
      <c r="F480" s="35">
        <f t="shared" si="101"/>
        <v>44.6</v>
      </c>
    </row>
    <row r="481" spans="1:6" ht="30" customHeight="1" x14ac:dyDescent="0.25">
      <c r="A481" s="36" t="s">
        <v>123</v>
      </c>
      <c r="B481" s="33" t="s">
        <v>279</v>
      </c>
      <c r="C481" s="33" t="s">
        <v>124</v>
      </c>
      <c r="D481" s="35">
        <v>44.6</v>
      </c>
      <c r="E481" s="35">
        <v>44.6</v>
      </c>
      <c r="F481" s="35">
        <v>44.6</v>
      </c>
    </row>
    <row r="482" spans="1:6" ht="31.5" customHeight="1" x14ac:dyDescent="0.2">
      <c r="A482" s="36" t="s">
        <v>234</v>
      </c>
      <c r="B482" s="31" t="s">
        <v>235</v>
      </c>
      <c r="C482" s="31" t="s">
        <v>102</v>
      </c>
      <c r="D482" s="32">
        <f>D483+D494+D488+D491</f>
        <v>8114.0999999999995</v>
      </c>
      <c r="E482" s="32">
        <f t="shared" ref="E482:F482" si="102">E483+E494+E488</f>
        <v>5617.5</v>
      </c>
      <c r="F482" s="32">
        <f t="shared" si="102"/>
        <v>5617.5</v>
      </c>
    </row>
    <row r="483" spans="1:6" ht="28.5" customHeight="1" x14ac:dyDescent="0.25">
      <c r="A483" s="36" t="s">
        <v>238</v>
      </c>
      <c r="B483" s="33" t="s">
        <v>239</v>
      </c>
      <c r="C483" s="33" t="s">
        <v>102</v>
      </c>
      <c r="D483" s="35">
        <f>D484+D486</f>
        <v>6461.4</v>
      </c>
      <c r="E483" s="35">
        <f>E484+E486</f>
        <v>5121.5</v>
      </c>
      <c r="F483" s="35">
        <f>F484+F486</f>
        <v>5121.5</v>
      </c>
    </row>
    <row r="484" spans="1:6" ht="74.25" customHeight="1" x14ac:dyDescent="0.25">
      <c r="A484" s="36" t="s">
        <v>111</v>
      </c>
      <c r="B484" s="33" t="s">
        <v>239</v>
      </c>
      <c r="C484" s="33" t="s">
        <v>112</v>
      </c>
      <c r="D484" s="35">
        <f>D485</f>
        <v>2943.9</v>
      </c>
      <c r="E484" s="35">
        <f>E485</f>
        <v>3000.3</v>
      </c>
      <c r="F484" s="35">
        <f>F485</f>
        <v>3000.3</v>
      </c>
    </row>
    <row r="485" spans="1:6" ht="14.25" customHeight="1" x14ac:dyDescent="0.25">
      <c r="A485" s="36" t="s">
        <v>240</v>
      </c>
      <c r="B485" s="33" t="s">
        <v>239</v>
      </c>
      <c r="C485" s="33" t="s">
        <v>241</v>
      </c>
      <c r="D485" s="35">
        <f>3000.3-44.5-13.4+1.5</f>
        <v>2943.9</v>
      </c>
      <c r="E485" s="35">
        <v>3000.3</v>
      </c>
      <c r="F485" s="35">
        <v>3000.3</v>
      </c>
    </row>
    <row r="486" spans="1:6" ht="31.5" customHeight="1" x14ac:dyDescent="0.25">
      <c r="A486" s="36" t="s">
        <v>121</v>
      </c>
      <c r="B486" s="33" t="s">
        <v>239</v>
      </c>
      <c r="C486" s="33" t="s">
        <v>122</v>
      </c>
      <c r="D486" s="35">
        <f>D487</f>
        <v>3517.5</v>
      </c>
      <c r="E486" s="35">
        <f>E487</f>
        <v>2121.1999999999998</v>
      </c>
      <c r="F486" s="35">
        <f>F487</f>
        <v>2121.1999999999998</v>
      </c>
    </row>
    <row r="487" spans="1:6" ht="27" customHeight="1" x14ac:dyDescent="0.25">
      <c r="A487" s="36" t="s">
        <v>256</v>
      </c>
      <c r="B487" s="33" t="s">
        <v>239</v>
      </c>
      <c r="C487" s="33" t="s">
        <v>124</v>
      </c>
      <c r="D487" s="35">
        <f>2121.2-256.3+1652.6</f>
        <v>3517.5</v>
      </c>
      <c r="E487" s="35">
        <v>2121.1999999999998</v>
      </c>
      <c r="F487" s="35">
        <v>2121.1999999999998</v>
      </c>
    </row>
    <row r="488" spans="1:6" ht="27" customHeight="1" x14ac:dyDescent="0.25">
      <c r="A488" s="36" t="s">
        <v>715</v>
      </c>
      <c r="B488" s="33" t="s">
        <v>716</v>
      </c>
      <c r="C488" s="33" t="s">
        <v>102</v>
      </c>
      <c r="D488" s="35">
        <f>D489</f>
        <v>1100.3</v>
      </c>
      <c r="E488" s="35">
        <f t="shared" ref="E488:F489" si="103">E489</f>
        <v>0</v>
      </c>
      <c r="F488" s="35">
        <f t="shared" si="103"/>
        <v>0</v>
      </c>
    </row>
    <row r="489" spans="1:6" ht="69" customHeight="1" x14ac:dyDescent="0.25">
      <c r="A489" s="36" t="s">
        <v>111</v>
      </c>
      <c r="B489" s="33" t="s">
        <v>716</v>
      </c>
      <c r="C489" s="33" t="s">
        <v>112</v>
      </c>
      <c r="D489" s="35">
        <f>D490</f>
        <v>1100.3</v>
      </c>
      <c r="E489" s="35">
        <f t="shared" si="103"/>
        <v>0</v>
      </c>
      <c r="F489" s="35">
        <f t="shared" si="103"/>
        <v>0</v>
      </c>
    </row>
    <row r="490" spans="1:6" ht="27" customHeight="1" x14ac:dyDescent="0.25">
      <c r="A490" s="36" t="s">
        <v>240</v>
      </c>
      <c r="B490" s="33" t="s">
        <v>716</v>
      </c>
      <c r="C490" s="33" t="s">
        <v>241</v>
      </c>
      <c r="D490" s="35">
        <f>845.1+255.2</f>
        <v>1100.3</v>
      </c>
      <c r="E490" s="35">
        <v>0</v>
      </c>
      <c r="F490" s="35">
        <v>0</v>
      </c>
    </row>
    <row r="491" spans="1:6" ht="44.25" customHeight="1" x14ac:dyDescent="0.25">
      <c r="A491" s="36" t="s">
        <v>717</v>
      </c>
      <c r="B491" s="33" t="s">
        <v>718</v>
      </c>
      <c r="C491" s="33" t="s">
        <v>102</v>
      </c>
      <c r="D491" s="35">
        <f>D492</f>
        <v>56.4</v>
      </c>
      <c r="E491" s="35">
        <f t="shared" ref="E491:F492" si="104">E492</f>
        <v>0</v>
      </c>
      <c r="F491" s="35">
        <f t="shared" si="104"/>
        <v>0</v>
      </c>
    </row>
    <row r="492" spans="1:6" ht="66.75" customHeight="1" x14ac:dyDescent="0.25">
      <c r="A492" s="36" t="s">
        <v>111</v>
      </c>
      <c r="B492" s="33" t="s">
        <v>718</v>
      </c>
      <c r="C492" s="33" t="s">
        <v>112</v>
      </c>
      <c r="D492" s="35">
        <f>D493</f>
        <v>56.4</v>
      </c>
      <c r="E492" s="35">
        <f t="shared" si="104"/>
        <v>0</v>
      </c>
      <c r="F492" s="35">
        <f t="shared" si="104"/>
        <v>0</v>
      </c>
    </row>
    <row r="493" spans="1:6" ht="27" customHeight="1" x14ac:dyDescent="0.25">
      <c r="A493" s="36" t="s">
        <v>240</v>
      </c>
      <c r="B493" s="33" t="s">
        <v>718</v>
      </c>
      <c r="C493" s="33" t="s">
        <v>241</v>
      </c>
      <c r="D493" s="35">
        <f>44.5+13.4-1.5</f>
        <v>56.4</v>
      </c>
      <c r="E493" s="35">
        <v>0</v>
      </c>
      <c r="F493" s="35">
        <v>0</v>
      </c>
    </row>
    <row r="494" spans="1:6" ht="57" customHeight="1" x14ac:dyDescent="0.25">
      <c r="A494" s="36" t="s">
        <v>236</v>
      </c>
      <c r="B494" s="33" t="s">
        <v>237</v>
      </c>
      <c r="C494" s="33" t="s">
        <v>102</v>
      </c>
      <c r="D494" s="35">
        <f t="shared" ref="D494:F495" si="105">D495</f>
        <v>496</v>
      </c>
      <c r="E494" s="35">
        <f t="shared" si="105"/>
        <v>496</v>
      </c>
      <c r="F494" s="35">
        <f t="shared" si="105"/>
        <v>496</v>
      </c>
    </row>
    <row r="495" spans="1:6" ht="16.5" customHeight="1" x14ac:dyDescent="0.25">
      <c r="A495" s="36" t="s">
        <v>125</v>
      </c>
      <c r="B495" s="33" t="s">
        <v>237</v>
      </c>
      <c r="C495" s="33" t="s">
        <v>126</v>
      </c>
      <c r="D495" s="35">
        <f t="shared" si="105"/>
        <v>496</v>
      </c>
      <c r="E495" s="35">
        <f t="shared" si="105"/>
        <v>496</v>
      </c>
      <c r="F495" s="35">
        <f t="shared" si="105"/>
        <v>496</v>
      </c>
    </row>
    <row r="496" spans="1:6" ht="18" customHeight="1" x14ac:dyDescent="0.25">
      <c r="A496" s="36" t="s">
        <v>127</v>
      </c>
      <c r="B496" s="33" t="s">
        <v>237</v>
      </c>
      <c r="C496" s="33" t="s">
        <v>128</v>
      </c>
      <c r="D496" s="35">
        <v>496</v>
      </c>
      <c r="E496" s="35">
        <v>496</v>
      </c>
      <c r="F496" s="35">
        <v>496</v>
      </c>
    </row>
    <row r="497" spans="1:6" ht="17.25" hidden="1" customHeight="1" x14ac:dyDescent="0.2">
      <c r="A497" s="52" t="s">
        <v>533</v>
      </c>
      <c r="B497" s="31" t="s">
        <v>534</v>
      </c>
      <c r="C497" s="31" t="s">
        <v>102</v>
      </c>
      <c r="D497" s="32">
        <f t="shared" ref="D497:F498" si="106">D498</f>
        <v>0</v>
      </c>
      <c r="E497" s="32">
        <f t="shared" si="106"/>
        <v>0</v>
      </c>
      <c r="F497" s="32">
        <f t="shared" si="106"/>
        <v>0</v>
      </c>
    </row>
    <row r="498" spans="1:6" ht="27" hidden="1" customHeight="1" x14ac:dyDescent="0.25">
      <c r="A498" s="36" t="s">
        <v>535</v>
      </c>
      <c r="B498" s="33" t="s">
        <v>536</v>
      </c>
      <c r="C498" s="33" t="s">
        <v>102</v>
      </c>
      <c r="D498" s="35">
        <f t="shared" si="106"/>
        <v>0</v>
      </c>
      <c r="E498" s="35">
        <f t="shared" si="106"/>
        <v>0</v>
      </c>
      <c r="F498" s="35">
        <f t="shared" si="106"/>
        <v>0</v>
      </c>
    </row>
    <row r="499" spans="1:6" ht="15" hidden="1" customHeight="1" x14ac:dyDescent="0.25">
      <c r="A499" s="36" t="s">
        <v>537</v>
      </c>
      <c r="B499" s="33" t="s">
        <v>536</v>
      </c>
      <c r="C499" s="33" t="s">
        <v>538</v>
      </c>
      <c r="D499" s="35"/>
      <c r="E499" s="35"/>
      <c r="F499" s="35"/>
    </row>
    <row r="500" spans="1:6" ht="15" hidden="1" customHeight="1" x14ac:dyDescent="0.2">
      <c r="A500" s="52" t="s">
        <v>160</v>
      </c>
      <c r="B500" s="31" t="s">
        <v>161</v>
      </c>
      <c r="C500" s="31" t="s">
        <v>102</v>
      </c>
      <c r="D500" s="32">
        <f>D501</f>
        <v>0</v>
      </c>
      <c r="E500" s="32">
        <f t="shared" ref="E500:F502" si="107">E501</f>
        <v>0</v>
      </c>
      <c r="F500" s="32">
        <f t="shared" si="107"/>
        <v>0</v>
      </c>
    </row>
    <row r="501" spans="1:6" ht="32.25" hidden="1" customHeight="1" x14ac:dyDescent="0.25">
      <c r="A501" s="36" t="s">
        <v>162</v>
      </c>
      <c r="B501" s="33" t="s">
        <v>163</v>
      </c>
      <c r="C501" s="33" t="s">
        <v>102</v>
      </c>
      <c r="D501" s="35">
        <f>D502</f>
        <v>0</v>
      </c>
      <c r="E501" s="35">
        <f t="shared" si="107"/>
        <v>0</v>
      </c>
      <c r="F501" s="35">
        <f t="shared" si="107"/>
        <v>0</v>
      </c>
    </row>
    <row r="502" spans="1:6" ht="31.5" hidden="1" customHeight="1" x14ac:dyDescent="0.25">
      <c r="A502" s="36" t="s">
        <v>121</v>
      </c>
      <c r="B502" s="33" t="s">
        <v>163</v>
      </c>
      <c r="C502" s="33" t="s">
        <v>122</v>
      </c>
      <c r="D502" s="35">
        <f>D503</f>
        <v>0</v>
      </c>
      <c r="E502" s="35">
        <f t="shared" si="107"/>
        <v>0</v>
      </c>
      <c r="F502" s="35">
        <f t="shared" si="107"/>
        <v>0</v>
      </c>
    </row>
    <row r="503" spans="1:6" ht="33" hidden="1" customHeight="1" x14ac:dyDescent="0.25">
      <c r="A503" s="36" t="s">
        <v>123</v>
      </c>
      <c r="B503" s="33" t="s">
        <v>163</v>
      </c>
      <c r="C503" s="33" t="s">
        <v>124</v>
      </c>
      <c r="D503" s="35"/>
      <c r="E503" s="35"/>
      <c r="F503" s="35"/>
    </row>
    <row r="504" spans="1:6" ht="16.5" customHeight="1" x14ac:dyDescent="0.2">
      <c r="A504" s="52" t="s">
        <v>166</v>
      </c>
      <c r="B504" s="31" t="s">
        <v>167</v>
      </c>
      <c r="C504" s="31" t="s">
        <v>102</v>
      </c>
      <c r="D504" s="32">
        <f>D505</f>
        <v>99</v>
      </c>
      <c r="E504" s="32">
        <f t="shared" ref="E504:F507" si="108">E505</f>
        <v>99</v>
      </c>
      <c r="F504" s="32">
        <f t="shared" si="108"/>
        <v>99</v>
      </c>
    </row>
    <row r="505" spans="1:6" ht="18" customHeight="1" x14ac:dyDescent="0.25">
      <c r="A505" s="36" t="s">
        <v>168</v>
      </c>
      <c r="B505" s="33" t="s">
        <v>169</v>
      </c>
      <c r="C505" s="33" t="s">
        <v>102</v>
      </c>
      <c r="D505" s="35">
        <f>D506</f>
        <v>99</v>
      </c>
      <c r="E505" s="35">
        <f t="shared" si="108"/>
        <v>99</v>
      </c>
      <c r="F505" s="35">
        <f t="shared" si="108"/>
        <v>99</v>
      </c>
    </row>
    <row r="506" spans="1:6" ht="32.25" customHeight="1" x14ac:dyDescent="0.25">
      <c r="A506" s="36" t="s">
        <v>170</v>
      </c>
      <c r="B506" s="33" t="s">
        <v>171</v>
      </c>
      <c r="C506" s="33" t="s">
        <v>102</v>
      </c>
      <c r="D506" s="35">
        <f>D507</f>
        <v>99</v>
      </c>
      <c r="E506" s="35">
        <f t="shared" si="108"/>
        <v>99</v>
      </c>
      <c r="F506" s="35">
        <f t="shared" si="108"/>
        <v>99</v>
      </c>
    </row>
    <row r="507" spans="1:6" ht="16.5" customHeight="1" x14ac:dyDescent="0.25">
      <c r="A507" s="36" t="s">
        <v>125</v>
      </c>
      <c r="B507" s="33" t="s">
        <v>171</v>
      </c>
      <c r="C507" s="33" t="s">
        <v>126</v>
      </c>
      <c r="D507" s="35">
        <f>D508</f>
        <v>99</v>
      </c>
      <c r="E507" s="35">
        <f t="shared" si="108"/>
        <v>99</v>
      </c>
      <c r="F507" s="35">
        <f t="shared" si="108"/>
        <v>99</v>
      </c>
    </row>
    <row r="508" spans="1:6" ht="15.75" customHeight="1" x14ac:dyDescent="0.25">
      <c r="A508" s="36" t="s">
        <v>172</v>
      </c>
      <c r="B508" s="33" t="s">
        <v>171</v>
      </c>
      <c r="C508" s="33" t="s">
        <v>173</v>
      </c>
      <c r="D508" s="35">
        <v>99</v>
      </c>
      <c r="E508" s="35">
        <v>99</v>
      </c>
      <c r="F508" s="35">
        <v>99</v>
      </c>
    </row>
    <row r="509" spans="1:6" ht="26.25" hidden="1" x14ac:dyDescent="0.25">
      <c r="A509" s="36" t="s">
        <v>105</v>
      </c>
      <c r="B509" s="33" t="s">
        <v>552</v>
      </c>
      <c r="C509" s="33" t="s">
        <v>102</v>
      </c>
      <c r="D509" s="35">
        <f t="shared" ref="D509:F512" si="109">D510</f>
        <v>0</v>
      </c>
      <c r="E509" s="35">
        <f t="shared" si="109"/>
        <v>0</v>
      </c>
      <c r="F509" s="35">
        <f t="shared" si="109"/>
        <v>0</v>
      </c>
    </row>
    <row r="510" spans="1:6" ht="13.5" hidden="1" customHeight="1" x14ac:dyDescent="0.25">
      <c r="A510" s="36" t="s">
        <v>107</v>
      </c>
      <c r="B510" s="33" t="s">
        <v>553</v>
      </c>
      <c r="C510" s="33" t="s">
        <v>102</v>
      </c>
      <c r="D510" s="35">
        <f t="shared" si="109"/>
        <v>0</v>
      </c>
      <c r="E510" s="35">
        <f t="shared" si="109"/>
        <v>0</v>
      </c>
      <c r="F510" s="35">
        <f t="shared" si="109"/>
        <v>0</v>
      </c>
    </row>
    <row r="511" spans="1:6" ht="39" hidden="1" x14ac:dyDescent="0.25">
      <c r="A511" s="36" t="s">
        <v>554</v>
      </c>
      <c r="B511" s="33" t="s">
        <v>555</v>
      </c>
      <c r="C511" s="33" t="s">
        <v>102</v>
      </c>
      <c r="D511" s="35">
        <f t="shared" si="109"/>
        <v>0</v>
      </c>
      <c r="E511" s="35">
        <f t="shared" si="109"/>
        <v>0</v>
      </c>
      <c r="F511" s="35">
        <f t="shared" si="109"/>
        <v>0</v>
      </c>
    </row>
    <row r="512" spans="1:6" ht="15" hidden="1" x14ac:dyDescent="0.25">
      <c r="A512" s="36" t="s">
        <v>125</v>
      </c>
      <c r="B512" s="33" t="s">
        <v>555</v>
      </c>
      <c r="C512" s="33" t="s">
        <v>126</v>
      </c>
      <c r="D512" s="35">
        <f t="shared" si="109"/>
        <v>0</v>
      </c>
      <c r="E512" s="35">
        <f t="shared" si="109"/>
        <v>0</v>
      </c>
      <c r="F512" s="35">
        <f t="shared" si="109"/>
        <v>0</v>
      </c>
    </row>
    <row r="513" spans="1:6" ht="15" hidden="1" x14ac:dyDescent="0.25">
      <c r="A513" s="55" t="s">
        <v>127</v>
      </c>
      <c r="B513" s="33" t="s">
        <v>555</v>
      </c>
      <c r="C513" s="33" t="s">
        <v>128</v>
      </c>
      <c r="D513" s="35">
        <v>0</v>
      </c>
      <c r="E513" s="35">
        <v>0</v>
      </c>
      <c r="F513" s="35">
        <v>0</v>
      </c>
    </row>
    <row r="514" spans="1:6" s="39" customFormat="1" ht="2.25" hidden="1" customHeight="1" x14ac:dyDescent="0.25">
      <c r="A514" s="36"/>
      <c r="B514" s="33"/>
      <c r="C514" s="33"/>
      <c r="D514" s="35" t="e">
        <f>#REF!/1000</f>
        <v>#REF!</v>
      </c>
      <c r="E514" s="35" t="e">
        <f>#REF!/1000</f>
        <v>#REF!</v>
      </c>
      <c r="F514" s="35" t="e">
        <f>#REF!/1000</f>
        <v>#REF!</v>
      </c>
    </row>
    <row r="515" spans="1:6" s="38" customFormat="1" ht="15" hidden="1" x14ac:dyDescent="0.25">
      <c r="A515" s="36" t="s">
        <v>497</v>
      </c>
      <c r="B515" s="33" t="s">
        <v>101</v>
      </c>
      <c r="C515" s="33" t="s">
        <v>102</v>
      </c>
      <c r="D515" s="35">
        <f t="shared" ref="D515:F518" si="110">D516</f>
        <v>0</v>
      </c>
      <c r="E515" s="35">
        <f t="shared" si="110"/>
        <v>0</v>
      </c>
      <c r="F515" s="35">
        <f t="shared" si="110"/>
        <v>0</v>
      </c>
    </row>
    <row r="516" spans="1:6" s="38" customFormat="1" ht="26.25" hidden="1" x14ac:dyDescent="0.25">
      <c r="A516" s="36" t="s">
        <v>340</v>
      </c>
      <c r="B516" s="33" t="s">
        <v>341</v>
      </c>
      <c r="C516" s="33" t="s">
        <v>102</v>
      </c>
      <c r="D516" s="35">
        <f t="shared" si="110"/>
        <v>0</v>
      </c>
      <c r="E516" s="35">
        <f t="shared" si="110"/>
        <v>0</v>
      </c>
      <c r="F516" s="35">
        <f t="shared" si="110"/>
        <v>0</v>
      </c>
    </row>
    <row r="517" spans="1:6" s="38" customFormat="1" ht="26.25" hidden="1" x14ac:dyDescent="0.25">
      <c r="A517" s="36" t="s">
        <v>498</v>
      </c>
      <c r="B517" s="33" t="s">
        <v>499</v>
      </c>
      <c r="C517" s="33" t="s">
        <v>102</v>
      </c>
      <c r="D517" s="35">
        <f t="shared" si="110"/>
        <v>0</v>
      </c>
      <c r="E517" s="35">
        <f t="shared" si="110"/>
        <v>0</v>
      </c>
      <c r="F517" s="35">
        <f t="shared" si="110"/>
        <v>0</v>
      </c>
    </row>
    <row r="518" spans="1:6" s="38" customFormat="1" ht="15" hidden="1" x14ac:dyDescent="0.25">
      <c r="A518" s="36" t="s">
        <v>496</v>
      </c>
      <c r="B518" s="33" t="s">
        <v>499</v>
      </c>
      <c r="C518" s="33" t="s">
        <v>487</v>
      </c>
      <c r="D518" s="35">
        <f t="shared" si="110"/>
        <v>0</v>
      </c>
      <c r="E518" s="35">
        <f t="shared" si="110"/>
        <v>0</v>
      </c>
      <c r="F518" s="35">
        <f t="shared" si="110"/>
        <v>0</v>
      </c>
    </row>
    <row r="519" spans="1:6" s="38" customFormat="1" ht="15.75" hidden="1" customHeight="1" x14ac:dyDescent="0.25">
      <c r="A519" s="36" t="s">
        <v>488</v>
      </c>
      <c r="B519" s="33" t="s">
        <v>499</v>
      </c>
      <c r="C519" s="33" t="s">
        <v>489</v>
      </c>
      <c r="D519" s="35">
        <v>0</v>
      </c>
      <c r="E519" s="35">
        <v>0</v>
      </c>
      <c r="F519" s="35">
        <v>0</v>
      </c>
    </row>
    <row r="520" spans="1:6" s="38" customFormat="1" ht="30.75" hidden="1" customHeight="1" x14ac:dyDescent="0.25">
      <c r="A520" s="58" t="s">
        <v>521</v>
      </c>
      <c r="B520" s="33" t="s">
        <v>522</v>
      </c>
      <c r="C520" s="33" t="s">
        <v>102</v>
      </c>
      <c r="D520" s="35">
        <f t="shared" ref="D520:F521" si="111">D521</f>
        <v>0</v>
      </c>
      <c r="E520" s="35">
        <f t="shared" si="111"/>
        <v>0</v>
      </c>
      <c r="F520" s="35">
        <f t="shared" si="111"/>
        <v>0</v>
      </c>
    </row>
    <row r="521" spans="1:6" s="38" customFormat="1" ht="26.25" hidden="1" x14ac:dyDescent="0.25">
      <c r="A521" s="36" t="s">
        <v>523</v>
      </c>
      <c r="B521" s="33" t="s">
        <v>522</v>
      </c>
      <c r="C521" s="33" t="s">
        <v>122</v>
      </c>
      <c r="D521" s="35">
        <f t="shared" si="111"/>
        <v>0</v>
      </c>
      <c r="E521" s="35">
        <f t="shared" si="111"/>
        <v>0</v>
      </c>
      <c r="F521" s="35">
        <f t="shared" si="111"/>
        <v>0</v>
      </c>
    </row>
    <row r="522" spans="1:6" s="38" customFormat="1" ht="26.25" hidden="1" x14ac:dyDescent="0.25">
      <c r="A522" s="36" t="s">
        <v>256</v>
      </c>
      <c r="B522" s="33" t="s">
        <v>522</v>
      </c>
      <c r="C522" s="33" t="s">
        <v>124</v>
      </c>
      <c r="D522" s="35">
        <v>0</v>
      </c>
      <c r="E522" s="35">
        <v>0</v>
      </c>
      <c r="F522" s="35">
        <v>0</v>
      </c>
    </row>
    <row r="523" spans="1:6" s="38" customFormat="1" ht="26.25" hidden="1" x14ac:dyDescent="0.25">
      <c r="A523" s="36" t="s">
        <v>524</v>
      </c>
      <c r="B523" s="33" t="s">
        <v>525</v>
      </c>
      <c r="C523" s="33" t="s">
        <v>102</v>
      </c>
      <c r="D523" s="35">
        <f t="shared" ref="D523:F524" si="112">D524</f>
        <v>0</v>
      </c>
      <c r="E523" s="35">
        <f t="shared" si="112"/>
        <v>0</v>
      </c>
      <c r="F523" s="35">
        <f t="shared" si="112"/>
        <v>0</v>
      </c>
    </row>
    <row r="524" spans="1:6" s="38" customFormat="1" ht="26.25" hidden="1" x14ac:dyDescent="0.25">
      <c r="A524" s="36" t="s">
        <v>523</v>
      </c>
      <c r="B524" s="33" t="s">
        <v>525</v>
      </c>
      <c r="C524" s="33" t="s">
        <v>122</v>
      </c>
      <c r="D524" s="35">
        <f t="shared" si="112"/>
        <v>0</v>
      </c>
      <c r="E524" s="35">
        <f t="shared" si="112"/>
        <v>0</v>
      </c>
      <c r="F524" s="35">
        <f t="shared" si="112"/>
        <v>0</v>
      </c>
    </row>
    <row r="525" spans="1:6" s="38" customFormat="1" ht="26.25" hidden="1" x14ac:dyDescent="0.25">
      <c r="A525" s="36" t="s">
        <v>256</v>
      </c>
      <c r="B525" s="33" t="s">
        <v>525</v>
      </c>
      <c r="C525" s="33" t="s">
        <v>124</v>
      </c>
      <c r="D525" s="35">
        <v>0</v>
      </c>
      <c r="E525" s="35">
        <v>0</v>
      </c>
      <c r="F525" s="35">
        <v>0</v>
      </c>
    </row>
    <row r="526" spans="1:6" ht="39" hidden="1" x14ac:dyDescent="0.25">
      <c r="A526" s="36" t="s">
        <v>526</v>
      </c>
      <c r="B526" s="33" t="s">
        <v>527</v>
      </c>
      <c r="C526" s="33" t="s">
        <v>102</v>
      </c>
      <c r="D526" s="35">
        <f t="shared" ref="D526:F528" si="113">D527</f>
        <v>0</v>
      </c>
      <c r="E526" s="35">
        <f t="shared" si="113"/>
        <v>0</v>
      </c>
      <c r="F526" s="35">
        <f t="shared" si="113"/>
        <v>0</v>
      </c>
    </row>
    <row r="527" spans="1:6" ht="26.25" hidden="1" x14ac:dyDescent="0.25">
      <c r="A527" s="36" t="s">
        <v>528</v>
      </c>
      <c r="B527" s="33" t="s">
        <v>527</v>
      </c>
      <c r="C527" s="33" t="s">
        <v>102</v>
      </c>
      <c r="D527" s="35">
        <f t="shared" si="113"/>
        <v>0</v>
      </c>
      <c r="E527" s="35">
        <f t="shared" si="113"/>
        <v>0</v>
      </c>
      <c r="F527" s="35">
        <f t="shared" si="113"/>
        <v>0</v>
      </c>
    </row>
    <row r="528" spans="1:6" ht="64.5" hidden="1" x14ac:dyDescent="0.25">
      <c r="A528" s="36" t="s">
        <v>111</v>
      </c>
      <c r="B528" s="33" t="s">
        <v>527</v>
      </c>
      <c r="C528" s="33" t="s">
        <v>112</v>
      </c>
      <c r="D528" s="35">
        <f t="shared" si="113"/>
        <v>0</v>
      </c>
      <c r="E528" s="35">
        <f t="shared" si="113"/>
        <v>0</v>
      </c>
      <c r="F528" s="35">
        <f t="shared" si="113"/>
        <v>0</v>
      </c>
    </row>
    <row r="529" spans="1:7" ht="15" hidden="1" x14ac:dyDescent="0.25">
      <c r="A529" s="36" t="s">
        <v>529</v>
      </c>
      <c r="B529" s="33" t="s">
        <v>527</v>
      </c>
      <c r="C529" s="33" t="s">
        <v>241</v>
      </c>
      <c r="D529" s="35">
        <f>30-30</f>
        <v>0</v>
      </c>
      <c r="E529" s="35">
        <f>30-30</f>
        <v>0</v>
      </c>
      <c r="F529" s="35">
        <f>30-30</f>
        <v>0</v>
      </c>
    </row>
    <row r="530" spans="1:7" ht="51.75" hidden="1" x14ac:dyDescent="0.25">
      <c r="A530" s="36" t="s">
        <v>530</v>
      </c>
      <c r="B530" s="33" t="s">
        <v>439</v>
      </c>
      <c r="C530" s="33" t="s">
        <v>102</v>
      </c>
      <c r="D530" s="35">
        <f t="shared" ref="D530:F531" si="114">D531</f>
        <v>0</v>
      </c>
      <c r="E530" s="35">
        <f t="shared" si="114"/>
        <v>0</v>
      </c>
      <c r="F530" s="35">
        <f t="shared" si="114"/>
        <v>0</v>
      </c>
    </row>
    <row r="531" spans="1:7" ht="26.25" hidden="1" x14ac:dyDescent="0.25">
      <c r="A531" s="36" t="s">
        <v>523</v>
      </c>
      <c r="B531" s="33" t="s">
        <v>439</v>
      </c>
      <c r="C531" s="33" t="s">
        <v>122</v>
      </c>
      <c r="D531" s="35">
        <f t="shared" si="114"/>
        <v>0</v>
      </c>
      <c r="E531" s="35">
        <f t="shared" si="114"/>
        <v>0</v>
      </c>
      <c r="F531" s="35">
        <f t="shared" si="114"/>
        <v>0</v>
      </c>
    </row>
    <row r="532" spans="1:7" ht="26.25" hidden="1" x14ac:dyDescent="0.25">
      <c r="A532" s="36" t="s">
        <v>256</v>
      </c>
      <c r="B532" s="33" t="s">
        <v>439</v>
      </c>
      <c r="C532" s="33" t="s">
        <v>124</v>
      </c>
      <c r="D532" s="35">
        <v>0</v>
      </c>
      <c r="E532" s="35">
        <v>0</v>
      </c>
      <c r="F532" s="35">
        <v>0</v>
      </c>
    </row>
    <row r="533" spans="1:7" s="44" customFormat="1" ht="15.75" x14ac:dyDescent="0.25">
      <c r="A533" s="52" t="s">
        <v>539</v>
      </c>
      <c r="B533" s="43"/>
      <c r="C533" s="43"/>
      <c r="D533" s="32">
        <f>D13+D26+D38+D47+D52+D61+D70+D93+D113+D133+D152+D198+D232+D288+D297+D321+D332+D349+D370+D387+D400+D482+D504+D381+D227</f>
        <v>100783.90000000001</v>
      </c>
      <c r="E533" s="32">
        <f t="shared" ref="E533:F533" si="115">E13+E26+E38+E47+E52+E61+E70+E93+E113+E133+E152+E198+E232+E288+E297+E321+E332+E349+E370+E387+E400+E482+E504+E381+E227</f>
        <v>88887.499999999985</v>
      </c>
      <c r="F533" s="32">
        <f t="shared" si="115"/>
        <v>91397.4</v>
      </c>
      <c r="G533" s="67"/>
    </row>
    <row r="534" spans="1:7" x14ac:dyDescent="0.2">
      <c r="A534" s="45"/>
      <c r="B534" s="46"/>
      <c r="C534" s="46"/>
      <c r="D534" s="46"/>
      <c r="E534" s="46"/>
      <c r="F534" s="46"/>
    </row>
    <row r="535" spans="1:7" x14ac:dyDescent="0.2">
      <c r="A535" s="45"/>
      <c r="B535" s="46"/>
      <c r="C535" s="46"/>
      <c r="D535" s="48">
        <v>86772.1</v>
      </c>
      <c r="E535" s="48">
        <v>88680.7</v>
      </c>
      <c r="F535" s="48">
        <v>91111</v>
      </c>
    </row>
    <row r="536" spans="1:7" x14ac:dyDescent="0.2">
      <c r="A536" s="45"/>
      <c r="B536" s="46"/>
      <c r="C536" s="46"/>
      <c r="D536" s="46"/>
      <c r="E536" s="46"/>
      <c r="F536" s="46"/>
    </row>
    <row r="537" spans="1:7" x14ac:dyDescent="0.2">
      <c r="A537" s="45"/>
      <c r="B537" s="46"/>
      <c r="C537" s="46"/>
      <c r="D537" s="46"/>
      <c r="E537" s="46"/>
      <c r="F537" s="46"/>
    </row>
    <row r="538" spans="1:7" x14ac:dyDescent="0.2">
      <c r="A538" s="45"/>
      <c r="B538" s="46"/>
      <c r="C538" s="46"/>
      <c r="D538" s="46"/>
    </row>
    <row r="539" spans="1:7" x14ac:dyDescent="0.2">
      <c r="A539" s="45"/>
      <c r="B539" s="46"/>
      <c r="C539" s="46"/>
      <c r="D539" s="46"/>
    </row>
    <row r="540" spans="1:7" x14ac:dyDescent="0.2">
      <c r="A540" s="45"/>
      <c r="B540" s="46"/>
      <c r="C540" s="46"/>
      <c r="D540" s="46"/>
    </row>
    <row r="541" spans="1:7" x14ac:dyDescent="0.2">
      <c r="A541" s="45"/>
      <c r="B541" s="46"/>
      <c r="C541" s="46"/>
      <c r="D541" s="46"/>
    </row>
    <row r="542" spans="1:7" x14ac:dyDescent="0.2">
      <c r="A542" s="45"/>
      <c r="B542" s="46"/>
      <c r="C542" s="46"/>
      <c r="D542" s="46"/>
    </row>
    <row r="543" spans="1:7" x14ac:dyDescent="0.2">
      <c r="A543" s="45"/>
      <c r="B543" s="46"/>
      <c r="C543" s="46"/>
      <c r="D543" s="46"/>
    </row>
    <row r="544" spans="1:7" x14ac:dyDescent="0.2">
      <c r="A544" s="45"/>
      <c r="B544" s="46"/>
      <c r="C544" s="46"/>
      <c r="D544" s="46"/>
    </row>
    <row r="545" spans="1:4" x14ac:dyDescent="0.2">
      <c r="A545" s="45"/>
      <c r="B545" s="46"/>
      <c r="C545" s="46"/>
      <c r="D545" s="46"/>
    </row>
    <row r="546" spans="1:4" x14ac:dyDescent="0.2">
      <c r="A546" s="45"/>
      <c r="B546" s="46"/>
      <c r="C546" s="46"/>
      <c r="D546" s="46"/>
    </row>
    <row r="547" spans="1:4" x14ac:dyDescent="0.2">
      <c r="A547" s="45"/>
      <c r="B547" s="46"/>
      <c r="C547" s="46"/>
      <c r="D547" s="46"/>
    </row>
    <row r="548" spans="1:4" x14ac:dyDescent="0.2">
      <c r="A548" s="45"/>
      <c r="B548" s="46"/>
      <c r="C548" s="46"/>
      <c r="D548" s="46"/>
    </row>
    <row r="549" spans="1:4" x14ac:dyDescent="0.2">
      <c r="A549" s="45"/>
      <c r="B549" s="46"/>
      <c r="C549" s="46"/>
      <c r="D549" s="46"/>
    </row>
    <row r="550" spans="1:4" x14ac:dyDescent="0.2">
      <c r="A550" s="45"/>
      <c r="B550" s="46"/>
      <c r="C550" s="46"/>
      <c r="D550" s="46"/>
    </row>
    <row r="551" spans="1:4" x14ac:dyDescent="0.2">
      <c r="A551" s="45"/>
      <c r="B551" s="46"/>
      <c r="C551" s="46"/>
      <c r="D551" s="46"/>
    </row>
    <row r="552" spans="1:4" x14ac:dyDescent="0.2">
      <c r="A552" s="45"/>
      <c r="B552" s="46"/>
      <c r="C552" s="46"/>
      <c r="D552" s="46"/>
    </row>
    <row r="553" spans="1:4" x14ac:dyDescent="0.2">
      <c r="A553" s="45"/>
      <c r="B553" s="46"/>
      <c r="C553" s="46"/>
      <c r="D553" s="46"/>
    </row>
    <row r="554" spans="1:4" x14ac:dyDescent="0.2">
      <c r="A554" s="45"/>
      <c r="B554" s="46"/>
      <c r="C554" s="46"/>
      <c r="D554" s="46"/>
    </row>
    <row r="555" spans="1:4" x14ac:dyDescent="0.2">
      <c r="A555" s="45"/>
      <c r="B555" s="46"/>
      <c r="C555" s="46"/>
      <c r="D555" s="46"/>
    </row>
    <row r="556" spans="1:4" x14ac:dyDescent="0.2">
      <c r="A556" s="45"/>
      <c r="B556" s="46"/>
      <c r="C556" s="46"/>
      <c r="D556" s="46"/>
    </row>
    <row r="557" spans="1:4" x14ac:dyDescent="0.2">
      <c r="A557" s="45"/>
      <c r="B557" s="46"/>
      <c r="C557" s="46"/>
      <c r="D557" s="46"/>
    </row>
    <row r="558" spans="1:4" x14ac:dyDescent="0.2">
      <c r="A558" s="45"/>
      <c r="B558" s="46"/>
      <c r="C558" s="46"/>
      <c r="D558" s="46"/>
    </row>
    <row r="559" spans="1:4" x14ac:dyDescent="0.2">
      <c r="A559" s="45"/>
      <c r="B559" s="46"/>
      <c r="C559" s="46"/>
      <c r="D559" s="46"/>
    </row>
    <row r="560" spans="1:4" x14ac:dyDescent="0.2">
      <c r="A560" s="45"/>
      <c r="B560" s="46"/>
      <c r="C560" s="46"/>
      <c r="D560" s="46"/>
    </row>
    <row r="561" spans="1:4" x14ac:dyDescent="0.2">
      <c r="A561" s="45"/>
      <c r="B561" s="46"/>
      <c r="C561" s="46"/>
      <c r="D561" s="46"/>
    </row>
    <row r="562" spans="1:4" x14ac:dyDescent="0.2">
      <c r="A562" s="45"/>
      <c r="B562" s="46"/>
      <c r="C562" s="46"/>
      <c r="D562" s="46"/>
    </row>
    <row r="563" spans="1:4" x14ac:dyDescent="0.2">
      <c r="A563" s="45"/>
      <c r="B563" s="46"/>
      <c r="C563" s="46"/>
      <c r="D563" s="46"/>
    </row>
    <row r="564" spans="1:4" x14ac:dyDescent="0.2">
      <c r="A564" s="45"/>
      <c r="B564" s="46"/>
      <c r="C564" s="46"/>
      <c r="D564" s="46"/>
    </row>
    <row r="565" spans="1:4" x14ac:dyDescent="0.2">
      <c r="A565" s="45"/>
      <c r="B565" s="46"/>
      <c r="C565" s="46"/>
      <c r="D565" s="46"/>
    </row>
    <row r="566" spans="1:4" x14ac:dyDescent="0.2">
      <c r="A566" s="45"/>
      <c r="B566" s="46"/>
      <c r="C566" s="46"/>
      <c r="D566" s="46"/>
    </row>
    <row r="567" spans="1:4" x14ac:dyDescent="0.2">
      <c r="A567" s="45"/>
      <c r="B567" s="46"/>
      <c r="C567" s="46"/>
      <c r="D567" s="46"/>
    </row>
    <row r="568" spans="1:4" x14ac:dyDescent="0.2">
      <c r="A568" s="45"/>
      <c r="B568" s="46"/>
      <c r="C568" s="46"/>
      <c r="D568" s="46"/>
    </row>
    <row r="569" spans="1:4" x14ac:dyDescent="0.2">
      <c r="A569" s="45"/>
      <c r="B569" s="46"/>
      <c r="C569" s="46"/>
      <c r="D569" s="46"/>
    </row>
    <row r="570" spans="1:4" x14ac:dyDescent="0.2">
      <c r="A570" s="45"/>
      <c r="B570" s="46"/>
      <c r="C570" s="46"/>
      <c r="D570" s="46"/>
    </row>
    <row r="571" spans="1:4" x14ac:dyDescent="0.2">
      <c r="A571" s="45"/>
      <c r="B571" s="46"/>
      <c r="C571" s="46"/>
      <c r="D571" s="46"/>
    </row>
    <row r="572" spans="1:4" x14ac:dyDescent="0.2">
      <c r="A572" s="45"/>
      <c r="B572" s="46"/>
      <c r="C572" s="46"/>
      <c r="D572" s="46"/>
    </row>
    <row r="573" spans="1:4" x14ac:dyDescent="0.2">
      <c r="A573" s="45"/>
      <c r="B573" s="46"/>
      <c r="C573" s="46"/>
      <c r="D573" s="46"/>
    </row>
    <row r="574" spans="1:4" x14ac:dyDescent="0.2">
      <c r="A574" s="45"/>
      <c r="B574" s="46"/>
      <c r="C574" s="46"/>
      <c r="D574" s="46"/>
    </row>
    <row r="575" spans="1:4" x14ac:dyDescent="0.2">
      <c r="A575" s="45"/>
      <c r="B575" s="46"/>
      <c r="C575" s="46"/>
      <c r="D575" s="46"/>
    </row>
    <row r="576" spans="1:4" x14ac:dyDescent="0.2">
      <c r="A576" s="45"/>
      <c r="B576" s="46"/>
      <c r="C576" s="46"/>
      <c r="D576" s="46"/>
    </row>
    <row r="577" spans="1:4" x14ac:dyDescent="0.2">
      <c r="A577" s="45"/>
      <c r="B577" s="46"/>
      <c r="C577" s="46"/>
      <c r="D577" s="46"/>
    </row>
    <row r="578" spans="1:4" x14ac:dyDescent="0.2">
      <c r="A578" s="45"/>
      <c r="B578" s="46"/>
      <c r="C578" s="46"/>
      <c r="D578" s="46"/>
    </row>
    <row r="579" spans="1:4" x14ac:dyDescent="0.2">
      <c r="A579" s="45"/>
      <c r="B579" s="46"/>
      <c r="C579" s="46"/>
      <c r="D579" s="46"/>
    </row>
    <row r="580" spans="1:4" x14ac:dyDescent="0.2">
      <c r="A580" s="45"/>
      <c r="B580" s="46"/>
      <c r="C580" s="46"/>
      <c r="D580" s="46"/>
    </row>
    <row r="581" spans="1:4" x14ac:dyDescent="0.2">
      <c r="A581" s="45"/>
      <c r="B581" s="46"/>
      <c r="C581" s="46"/>
      <c r="D581" s="46"/>
    </row>
    <row r="582" spans="1:4" x14ac:dyDescent="0.2">
      <c r="A582" s="45"/>
      <c r="B582" s="46"/>
      <c r="C582" s="46"/>
      <c r="D582" s="46"/>
    </row>
    <row r="583" spans="1:4" x14ac:dyDescent="0.2">
      <c r="A583" s="45"/>
      <c r="B583" s="46"/>
      <c r="C583" s="46"/>
      <c r="D583" s="46"/>
    </row>
    <row r="584" spans="1:4" x14ac:dyDescent="0.2">
      <c r="A584" s="45"/>
      <c r="B584" s="46"/>
      <c r="C584" s="46"/>
      <c r="D584" s="46"/>
    </row>
    <row r="585" spans="1:4" x14ac:dyDescent="0.2">
      <c r="A585" s="45"/>
      <c r="B585" s="46"/>
      <c r="C585" s="46"/>
      <c r="D585" s="46"/>
    </row>
    <row r="586" spans="1:4" x14ac:dyDescent="0.2">
      <c r="A586" s="45"/>
      <c r="B586" s="46"/>
      <c r="C586" s="46"/>
      <c r="D586" s="46"/>
    </row>
    <row r="587" spans="1:4" x14ac:dyDescent="0.2">
      <c r="A587" s="45"/>
      <c r="B587" s="46"/>
      <c r="C587" s="46"/>
      <c r="D587" s="46"/>
    </row>
    <row r="588" spans="1:4" x14ac:dyDescent="0.2">
      <c r="A588" s="45"/>
      <c r="B588" s="46"/>
      <c r="C588" s="46"/>
      <c r="D588" s="46"/>
    </row>
    <row r="589" spans="1:4" x14ac:dyDescent="0.2">
      <c r="A589" s="45"/>
      <c r="B589" s="46"/>
      <c r="C589" s="46"/>
      <c r="D589" s="46"/>
    </row>
    <row r="590" spans="1:4" x14ac:dyDescent="0.2">
      <c r="A590" s="45"/>
      <c r="B590" s="46"/>
      <c r="C590" s="46"/>
      <c r="D590" s="46"/>
    </row>
    <row r="591" spans="1:4" x14ac:dyDescent="0.2">
      <c r="A591" s="45"/>
      <c r="B591" s="46"/>
      <c r="C591" s="46"/>
      <c r="D591" s="46"/>
    </row>
    <row r="592" spans="1:4" x14ac:dyDescent="0.2">
      <c r="A592" s="45"/>
      <c r="B592" s="46"/>
      <c r="C592" s="46"/>
      <c r="D592" s="46"/>
    </row>
    <row r="593" spans="1:4" x14ac:dyDescent="0.2">
      <c r="A593" s="45"/>
      <c r="B593" s="46"/>
      <c r="C593" s="46"/>
      <c r="D593" s="46"/>
    </row>
    <row r="594" spans="1:4" x14ac:dyDescent="0.2">
      <c r="A594" s="45"/>
      <c r="B594" s="46"/>
      <c r="C594" s="46"/>
      <c r="D594" s="46"/>
    </row>
    <row r="595" spans="1:4" x14ac:dyDescent="0.2">
      <c r="A595" s="45"/>
      <c r="B595" s="46"/>
      <c r="C595" s="46"/>
      <c r="D595" s="46"/>
    </row>
    <row r="596" spans="1:4" x14ac:dyDescent="0.2">
      <c r="A596" s="45"/>
      <c r="B596" s="46"/>
      <c r="C596" s="46"/>
      <c r="D596" s="46"/>
    </row>
    <row r="597" spans="1:4" x14ac:dyDescent="0.2">
      <c r="A597" s="45"/>
      <c r="B597" s="46"/>
      <c r="C597" s="46"/>
      <c r="D597" s="46"/>
    </row>
    <row r="598" spans="1:4" x14ac:dyDescent="0.2">
      <c r="A598" s="45"/>
      <c r="B598" s="46"/>
      <c r="C598" s="46"/>
      <c r="D598" s="46"/>
    </row>
    <row r="599" spans="1:4" x14ac:dyDescent="0.2">
      <c r="A599" s="45"/>
      <c r="B599" s="46"/>
      <c r="C599" s="46"/>
      <c r="D599" s="46"/>
    </row>
    <row r="600" spans="1:4" x14ac:dyDescent="0.2">
      <c r="A600" s="45"/>
      <c r="B600" s="46"/>
      <c r="C600" s="46"/>
      <c r="D600" s="46"/>
    </row>
    <row r="601" spans="1:4" x14ac:dyDescent="0.2">
      <c r="A601" s="45"/>
      <c r="B601" s="46"/>
      <c r="C601" s="46"/>
      <c r="D601" s="46"/>
    </row>
    <row r="602" spans="1:4" x14ac:dyDescent="0.2">
      <c r="A602" s="45"/>
      <c r="B602" s="46"/>
      <c r="C602" s="46"/>
      <c r="D602" s="46"/>
    </row>
    <row r="603" spans="1:4" x14ac:dyDescent="0.2">
      <c r="A603" s="45"/>
      <c r="B603" s="46"/>
      <c r="C603" s="46"/>
      <c r="D603" s="46"/>
    </row>
    <row r="604" spans="1:4" x14ac:dyDescent="0.2">
      <c r="A604" s="45"/>
      <c r="B604" s="46"/>
      <c r="C604" s="46"/>
      <c r="D604" s="46"/>
    </row>
    <row r="605" spans="1:4" x14ac:dyDescent="0.2">
      <c r="A605" s="45"/>
      <c r="B605" s="46"/>
      <c r="C605" s="46"/>
      <c r="D605" s="46"/>
    </row>
    <row r="606" spans="1:4" x14ac:dyDescent="0.2">
      <c r="A606" s="45"/>
      <c r="B606" s="46"/>
      <c r="C606" s="46"/>
      <c r="D606" s="46"/>
    </row>
    <row r="607" spans="1:4" x14ac:dyDescent="0.2">
      <c r="A607" s="45"/>
      <c r="B607" s="46"/>
      <c r="C607" s="46"/>
      <c r="D607" s="46"/>
    </row>
    <row r="608" spans="1:4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</sheetData>
  <mergeCells count="14">
    <mergeCell ref="A6:F6"/>
    <mergeCell ref="A1:H1"/>
    <mergeCell ref="A2:H2"/>
    <mergeCell ref="A3:H3"/>
    <mergeCell ref="D4:F4"/>
    <mergeCell ref="A5:F5"/>
    <mergeCell ref="A7:F7"/>
    <mergeCell ref="A8:F8"/>
    <mergeCell ref="A10:A11"/>
    <mergeCell ref="B10:B11"/>
    <mergeCell ref="C10:C11"/>
    <mergeCell ref="D10:D11"/>
    <mergeCell ref="E10:E11"/>
    <mergeCell ref="F10:F11"/>
  </mergeCells>
  <pageMargins left="0.78740157480314965" right="0.39370078740157483" top="0.51181102362204722" bottom="0.39370078740157483" header="0.51181102362204722" footer="0.51181102362204722"/>
  <pageSetup paperSize="9" scale="70" orientation="portrait" r:id="rId1"/>
  <headerFooter alignWithMargins="0"/>
  <rowBreaks count="9" manualBreakCount="9">
    <brk id="65" max="5" man="1"/>
    <brk id="101" max="5" man="1"/>
    <brk id="131" max="5" man="1"/>
    <brk id="182" max="5" man="1"/>
    <brk id="224" max="5" man="1"/>
    <brk id="281" max="5" man="1"/>
    <brk id="345" max="5" man="1"/>
    <brk id="404" max="5" man="1"/>
    <brk id="446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8" zoomScaleNormal="100" zoomScaleSheetLayoutView="100" workbookViewId="0">
      <selection activeCell="B10" sqref="B10:M10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72"/>
      <c r="C1" s="172"/>
    </row>
    <row r="2" spans="1:13" ht="12.75" hidden="1" customHeight="1" x14ac:dyDescent="0.2">
      <c r="B2" s="172"/>
      <c r="C2" s="172"/>
    </row>
    <row r="3" spans="1:13" ht="12.75" hidden="1" customHeight="1" x14ac:dyDescent="0.2"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3" ht="33.75" hidden="1" customHeight="1" x14ac:dyDescent="0.25">
      <c r="B4" s="166"/>
      <c r="C4" s="166"/>
      <c r="D4" s="166"/>
      <c r="E4" s="166"/>
      <c r="F4" s="166"/>
      <c r="G4" s="166"/>
      <c r="H4" s="166"/>
      <c r="I4" s="166"/>
      <c r="J4" s="166"/>
      <c r="K4" s="166"/>
    </row>
    <row r="5" spans="1:13" ht="15" hidden="1" customHeight="1" x14ac:dyDescent="0.2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3" ht="16.5" hidden="1" customHeight="1" x14ac:dyDescent="0.2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ht="16.5" hidden="1" customHeight="1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3" ht="18" customHeight="1" x14ac:dyDescent="0.2">
      <c r="B8" s="172" t="s">
        <v>733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3" ht="17.25" customHeight="1" x14ac:dyDescent="0.2">
      <c r="B9" s="173" t="s">
        <v>87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1:13" ht="17.25" customHeight="1" x14ac:dyDescent="0.2">
      <c r="B10" s="173" t="s">
        <v>711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1:13" ht="18.75" customHeight="1" x14ac:dyDescent="0.25">
      <c r="B11" s="166"/>
      <c r="C11" s="166"/>
      <c r="D11" s="166"/>
      <c r="E11" s="166"/>
      <c r="F11" s="166"/>
      <c r="G11" s="166"/>
      <c r="H11" s="166"/>
      <c r="I11" s="166"/>
      <c r="J11" s="166"/>
      <c r="K11" s="166"/>
    </row>
    <row r="12" spans="1:13" ht="15.75" customHeight="1" x14ac:dyDescent="0.2">
      <c r="A12" s="188" t="s">
        <v>734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</row>
    <row r="13" spans="1:13" ht="29.25" customHeight="1" x14ac:dyDescent="0.2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</row>
    <row r="14" spans="1:13" ht="27.75" customHeight="1" x14ac:dyDescent="0.25">
      <c r="A14" s="188"/>
      <c r="B14" s="188"/>
      <c r="C14" s="188"/>
      <c r="D14" s="188"/>
    </row>
    <row r="15" spans="1:13" x14ac:dyDescent="0.2">
      <c r="A15" s="189" t="s">
        <v>7</v>
      </c>
      <c r="B15" s="190" t="s">
        <v>657</v>
      </c>
      <c r="C15" s="187" t="s">
        <v>777</v>
      </c>
      <c r="D15" s="191"/>
      <c r="L15" s="187" t="s">
        <v>777</v>
      </c>
      <c r="M15" s="187" t="s">
        <v>777</v>
      </c>
    </row>
    <row r="16" spans="1:13" ht="18.75" customHeight="1" x14ac:dyDescent="0.2">
      <c r="A16" s="189"/>
      <c r="B16" s="190"/>
      <c r="C16" s="187"/>
      <c r="D16" s="191"/>
      <c r="L16" s="187"/>
      <c r="M16" s="187"/>
    </row>
    <row r="17" spans="1:13" ht="15.75" x14ac:dyDescent="0.25">
      <c r="A17" s="152">
        <v>1</v>
      </c>
      <c r="B17" s="153" t="s">
        <v>735</v>
      </c>
      <c r="C17" s="123">
        <v>3</v>
      </c>
      <c r="D17" s="124"/>
      <c r="L17" s="123">
        <v>4</v>
      </c>
      <c r="M17" s="123">
        <v>5</v>
      </c>
    </row>
    <row r="18" spans="1:13" ht="46.5" customHeight="1" x14ac:dyDescent="0.2">
      <c r="A18" s="125" t="s">
        <v>736</v>
      </c>
      <c r="B18" s="126" t="s">
        <v>737</v>
      </c>
      <c r="C18" s="127">
        <f>C31+C28</f>
        <v>6365.5</v>
      </c>
      <c r="D18" s="124"/>
      <c r="L18" s="127">
        <f t="shared" ref="L18:M18" si="0">L31+L28</f>
        <v>0</v>
      </c>
      <c r="M18" s="127">
        <f t="shared" si="0"/>
        <v>0</v>
      </c>
    </row>
    <row r="19" spans="1:13" ht="39" hidden="1" customHeight="1" x14ac:dyDescent="0.2">
      <c r="A19" s="125" t="s">
        <v>738</v>
      </c>
      <c r="B19" s="128" t="s">
        <v>739</v>
      </c>
      <c r="C19" s="129">
        <v>4604.3999999999996</v>
      </c>
      <c r="D19" s="130"/>
      <c r="L19" s="129">
        <v>4604.3999999999996</v>
      </c>
      <c r="M19" s="129">
        <v>4604.3999999999996</v>
      </c>
    </row>
    <row r="20" spans="1:13" ht="40.5" hidden="1" customHeight="1" x14ac:dyDescent="0.25">
      <c r="A20" s="131" t="s">
        <v>740</v>
      </c>
      <c r="B20" s="132" t="s">
        <v>741</v>
      </c>
      <c r="C20" s="133">
        <v>4602.8</v>
      </c>
      <c r="D20" s="134"/>
      <c r="L20" s="133">
        <v>4602.8</v>
      </c>
      <c r="M20" s="133">
        <v>4602.8</v>
      </c>
    </row>
    <row r="21" spans="1:13" ht="40.5" hidden="1" customHeight="1" x14ac:dyDescent="0.25">
      <c r="A21" s="131" t="s">
        <v>742</v>
      </c>
      <c r="B21" s="135" t="s">
        <v>743</v>
      </c>
      <c r="C21" s="133">
        <f>C22+C25</f>
        <v>0</v>
      </c>
      <c r="D21" s="44"/>
      <c r="L21" s="133">
        <f t="shared" ref="L21:M21" si="1">L22+L25</f>
        <v>0</v>
      </c>
      <c r="M21" s="133">
        <f t="shared" si="1"/>
        <v>0</v>
      </c>
    </row>
    <row r="22" spans="1:13" ht="40.5" hidden="1" customHeight="1" x14ac:dyDescent="0.25">
      <c r="A22" s="131" t="s">
        <v>744</v>
      </c>
      <c r="B22" s="135" t="s">
        <v>745</v>
      </c>
      <c r="C22" s="133">
        <f>C23</f>
        <v>0</v>
      </c>
      <c r="D22" s="44"/>
      <c r="L22" s="133">
        <f t="shared" ref="L22:M23" si="2">L23</f>
        <v>0</v>
      </c>
      <c r="M22" s="133">
        <f t="shared" si="2"/>
        <v>0</v>
      </c>
    </row>
    <row r="23" spans="1:13" ht="40.5" hidden="1" customHeight="1" x14ac:dyDescent="0.25">
      <c r="A23" s="131" t="s">
        <v>746</v>
      </c>
      <c r="B23" s="135" t="s">
        <v>747</v>
      </c>
      <c r="C23" s="133">
        <f>C24</f>
        <v>0</v>
      </c>
      <c r="D23" s="44"/>
      <c r="L23" s="133">
        <f t="shared" si="2"/>
        <v>0</v>
      </c>
      <c r="M23" s="133">
        <f t="shared" si="2"/>
        <v>0</v>
      </c>
    </row>
    <row r="24" spans="1:13" ht="45.75" hidden="1" customHeight="1" x14ac:dyDescent="0.25">
      <c r="A24" s="131" t="s">
        <v>748</v>
      </c>
      <c r="B24" s="135" t="s">
        <v>676</v>
      </c>
      <c r="C24" s="133">
        <v>0</v>
      </c>
      <c r="D24" s="44"/>
      <c r="L24" s="133">
        <v>0</v>
      </c>
      <c r="M24" s="133">
        <v>0</v>
      </c>
    </row>
    <row r="25" spans="1:13" ht="40.5" hidden="1" customHeight="1" x14ac:dyDescent="0.25">
      <c r="A25" s="131" t="s">
        <v>749</v>
      </c>
      <c r="B25" s="135" t="s">
        <v>750</v>
      </c>
      <c r="C25" s="133">
        <f>C26</f>
        <v>0</v>
      </c>
      <c r="D25" s="44"/>
      <c r="L25" s="133">
        <f t="shared" ref="L25:M26" si="3">L26</f>
        <v>0</v>
      </c>
      <c r="M25" s="133">
        <f t="shared" si="3"/>
        <v>0</v>
      </c>
    </row>
    <row r="26" spans="1:13" ht="40.5" hidden="1" customHeight="1" x14ac:dyDescent="0.25">
      <c r="A26" s="131" t="s">
        <v>751</v>
      </c>
      <c r="B26" s="135" t="s">
        <v>752</v>
      </c>
      <c r="C26" s="133">
        <f>C27</f>
        <v>0</v>
      </c>
      <c r="D26" s="44"/>
      <c r="L26" s="133">
        <f t="shared" si="3"/>
        <v>0</v>
      </c>
      <c r="M26" s="133">
        <f t="shared" si="3"/>
        <v>0</v>
      </c>
    </row>
    <row r="27" spans="1:13" ht="46.5" hidden="1" customHeight="1" thickBot="1" x14ac:dyDescent="0.3">
      <c r="A27" s="131" t="s">
        <v>753</v>
      </c>
      <c r="B27" s="135" t="s">
        <v>754</v>
      </c>
      <c r="C27" s="133">
        <v>0</v>
      </c>
      <c r="D27" s="44"/>
      <c r="L27" s="133">
        <v>0</v>
      </c>
      <c r="M27" s="133">
        <v>0</v>
      </c>
    </row>
    <row r="28" spans="1:13" ht="23.25" hidden="1" customHeight="1" x14ac:dyDescent="0.25">
      <c r="A28" s="131" t="s">
        <v>755</v>
      </c>
      <c r="B28" s="135" t="s">
        <v>756</v>
      </c>
      <c r="C28" s="133">
        <f>C29</f>
        <v>0</v>
      </c>
      <c r="D28" s="44"/>
      <c r="L28" s="133">
        <f t="shared" ref="L28:M29" si="4">L29</f>
        <v>0</v>
      </c>
      <c r="M28" s="133">
        <f t="shared" si="4"/>
        <v>0</v>
      </c>
    </row>
    <row r="29" spans="1:13" ht="27" hidden="1" customHeight="1" x14ac:dyDescent="0.25">
      <c r="A29" s="131" t="s">
        <v>757</v>
      </c>
      <c r="B29" s="135" t="s">
        <v>758</v>
      </c>
      <c r="C29" s="133">
        <f>C30</f>
        <v>0</v>
      </c>
      <c r="D29" s="44"/>
      <c r="L29" s="133">
        <f t="shared" si="4"/>
        <v>0</v>
      </c>
      <c r="M29" s="133">
        <f t="shared" si="4"/>
        <v>0</v>
      </c>
    </row>
    <row r="30" spans="1:13" ht="26.25" hidden="1" customHeight="1" x14ac:dyDescent="0.25">
      <c r="A30" s="131" t="s">
        <v>759</v>
      </c>
      <c r="B30" s="135" t="s">
        <v>760</v>
      </c>
      <c r="C30" s="133">
        <v>0</v>
      </c>
      <c r="D30" s="44"/>
      <c r="L30" s="133">
        <v>0</v>
      </c>
      <c r="M30" s="133">
        <v>0</v>
      </c>
    </row>
    <row r="31" spans="1:13" ht="15.75" customHeight="1" x14ac:dyDescent="0.2">
      <c r="A31" s="136" t="s">
        <v>738</v>
      </c>
      <c r="B31" s="137" t="s">
        <v>761</v>
      </c>
      <c r="C31" s="138">
        <f>C32+C34</f>
        <v>6365.5</v>
      </c>
      <c r="L31" s="138">
        <f t="shared" ref="L31:M31" si="5">L32+L34</f>
        <v>0</v>
      </c>
      <c r="M31" s="138">
        <f t="shared" si="5"/>
        <v>0</v>
      </c>
    </row>
    <row r="32" spans="1:13" ht="17.25" customHeight="1" x14ac:dyDescent="0.2">
      <c r="A32" s="131" t="s">
        <v>762</v>
      </c>
      <c r="B32" s="132" t="s">
        <v>763</v>
      </c>
      <c r="C32" s="138">
        <f>C33</f>
        <v>-94418.4</v>
      </c>
      <c r="L32" s="138">
        <f t="shared" ref="L32:M32" si="6">L33</f>
        <v>-88887.5</v>
      </c>
      <c r="M32" s="138">
        <f t="shared" si="6"/>
        <v>-91397.4</v>
      </c>
    </row>
    <row r="33" spans="1:13" ht="24.75" customHeight="1" x14ac:dyDescent="0.2">
      <c r="A33" s="131" t="s">
        <v>764</v>
      </c>
      <c r="B33" s="139" t="s">
        <v>670</v>
      </c>
      <c r="C33" s="138">
        <v>-94418.4</v>
      </c>
      <c r="L33" s="138">
        <v>-88887.5</v>
      </c>
      <c r="M33" s="138">
        <v>-91397.4</v>
      </c>
    </row>
    <row r="34" spans="1:13" ht="14.25" customHeight="1" x14ac:dyDescent="0.2">
      <c r="A34" s="131" t="s">
        <v>765</v>
      </c>
      <c r="B34" s="140" t="s">
        <v>766</v>
      </c>
      <c r="C34" s="138">
        <f>C35</f>
        <v>100783.9</v>
      </c>
      <c r="L34" s="138">
        <f t="shared" ref="L34:M34" si="7">L35</f>
        <v>88887.5</v>
      </c>
      <c r="M34" s="138">
        <f t="shared" si="7"/>
        <v>91397.4</v>
      </c>
    </row>
    <row r="35" spans="1:13" ht="25.5" x14ac:dyDescent="0.2">
      <c r="A35" s="131" t="s">
        <v>767</v>
      </c>
      <c r="B35" s="140" t="s">
        <v>672</v>
      </c>
      <c r="C35" s="138">
        <v>100783.9</v>
      </c>
      <c r="L35" s="138">
        <v>88887.5</v>
      </c>
      <c r="M35" s="138">
        <v>91397.4</v>
      </c>
    </row>
  </sheetData>
  <mergeCells count="19">
    <mergeCell ref="A12:M13"/>
    <mergeCell ref="B1:C1"/>
    <mergeCell ref="B2:C2"/>
    <mergeCell ref="B3:K3"/>
    <mergeCell ref="B4:K4"/>
    <mergeCell ref="A5:M5"/>
    <mergeCell ref="A6:M6"/>
    <mergeCell ref="A7:M7"/>
    <mergeCell ref="B8:M8"/>
    <mergeCell ref="B9:M9"/>
    <mergeCell ref="B10:M10"/>
    <mergeCell ref="B11:K11"/>
    <mergeCell ref="M15:M16"/>
    <mergeCell ref="A14:D14"/>
    <mergeCell ref="A15:A16"/>
    <mergeCell ref="B15:B16"/>
    <mergeCell ref="C15:C16"/>
    <mergeCell ref="D15:D16"/>
    <mergeCell ref="L15:L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tabSelected="1"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72"/>
      <c r="C2" s="172"/>
      <c r="D2" s="172"/>
    </row>
    <row r="3" spans="1:14" s="141" customFormat="1" hidden="1" x14ac:dyDescent="0.25">
      <c r="B3" s="173"/>
      <c r="C3" s="173"/>
      <c r="D3" s="173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66"/>
      <c r="C4" s="166"/>
      <c r="D4" s="166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1:14" s="141" customFormat="1" ht="16.5" hidden="1" customHeight="1" x14ac:dyDescent="0.25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1:14" s="141" customFormat="1" ht="17.25" hidden="1" customHeight="1" x14ac:dyDescent="0.25"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</row>
    <row r="8" spans="1:14" s="141" customFormat="1" ht="21" customHeight="1" x14ac:dyDescent="0.25">
      <c r="B8" s="172" t="s">
        <v>768</v>
      </c>
      <c r="C8" s="172"/>
      <c r="D8" s="172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72" t="s">
        <v>87</v>
      </c>
      <c r="C9" s="172"/>
      <c r="D9" s="172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73" t="s">
        <v>712</v>
      </c>
      <c r="C10" s="173"/>
      <c r="D10" s="173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66"/>
      <c r="C11" s="166"/>
      <c r="D11" s="166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193" t="s">
        <v>769</v>
      </c>
      <c r="B12" s="193"/>
      <c r="C12" s="193"/>
      <c r="D12" s="193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192" t="s">
        <v>770</v>
      </c>
      <c r="B14" s="192"/>
      <c r="C14" s="192"/>
      <c r="D14" s="192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Приложение1 </vt:lpstr>
      <vt:lpstr>Приложение 2 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9'!Колво_мес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2018-04-06T05:10:53Z</dcterms:modified>
</cp:coreProperties>
</file>