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405" windowWidth="15120" windowHeight="7710" firstSheet="3" activeTab="7"/>
  </bookViews>
  <sheets>
    <sheet name="Приложение1 " sheetId="1" r:id="rId1"/>
    <sheet name="Приложение 2" sheetId="10" r:id="rId2"/>
    <sheet name="Приложение 3" sheetId="11" r:id="rId3"/>
    <sheet name="Приложение 4" sheetId="12" r:id="rId4"/>
    <sheet name="Приложение 5" sheetId="15" r:id="rId5"/>
    <sheet name="Приложение 6 Вед" sheetId="13" r:id="rId6"/>
    <sheet name="Приложение 7 цел.ст." sheetId="14" r:id="rId7"/>
    <sheet name="Приложение 8" sheetId="16" r:id="rId8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>#REF!</definedName>
    <definedName name="Z_2C2C6DE0_FA18_4187_9CCE_34B965FF8673_.wvu.PrintArea" localSheetId="7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'Приложение 8'!#REF!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'Приложение 8'!#REF!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'Приложение 8'!#REF!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'Приложение 8'!#REF!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'Приложение 8'!$B$1</definedName>
    <definedName name="Колво_мес">#REF!</definedName>
    <definedName name="_xlnm.Print_Area" localSheetId="1">'Приложение 2'!$A$1:$C$56</definedName>
    <definedName name="_xlnm.Print_Area" localSheetId="4">'Приложение 5'!$A$1:$H$906</definedName>
    <definedName name="_xlnm.Print_Area" localSheetId="5">'Приложение 6 Вед'!$A$4:$I$921</definedName>
    <definedName name="_xlnm.Print_Area" localSheetId="6">'Приложение 7 цел.ст.'!$A$1:$H$742</definedName>
    <definedName name="_xlnm.Print_Area" localSheetId="7">'Приложение 8'!$A$1:$D$19</definedName>
    <definedName name="_xlnm.Print_Area" localSheetId="0">'Приложение1 '!$A$1:$H$61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I108" i="13" l="1"/>
  <c r="H68" i="15"/>
  <c r="E590" i="14" l="1"/>
  <c r="E603" i="14"/>
  <c r="E605" i="14"/>
  <c r="E606" i="14"/>
  <c r="E604" i="14"/>
  <c r="D742" i="14"/>
  <c r="G803" i="13"/>
  <c r="G804" i="13"/>
  <c r="G805" i="13"/>
  <c r="E687" i="14"/>
  <c r="E688" i="14"/>
  <c r="E702" i="14"/>
  <c r="E712" i="14"/>
  <c r="E713" i="14"/>
  <c r="E714" i="14"/>
  <c r="E715" i="14"/>
  <c r="F687" i="14"/>
  <c r="E514" i="14"/>
  <c r="E515" i="14"/>
  <c r="F135" i="14"/>
  <c r="F196" i="14"/>
  <c r="F245" i="14"/>
  <c r="F538" i="14"/>
  <c r="F551" i="14"/>
  <c r="F561" i="14"/>
  <c r="F567" i="14"/>
  <c r="F582" i="14"/>
  <c r="F586" i="14"/>
  <c r="F702" i="14"/>
  <c r="F712" i="14"/>
  <c r="F588" i="14"/>
  <c r="F587" i="14"/>
  <c r="F585" i="14"/>
  <c r="E585" i="14"/>
  <c r="E584" i="14" s="1"/>
  <c r="E583" i="14" s="1"/>
  <c r="E582" i="14" s="1"/>
  <c r="F584" i="14"/>
  <c r="F583" i="14" s="1"/>
  <c r="F580" i="14"/>
  <c r="F579" i="14" s="1"/>
  <c r="F577" i="14"/>
  <c r="F576" i="14" s="1"/>
  <c r="F574" i="14"/>
  <c r="F573" i="14" s="1"/>
  <c r="F571" i="14"/>
  <c r="F569" i="14"/>
  <c r="F566" i="14"/>
  <c r="F565" i="14" s="1"/>
  <c r="E566" i="14"/>
  <c r="E565" i="14" s="1"/>
  <c r="F563" i="14"/>
  <c r="E563" i="14"/>
  <c r="F559" i="14"/>
  <c r="F558" i="14" s="1"/>
  <c r="F556" i="14"/>
  <c r="F555" i="14" s="1"/>
  <c r="F553" i="14"/>
  <c r="F552" i="14" s="1"/>
  <c r="F549" i="14"/>
  <c r="F548" i="14" s="1"/>
  <c r="F546" i="14"/>
  <c r="F545" i="14" s="1"/>
  <c r="F543" i="14"/>
  <c r="F542" i="14" s="1"/>
  <c r="F540" i="14"/>
  <c r="F539" i="14" s="1"/>
  <c r="E537" i="14"/>
  <c r="E536" i="14" s="1"/>
  <c r="E535" i="14" s="1"/>
  <c r="E534" i="14" s="1"/>
  <c r="F536" i="14"/>
  <c r="F535" i="14" s="1"/>
  <c r="F534" i="14" s="1"/>
  <c r="F532" i="14"/>
  <c r="F528" i="14"/>
  <c r="F524" i="14"/>
  <c r="F523" i="14" s="1"/>
  <c r="F514" i="14" s="1"/>
  <c r="E524" i="14"/>
  <c r="E523" i="14" s="1"/>
  <c r="F521" i="14"/>
  <c r="F520" i="14" s="1"/>
  <c r="E521" i="14"/>
  <c r="E520" i="14" s="1"/>
  <c r="D521" i="14"/>
  <c r="E518" i="14"/>
  <c r="D518" i="14"/>
  <c r="F516" i="14"/>
  <c r="F515" i="14" s="1"/>
  <c r="E516" i="14"/>
  <c r="D516" i="14"/>
  <c r="F512" i="14"/>
  <c r="E512" i="14"/>
  <c r="D512" i="14"/>
  <c r="F510" i="14"/>
  <c r="F509" i="14" s="1"/>
  <c r="E510" i="14"/>
  <c r="E509" i="14" s="1"/>
  <c r="E508" i="14" s="1"/>
  <c r="D510" i="14"/>
  <c r="D509" i="14" s="1"/>
  <c r="D508" i="14" s="1"/>
  <c r="F508" i="14"/>
  <c r="F527" i="14" l="1"/>
  <c r="F526" i="14" s="1"/>
  <c r="F562" i="14"/>
  <c r="F568" i="14"/>
  <c r="E562" i="14"/>
  <c r="E561" i="14" s="1"/>
  <c r="D515" i="14"/>
  <c r="D514" i="14" s="1"/>
  <c r="H803" i="13" l="1"/>
  <c r="H330" i="13"/>
  <c r="H320" i="13" s="1"/>
  <c r="H366" i="13"/>
  <c r="G231" i="15"/>
  <c r="G230" i="15"/>
  <c r="G108" i="15"/>
  <c r="H622" i="13"/>
  <c r="H750" i="13"/>
  <c r="H749" i="13" s="1"/>
  <c r="H805" i="13"/>
  <c r="H815" i="13"/>
  <c r="H816" i="13"/>
  <c r="H822" i="13"/>
  <c r="H876" i="13"/>
  <c r="H885" i="13"/>
  <c r="H887" i="13"/>
  <c r="H893" i="13"/>
  <c r="H897" i="13"/>
  <c r="H898" i="13"/>
  <c r="H915" i="13"/>
  <c r="H916" i="13"/>
  <c r="H917" i="13"/>
  <c r="H919" i="13"/>
  <c r="I804" i="13"/>
  <c r="I875" i="13"/>
  <c r="I876" i="13"/>
  <c r="H819" i="15"/>
  <c r="I920" i="13"/>
  <c r="I919" i="13" s="1"/>
  <c r="H920" i="13"/>
  <c r="I917" i="13"/>
  <c r="I873" i="13"/>
  <c r="I872" i="13" s="1"/>
  <c r="I870" i="13"/>
  <c r="I869" i="13" s="1"/>
  <c r="I867" i="13"/>
  <c r="I866" i="13" s="1"/>
  <c r="I864" i="13"/>
  <c r="I862" i="13"/>
  <c r="I861" i="13" s="1"/>
  <c r="I813" i="13"/>
  <c r="I812" i="13" s="1"/>
  <c r="I811" i="13" s="1"/>
  <c r="H813" i="13"/>
  <c r="H812" i="13" s="1"/>
  <c r="H811" i="13" s="1"/>
  <c r="H791" i="13"/>
  <c r="H790" i="13" s="1"/>
  <c r="H789" i="13" s="1"/>
  <c r="I742" i="13"/>
  <c r="I741" i="13" s="1"/>
  <c r="I740" i="13" s="1"/>
  <c r="I683" i="13" s="1"/>
  <c r="I622" i="13"/>
  <c r="I637" i="13"/>
  <c r="H637" i="13"/>
  <c r="I636" i="13"/>
  <c r="I635" i="13" s="1"/>
  <c r="I634" i="13" s="1"/>
  <c r="H636" i="13"/>
  <c r="H635" i="13" s="1"/>
  <c r="H634" i="13" s="1"/>
  <c r="I620" i="13"/>
  <c r="I619" i="13" s="1"/>
  <c r="I618" i="13" s="1"/>
  <c r="I613" i="13" s="1"/>
  <c r="I611" i="13"/>
  <c r="I610" i="13" s="1"/>
  <c r="I608" i="13"/>
  <c r="I607" i="13"/>
  <c r="I605" i="13"/>
  <c r="I604" i="13" s="1"/>
  <c r="I575" i="13"/>
  <c r="I574" i="13" s="1"/>
  <c r="I572" i="13"/>
  <c r="I571" i="13"/>
  <c r="I569" i="13"/>
  <c r="I568" i="13" s="1"/>
  <c r="I566" i="13"/>
  <c r="I565" i="13" s="1"/>
  <c r="G581" i="13"/>
  <c r="G580" i="13" s="1"/>
  <c r="I486" i="13"/>
  <c r="I485" i="13" s="1"/>
  <c r="I484" i="13" s="1"/>
  <c r="I430" i="13"/>
  <c r="I429" i="13" s="1"/>
  <c r="I428" i="13" s="1"/>
  <c r="H369" i="13"/>
  <c r="H368" i="13" s="1"/>
  <c r="H367" i="13" s="1"/>
  <c r="I368" i="13"/>
  <c r="I367" i="13" s="1"/>
  <c r="I366" i="13" s="1"/>
  <c r="I318" i="13"/>
  <c r="I317" i="13" s="1"/>
  <c r="H318" i="13"/>
  <c r="H317" i="13"/>
  <c r="I315" i="13"/>
  <c r="I314" i="13" s="1"/>
  <c r="H315" i="13"/>
  <c r="H314" i="13" s="1"/>
  <c r="G315" i="13"/>
  <c r="I312" i="13"/>
  <c r="H312" i="13"/>
  <c r="G312" i="13"/>
  <c r="I310" i="13"/>
  <c r="H310" i="13"/>
  <c r="G310" i="13"/>
  <c r="I201" i="13"/>
  <c r="I200" i="13" s="1"/>
  <c r="I199" i="13" s="1"/>
  <c r="H201" i="13"/>
  <c r="H200" i="13" s="1"/>
  <c r="H199" i="13" s="1"/>
  <c r="G201" i="13"/>
  <c r="G200" i="13" s="1"/>
  <c r="G199" i="13" s="1"/>
  <c r="I171" i="13"/>
  <c r="I170" i="13" s="1"/>
  <c r="I169" i="13" s="1"/>
  <c r="H171" i="13"/>
  <c r="H170" i="13" s="1"/>
  <c r="H169" i="13" s="1"/>
  <c r="G171" i="13"/>
  <c r="G170" i="13" s="1"/>
  <c r="G169" i="13" s="1"/>
  <c r="H696" i="15"/>
  <c r="H695" i="15"/>
  <c r="H701" i="15"/>
  <c r="H702" i="15"/>
  <c r="H285" i="15"/>
  <c r="G285" i="15"/>
  <c r="H286" i="15"/>
  <c r="G286" i="15"/>
  <c r="G291" i="15"/>
  <c r="G292" i="15"/>
  <c r="H108" i="15"/>
  <c r="H195" i="15"/>
  <c r="H487" i="15"/>
  <c r="H488" i="15"/>
  <c r="H489" i="15"/>
  <c r="H291" i="15"/>
  <c r="H294" i="15"/>
  <c r="H295" i="15"/>
  <c r="G294" i="15"/>
  <c r="G295" i="15"/>
  <c r="H860" i="15"/>
  <c r="H902" i="15"/>
  <c r="H903" i="15"/>
  <c r="H904" i="15"/>
  <c r="G819" i="15"/>
  <c r="H852" i="15"/>
  <c r="G852" i="15"/>
  <c r="H853" i="15"/>
  <c r="G853" i="15"/>
  <c r="H854" i="15"/>
  <c r="G854" i="15"/>
  <c r="H856" i="15"/>
  <c r="G856" i="15"/>
  <c r="H857" i="15"/>
  <c r="G857" i="15"/>
  <c r="I916" i="13" l="1"/>
  <c r="I915" i="13" s="1"/>
  <c r="I860" i="13"/>
  <c r="I805" i="13" s="1"/>
  <c r="I309" i="13"/>
  <c r="G309" i="13"/>
  <c r="G308" i="13" s="1"/>
  <c r="I564" i="13"/>
  <c r="I603" i="13"/>
  <c r="H309" i="13"/>
  <c r="H308" i="13" s="1"/>
  <c r="H251" i="13" s="1"/>
  <c r="I308" i="13"/>
  <c r="I251" i="13" s="1"/>
  <c r="G787" i="15"/>
  <c r="G788" i="15"/>
  <c r="G789" i="15"/>
  <c r="H735" i="15"/>
  <c r="H734" i="15" s="1"/>
  <c r="H733" i="15" s="1"/>
  <c r="H732" i="15" s="1"/>
  <c r="H720" i="15" s="1"/>
  <c r="G735" i="15"/>
  <c r="G734" i="15" s="1"/>
  <c r="G733" i="15" s="1"/>
  <c r="G732" i="15" s="1"/>
  <c r="G720" i="15" s="1"/>
  <c r="H718" i="15"/>
  <c r="H717" i="15" s="1"/>
  <c r="H716" i="15" s="1"/>
  <c r="H708" i="15"/>
  <c r="H707" i="15" s="1"/>
  <c r="H697" i="15"/>
  <c r="H699" i="15"/>
  <c r="H705" i="15"/>
  <c r="H704" i="15" s="1"/>
  <c r="H658" i="15"/>
  <c r="H657" i="15" s="1"/>
  <c r="H656" i="15" s="1"/>
  <c r="G658" i="15"/>
  <c r="G657" i="15" s="1"/>
  <c r="G656" i="15" s="1"/>
  <c r="H642" i="15"/>
  <c r="H641" i="15" s="1"/>
  <c r="H645" i="15"/>
  <c r="H644" i="15" s="1"/>
  <c r="H648" i="15"/>
  <c r="H647" i="15" s="1"/>
  <c r="H577" i="15"/>
  <c r="H576" i="15" s="1"/>
  <c r="H580" i="15"/>
  <c r="H579" i="15" s="1"/>
  <c r="H583" i="15"/>
  <c r="H582" i="15" s="1"/>
  <c r="H586" i="15"/>
  <c r="H585" i="15" s="1"/>
  <c r="H640" i="15" l="1"/>
  <c r="H588" i="15" s="1"/>
  <c r="H575" i="15"/>
  <c r="H546" i="15" s="1"/>
  <c r="H411" i="15"/>
  <c r="H410" i="15" s="1"/>
  <c r="H409" i="15" s="1"/>
  <c r="H345" i="15"/>
  <c r="H344" i="15" s="1"/>
  <c r="H343" i="15" s="1"/>
  <c r="G346" i="15"/>
  <c r="G345" i="15" s="1"/>
  <c r="G344" i="15" s="1"/>
  <c r="G343" i="15" s="1"/>
  <c r="F287" i="15" l="1"/>
  <c r="F286" i="15" s="1"/>
  <c r="F285" i="15" s="1"/>
  <c r="F289" i="15"/>
  <c r="F292" i="15"/>
  <c r="H287" i="15"/>
  <c r="G287" i="15"/>
  <c r="H289" i="15"/>
  <c r="H292" i="15"/>
  <c r="G289" i="15"/>
  <c r="H201" i="15"/>
  <c r="H200" i="15" s="1"/>
  <c r="H199" i="15" s="1"/>
  <c r="G201" i="15"/>
  <c r="G200" i="15" s="1"/>
  <c r="G199" i="15" s="1"/>
  <c r="F201" i="15"/>
  <c r="F200" i="15" s="1"/>
  <c r="F199" i="15" s="1"/>
  <c r="G197" i="15"/>
  <c r="G196" i="15" s="1"/>
  <c r="G195" i="15" s="1"/>
  <c r="F197" i="15"/>
  <c r="F196" i="15" s="1"/>
  <c r="F195" i="15" s="1"/>
  <c r="H197" i="15"/>
  <c r="H196" i="15" s="1"/>
  <c r="F19" i="1" l="1"/>
  <c r="H770" i="15" l="1"/>
  <c r="H220" i="15"/>
  <c r="E692" i="14" l="1"/>
  <c r="E443" i="14"/>
  <c r="E119" i="14"/>
  <c r="E162" i="14"/>
  <c r="G777" i="15"/>
  <c r="G633" i="15"/>
  <c r="G556" i="15"/>
  <c r="G220" i="15"/>
  <c r="H240" i="13"/>
  <c r="H545" i="13"/>
  <c r="H594" i="13"/>
  <c r="H776" i="13"/>
  <c r="E489" i="14"/>
  <c r="E471" i="14"/>
  <c r="D74" i="14" l="1"/>
  <c r="G356" i="13"/>
  <c r="F330" i="15"/>
  <c r="D471" i="14"/>
  <c r="G218" i="13"/>
  <c r="F186" i="15"/>
  <c r="F623" i="14"/>
  <c r="E623" i="14"/>
  <c r="D623" i="14"/>
  <c r="I247" i="13"/>
  <c r="H247" i="13"/>
  <c r="G247" i="13"/>
  <c r="H227" i="15"/>
  <c r="G227" i="15"/>
  <c r="F227" i="15"/>
  <c r="D506" i="14"/>
  <c r="D505" i="14" s="1"/>
  <c r="G495" i="13"/>
  <c r="G494" i="13" s="1"/>
  <c r="F498" i="15"/>
  <c r="F497" i="15" s="1"/>
  <c r="D28" i="1"/>
  <c r="D58" i="1"/>
  <c r="D19" i="1"/>
  <c r="F784" i="15" l="1"/>
  <c r="F783" i="15" s="1"/>
  <c r="F782" i="15" s="1"/>
  <c r="F781" i="15" s="1"/>
  <c r="F785" i="15"/>
  <c r="F90" i="15"/>
  <c r="F106" i="15"/>
  <c r="F105" i="15" s="1"/>
  <c r="F104" i="15" s="1"/>
  <c r="F103" i="15" s="1"/>
  <c r="F102" i="15" s="1"/>
  <c r="H673" i="15" l="1"/>
  <c r="H672" i="15" s="1"/>
  <c r="G673" i="15"/>
  <c r="G672" i="15" s="1"/>
  <c r="F673" i="15"/>
  <c r="F672" i="15" s="1"/>
  <c r="F669" i="15"/>
  <c r="H670" i="15"/>
  <c r="H669" i="15" s="1"/>
  <c r="G670" i="15"/>
  <c r="G669" i="15" s="1"/>
  <c r="F670" i="15"/>
  <c r="H228" i="15"/>
  <c r="G228" i="15"/>
  <c r="F228" i="15"/>
  <c r="H50" i="15"/>
  <c r="G50" i="15"/>
  <c r="F50" i="15"/>
  <c r="F27" i="15"/>
  <c r="H800" i="15"/>
  <c r="F305" i="15" l="1"/>
  <c r="F304" i="15" s="1"/>
  <c r="F300" i="15" s="1"/>
  <c r="F299" i="15" s="1"/>
  <c r="F298" i="15" s="1"/>
  <c r="F899" i="15"/>
  <c r="F898" i="15" s="1"/>
  <c r="F896" i="15"/>
  <c r="F895" i="15" s="1"/>
  <c r="H893" i="15"/>
  <c r="H892" i="15" s="1"/>
  <c r="G893" i="15"/>
  <c r="G892" i="15" s="1"/>
  <c r="F893" i="15"/>
  <c r="F892" i="15" s="1"/>
  <c r="F890" i="15"/>
  <c r="F889" i="15" s="1"/>
  <c r="H890" i="15"/>
  <c r="H889" i="15" s="1"/>
  <c r="G890" i="15"/>
  <c r="G889" i="15" s="1"/>
  <c r="H887" i="15"/>
  <c r="H886" i="15" s="1"/>
  <c r="H885" i="15" s="1"/>
  <c r="G887" i="15"/>
  <c r="G886" i="15" s="1"/>
  <c r="G885" i="15" s="1"/>
  <c r="G884" i="15" s="1"/>
  <c r="F887" i="15"/>
  <c r="F886" i="15" s="1"/>
  <c r="F885" i="15" s="1"/>
  <c r="F884" i="15" s="1"/>
  <c r="H884" i="15"/>
  <c r="H882" i="15"/>
  <c r="H881" i="15" s="1"/>
  <c r="G882" i="15"/>
  <c r="F882" i="15"/>
  <c r="G881" i="15"/>
  <c r="F881" i="15"/>
  <c r="H880" i="15"/>
  <c r="G880" i="15"/>
  <c r="G879" i="15" s="1"/>
  <c r="G878" i="15" s="1"/>
  <c r="G877" i="15" s="1"/>
  <c r="F880" i="15"/>
  <c r="F879" i="15" s="1"/>
  <c r="F878" i="15" s="1"/>
  <c r="F877" i="15" s="1"/>
  <c r="H879" i="15"/>
  <c r="H878" i="15" s="1"/>
  <c r="H877" i="15" s="1"/>
  <c r="H875" i="15"/>
  <c r="H874" i="15" s="1"/>
  <c r="G875" i="15"/>
  <c r="G874" i="15" s="1"/>
  <c r="F875" i="15"/>
  <c r="F874" i="15" s="1"/>
  <c r="H872" i="15"/>
  <c r="H871" i="15" s="1"/>
  <c r="G872" i="15"/>
  <c r="F872" i="15"/>
  <c r="G871" i="15"/>
  <c r="F871" i="15"/>
  <c r="G869" i="15"/>
  <c r="G868" i="15" s="1"/>
  <c r="F869" i="15"/>
  <c r="F868" i="15" s="1"/>
  <c r="H869" i="15"/>
  <c r="H868" i="15" s="1"/>
  <c r="H865" i="15"/>
  <c r="H864" i="15" s="1"/>
  <c r="H863" i="15" s="1"/>
  <c r="H862" i="15" s="1"/>
  <c r="H861" i="15" s="1"/>
  <c r="G865" i="15"/>
  <c r="F865" i="15"/>
  <c r="F864" i="15" s="1"/>
  <c r="G864" i="15"/>
  <c r="G863" i="15" s="1"/>
  <c r="G862" i="15" s="1"/>
  <c r="G861" i="15" s="1"/>
  <c r="F863" i="15"/>
  <c r="F862" i="15" s="1"/>
  <c r="F861" i="15" s="1"/>
  <c r="F850" i="15"/>
  <c r="F849" i="15" s="1"/>
  <c r="F847" i="15"/>
  <c r="F846" i="15" s="1"/>
  <c r="F844" i="15"/>
  <c r="F843" i="15" s="1"/>
  <c r="F840" i="15"/>
  <c r="F839" i="15" s="1"/>
  <c r="H837" i="15"/>
  <c r="H836" i="15" s="1"/>
  <c r="H835" i="15" s="1"/>
  <c r="G837" i="15"/>
  <c r="G836" i="15" s="1"/>
  <c r="G835" i="15" s="1"/>
  <c r="F837" i="15"/>
  <c r="F836" i="15" s="1"/>
  <c r="H833" i="15"/>
  <c r="H832" i="15" s="1"/>
  <c r="H831" i="15" s="1"/>
  <c r="G833" i="15"/>
  <c r="G832" i="15" s="1"/>
  <c r="G831" i="15" s="1"/>
  <c r="F833" i="15"/>
  <c r="F832" i="15" s="1"/>
  <c r="F831" i="15" s="1"/>
  <c r="H829" i="15"/>
  <c r="G829" i="15"/>
  <c r="F829" i="15"/>
  <c r="H827" i="15"/>
  <c r="G827" i="15"/>
  <c r="F827" i="15"/>
  <c r="H823" i="15"/>
  <c r="H822" i="15" s="1"/>
  <c r="H821" i="15" s="1"/>
  <c r="G823" i="15"/>
  <c r="G822" i="15" s="1"/>
  <c r="G821" i="15" s="1"/>
  <c r="F823" i="15"/>
  <c r="F822" i="15" s="1"/>
  <c r="F821" i="15" s="1"/>
  <c r="H816" i="15"/>
  <c r="H815" i="15" s="1"/>
  <c r="H814" i="15" s="1"/>
  <c r="H813" i="15" s="1"/>
  <c r="G816" i="15"/>
  <c r="G815" i="15" s="1"/>
  <c r="G814" i="15" s="1"/>
  <c r="G813" i="15" s="1"/>
  <c r="F816" i="15"/>
  <c r="F815" i="15" s="1"/>
  <c r="F814" i="15" s="1"/>
  <c r="F813" i="15" s="1"/>
  <c r="H811" i="15"/>
  <c r="H810" i="15" s="1"/>
  <c r="G811" i="15"/>
  <c r="G810" i="15" s="1"/>
  <c r="F811" i="15"/>
  <c r="F810" i="15" s="1"/>
  <c r="H809" i="15"/>
  <c r="H808" i="15" s="1"/>
  <c r="H807" i="15" s="1"/>
  <c r="G809" i="15"/>
  <c r="G808" i="15" s="1"/>
  <c r="G807" i="15" s="1"/>
  <c r="F809" i="15"/>
  <c r="F808" i="15"/>
  <c r="F807" i="15" s="1"/>
  <c r="H804" i="15"/>
  <c r="G804" i="15" s="1"/>
  <c r="F804" i="15" s="1"/>
  <c r="H802" i="15"/>
  <c r="H799" i="15" s="1"/>
  <c r="H798" i="15" s="1"/>
  <c r="H797" i="15" s="1"/>
  <c r="G802" i="15"/>
  <c r="F802" i="15"/>
  <c r="G800" i="15"/>
  <c r="F800" i="15"/>
  <c r="G799" i="15"/>
  <c r="G798" i="15" s="1"/>
  <c r="G797" i="15" s="1"/>
  <c r="F799" i="15"/>
  <c r="F798" i="15" s="1"/>
  <c r="F797" i="15" s="1"/>
  <c r="F795" i="15"/>
  <c r="F794" i="15" s="1"/>
  <c r="F793" i="15" s="1"/>
  <c r="F792" i="15" s="1"/>
  <c r="H795" i="15"/>
  <c r="H794" i="15" s="1"/>
  <c r="H793" i="15" s="1"/>
  <c r="H792" i="15" s="1"/>
  <c r="G795" i="15"/>
  <c r="G794" i="15" s="1"/>
  <c r="G793" i="15" s="1"/>
  <c r="G792" i="15" s="1"/>
  <c r="H785" i="15"/>
  <c r="H784" i="15" s="1"/>
  <c r="H783" i="15" s="1"/>
  <c r="H782" i="15" s="1"/>
  <c r="H781" i="15" s="1"/>
  <c r="G785" i="15"/>
  <c r="G784" i="15" s="1"/>
  <c r="G783" i="15" s="1"/>
  <c r="G782" i="15" s="1"/>
  <c r="G781" i="15" s="1"/>
  <c r="H776" i="15"/>
  <c r="H775" i="15" s="1"/>
  <c r="H774" i="15" s="1"/>
  <c r="G776" i="15"/>
  <c r="G775" i="15" s="1"/>
  <c r="G774" i="15" s="1"/>
  <c r="F776" i="15"/>
  <c r="F775" i="15" s="1"/>
  <c r="F774" i="15" s="1"/>
  <c r="F772" i="15"/>
  <c r="F771" i="15" s="1"/>
  <c r="F769" i="15"/>
  <c r="F768" i="15" s="1"/>
  <c r="H769" i="15"/>
  <c r="H768" i="15" s="1"/>
  <c r="G769" i="15"/>
  <c r="G768" i="15" s="1"/>
  <c r="F765" i="15"/>
  <c r="F763" i="15"/>
  <c r="H760" i="15"/>
  <c r="H759" i="15" s="1"/>
  <c r="G760" i="15"/>
  <c r="G759" i="15" s="1"/>
  <c r="F760" i="15"/>
  <c r="F759" i="15" s="1"/>
  <c r="H757" i="15"/>
  <c r="H756" i="15" s="1"/>
  <c r="G757" i="15"/>
  <c r="G756" i="15" s="1"/>
  <c r="F757" i="15"/>
  <c r="F756" i="15" s="1"/>
  <c r="H754" i="15"/>
  <c r="G754" i="15"/>
  <c r="F754" i="15"/>
  <c r="H752" i="15"/>
  <c r="F752" i="15"/>
  <c r="F751" i="15" s="1"/>
  <c r="G752" i="15"/>
  <c r="H748" i="15"/>
  <c r="H747" i="15" s="1"/>
  <c r="H746" i="15" s="1"/>
  <c r="H745" i="15" s="1"/>
  <c r="H744" i="15" s="1"/>
  <c r="G748" i="15"/>
  <c r="F748" i="15"/>
  <c r="G747" i="15"/>
  <c r="G746" i="15" s="1"/>
  <c r="G745" i="15" s="1"/>
  <c r="G744" i="15" s="1"/>
  <c r="F747" i="15"/>
  <c r="F746" i="15" s="1"/>
  <c r="F745" i="15" s="1"/>
  <c r="F744" i="15" s="1"/>
  <c r="H742" i="15"/>
  <c r="H741" i="15" s="1"/>
  <c r="H740" i="15" s="1"/>
  <c r="H739" i="15" s="1"/>
  <c r="G742" i="15"/>
  <c r="G741" i="15" s="1"/>
  <c r="G740" i="15" s="1"/>
  <c r="G739" i="15" s="1"/>
  <c r="F742" i="15"/>
  <c r="F741" i="15" s="1"/>
  <c r="F740" i="15" s="1"/>
  <c r="F739" i="15" s="1"/>
  <c r="H730" i="15"/>
  <c r="H729" i="15" s="1"/>
  <c r="H728" i="15" s="1"/>
  <c r="G730" i="15"/>
  <c r="G729" i="15" s="1"/>
  <c r="G728" i="15" s="1"/>
  <c r="F730" i="15"/>
  <c r="F729" i="15" s="1"/>
  <c r="F728" i="15" s="1"/>
  <c r="H727" i="15"/>
  <c r="G727" i="15" s="1"/>
  <c r="F727" i="15" s="1"/>
  <c r="H726" i="15"/>
  <c r="G726" i="15" s="1"/>
  <c r="F726" i="15" s="1"/>
  <c r="F724" i="15"/>
  <c r="F723" i="15" s="1"/>
  <c r="F722" i="15" s="1"/>
  <c r="H724" i="15"/>
  <c r="H723" i="15" s="1"/>
  <c r="H722" i="15" s="1"/>
  <c r="G724" i="15"/>
  <c r="G723" i="15" s="1"/>
  <c r="G722" i="15" s="1"/>
  <c r="F714" i="15"/>
  <c r="F713" i="15" s="1"/>
  <c r="F712" i="15" s="1"/>
  <c r="F711" i="15" s="1"/>
  <c r="F710" i="15" s="1"/>
  <c r="H714" i="15"/>
  <c r="H713" i="15" s="1"/>
  <c r="H712" i="15" s="1"/>
  <c r="H711" i="15" s="1"/>
  <c r="H710" i="15" s="1"/>
  <c r="G714" i="15"/>
  <c r="G713" i="15" s="1"/>
  <c r="G712" i="15" s="1"/>
  <c r="G711" i="15" s="1"/>
  <c r="G710" i="15" s="1"/>
  <c r="H693" i="15"/>
  <c r="H692" i="15" s="1"/>
  <c r="G693" i="15"/>
  <c r="G692" i="15" s="1"/>
  <c r="F693" i="15"/>
  <c r="F692" i="15" s="1"/>
  <c r="G690" i="15"/>
  <c r="G689" i="15" s="1"/>
  <c r="F690" i="15"/>
  <c r="F689" i="15" s="1"/>
  <c r="H690" i="15"/>
  <c r="H689" i="15" s="1"/>
  <c r="H686" i="15"/>
  <c r="H685" i="15" s="1"/>
  <c r="H684" i="15" s="1"/>
  <c r="G686" i="15"/>
  <c r="G685" i="15" s="1"/>
  <c r="G684" i="15" s="1"/>
  <c r="F686" i="15"/>
  <c r="F685" i="15" s="1"/>
  <c r="F684" i="15" s="1"/>
  <c r="F682" i="15"/>
  <c r="F681" i="15" s="1"/>
  <c r="H679" i="15"/>
  <c r="H678" i="15" s="1"/>
  <c r="G679" i="15"/>
  <c r="G678" i="15" s="1"/>
  <c r="F679" i="15"/>
  <c r="F678" i="15" s="1"/>
  <c r="F676" i="15"/>
  <c r="F675" i="15" s="1"/>
  <c r="H676" i="15"/>
  <c r="H675" i="15" s="1"/>
  <c r="G676" i="15"/>
  <c r="G675" i="15" s="1"/>
  <c r="F667" i="15"/>
  <c r="H665" i="15"/>
  <c r="G665" i="15"/>
  <c r="F665" i="15"/>
  <c r="H663" i="15"/>
  <c r="H662" i="15" s="1"/>
  <c r="G663" i="15"/>
  <c r="F663" i="15"/>
  <c r="H654" i="15"/>
  <c r="H653" i="15" s="1"/>
  <c r="H652" i="15" s="1"/>
  <c r="H651" i="15" s="1"/>
  <c r="G654" i="15"/>
  <c r="G653" i="15" s="1"/>
  <c r="G652" i="15" s="1"/>
  <c r="G651" i="15" s="1"/>
  <c r="F654" i="15"/>
  <c r="F653" i="15" s="1"/>
  <c r="F652" i="15" s="1"/>
  <c r="F651" i="15" s="1"/>
  <c r="H638" i="15"/>
  <c r="H637" i="15" s="1"/>
  <c r="G638" i="15"/>
  <c r="G637" i="15" s="1"/>
  <c r="F638" i="15"/>
  <c r="F637" i="15" s="1"/>
  <c r="F635" i="15"/>
  <c r="F634" i="15" s="1"/>
  <c r="H635" i="15"/>
  <c r="H634" i="15" s="1"/>
  <c r="G635" i="15"/>
  <c r="G634" i="15" s="1"/>
  <c r="G632" i="15"/>
  <c r="G631" i="15" s="1"/>
  <c r="F632" i="15"/>
  <c r="F631" i="15" s="1"/>
  <c r="H632" i="15"/>
  <c r="H631" i="15" s="1"/>
  <c r="H629" i="15"/>
  <c r="H628" i="15" s="1"/>
  <c r="G629" i="15"/>
  <c r="G628" i="15" s="1"/>
  <c r="F629" i="15"/>
  <c r="F628" i="15" s="1"/>
  <c r="H626" i="15"/>
  <c r="H625" i="15" s="1"/>
  <c r="G626" i="15"/>
  <c r="G625" i="15" s="1"/>
  <c r="F626" i="15"/>
  <c r="F625" i="15" s="1"/>
  <c r="F623" i="15"/>
  <c r="F622" i="15" s="1"/>
  <c r="F620" i="15"/>
  <c r="F619" i="15" s="1"/>
  <c r="H620" i="15"/>
  <c r="H619" i="15" s="1"/>
  <c r="G620" i="15"/>
  <c r="G619" i="15" s="1"/>
  <c r="H615" i="15"/>
  <c r="H614" i="15" s="1"/>
  <c r="G615" i="15"/>
  <c r="G614" i="15" s="1"/>
  <c r="F615" i="15"/>
  <c r="F614" i="15" s="1"/>
  <c r="H612" i="15"/>
  <c r="H611" i="15" s="1"/>
  <c r="G612" i="15"/>
  <c r="G611" i="15" s="1"/>
  <c r="F612" i="15"/>
  <c r="F611" i="15" s="1"/>
  <c r="H608" i="15"/>
  <c r="H607" i="15" s="1"/>
  <c r="H606" i="15" s="1"/>
  <c r="G608" i="15"/>
  <c r="G607" i="15" s="1"/>
  <c r="G606" i="15" s="1"/>
  <c r="F608" i="15"/>
  <c r="F607" i="15" s="1"/>
  <c r="F606" i="15" s="1"/>
  <c r="H604" i="15"/>
  <c r="H601" i="15" s="1"/>
  <c r="H600" i="15" s="1"/>
  <c r="G604" i="15"/>
  <c r="F604" i="15"/>
  <c r="H602" i="15"/>
  <c r="G602" i="15"/>
  <c r="G601" i="15" s="1"/>
  <c r="G600" i="15" s="1"/>
  <c r="F602" i="15"/>
  <c r="H597" i="15"/>
  <c r="H596" i="15" s="1"/>
  <c r="H595" i="15" s="1"/>
  <c r="H594" i="15" s="1"/>
  <c r="G597" i="15"/>
  <c r="G596" i="15" s="1"/>
  <c r="G595" i="15" s="1"/>
  <c r="G594" i="15" s="1"/>
  <c r="F597" i="15"/>
  <c r="F596" i="15" s="1"/>
  <c r="F595" i="15" s="1"/>
  <c r="F594" i="15" s="1"/>
  <c r="H593" i="15"/>
  <c r="H592" i="15" s="1"/>
  <c r="H591" i="15" s="1"/>
  <c r="H590" i="15" s="1"/>
  <c r="H589" i="15" s="1"/>
  <c r="G593" i="15"/>
  <c r="G592" i="15" s="1"/>
  <c r="G591" i="15" s="1"/>
  <c r="G590" i="15" s="1"/>
  <c r="G589" i="15" s="1"/>
  <c r="F593" i="15"/>
  <c r="F592" i="15" s="1"/>
  <c r="F591" i="15" s="1"/>
  <c r="F590" i="15" s="1"/>
  <c r="F589" i="15" s="1"/>
  <c r="F573" i="15"/>
  <c r="F572" i="15"/>
  <c r="H570" i="15"/>
  <c r="H569" i="15" s="1"/>
  <c r="G570" i="15"/>
  <c r="G569" i="15" s="1"/>
  <c r="F570" i="15"/>
  <c r="F569" i="15" s="1"/>
  <c r="F567" i="15"/>
  <c r="F566" i="15" s="1"/>
  <c r="H567" i="15"/>
  <c r="H566" i="15" s="1"/>
  <c r="G567" i="15"/>
  <c r="G566" i="15" s="1"/>
  <c r="H564" i="15"/>
  <c r="H563" i="15" s="1"/>
  <c r="G564" i="15"/>
  <c r="G563" i="15" s="1"/>
  <c r="F564" i="15"/>
  <c r="F563" i="15" s="1"/>
  <c r="H561" i="15"/>
  <c r="H560" i="15" s="1"/>
  <c r="G561" i="15"/>
  <c r="G560" i="15" s="1"/>
  <c r="F561" i="15"/>
  <c r="F560" i="15" s="1"/>
  <c r="F558" i="15"/>
  <c r="F557" i="15" s="1"/>
  <c r="H558" i="15"/>
  <c r="H557" i="15" s="1"/>
  <c r="G558" i="15"/>
  <c r="G557" i="15" s="1"/>
  <c r="G555" i="15"/>
  <c r="G554" i="15" s="1"/>
  <c r="F555" i="15"/>
  <c r="F554" i="15" s="1"/>
  <c r="H555" i="15"/>
  <c r="H554" i="15" s="1"/>
  <c r="H551" i="15"/>
  <c r="H550" i="15" s="1"/>
  <c r="H549" i="15" s="1"/>
  <c r="H548" i="15" s="1"/>
  <c r="H547" i="15" s="1"/>
  <c r="G551" i="15"/>
  <c r="G550" i="15" s="1"/>
  <c r="G549" i="15" s="1"/>
  <c r="G548" i="15" s="1"/>
  <c r="G547" i="15" s="1"/>
  <c r="F551" i="15"/>
  <c r="F550" i="15" s="1"/>
  <c r="F549" i="15" s="1"/>
  <c r="F548" i="15" s="1"/>
  <c r="F547" i="15" s="1"/>
  <c r="H543" i="15"/>
  <c r="H542" i="15" s="1"/>
  <c r="H541" i="15" s="1"/>
  <c r="H540" i="15" s="1"/>
  <c r="H539" i="15" s="1"/>
  <c r="G543" i="15"/>
  <c r="G542" i="15" s="1"/>
  <c r="G541" i="15" s="1"/>
  <c r="G540" i="15" s="1"/>
  <c r="G539" i="15" s="1"/>
  <c r="F543" i="15"/>
  <c r="F542" i="15" s="1"/>
  <c r="F541" i="15" s="1"/>
  <c r="F540" i="15" s="1"/>
  <c r="F539" i="15" s="1"/>
  <c r="H537" i="15"/>
  <c r="H536" i="15" s="1"/>
  <c r="H535" i="15" s="1"/>
  <c r="G537" i="15"/>
  <c r="G536" i="15" s="1"/>
  <c r="G535" i="15" s="1"/>
  <c r="F537" i="15"/>
  <c r="F536" i="15" s="1"/>
  <c r="F535" i="15" s="1"/>
  <c r="H533" i="15"/>
  <c r="H532" i="15" s="1"/>
  <c r="H531" i="15" s="1"/>
  <c r="H530" i="15" s="1"/>
  <c r="G533" i="15"/>
  <c r="G532" i="15" s="1"/>
  <c r="G531" i="15" s="1"/>
  <c r="G530" i="15" s="1"/>
  <c r="F533" i="15"/>
  <c r="F532" i="15" s="1"/>
  <c r="F531" i="15" s="1"/>
  <c r="F530" i="15" s="1"/>
  <c r="H529" i="15"/>
  <c r="G529" i="15"/>
  <c r="G528" i="15" s="1"/>
  <c r="G527" i="15" s="1"/>
  <c r="G526" i="15" s="1"/>
  <c r="F529" i="15"/>
  <c r="F528" i="15" s="1"/>
  <c r="F527" i="15" s="1"/>
  <c r="F526" i="15" s="1"/>
  <c r="H528" i="15"/>
  <c r="H527" i="15" s="1"/>
  <c r="H526" i="15" s="1"/>
  <c r="H525" i="15"/>
  <c r="G525" i="15"/>
  <c r="G524" i="15" s="1"/>
  <c r="F525" i="15"/>
  <c r="F524" i="15" s="1"/>
  <c r="F523" i="15" s="1"/>
  <c r="H524" i="15"/>
  <c r="H522" i="15" s="1"/>
  <c r="H520" i="15"/>
  <c r="H519" i="15" s="1"/>
  <c r="H518" i="15" s="1"/>
  <c r="G520" i="15"/>
  <c r="G519" i="15" s="1"/>
  <c r="G518" i="15" s="1"/>
  <c r="F520" i="15"/>
  <c r="F519" i="15" s="1"/>
  <c r="F518" i="15" s="1"/>
  <c r="F516" i="15"/>
  <c r="F515" i="15" s="1"/>
  <c r="F514" i="15" s="1"/>
  <c r="H516" i="15"/>
  <c r="H515" i="15" s="1"/>
  <c r="H514" i="15" s="1"/>
  <c r="G516" i="15"/>
  <c r="G515" i="15" s="1"/>
  <c r="G514" i="15" s="1"/>
  <c r="F512" i="15"/>
  <c r="F511" i="15" s="1"/>
  <c r="F510" i="15" s="1"/>
  <c r="H512" i="15"/>
  <c r="H511" i="15" s="1"/>
  <c r="H510" i="15" s="1"/>
  <c r="G512" i="15"/>
  <c r="G511" i="15" s="1"/>
  <c r="G510" i="15" s="1"/>
  <c r="H508" i="15"/>
  <c r="H507" i="15" s="1"/>
  <c r="H506" i="15" s="1"/>
  <c r="G508" i="15"/>
  <c r="G507" i="15" s="1"/>
  <c r="G506" i="15" s="1"/>
  <c r="F508" i="15"/>
  <c r="F507" i="15" s="1"/>
  <c r="F506" i="15" s="1"/>
  <c r="H504" i="15"/>
  <c r="H503" i="15" s="1"/>
  <c r="H502" i="15" s="1"/>
  <c r="G504" i="15"/>
  <c r="G503" i="15" s="1"/>
  <c r="G502" i="15" s="1"/>
  <c r="F504" i="15"/>
  <c r="F503" i="15" s="1"/>
  <c r="F502" i="15" s="1"/>
  <c r="H495" i="15"/>
  <c r="G495" i="15"/>
  <c r="F495" i="15"/>
  <c r="F493" i="15"/>
  <c r="H493" i="15"/>
  <c r="H492" i="15" s="1"/>
  <c r="H491" i="15" s="1"/>
  <c r="G493" i="15"/>
  <c r="H484" i="15"/>
  <c r="G484" i="15"/>
  <c r="F484" i="15"/>
  <c r="H482" i="15"/>
  <c r="G482" i="15"/>
  <c r="F482" i="15"/>
  <c r="F477" i="15"/>
  <c r="F476" i="15" s="1"/>
  <c r="H474" i="15"/>
  <c r="H473" i="15" s="1"/>
  <c r="G474" i="15"/>
  <c r="G473" i="15" s="1"/>
  <c r="F474" i="15"/>
  <c r="F473" i="15" s="1"/>
  <c r="H471" i="15"/>
  <c r="H470" i="15" s="1"/>
  <c r="H469" i="15" s="1"/>
  <c r="G471" i="15"/>
  <c r="G470" i="15" s="1"/>
  <c r="G469" i="15" s="1"/>
  <c r="F471" i="15"/>
  <c r="F470" i="15" s="1"/>
  <c r="F469" i="15" s="1"/>
  <c r="H467" i="15"/>
  <c r="H466" i="15" s="1"/>
  <c r="H465" i="15" s="1"/>
  <c r="H464" i="15" s="1"/>
  <c r="G467" i="15"/>
  <c r="G466" i="15" s="1"/>
  <c r="G465" i="15" s="1"/>
  <c r="G464" i="15" s="1"/>
  <c r="F467" i="15"/>
  <c r="F466" i="15" s="1"/>
  <c r="F465" i="15" s="1"/>
  <c r="F464" i="15" s="1"/>
  <c r="H462" i="15"/>
  <c r="H461" i="15" s="1"/>
  <c r="H460" i="15" s="1"/>
  <c r="H455" i="15" s="1"/>
  <c r="G462" i="15"/>
  <c r="G461" i="15" s="1"/>
  <c r="G460" i="15" s="1"/>
  <c r="G455" i="15" s="1"/>
  <c r="F462" i="15"/>
  <c r="F461" i="15" s="1"/>
  <c r="F460" i="15" s="1"/>
  <c r="H458" i="15"/>
  <c r="H457" i="15" s="1"/>
  <c r="H456" i="15" s="1"/>
  <c r="G458" i="15"/>
  <c r="G457" i="15" s="1"/>
  <c r="G456" i="15" s="1"/>
  <c r="F458" i="15"/>
  <c r="F457" i="15" s="1"/>
  <c r="F456" i="15" s="1"/>
  <c r="H453" i="15"/>
  <c r="H452" i="15" s="1"/>
  <c r="G453" i="15"/>
  <c r="G452" i="15" s="1"/>
  <c r="F453" i="15"/>
  <c r="F452" i="15" s="1"/>
  <c r="H450" i="15"/>
  <c r="H449" i="15" s="1"/>
  <c r="G450" i="15"/>
  <c r="G449" i="15" s="1"/>
  <c r="F450" i="15"/>
  <c r="F449" i="15" s="1"/>
  <c r="H444" i="15"/>
  <c r="H443" i="15" s="1"/>
  <c r="H442" i="15" s="1"/>
  <c r="G444" i="15"/>
  <c r="G443" i="15" s="1"/>
  <c r="G442" i="15" s="1"/>
  <c r="F444" i="15"/>
  <c r="F443" i="15" s="1"/>
  <c r="F442" i="15" s="1"/>
  <c r="F440" i="15"/>
  <c r="F439" i="15" s="1"/>
  <c r="F438" i="15" s="1"/>
  <c r="H440" i="15"/>
  <c r="H439" i="15" s="1"/>
  <c r="H438" i="15" s="1"/>
  <c r="G440" i="15"/>
  <c r="G439" i="15" s="1"/>
  <c r="G438" i="15" s="1"/>
  <c r="H436" i="15"/>
  <c r="H435" i="15" s="1"/>
  <c r="H434" i="15" s="1"/>
  <c r="G436" i="15"/>
  <c r="G435" i="15" s="1"/>
  <c r="G434" i="15" s="1"/>
  <c r="F436" i="15"/>
  <c r="F435" i="15" s="1"/>
  <c r="F434" i="15" s="1"/>
  <c r="H433" i="15"/>
  <c r="H432" i="15" s="1"/>
  <c r="H431" i="15" s="1"/>
  <c r="H430" i="15" s="1"/>
  <c r="H429" i="15" s="1"/>
  <c r="G433" i="15"/>
  <c r="G432" i="15" s="1"/>
  <c r="G431" i="15" s="1"/>
  <c r="G430" i="15" s="1"/>
  <c r="G429" i="15" s="1"/>
  <c r="F433" i="15"/>
  <c r="F432" i="15" s="1"/>
  <c r="F431" i="15" s="1"/>
  <c r="F430" i="15" s="1"/>
  <c r="F429" i="15" s="1"/>
  <c r="F426" i="15"/>
  <c r="H426" i="15"/>
  <c r="G426" i="15"/>
  <c r="H425" i="15"/>
  <c r="H424" i="15" s="1"/>
  <c r="G425" i="15"/>
  <c r="G424" i="15" s="1"/>
  <c r="G423" i="15" s="1"/>
  <c r="G422" i="15" s="1"/>
  <c r="F425" i="15"/>
  <c r="F424" i="15"/>
  <c r="F421" i="15"/>
  <c r="F420" i="15" s="1"/>
  <c r="F419" i="15" s="1"/>
  <c r="H416" i="15"/>
  <c r="H415" i="15" s="1"/>
  <c r="H414" i="15" s="1"/>
  <c r="G416" i="15"/>
  <c r="G415" i="15" s="1"/>
  <c r="G414" i="15" s="1"/>
  <c r="F416" i="15"/>
  <c r="F415" i="15" s="1"/>
  <c r="F414" i="15" s="1"/>
  <c r="F407" i="15"/>
  <c r="F406" i="15" s="1"/>
  <c r="F405" i="15" s="1"/>
  <c r="F404" i="15" s="1"/>
  <c r="H407" i="15"/>
  <c r="H406" i="15" s="1"/>
  <c r="H405" i="15" s="1"/>
  <c r="H404" i="15" s="1"/>
  <c r="G407" i="15"/>
  <c r="G406" i="15" s="1"/>
  <c r="G405" i="15" s="1"/>
  <c r="G404" i="15" s="1"/>
  <c r="H402" i="15"/>
  <c r="H401" i="15" s="1"/>
  <c r="H400" i="15" s="1"/>
  <c r="G402" i="15"/>
  <c r="G401" i="15" s="1"/>
  <c r="G400" i="15" s="1"/>
  <c r="F402" i="15"/>
  <c r="F401" i="15" s="1"/>
  <c r="F400" i="15" s="1"/>
  <c r="H398" i="15"/>
  <c r="H397" i="15" s="1"/>
  <c r="H396" i="15" s="1"/>
  <c r="G398" i="15"/>
  <c r="G397" i="15" s="1"/>
  <c r="G396" i="15" s="1"/>
  <c r="F398" i="15"/>
  <c r="F397" i="15" s="1"/>
  <c r="F396" i="15" s="1"/>
  <c r="H394" i="15"/>
  <c r="G394" i="15"/>
  <c r="F394" i="15"/>
  <c r="H392" i="15"/>
  <c r="G392" i="15"/>
  <c r="F392" i="15"/>
  <c r="H391" i="15"/>
  <c r="H390" i="15" s="1"/>
  <c r="H389" i="15" s="1"/>
  <c r="H388" i="15" s="1"/>
  <c r="G391" i="15"/>
  <c r="F391" i="15"/>
  <c r="F390" i="15" s="1"/>
  <c r="G390" i="15"/>
  <c r="G389" i="15" s="1"/>
  <c r="G388" i="15" s="1"/>
  <c r="H386" i="15"/>
  <c r="H385" i="15" s="1"/>
  <c r="H384" i="15" s="1"/>
  <c r="G386" i="15"/>
  <c r="G385" i="15" s="1"/>
  <c r="G384" i="15" s="1"/>
  <c r="F386" i="15"/>
  <c r="F385" i="15" s="1"/>
  <c r="F384" i="15" s="1"/>
  <c r="H379" i="15"/>
  <c r="G379" i="15"/>
  <c r="F379" i="15"/>
  <c r="H377" i="15"/>
  <c r="G377" i="15"/>
  <c r="F377" i="15"/>
  <c r="H375" i="15"/>
  <c r="H374" i="15" s="1"/>
  <c r="H373" i="15" s="1"/>
  <c r="H372" i="15" s="1"/>
  <c r="G375" i="15"/>
  <c r="G374" i="15" s="1"/>
  <c r="G373" i="15" s="1"/>
  <c r="G372" i="15" s="1"/>
  <c r="F375" i="15"/>
  <c r="F374" i="15" s="1"/>
  <c r="F373" i="15" s="1"/>
  <c r="F372" i="15" s="1"/>
  <c r="H370" i="15"/>
  <c r="H369" i="15" s="1"/>
  <c r="H368" i="15" s="1"/>
  <c r="G370" i="15"/>
  <c r="G369" i="15" s="1"/>
  <c r="G368" i="15" s="1"/>
  <c r="F370" i="15"/>
  <c r="F369" i="15" s="1"/>
  <c r="F368" i="15" s="1"/>
  <c r="H366" i="15"/>
  <c r="H365" i="15" s="1"/>
  <c r="H364" i="15" s="1"/>
  <c r="G366" i="15"/>
  <c r="G365" i="15" s="1"/>
  <c r="G364" i="15" s="1"/>
  <c r="F366" i="15"/>
  <c r="F365" i="15" s="1"/>
  <c r="F364" i="15" s="1"/>
  <c r="H363" i="15"/>
  <c r="H362" i="15" s="1"/>
  <c r="H361" i="15" s="1"/>
  <c r="H360" i="15" s="1"/>
  <c r="G363" i="15"/>
  <c r="F363" i="15"/>
  <c r="F362" i="15" s="1"/>
  <c r="F361" i="15" s="1"/>
  <c r="F360" i="15" s="1"/>
  <c r="G362" i="15"/>
  <c r="G361" i="15" s="1"/>
  <c r="G360" i="15" s="1"/>
  <c r="H356" i="15"/>
  <c r="H355" i="15" s="1"/>
  <c r="H354" i="15" s="1"/>
  <c r="H353" i="15" s="1"/>
  <c r="G356" i="15"/>
  <c r="G355" i="15" s="1"/>
  <c r="G354" i="15" s="1"/>
  <c r="G353" i="15" s="1"/>
  <c r="F356" i="15"/>
  <c r="F355" i="15" s="1"/>
  <c r="F354" i="15" s="1"/>
  <c r="F353" i="15" s="1"/>
  <c r="H350" i="15"/>
  <c r="H349" i="15" s="1"/>
  <c r="H348" i="15" s="1"/>
  <c r="H347" i="15" s="1"/>
  <c r="G350" i="15"/>
  <c r="G349" i="15" s="1"/>
  <c r="G348" i="15" s="1"/>
  <c r="G347" i="15" s="1"/>
  <c r="F350" i="15"/>
  <c r="F349" i="15" s="1"/>
  <c r="F348" i="15" s="1"/>
  <c r="F347" i="15" s="1"/>
  <c r="H341" i="15"/>
  <c r="H340" i="15" s="1"/>
  <c r="H339" i="15" s="1"/>
  <c r="H338" i="15" s="1"/>
  <c r="G341" i="15"/>
  <c r="G340" i="15" s="1"/>
  <c r="G339" i="15" s="1"/>
  <c r="G338" i="15" s="1"/>
  <c r="F341" i="15"/>
  <c r="F340" i="15" s="1"/>
  <c r="F339" i="15" s="1"/>
  <c r="F338" i="15" s="1"/>
  <c r="F336" i="15"/>
  <c r="F335" i="15" s="1"/>
  <c r="F334" i="15" s="1"/>
  <c r="H336" i="15"/>
  <c r="H335" i="15" s="1"/>
  <c r="H334" i="15" s="1"/>
  <c r="G336" i="15"/>
  <c r="G335" i="15" s="1"/>
  <c r="G334" i="15" s="1"/>
  <c r="F332" i="15"/>
  <c r="F331" i="15" s="1"/>
  <c r="H329" i="15"/>
  <c r="H328" i="15" s="1"/>
  <c r="H327" i="15" s="1"/>
  <c r="G329" i="15"/>
  <c r="G328" i="15" s="1"/>
  <c r="G327" i="15" s="1"/>
  <c r="F329" i="15"/>
  <c r="F328" i="15" s="1"/>
  <c r="F325" i="15"/>
  <c r="F324" i="15" s="1"/>
  <c r="F322" i="15"/>
  <c r="F321" i="15" s="1"/>
  <c r="H318" i="15"/>
  <c r="H317" i="15" s="1"/>
  <c r="H316" i="15" s="1"/>
  <c r="G318" i="15"/>
  <c r="G317" i="15" s="1"/>
  <c r="G316" i="15" s="1"/>
  <c r="F318" i="15"/>
  <c r="F317" i="15" s="1"/>
  <c r="F316" i="15" s="1"/>
  <c r="H314" i="15"/>
  <c r="H313" i="15" s="1"/>
  <c r="H312" i="15" s="1"/>
  <c r="G314" i="15"/>
  <c r="G313" i="15" s="1"/>
  <c r="G312" i="15" s="1"/>
  <c r="F314" i="15"/>
  <c r="F313" i="15" s="1"/>
  <c r="F312" i="15" s="1"/>
  <c r="H309" i="15"/>
  <c r="H308" i="15" s="1"/>
  <c r="G309" i="15"/>
  <c r="G308" i="15" s="1"/>
  <c r="F309" i="15"/>
  <c r="F308" i="15" s="1"/>
  <c r="H305" i="15"/>
  <c r="H304" i="15" s="1"/>
  <c r="H300" i="15" s="1"/>
  <c r="H299" i="15" s="1"/>
  <c r="H298" i="15" s="1"/>
  <c r="G305" i="15"/>
  <c r="G304" i="15" s="1"/>
  <c r="G300" i="15" s="1"/>
  <c r="G299" i="15" s="1"/>
  <c r="G298" i="15" s="1"/>
  <c r="H302" i="15"/>
  <c r="H301" i="15" s="1"/>
  <c r="G302" i="15"/>
  <c r="G301" i="15" s="1"/>
  <c r="F302" i="15"/>
  <c r="F301" i="15" s="1"/>
  <c r="H283" i="15"/>
  <c r="H282" i="15" s="1"/>
  <c r="H281" i="15" s="1"/>
  <c r="G283" i="15"/>
  <c r="G282" i="15" s="1"/>
  <c r="G281" i="15" s="1"/>
  <c r="F283" i="15"/>
  <c r="F282" i="15"/>
  <c r="F281" i="15" s="1"/>
  <c r="H279" i="15"/>
  <c r="H278" i="15" s="1"/>
  <c r="H277" i="15" s="1"/>
  <c r="G279" i="15"/>
  <c r="G278" i="15" s="1"/>
  <c r="G277" i="15" s="1"/>
  <c r="F279" i="15"/>
  <c r="F278" i="15" s="1"/>
  <c r="F277" i="15" s="1"/>
  <c r="H274" i="15"/>
  <c r="H273" i="15" s="1"/>
  <c r="H272" i="15" s="1"/>
  <c r="G274" i="15"/>
  <c r="G273" i="15" s="1"/>
  <c r="G272" i="15" s="1"/>
  <c r="F274" i="15"/>
  <c r="F273" i="15" s="1"/>
  <c r="F272" i="15" s="1"/>
  <c r="H270" i="15"/>
  <c r="H269" i="15" s="1"/>
  <c r="H268" i="15" s="1"/>
  <c r="G270" i="15"/>
  <c r="G269" i="15" s="1"/>
  <c r="G268" i="15" s="1"/>
  <c r="F270" i="15"/>
  <c r="F269" i="15" s="1"/>
  <c r="F268" i="15" s="1"/>
  <c r="H266" i="15"/>
  <c r="H265" i="15" s="1"/>
  <c r="H264" i="15" s="1"/>
  <c r="G266" i="15"/>
  <c r="F266" i="15"/>
  <c r="G265" i="15"/>
  <c r="G264" i="15" s="1"/>
  <c r="F265" i="15"/>
  <c r="F264" i="15" s="1"/>
  <c r="H262" i="15"/>
  <c r="H261" i="15" s="1"/>
  <c r="G262" i="15"/>
  <c r="G261" i="15" s="1"/>
  <c r="F262" i="15"/>
  <c r="F261" i="15" s="1"/>
  <c r="H258" i="15"/>
  <c r="H257" i="15" s="1"/>
  <c r="G258" i="15"/>
  <c r="G257" i="15" s="1"/>
  <c r="F258" i="15"/>
  <c r="F257" i="15" s="1"/>
  <c r="F255" i="15"/>
  <c r="F254" i="15" s="1"/>
  <c r="F253" i="15" s="1"/>
  <c r="H255" i="15"/>
  <c r="H254" i="15" s="1"/>
  <c r="H253" i="15" s="1"/>
  <c r="G255" i="15"/>
  <c r="G254" i="15" s="1"/>
  <c r="G253" i="15" s="1"/>
  <c r="H251" i="15"/>
  <c r="H250" i="15" s="1"/>
  <c r="H249" i="15" s="1"/>
  <c r="G251" i="15"/>
  <c r="G250" i="15" s="1"/>
  <c r="G249" i="15" s="1"/>
  <c r="F251" i="15"/>
  <c r="F250" i="15" s="1"/>
  <c r="F249" i="15" s="1"/>
  <c r="H247" i="15"/>
  <c r="G247" i="15"/>
  <c r="F247" i="15"/>
  <c r="H245" i="15"/>
  <c r="H244" i="15" s="1"/>
  <c r="G245" i="15"/>
  <c r="G244" i="15" s="1"/>
  <c r="F245" i="15"/>
  <c r="F244" i="15" s="1"/>
  <c r="H242" i="15"/>
  <c r="H241" i="15" s="1"/>
  <c r="G242" i="15"/>
  <c r="G241" i="15" s="1"/>
  <c r="F242" i="15"/>
  <c r="F241" i="15" s="1"/>
  <c r="H239" i="15"/>
  <c r="G239" i="15"/>
  <c r="F239" i="15"/>
  <c r="H236" i="15"/>
  <c r="H235" i="15" s="1"/>
  <c r="G236" i="15"/>
  <c r="G235" i="15" s="1"/>
  <c r="F236" i="15"/>
  <c r="F235" i="15" s="1"/>
  <c r="F226" i="15"/>
  <c r="H226" i="15"/>
  <c r="G226" i="15"/>
  <c r="H219" i="15"/>
  <c r="G219" i="15"/>
  <c r="F219" i="15"/>
  <c r="H217" i="15"/>
  <c r="H216" i="15" s="1"/>
  <c r="G217" i="15"/>
  <c r="G216" i="15" s="1"/>
  <c r="F217" i="15"/>
  <c r="F216" i="15" s="1"/>
  <c r="F214" i="15"/>
  <c r="F213" i="15" s="1"/>
  <c r="H211" i="15"/>
  <c r="H210" i="15" s="1"/>
  <c r="G211" i="15"/>
  <c r="G210" i="15" s="1"/>
  <c r="F211" i="15"/>
  <c r="F210" i="15" s="1"/>
  <c r="H208" i="15"/>
  <c r="G208" i="15"/>
  <c r="F208" i="15"/>
  <c r="H205" i="15"/>
  <c r="H204" i="15" s="1"/>
  <c r="G205" i="15"/>
  <c r="G204" i="15" s="1"/>
  <c r="F205" i="15"/>
  <c r="F204" i="15" s="1"/>
  <c r="H193" i="15"/>
  <c r="H192" i="15" s="1"/>
  <c r="H191" i="15" s="1"/>
  <c r="G193" i="15"/>
  <c r="G192" i="15" s="1"/>
  <c r="G191" i="15" s="1"/>
  <c r="F193" i="15"/>
  <c r="F192" i="15" s="1"/>
  <c r="F191" i="15" s="1"/>
  <c r="H189" i="15"/>
  <c r="H188" i="15" s="1"/>
  <c r="H187" i="15" s="1"/>
  <c r="G189" i="15"/>
  <c r="G188" i="15" s="1"/>
  <c r="G187" i="15" s="1"/>
  <c r="F189" i="15"/>
  <c r="F188" i="15" s="1"/>
  <c r="F187" i="15" s="1"/>
  <c r="H185" i="15"/>
  <c r="H184" i="15" s="1"/>
  <c r="H183" i="15" s="1"/>
  <c r="G185" i="15"/>
  <c r="G184" i="15" s="1"/>
  <c r="G183" i="15" s="1"/>
  <c r="F185" i="15"/>
  <c r="F184" i="15" s="1"/>
  <c r="F183" i="15" s="1"/>
  <c r="F181" i="15"/>
  <c r="F180" i="15" s="1"/>
  <c r="F179" i="15" s="1"/>
  <c r="H181" i="15"/>
  <c r="H180" i="15" s="1"/>
  <c r="H179" i="15" s="1"/>
  <c r="G181" i="15"/>
  <c r="G180" i="15" s="1"/>
  <c r="G179" i="15" s="1"/>
  <c r="H177" i="15"/>
  <c r="H176" i="15" s="1"/>
  <c r="G177" i="15"/>
  <c r="G176" i="15" s="1"/>
  <c r="F177" i="15"/>
  <c r="F176" i="15" s="1"/>
  <c r="H174" i="15"/>
  <c r="H173" i="15" s="1"/>
  <c r="H172" i="15" s="1"/>
  <c r="G174" i="15"/>
  <c r="G173" i="15" s="1"/>
  <c r="G172" i="15" s="1"/>
  <c r="F174" i="15"/>
  <c r="F173" i="15" s="1"/>
  <c r="F172" i="15" s="1"/>
  <c r="H169" i="15"/>
  <c r="H168" i="15" s="1"/>
  <c r="H167" i="15" s="1"/>
  <c r="H166" i="15" s="1"/>
  <c r="H165" i="15" s="1"/>
  <c r="G169" i="15"/>
  <c r="G168" i="15" s="1"/>
  <c r="G167" i="15" s="1"/>
  <c r="G166" i="15" s="1"/>
  <c r="G165" i="15" s="1"/>
  <c r="F169" i="15"/>
  <c r="F168" i="15" s="1"/>
  <c r="F167" i="15" s="1"/>
  <c r="F166" i="15" s="1"/>
  <c r="F165" i="15" s="1"/>
  <c r="F163" i="15"/>
  <c r="F162" i="15" s="1"/>
  <c r="F160" i="15"/>
  <c r="F158" i="15"/>
  <c r="H158" i="15"/>
  <c r="H157" i="15" s="1"/>
  <c r="H156" i="15" s="1"/>
  <c r="H155" i="15" s="1"/>
  <c r="G158" i="15"/>
  <c r="G157" i="15" s="1"/>
  <c r="G156" i="15" s="1"/>
  <c r="G155" i="15" s="1"/>
  <c r="H153" i="15"/>
  <c r="H152" i="15" s="1"/>
  <c r="H151" i="15" s="1"/>
  <c r="H150" i="15" s="1"/>
  <c r="G153" i="15"/>
  <c r="G152" i="15" s="1"/>
  <c r="G151" i="15" s="1"/>
  <c r="G150" i="15" s="1"/>
  <c r="F153" i="15"/>
  <c r="F152" i="15" s="1"/>
  <c r="F151" i="15" s="1"/>
  <c r="F150" i="15" s="1"/>
  <c r="F148" i="15"/>
  <c r="F147" i="15" s="1"/>
  <c r="F146" i="15" s="1"/>
  <c r="H148" i="15"/>
  <c r="H147" i="15" s="1"/>
  <c r="H146" i="15" s="1"/>
  <c r="G148" i="15"/>
  <c r="G147" i="15" s="1"/>
  <c r="G146" i="15" s="1"/>
  <c r="G144" i="15"/>
  <c r="G143" i="15" s="1"/>
  <c r="G142" i="15" s="1"/>
  <c r="H144" i="15"/>
  <c r="H143" i="15" s="1"/>
  <c r="H142" i="15" s="1"/>
  <c r="F144" i="15"/>
  <c r="F143" i="15" s="1"/>
  <c r="F142" i="15" s="1"/>
  <c r="H140" i="15"/>
  <c r="H139" i="15" s="1"/>
  <c r="H138" i="15" s="1"/>
  <c r="G140" i="15"/>
  <c r="G139" i="15" s="1"/>
  <c r="G138" i="15" s="1"/>
  <c r="F140" i="15"/>
  <c r="F139" i="15" s="1"/>
  <c r="F138" i="15" s="1"/>
  <c r="H132" i="15"/>
  <c r="H131" i="15" s="1"/>
  <c r="H130" i="15" s="1"/>
  <c r="G132" i="15"/>
  <c r="G131" i="15" s="1"/>
  <c r="G130" i="15" s="1"/>
  <c r="F132" i="15"/>
  <c r="F131" i="15" s="1"/>
  <c r="F130" i="15" s="1"/>
  <c r="H128" i="15"/>
  <c r="H125" i="15" s="1"/>
  <c r="H124" i="15" s="1"/>
  <c r="G128" i="15"/>
  <c r="F128" i="15"/>
  <c r="H127" i="15"/>
  <c r="H126" i="15" s="1"/>
  <c r="G127" i="15"/>
  <c r="G126" i="15" s="1"/>
  <c r="F127" i="15"/>
  <c r="F126" i="15"/>
  <c r="G125" i="15"/>
  <c r="G124" i="15" s="1"/>
  <c r="F125" i="15"/>
  <c r="F124" i="15" s="1"/>
  <c r="F121" i="15"/>
  <c r="F120" i="15" s="1"/>
  <c r="F119" i="15" s="1"/>
  <c r="F118" i="15" s="1"/>
  <c r="H121" i="15"/>
  <c r="H120" i="15" s="1"/>
  <c r="H119" i="15" s="1"/>
  <c r="H118" i="15" s="1"/>
  <c r="G121" i="15"/>
  <c r="G120" i="15" s="1"/>
  <c r="G119" i="15" s="1"/>
  <c r="G118" i="15" s="1"/>
  <c r="H112" i="15"/>
  <c r="H111" i="15" s="1"/>
  <c r="H110" i="15" s="1"/>
  <c r="H109" i="15" s="1"/>
  <c r="G112" i="15"/>
  <c r="G111" i="15" s="1"/>
  <c r="G110" i="15" s="1"/>
  <c r="G109" i="15" s="1"/>
  <c r="F112" i="15"/>
  <c r="F111" i="15" s="1"/>
  <c r="F110" i="15" s="1"/>
  <c r="F109" i="15" s="1"/>
  <c r="H106" i="15"/>
  <c r="H105" i="15" s="1"/>
  <c r="H104" i="15" s="1"/>
  <c r="H103" i="15" s="1"/>
  <c r="H102" i="15" s="1"/>
  <c r="G106" i="15"/>
  <c r="G105" i="15" s="1"/>
  <c r="G104" i="15" s="1"/>
  <c r="G103" i="15" s="1"/>
  <c r="G102" i="15" s="1"/>
  <c r="H100" i="15"/>
  <c r="H99" i="15" s="1"/>
  <c r="H98" i="15" s="1"/>
  <c r="H97" i="15" s="1"/>
  <c r="G100" i="15"/>
  <c r="G99" i="15" s="1"/>
  <c r="G98" i="15" s="1"/>
  <c r="G97" i="15" s="1"/>
  <c r="F100" i="15"/>
  <c r="F99" i="15" s="1"/>
  <c r="F98" i="15" s="1"/>
  <c r="F97" i="15" s="1"/>
  <c r="H95" i="15"/>
  <c r="H94" i="15" s="1"/>
  <c r="G95" i="15"/>
  <c r="G94" i="15" s="1"/>
  <c r="F95" i="15"/>
  <c r="F94" i="15" s="1"/>
  <c r="F88" i="15" s="1"/>
  <c r="F87" i="15" s="1"/>
  <c r="F86" i="15" s="1"/>
  <c r="H92" i="15"/>
  <c r="G92" i="15"/>
  <c r="F92" i="15"/>
  <c r="F89" i="15" s="1"/>
  <c r="H90" i="15"/>
  <c r="G90" i="15"/>
  <c r="H84" i="15"/>
  <c r="H83" i="15" s="1"/>
  <c r="H82" i="15" s="1"/>
  <c r="H81" i="15" s="1"/>
  <c r="H80" i="15" s="1"/>
  <c r="G84" i="15"/>
  <c r="G83" i="15" s="1"/>
  <c r="G82" i="15" s="1"/>
  <c r="G81" i="15" s="1"/>
  <c r="G80" i="15" s="1"/>
  <c r="F84" i="15"/>
  <c r="F83" i="15" s="1"/>
  <c r="F82" i="15" s="1"/>
  <c r="F81" i="15" s="1"/>
  <c r="F80" i="15" s="1"/>
  <c r="H78" i="15"/>
  <c r="H77" i="15" s="1"/>
  <c r="G78" i="15"/>
  <c r="G77" i="15" s="1"/>
  <c r="F78" i="15"/>
  <c r="F77" i="15" s="1"/>
  <c r="H75" i="15"/>
  <c r="H74" i="15" s="1"/>
  <c r="H73" i="15" s="1"/>
  <c r="G75" i="15"/>
  <c r="G74" i="15" s="1"/>
  <c r="G73" i="15" s="1"/>
  <c r="F75" i="15"/>
  <c r="F74" i="15" s="1"/>
  <c r="F73" i="15" s="1"/>
  <c r="H71" i="15"/>
  <c r="G71" i="15"/>
  <c r="F71" i="15"/>
  <c r="H69" i="15"/>
  <c r="G69" i="15"/>
  <c r="F69" i="15"/>
  <c r="F68" i="15" s="1"/>
  <c r="H66" i="15"/>
  <c r="H65" i="15" s="1"/>
  <c r="G66" i="15"/>
  <c r="G65" i="15" s="1"/>
  <c r="F66" i="15"/>
  <c r="F65" i="15" s="1"/>
  <c r="F63" i="15"/>
  <c r="F62" i="15" s="1"/>
  <c r="H63" i="15"/>
  <c r="H62" i="15" s="1"/>
  <c r="G63" i="15"/>
  <c r="G62" i="15" s="1"/>
  <c r="G60" i="15"/>
  <c r="F60" i="15"/>
  <c r="H60" i="15"/>
  <c r="F58" i="15"/>
  <c r="H58" i="15"/>
  <c r="G58" i="15"/>
  <c r="H55" i="15"/>
  <c r="G55" i="15"/>
  <c r="F55" i="15"/>
  <c r="H53" i="15"/>
  <c r="G53" i="15"/>
  <c r="F53" i="15"/>
  <c r="H49" i="15"/>
  <c r="H48" i="15" s="1"/>
  <c r="G49" i="15"/>
  <c r="G48" i="15" s="1"/>
  <c r="F49" i="15"/>
  <c r="F48" i="15"/>
  <c r="H47" i="15"/>
  <c r="G47" i="15"/>
  <c r="G46" i="15" s="1"/>
  <c r="F47" i="15"/>
  <c r="F46" i="15" s="1"/>
  <c r="H46" i="15"/>
  <c r="H44" i="15"/>
  <c r="H43" i="15" s="1"/>
  <c r="G44" i="15"/>
  <c r="G43" i="15" s="1"/>
  <c r="F44" i="15"/>
  <c r="F43" i="15" s="1"/>
  <c r="H41" i="15"/>
  <c r="G41" i="15"/>
  <c r="F41" i="15"/>
  <c r="F38" i="15" s="1"/>
  <c r="H39" i="15"/>
  <c r="G39" i="15"/>
  <c r="F39" i="15"/>
  <c r="H36" i="15"/>
  <c r="G36" i="15"/>
  <c r="F36" i="15"/>
  <c r="H34" i="15"/>
  <c r="G34" i="15"/>
  <c r="F34" i="15"/>
  <c r="H31" i="15"/>
  <c r="G31" i="15"/>
  <c r="F31" i="15"/>
  <c r="H29" i="15"/>
  <c r="G29" i="15"/>
  <c r="F29" i="15"/>
  <c r="H27" i="15"/>
  <c r="G27" i="15"/>
  <c r="G26" i="15" s="1"/>
  <c r="H24" i="15"/>
  <c r="H23" i="15" s="1"/>
  <c r="G24" i="15"/>
  <c r="G23" i="15" s="1"/>
  <c r="F24" i="15"/>
  <c r="F23" i="15" s="1"/>
  <c r="H18" i="15"/>
  <c r="H17" i="15" s="1"/>
  <c r="H16" i="15" s="1"/>
  <c r="H15" i="15" s="1"/>
  <c r="H14" i="15" s="1"/>
  <c r="G18" i="15"/>
  <c r="G17" i="15" s="1"/>
  <c r="G16" i="15" s="1"/>
  <c r="G15" i="15" s="1"/>
  <c r="G14" i="15" s="1"/>
  <c r="F18" i="15"/>
  <c r="F17" i="15" s="1"/>
  <c r="F16" i="15" s="1"/>
  <c r="F15" i="15" s="1"/>
  <c r="F14" i="15" s="1"/>
  <c r="H276" i="15" l="1"/>
  <c r="G238" i="15"/>
  <c r="G662" i="15"/>
  <c r="F762" i="15"/>
  <c r="G661" i="15"/>
  <c r="H57" i="15"/>
  <c r="F601" i="15"/>
  <c r="F600" i="15" s="1"/>
  <c r="F750" i="15"/>
  <c r="F749" i="15" s="1"/>
  <c r="F738" i="15" s="1"/>
  <c r="F737" i="15" s="1"/>
  <c r="F721" i="15"/>
  <c r="F720" i="15" s="1"/>
  <c r="H661" i="15"/>
  <c r="G260" i="15"/>
  <c r="H267" i="15"/>
  <c r="F423" i="15"/>
  <c r="F422" i="15" s="1"/>
  <c r="F418" i="15" s="1"/>
  <c r="F835" i="15"/>
  <c r="G826" i="15"/>
  <c r="G825" i="15" s="1"/>
  <c r="H826" i="15"/>
  <c r="H825" i="15" s="1"/>
  <c r="H820" i="15" s="1"/>
  <c r="H818" i="15" s="1"/>
  <c r="F522" i="15"/>
  <c r="F448" i="15"/>
  <c r="F447" i="15" s="1"/>
  <c r="F446" i="15" s="1"/>
  <c r="H448" i="15"/>
  <c r="H447" i="15" s="1"/>
  <c r="H446" i="15" s="1"/>
  <c r="F311" i="15"/>
  <c r="H523" i="15"/>
  <c r="H260" i="15"/>
  <c r="H610" i="15"/>
  <c r="H599" i="15" s="1"/>
  <c r="G267" i="15"/>
  <c r="G428" i="15"/>
  <c r="G448" i="15"/>
  <c r="G447" i="15" s="1"/>
  <c r="G446" i="15" s="1"/>
  <c r="G225" i="15"/>
  <c r="G224" i="15" s="1"/>
  <c r="G223" i="15" s="1"/>
  <c r="G222" i="15" s="1"/>
  <c r="G221" i="15" s="1"/>
  <c r="G311" i="15"/>
  <c r="G383" i="15"/>
  <c r="G382" i="15" s="1"/>
  <c r="H225" i="15"/>
  <c r="H224" i="15" s="1"/>
  <c r="H223" i="15" s="1"/>
  <c r="H222" i="15" s="1"/>
  <c r="H221" i="15" s="1"/>
  <c r="F225" i="15"/>
  <c r="F224" i="15" s="1"/>
  <c r="F223" i="15" s="1"/>
  <c r="F222" i="15" s="1"/>
  <c r="F221" i="15" s="1"/>
  <c r="F260" i="15"/>
  <c r="F428" i="15"/>
  <c r="G610" i="15"/>
  <c r="G599" i="15" s="1"/>
  <c r="H751" i="15"/>
  <c r="H750" i="15" s="1"/>
  <c r="H749" i="15" s="1"/>
  <c r="H738" i="15" s="1"/>
  <c r="H737" i="15" s="1"/>
  <c r="H867" i="15"/>
  <c r="H866" i="15" s="1"/>
  <c r="H859" i="15" s="1"/>
  <c r="G721" i="15"/>
  <c r="H481" i="15"/>
  <c r="H480" i="15" s="1"/>
  <c r="H479" i="15" s="1"/>
  <c r="F238" i="15"/>
  <c r="F26" i="15"/>
  <c r="H26" i="15"/>
  <c r="G867" i="15"/>
  <c r="G866" i="15" s="1"/>
  <c r="G860" i="15" s="1"/>
  <c r="G859" i="15" s="1"/>
  <c r="F842" i="15"/>
  <c r="G820" i="15"/>
  <c r="G818" i="15" s="1"/>
  <c r="F826" i="15"/>
  <c r="F825" i="15" s="1"/>
  <c r="H806" i="15"/>
  <c r="H805" i="15" s="1"/>
  <c r="H791" i="15" s="1"/>
  <c r="F806" i="15"/>
  <c r="F805" i="15" s="1"/>
  <c r="F791" i="15" s="1"/>
  <c r="G751" i="15"/>
  <c r="G750" i="15" s="1"/>
  <c r="G749" i="15" s="1"/>
  <c r="H721" i="15"/>
  <c r="G688" i="15"/>
  <c r="F688" i="15"/>
  <c r="F662" i="15"/>
  <c r="G618" i="15"/>
  <c r="G617" i="15" s="1"/>
  <c r="G588" i="15" s="1"/>
  <c r="G492" i="15"/>
  <c r="G491" i="15" s="1"/>
  <c r="G481" i="15"/>
  <c r="G480" i="15" s="1"/>
  <c r="G479" i="15" s="1"/>
  <c r="G320" i="15"/>
  <c r="G276" i="15"/>
  <c r="H238" i="15"/>
  <c r="H234" i="15" s="1"/>
  <c r="H233" i="15" s="1"/>
  <c r="H207" i="15"/>
  <c r="G68" i="15"/>
  <c r="H38" i="15"/>
  <c r="H553" i="15"/>
  <c r="H552" i="15" s="1"/>
  <c r="F553" i="15"/>
  <c r="F552" i="15" s="1"/>
  <c r="F546" i="15" s="1"/>
  <c r="H501" i="15"/>
  <c r="H500" i="15" s="1"/>
  <c r="F492" i="15"/>
  <c r="F491" i="15" s="1"/>
  <c r="F481" i="15"/>
  <c r="F480" i="15" s="1"/>
  <c r="F479" i="15" s="1"/>
  <c r="F455" i="15"/>
  <c r="H423" i="15"/>
  <c r="H422" i="15" s="1"/>
  <c r="H418" i="15" s="1"/>
  <c r="H413" i="15" s="1"/>
  <c r="H359" i="15"/>
  <c r="H352" i="15" s="1"/>
  <c r="G359" i="15"/>
  <c r="G352" i="15" s="1"/>
  <c r="F359" i="15"/>
  <c r="F352" i="15" s="1"/>
  <c r="F327" i="15"/>
  <c r="F320" i="15" s="1"/>
  <c r="H311" i="15"/>
  <c r="F276" i="15"/>
  <c r="F234" i="15"/>
  <c r="F233" i="15" s="1"/>
  <c r="F207" i="15"/>
  <c r="F203" i="15" s="1"/>
  <c r="H203" i="15"/>
  <c r="H171" i="15"/>
  <c r="G171" i="15"/>
  <c r="F157" i="15"/>
  <c r="F156" i="15" s="1"/>
  <c r="F155" i="15" s="1"/>
  <c r="F123" i="15"/>
  <c r="G89" i="15"/>
  <c r="G88" i="15" s="1"/>
  <c r="G87" i="15" s="1"/>
  <c r="G86" i="15" s="1"/>
  <c r="F57" i="15"/>
  <c r="G57" i="15"/>
  <c r="G52" i="15"/>
  <c r="F52" i="15"/>
  <c r="H52" i="15"/>
  <c r="G33" i="15"/>
  <c r="F33" i="15"/>
  <c r="F171" i="15"/>
  <c r="H123" i="15"/>
  <c r="G234" i="15"/>
  <c r="G233" i="15" s="1"/>
  <c r="H320" i="15"/>
  <c r="H383" i="15"/>
  <c r="H382" i="15" s="1"/>
  <c r="F618" i="15"/>
  <c r="F617" i="15" s="1"/>
  <c r="F588" i="15" s="1"/>
  <c r="G207" i="15"/>
  <c r="G203" i="15" s="1"/>
  <c r="F389" i="15"/>
  <c r="F388" i="15" s="1"/>
  <c r="F383" i="15" s="1"/>
  <c r="F382" i="15" s="1"/>
  <c r="G418" i="15"/>
  <c r="H89" i="15"/>
  <c r="H88" i="15" s="1"/>
  <c r="H87" i="15" s="1"/>
  <c r="H86" i="15" s="1"/>
  <c r="H428" i="15"/>
  <c r="G523" i="15"/>
  <c r="G522" i="15"/>
  <c r="H33" i="15"/>
  <c r="G123" i="15"/>
  <c r="F267" i="15"/>
  <c r="G38" i="15"/>
  <c r="G501" i="15"/>
  <c r="G500" i="15" s="1"/>
  <c r="F501" i="15"/>
  <c r="F500" i="15" s="1"/>
  <c r="F867" i="15"/>
  <c r="F866" i="15" s="1"/>
  <c r="F860" i="15" s="1"/>
  <c r="F859" i="15" s="1"/>
  <c r="G553" i="15"/>
  <c r="G552" i="15" s="1"/>
  <c r="G546" i="15" s="1"/>
  <c r="H618" i="15"/>
  <c r="H617" i="15" s="1"/>
  <c r="G806" i="15"/>
  <c r="G805" i="15" s="1"/>
  <c r="G791" i="15" s="1"/>
  <c r="F610" i="15"/>
  <c r="F599" i="15" s="1"/>
  <c r="H688" i="15"/>
  <c r="G737" i="15" l="1"/>
  <c r="G738" i="15"/>
  <c r="F108" i="15"/>
  <c r="G307" i="15"/>
  <c r="G297" i="15" s="1"/>
  <c r="F307" i="15"/>
  <c r="F297" i="15" s="1"/>
  <c r="H307" i="15"/>
  <c r="H297" i="15" s="1"/>
  <c r="H232" i="15"/>
  <c r="F661" i="15"/>
  <c r="F660" i="15" s="1"/>
  <c r="G232" i="15"/>
  <c r="G660" i="15"/>
  <c r="H381" i="15"/>
  <c r="G413" i="15"/>
  <c r="G381" i="15" s="1"/>
  <c r="F820" i="15"/>
  <c r="F819" i="15" s="1"/>
  <c r="F818" i="15" s="1"/>
  <c r="F22" i="15"/>
  <c r="F21" i="15" s="1"/>
  <c r="F20" i="15" s="1"/>
  <c r="F413" i="15"/>
  <c r="F381" i="15" s="1"/>
  <c r="F232" i="15"/>
  <c r="G22" i="15"/>
  <c r="G21" i="15" s="1"/>
  <c r="G20" i="15" s="1"/>
  <c r="H22" i="15"/>
  <c r="H21" i="15" s="1"/>
  <c r="H20" i="15" s="1"/>
  <c r="H660" i="15"/>
  <c r="H650" i="15" l="1"/>
  <c r="H545" i="15" s="1"/>
  <c r="F650" i="15"/>
  <c r="F545" i="15" s="1"/>
  <c r="G650" i="15"/>
  <c r="G545" i="15" s="1"/>
  <c r="F231" i="15"/>
  <c r="F230" i="15" s="1"/>
  <c r="H231" i="15"/>
  <c r="H230" i="15" s="1"/>
  <c r="F13" i="15"/>
  <c r="G13" i="15"/>
  <c r="H13" i="15"/>
  <c r="H906" i="15" l="1"/>
  <c r="F906" i="15"/>
  <c r="G906" i="15"/>
  <c r="I490" i="13"/>
  <c r="I489" i="13" s="1"/>
  <c r="I488" i="13" s="1"/>
  <c r="H490" i="13"/>
  <c r="H489" i="13" s="1"/>
  <c r="H488" i="13" s="1"/>
  <c r="D171" i="14" l="1"/>
  <c r="F373" i="14"/>
  <c r="F372" i="14" s="1"/>
  <c r="E373" i="14"/>
  <c r="E372" i="14" s="1"/>
  <c r="D373" i="14"/>
  <c r="D372" i="14" s="1"/>
  <c r="F370" i="14"/>
  <c r="F369" i="14" s="1"/>
  <c r="E370" i="14"/>
  <c r="E369" i="14" s="1"/>
  <c r="D324" i="14"/>
  <c r="F624" i="14"/>
  <c r="E624" i="14"/>
  <c r="D624" i="14"/>
  <c r="F617" i="14"/>
  <c r="E617" i="14"/>
  <c r="D617" i="14"/>
  <c r="F613" i="14"/>
  <c r="E613" i="14"/>
  <c r="D613" i="14"/>
  <c r="F739" i="14" l="1"/>
  <c r="F738" i="14" s="1"/>
  <c r="E739" i="14"/>
  <c r="E738" i="14" s="1"/>
  <c r="D739" i="14"/>
  <c r="D738" i="14" s="1"/>
  <c r="F737" i="14"/>
  <c r="F736" i="14" s="1"/>
  <c r="F735" i="14" s="1"/>
  <c r="F734" i="14" s="1"/>
  <c r="E737" i="14"/>
  <c r="E736" i="14" s="1"/>
  <c r="E735" i="14" s="1"/>
  <c r="E734" i="14" s="1"/>
  <c r="D737" i="14"/>
  <c r="D736" i="14" s="1"/>
  <c r="D735" i="14" s="1"/>
  <c r="D734" i="14" s="1"/>
  <c r="F732" i="14"/>
  <c r="F731" i="14" s="1"/>
  <c r="E732" i="14"/>
  <c r="E731" i="14" s="1"/>
  <c r="D732" i="14"/>
  <c r="D731" i="14" s="1"/>
  <c r="F729" i="14"/>
  <c r="F728" i="14" s="1"/>
  <c r="E729" i="14"/>
  <c r="E728" i="14" s="1"/>
  <c r="D729" i="14"/>
  <c r="D728" i="14" s="1"/>
  <c r="F726" i="14"/>
  <c r="F725" i="14" s="1"/>
  <c r="F724" i="14" s="1"/>
  <c r="F723" i="14" s="1"/>
  <c r="E726" i="14"/>
  <c r="E725" i="14" s="1"/>
  <c r="E724" i="14" s="1"/>
  <c r="E723" i="14" s="1"/>
  <c r="D726" i="14"/>
  <c r="D725" i="14" s="1"/>
  <c r="D724" i="14" s="1"/>
  <c r="D723" i="14" s="1"/>
  <c r="F722" i="14"/>
  <c r="E722" i="14"/>
  <c r="D722" i="14"/>
  <c r="F720" i="14"/>
  <c r="F719" i="14" s="1"/>
  <c r="F718" i="14" s="1"/>
  <c r="F717" i="14" s="1"/>
  <c r="E720" i="14"/>
  <c r="E719" i="14" s="1"/>
  <c r="E718" i="14" s="1"/>
  <c r="E717" i="14" s="1"/>
  <c r="D720" i="14"/>
  <c r="D719" i="14" s="1"/>
  <c r="D718" i="14" s="1"/>
  <c r="D717" i="14" s="1"/>
  <c r="F715" i="14"/>
  <c r="F714" i="14" s="1"/>
  <c r="F713" i="14" s="1"/>
  <c r="D715" i="14"/>
  <c r="D714" i="14" s="1"/>
  <c r="D713" i="14" s="1"/>
  <c r="D712" i="14" s="1"/>
  <c r="F710" i="14"/>
  <c r="F709" i="14" s="1"/>
  <c r="F708" i="14" s="1"/>
  <c r="E710" i="14"/>
  <c r="E709" i="14" s="1"/>
  <c r="E708" i="14" s="1"/>
  <c r="D710" i="14"/>
  <c r="D709" i="14" s="1"/>
  <c r="D708" i="14" s="1"/>
  <c r="F706" i="14"/>
  <c r="F705" i="14" s="1"/>
  <c r="E706" i="14"/>
  <c r="E705" i="14" s="1"/>
  <c r="D706" i="14"/>
  <c r="D705" i="14" s="1"/>
  <c r="D703" i="14"/>
  <c r="D702" i="14" s="1"/>
  <c r="F703" i="14"/>
  <c r="E703" i="14"/>
  <c r="F700" i="14"/>
  <c r="F699" i="14" s="1"/>
  <c r="E700" i="14"/>
  <c r="E699" i="14" s="1"/>
  <c r="D700" i="14"/>
  <c r="D699" i="14" s="1"/>
  <c r="D697" i="14"/>
  <c r="D696" i="14" s="1"/>
  <c r="F697" i="14"/>
  <c r="F696" i="14" s="1"/>
  <c r="E697" i="14"/>
  <c r="E696" i="14" s="1"/>
  <c r="D694" i="14"/>
  <c r="D693" i="14" s="1"/>
  <c r="E691" i="14"/>
  <c r="F691" i="14"/>
  <c r="D691" i="14"/>
  <c r="F689" i="14"/>
  <c r="E689" i="14"/>
  <c r="D689" i="14"/>
  <c r="F685" i="14"/>
  <c r="F684" i="14" s="1"/>
  <c r="E685" i="14"/>
  <c r="E684" i="14" s="1"/>
  <c r="D685" i="14"/>
  <c r="D684" i="14" s="1"/>
  <c r="F682" i="14"/>
  <c r="F681" i="14" s="1"/>
  <c r="E682" i="14"/>
  <c r="E681" i="14" s="1"/>
  <c r="D682" i="14"/>
  <c r="D681" i="14" s="1"/>
  <c r="F679" i="14"/>
  <c r="E679" i="14"/>
  <c r="D679" i="14"/>
  <c r="F677" i="14"/>
  <c r="E677" i="14"/>
  <c r="D677" i="14"/>
  <c r="F674" i="14"/>
  <c r="F673" i="14" s="1"/>
  <c r="F672" i="14" s="1"/>
  <c r="E674" i="14"/>
  <c r="E673" i="14" s="1"/>
  <c r="E672" i="14" s="1"/>
  <c r="D674" i="14"/>
  <c r="D673" i="14" s="1"/>
  <c r="D672" i="14" s="1"/>
  <c r="F670" i="14"/>
  <c r="F667" i="14" s="1"/>
  <c r="F604" i="14" s="1"/>
  <c r="F603" i="14" s="1"/>
  <c r="F590" i="14" s="1"/>
  <c r="E670" i="14"/>
  <c r="D670" i="14"/>
  <c r="F668" i="14"/>
  <c r="E668" i="14"/>
  <c r="D668" i="14"/>
  <c r="F666" i="14"/>
  <c r="F665" i="14" s="1"/>
  <c r="F664" i="14" s="1"/>
  <c r="E666" i="14"/>
  <c r="E665" i="14" s="1"/>
  <c r="E664" i="14" s="1"/>
  <c r="D666" i="14"/>
  <c r="D665" i="14" s="1"/>
  <c r="D664" i="14" s="1"/>
  <c r="F662" i="14"/>
  <c r="E662" i="14"/>
  <c r="D662" i="14"/>
  <c r="F660" i="14"/>
  <c r="F659" i="14" s="1"/>
  <c r="E660" i="14"/>
  <c r="E659" i="14" s="1"/>
  <c r="D660" i="14"/>
  <c r="D659" i="14" s="1"/>
  <c r="F657" i="14"/>
  <c r="E657" i="14"/>
  <c r="D657" i="14"/>
  <c r="F655" i="14"/>
  <c r="E655" i="14"/>
  <c r="D655" i="14"/>
  <c r="D652" i="14"/>
  <c r="F652" i="14"/>
  <c r="E652" i="14"/>
  <c r="D650" i="14"/>
  <c r="F650" i="14"/>
  <c r="E650" i="14"/>
  <c r="F648" i="14"/>
  <c r="F647" i="14" s="1"/>
  <c r="E648" i="14"/>
  <c r="E647" i="14" s="1"/>
  <c r="D648" i="14"/>
  <c r="D647" i="14" s="1"/>
  <c r="F645" i="14"/>
  <c r="E645" i="14"/>
  <c r="D645" i="14"/>
  <c r="F643" i="14"/>
  <c r="E643" i="14"/>
  <c r="D643" i="14"/>
  <c r="F640" i="14"/>
  <c r="D640" i="14"/>
  <c r="E640" i="14"/>
  <c r="D638" i="14"/>
  <c r="F638" i="14"/>
  <c r="E638" i="14"/>
  <c r="E635" i="14"/>
  <c r="D635" i="14"/>
  <c r="F635" i="14"/>
  <c r="D633" i="14"/>
  <c r="F633" i="14"/>
  <c r="E633" i="14"/>
  <c r="F630" i="14"/>
  <c r="F629" i="14" s="1"/>
  <c r="E630" i="14"/>
  <c r="E629" i="14" s="1"/>
  <c r="D630" i="14"/>
  <c r="D629" i="14" s="1"/>
  <c r="F627" i="14"/>
  <c r="F626" i="14" s="1"/>
  <c r="E627" i="14"/>
  <c r="E626" i="14" s="1"/>
  <c r="D627" i="14"/>
  <c r="D626" i="14" s="1"/>
  <c r="D622" i="14"/>
  <c r="D621" i="14" s="1"/>
  <c r="F622" i="14"/>
  <c r="F621" i="14" s="1"/>
  <c r="E622" i="14"/>
  <c r="E621" i="14" s="1"/>
  <c r="F619" i="14"/>
  <c r="F618" i="14" s="1"/>
  <c r="E619" i="14"/>
  <c r="E618" i="14" s="1"/>
  <c r="D619" i="14"/>
  <c r="D618" i="14" s="1"/>
  <c r="F616" i="14"/>
  <c r="E616" i="14"/>
  <c r="D616" i="14"/>
  <c r="F614" i="14"/>
  <c r="E614" i="14"/>
  <c r="D614" i="14"/>
  <c r="F612" i="14"/>
  <c r="D612" i="14"/>
  <c r="E612" i="14"/>
  <c r="F609" i="14"/>
  <c r="F608" i="14" s="1"/>
  <c r="E609" i="14"/>
  <c r="E608" i="14" s="1"/>
  <c r="D609" i="14"/>
  <c r="D608" i="14" s="1"/>
  <c r="F606" i="14"/>
  <c r="F605" i="14" s="1"/>
  <c r="D606" i="14"/>
  <c r="D605" i="14" s="1"/>
  <c r="F601" i="14"/>
  <c r="F600" i="14" s="1"/>
  <c r="E601" i="14"/>
  <c r="E600" i="14" s="1"/>
  <c r="D601" i="14"/>
  <c r="D600" i="14" s="1"/>
  <c r="F598" i="14"/>
  <c r="F597" i="14" s="1"/>
  <c r="E598" i="14"/>
  <c r="E597" i="14" s="1"/>
  <c r="D598" i="14"/>
  <c r="D597" i="14" s="1"/>
  <c r="F595" i="14"/>
  <c r="F594" i="14" s="1"/>
  <c r="E595" i="14"/>
  <c r="E594" i="14" s="1"/>
  <c r="D595" i="14"/>
  <c r="D594" i="14" s="1"/>
  <c r="D592" i="14"/>
  <c r="D591" i="14" s="1"/>
  <c r="F592" i="14"/>
  <c r="F591" i="14" s="1"/>
  <c r="E592" i="14"/>
  <c r="E591" i="14" s="1"/>
  <c r="F503" i="14"/>
  <c r="E503" i="14"/>
  <c r="D503" i="14"/>
  <c r="D501" i="14"/>
  <c r="F501" i="14"/>
  <c r="E501" i="14"/>
  <c r="E500" i="14" s="1"/>
  <c r="E499" i="14" s="1"/>
  <c r="F489" i="14"/>
  <c r="D489" i="14"/>
  <c r="F487" i="14"/>
  <c r="E487" i="14"/>
  <c r="D487" i="14"/>
  <c r="F485" i="14"/>
  <c r="E485" i="14"/>
  <c r="D485" i="14"/>
  <c r="F483" i="14"/>
  <c r="F482" i="14" s="1"/>
  <c r="F481" i="14" s="1"/>
  <c r="F480" i="14" s="1"/>
  <c r="E483" i="14"/>
  <c r="E482" i="14" s="1"/>
  <c r="E481" i="14" s="1"/>
  <c r="E480" i="14" s="1"/>
  <c r="D483" i="14"/>
  <c r="D482" i="14" s="1"/>
  <c r="D481" i="14" s="1"/>
  <c r="D480" i="14" s="1"/>
  <c r="F478" i="14"/>
  <c r="F477" i="14" s="1"/>
  <c r="F476" i="14" s="1"/>
  <c r="E478" i="14"/>
  <c r="E477" i="14" s="1"/>
  <c r="E476" i="14" s="1"/>
  <c r="D478" i="14"/>
  <c r="D477" i="14" s="1"/>
  <c r="D476" i="14" s="1"/>
  <c r="F474" i="14"/>
  <c r="F473" i="14" s="1"/>
  <c r="F472" i="14" s="1"/>
  <c r="E474" i="14"/>
  <c r="E473" i="14" s="1"/>
  <c r="E472" i="14" s="1"/>
  <c r="D474" i="14"/>
  <c r="D473" i="14" s="1"/>
  <c r="D472" i="14" s="1"/>
  <c r="D470" i="14"/>
  <c r="F470" i="14"/>
  <c r="F469" i="14" s="1"/>
  <c r="F468" i="14" s="1"/>
  <c r="E470" i="14"/>
  <c r="D466" i="14"/>
  <c r="D465" i="14" s="1"/>
  <c r="D464" i="14" s="1"/>
  <c r="F466" i="14"/>
  <c r="F465" i="14" s="1"/>
  <c r="F464" i="14" s="1"/>
  <c r="E466" i="14"/>
  <c r="E465" i="14" s="1"/>
  <c r="E464" i="14" s="1"/>
  <c r="F462" i="14"/>
  <c r="F461" i="14" s="1"/>
  <c r="F460" i="14" s="1"/>
  <c r="E462" i="14"/>
  <c r="E461" i="14" s="1"/>
  <c r="E460" i="14" s="1"/>
  <c r="D462" i="14"/>
  <c r="D461" i="14" s="1"/>
  <c r="D460" i="14" s="1"/>
  <c r="D445" i="14"/>
  <c r="D444" i="14" s="1"/>
  <c r="F445" i="14"/>
  <c r="F444" i="14" s="1"/>
  <c r="E445" i="14"/>
  <c r="E444" i="14" s="1"/>
  <c r="E442" i="14"/>
  <c r="E441" i="14" s="1"/>
  <c r="D442" i="14"/>
  <c r="D441" i="14" s="1"/>
  <c r="F442" i="14"/>
  <c r="F441" i="14" s="1"/>
  <c r="F439" i="14"/>
  <c r="F438" i="14" s="1"/>
  <c r="E439" i="14"/>
  <c r="E438" i="14" s="1"/>
  <c r="D439" i="14"/>
  <c r="D438" i="14" s="1"/>
  <c r="F436" i="14"/>
  <c r="F435" i="14" s="1"/>
  <c r="E436" i="14"/>
  <c r="E435" i="14" s="1"/>
  <c r="D436" i="14"/>
  <c r="D435" i="14" s="1"/>
  <c r="F433" i="14"/>
  <c r="F432" i="14" s="1"/>
  <c r="E433" i="14"/>
  <c r="E432" i="14" s="1"/>
  <c r="D433" i="14"/>
  <c r="D432" i="14" s="1"/>
  <c r="D430" i="14"/>
  <c r="D429" i="14" s="1"/>
  <c r="D416" i="14"/>
  <c r="D415" i="14" s="1"/>
  <c r="D413" i="14"/>
  <c r="D412" i="14" s="1"/>
  <c r="D410" i="14"/>
  <c r="D409" i="14" s="1"/>
  <c r="F410" i="14"/>
  <c r="F409" i="14" s="1"/>
  <c r="E410" i="14"/>
  <c r="E409" i="14" s="1"/>
  <c r="D407" i="14"/>
  <c r="D406" i="14" s="1"/>
  <c r="F407" i="14"/>
  <c r="F406" i="14" s="1"/>
  <c r="E407" i="14"/>
  <c r="E406" i="14" s="1"/>
  <c r="E404" i="14"/>
  <c r="E403" i="14" s="1"/>
  <c r="F404" i="14"/>
  <c r="F403" i="14" s="1"/>
  <c r="D404" i="14"/>
  <c r="D403" i="14" s="1"/>
  <c r="F397" i="14"/>
  <c r="F396" i="14" s="1"/>
  <c r="E397" i="14"/>
  <c r="E396" i="14" s="1"/>
  <c r="D397" i="14"/>
  <c r="D396" i="14" s="1"/>
  <c r="F394" i="14"/>
  <c r="F393" i="14" s="1"/>
  <c r="E394" i="14"/>
  <c r="E393" i="14" s="1"/>
  <c r="D394" i="14"/>
  <c r="D393" i="14" s="1"/>
  <c r="D390" i="14"/>
  <c r="D389" i="14" s="1"/>
  <c r="D388" i="14" s="1"/>
  <c r="F390" i="14"/>
  <c r="F389" i="14" s="1"/>
  <c r="F388" i="14" s="1"/>
  <c r="E390" i="14"/>
  <c r="E389" i="14" s="1"/>
  <c r="E388" i="14" s="1"/>
  <c r="D386" i="14"/>
  <c r="D385" i="14" s="1"/>
  <c r="F386" i="14"/>
  <c r="F385" i="14" s="1"/>
  <c r="E386" i="14"/>
  <c r="E385" i="14" s="1"/>
  <c r="D383" i="14"/>
  <c r="D382" i="14" s="1"/>
  <c r="F383" i="14"/>
  <c r="F382" i="14" s="1"/>
  <c r="E383" i="14"/>
  <c r="E382" i="14" s="1"/>
  <c r="D380" i="14"/>
  <c r="F378" i="14"/>
  <c r="E378" i="14"/>
  <c r="D378" i="14"/>
  <c r="D376" i="14"/>
  <c r="F376" i="14"/>
  <c r="F375" i="14" s="1"/>
  <c r="E376" i="14"/>
  <c r="E375" i="14" s="1"/>
  <c r="D370" i="14"/>
  <c r="D369" i="14" s="1"/>
  <c r="D365" i="14"/>
  <c r="D364" i="14" s="1"/>
  <c r="D362" i="14"/>
  <c r="D361" i="14" s="1"/>
  <c r="F362" i="14"/>
  <c r="F361" i="14" s="1"/>
  <c r="F360" i="14" s="1"/>
  <c r="F355" i="14" s="1"/>
  <c r="E362" i="14"/>
  <c r="E361" i="14" s="1"/>
  <c r="E360" i="14" s="1"/>
  <c r="E355" i="14" s="1"/>
  <c r="F358" i="14"/>
  <c r="F357" i="14" s="1"/>
  <c r="F356" i="14" s="1"/>
  <c r="E358" i="14"/>
  <c r="E357" i="14" s="1"/>
  <c r="E356" i="14" s="1"/>
  <c r="D358" i="14"/>
  <c r="D357" i="14" s="1"/>
  <c r="D356" i="14" s="1"/>
  <c r="F338" i="14"/>
  <c r="F337" i="14" s="1"/>
  <c r="F336" i="14" s="1"/>
  <c r="E338" i="14"/>
  <c r="E337" i="14" s="1"/>
  <c r="E336" i="14" s="1"/>
  <c r="D338" i="14"/>
  <c r="D337" i="14" s="1"/>
  <c r="D336" i="14" s="1"/>
  <c r="F334" i="14"/>
  <c r="F333" i="14" s="1"/>
  <c r="F332" i="14" s="1"/>
  <c r="E334" i="14"/>
  <c r="E333" i="14" s="1"/>
  <c r="E332" i="14" s="1"/>
  <c r="D334" i="14"/>
  <c r="D333" i="14" s="1"/>
  <c r="D332" i="14" s="1"/>
  <c r="F330" i="14"/>
  <c r="F329" i="14" s="1"/>
  <c r="F328" i="14" s="1"/>
  <c r="E330" i="14"/>
  <c r="E329" i="14" s="1"/>
  <c r="E328" i="14" s="1"/>
  <c r="D330" i="14"/>
  <c r="D329" i="14" s="1"/>
  <c r="D328" i="14" s="1"/>
  <c r="F326" i="14"/>
  <c r="F325" i="14" s="1"/>
  <c r="E326" i="14"/>
  <c r="E325" i="14" s="1"/>
  <c r="D326" i="14"/>
  <c r="D325" i="14" s="1"/>
  <c r="F323" i="14"/>
  <c r="F322" i="14" s="1"/>
  <c r="F321" i="14" s="1"/>
  <c r="E323" i="14"/>
  <c r="E322" i="14" s="1"/>
  <c r="E321" i="14" s="1"/>
  <c r="D323" i="14"/>
  <c r="D322" i="14" s="1"/>
  <c r="D321" i="14" s="1"/>
  <c r="F318" i="14"/>
  <c r="F317" i="14" s="1"/>
  <c r="E318" i="14"/>
  <c r="E317" i="14" s="1"/>
  <c r="D318" i="14"/>
  <c r="D317" i="14" s="1"/>
  <c r="F315" i="14"/>
  <c r="F314" i="14" s="1"/>
  <c r="E315" i="14"/>
  <c r="E314" i="14" s="1"/>
  <c r="D315" i="14"/>
  <c r="D314" i="14" s="1"/>
  <c r="F311" i="14"/>
  <c r="F310" i="14" s="1"/>
  <c r="F309" i="14" s="1"/>
  <c r="E311" i="14"/>
  <c r="E310" i="14" s="1"/>
  <c r="E309" i="14" s="1"/>
  <c r="D311" i="14"/>
  <c r="D310" i="14" s="1"/>
  <c r="D309" i="14" s="1"/>
  <c r="F307" i="14"/>
  <c r="F306" i="14" s="1"/>
  <c r="F305" i="14" s="1"/>
  <c r="E307" i="14"/>
  <c r="E306" i="14" s="1"/>
  <c r="E305" i="14" s="1"/>
  <c r="D307" i="14"/>
  <c r="D306" i="14" s="1"/>
  <c r="D305" i="14" s="1"/>
  <c r="F303" i="14"/>
  <c r="F302" i="14" s="1"/>
  <c r="F301" i="14" s="1"/>
  <c r="E303" i="14"/>
  <c r="E302" i="14" s="1"/>
  <c r="E301" i="14" s="1"/>
  <c r="D303" i="14"/>
  <c r="D302" i="14" s="1"/>
  <c r="D301" i="14" s="1"/>
  <c r="D299" i="14"/>
  <c r="F299" i="14"/>
  <c r="E299" i="14"/>
  <c r="D297" i="14"/>
  <c r="D296" i="14" s="1"/>
  <c r="F297" i="14"/>
  <c r="F296" i="14" s="1"/>
  <c r="E297" i="14"/>
  <c r="E296" i="14" s="1"/>
  <c r="D294" i="14"/>
  <c r="D293" i="14" s="1"/>
  <c r="F294" i="14"/>
  <c r="F293" i="14" s="1"/>
  <c r="E294" i="14"/>
  <c r="E293" i="14" s="1"/>
  <c r="F291" i="14"/>
  <c r="E291" i="14"/>
  <c r="D291" i="14"/>
  <c r="F288" i="14"/>
  <c r="F287" i="14" s="1"/>
  <c r="E288" i="14"/>
  <c r="E287" i="14" s="1"/>
  <c r="D288" i="14"/>
  <c r="D287" i="14" s="1"/>
  <c r="D282" i="14"/>
  <c r="D281" i="14" s="1"/>
  <c r="D279" i="14"/>
  <c r="F277" i="14"/>
  <c r="F276" i="14" s="1"/>
  <c r="F275" i="14" s="1"/>
  <c r="F274" i="14" s="1"/>
  <c r="E277" i="14"/>
  <c r="E276" i="14" s="1"/>
  <c r="E275" i="14" s="1"/>
  <c r="E274" i="14" s="1"/>
  <c r="D277" i="14"/>
  <c r="F273" i="14"/>
  <c r="F272" i="14" s="1"/>
  <c r="F271" i="14" s="1"/>
  <c r="F270" i="14" s="1"/>
  <c r="E273" i="14"/>
  <c r="E272" i="14" s="1"/>
  <c r="E271" i="14" s="1"/>
  <c r="E270" i="14" s="1"/>
  <c r="D273" i="14"/>
  <c r="D272" i="14" s="1"/>
  <c r="D271" i="14" s="1"/>
  <c r="D270" i="14" s="1"/>
  <c r="F269" i="14"/>
  <c r="F268" i="14" s="1"/>
  <c r="E269" i="14"/>
  <c r="E268" i="14" s="1"/>
  <c r="E267" i="14" s="1"/>
  <c r="D269" i="14"/>
  <c r="D268" i="14" s="1"/>
  <c r="D267" i="14" s="1"/>
  <c r="F264" i="14"/>
  <c r="F263" i="14" s="1"/>
  <c r="F262" i="14" s="1"/>
  <c r="E264" i="14"/>
  <c r="E263" i="14" s="1"/>
  <c r="E262" i="14" s="1"/>
  <c r="D264" i="14"/>
  <c r="D263" i="14" s="1"/>
  <c r="D262" i="14" s="1"/>
  <c r="F260" i="14"/>
  <c r="F259" i="14" s="1"/>
  <c r="F258" i="14" s="1"/>
  <c r="E260" i="14"/>
  <c r="E259" i="14" s="1"/>
  <c r="E258" i="14" s="1"/>
  <c r="D260" i="14"/>
  <c r="D259" i="14" s="1"/>
  <c r="D258" i="14" s="1"/>
  <c r="D256" i="14"/>
  <c r="D255" i="14" s="1"/>
  <c r="D254" i="14" s="1"/>
  <c r="F256" i="14"/>
  <c r="F255" i="14" s="1"/>
  <c r="F254" i="14" s="1"/>
  <c r="E256" i="14"/>
  <c r="E255" i="14" s="1"/>
  <c r="E254" i="14" s="1"/>
  <c r="F252" i="14"/>
  <c r="F251" i="14" s="1"/>
  <c r="F250" i="14" s="1"/>
  <c r="E252" i="14"/>
  <c r="E251" i="14" s="1"/>
  <c r="E250" i="14" s="1"/>
  <c r="D252" i="14"/>
  <c r="D251" i="14" s="1"/>
  <c r="D250" i="14" s="1"/>
  <c r="F248" i="14"/>
  <c r="F247" i="14" s="1"/>
  <c r="F246" i="14" s="1"/>
  <c r="E248" i="14"/>
  <c r="E247" i="14" s="1"/>
  <c r="E246" i="14" s="1"/>
  <c r="D248" i="14"/>
  <c r="D247" i="14" s="1"/>
  <c r="D246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F238" i="14" s="1"/>
  <c r="F237" i="14" s="1"/>
  <c r="E239" i="14"/>
  <c r="E238" i="14" s="1"/>
  <c r="E237" i="14" s="1"/>
  <c r="D239" i="14"/>
  <c r="D238" i="14" s="1"/>
  <c r="D237" i="14" s="1"/>
  <c r="F234" i="14"/>
  <c r="F233" i="14" s="1"/>
  <c r="F232" i="14" s="1"/>
  <c r="E234" i="14"/>
  <c r="E233" i="14" s="1"/>
  <c r="E232" i="14" s="1"/>
  <c r="D234" i="14"/>
  <c r="D233" i="14" s="1"/>
  <c r="D232" i="14" s="1"/>
  <c r="D230" i="14"/>
  <c r="D229" i="14" s="1"/>
  <c r="D228" i="14" s="1"/>
  <c r="F230" i="14"/>
  <c r="F229" i="14" s="1"/>
  <c r="F228" i="14" s="1"/>
  <c r="E230" i="14"/>
  <c r="E229" i="14" s="1"/>
  <c r="E228" i="14" s="1"/>
  <c r="F226" i="14"/>
  <c r="F225" i="14" s="1"/>
  <c r="F224" i="14" s="1"/>
  <c r="E226" i="14"/>
  <c r="E225" i="14" s="1"/>
  <c r="E224" i="14" s="1"/>
  <c r="D226" i="14"/>
  <c r="D225" i="14" s="1"/>
  <c r="D224" i="14" s="1"/>
  <c r="F223" i="14"/>
  <c r="F222" i="14" s="1"/>
  <c r="F221" i="14" s="1"/>
  <c r="F220" i="14" s="1"/>
  <c r="E223" i="14"/>
  <c r="E222" i="14" s="1"/>
  <c r="E221" i="14" s="1"/>
  <c r="E220" i="14" s="1"/>
  <c r="D223" i="14"/>
  <c r="D222" i="14" s="1"/>
  <c r="D221" i="14" s="1"/>
  <c r="D220" i="14" s="1"/>
  <c r="D219" i="14"/>
  <c r="D218" i="14" s="1"/>
  <c r="F218" i="14"/>
  <c r="E218" i="14"/>
  <c r="F217" i="14"/>
  <c r="F216" i="14" s="1"/>
  <c r="E217" i="14"/>
  <c r="E216" i="14" s="1"/>
  <c r="D217" i="14"/>
  <c r="D216" i="14" s="1"/>
  <c r="F212" i="14"/>
  <c r="F211" i="14" s="1"/>
  <c r="F210" i="14" s="1"/>
  <c r="E212" i="14"/>
  <c r="E211" i="14" s="1"/>
  <c r="E210" i="14" s="1"/>
  <c r="D212" i="14"/>
  <c r="D211" i="14" s="1"/>
  <c r="D210" i="14" s="1"/>
  <c r="F208" i="14"/>
  <c r="E208" i="14"/>
  <c r="D208" i="14"/>
  <c r="F207" i="14"/>
  <c r="F206" i="14" s="1"/>
  <c r="E207" i="14"/>
  <c r="E206" i="14" s="1"/>
  <c r="D207" i="14"/>
  <c r="D206" i="14" s="1"/>
  <c r="D202" i="14"/>
  <c r="D201" i="14" s="1"/>
  <c r="D200" i="14" s="1"/>
  <c r="F202" i="14"/>
  <c r="F201" i="14" s="1"/>
  <c r="F200" i="14" s="1"/>
  <c r="E202" i="14"/>
  <c r="E201" i="14" s="1"/>
  <c r="E200" i="14" s="1"/>
  <c r="D199" i="14"/>
  <c r="D198" i="14" s="1"/>
  <c r="D197" i="14" s="1"/>
  <c r="D193" i="14"/>
  <c r="D192" i="14" s="1"/>
  <c r="D190" i="14"/>
  <c r="D189" i="14" s="1"/>
  <c r="D187" i="14"/>
  <c r="D186" i="14" s="1"/>
  <c r="D183" i="14"/>
  <c r="D182" i="14" s="1"/>
  <c r="F180" i="14"/>
  <c r="F179" i="14" s="1"/>
  <c r="F178" i="14" s="1"/>
  <c r="E180" i="14"/>
  <c r="E179" i="14" s="1"/>
  <c r="E178" i="14" s="1"/>
  <c r="D180" i="14"/>
  <c r="D179" i="14" s="1"/>
  <c r="F176" i="14"/>
  <c r="F175" i="14" s="1"/>
  <c r="F174" i="14" s="1"/>
  <c r="E176" i="14"/>
  <c r="E175" i="14" s="1"/>
  <c r="E174" i="14" s="1"/>
  <c r="D176" i="14"/>
  <c r="D175" i="14" s="1"/>
  <c r="D174" i="14" s="1"/>
  <c r="D172" i="14"/>
  <c r="F172" i="14"/>
  <c r="E172" i="14"/>
  <c r="F170" i="14"/>
  <c r="E170" i="14"/>
  <c r="D170" i="14"/>
  <c r="F166" i="14"/>
  <c r="F165" i="14" s="1"/>
  <c r="F164" i="14" s="1"/>
  <c r="E166" i="14"/>
  <c r="E165" i="14" s="1"/>
  <c r="E164" i="14" s="1"/>
  <c r="D166" i="14"/>
  <c r="D165" i="14" s="1"/>
  <c r="D164" i="14" s="1"/>
  <c r="D161" i="14"/>
  <c r="D160" i="14" s="1"/>
  <c r="D159" i="14" s="1"/>
  <c r="F161" i="14"/>
  <c r="F160" i="14" s="1"/>
  <c r="F159" i="14" s="1"/>
  <c r="E161" i="14"/>
  <c r="E160" i="14" s="1"/>
  <c r="E159" i="14" s="1"/>
  <c r="D157" i="14"/>
  <c r="D156" i="14" s="1"/>
  <c r="F154" i="14"/>
  <c r="F153" i="14" s="1"/>
  <c r="E154" i="14"/>
  <c r="E153" i="14" s="1"/>
  <c r="D154" i="14"/>
  <c r="D153" i="14" s="1"/>
  <c r="D151" i="14"/>
  <c r="D150" i="14" s="1"/>
  <c r="F151" i="14"/>
  <c r="F150" i="14" s="1"/>
  <c r="E151" i="14"/>
  <c r="E150" i="14" s="1"/>
  <c r="F148" i="14"/>
  <c r="E148" i="14"/>
  <c r="D148" i="14"/>
  <c r="F146" i="14"/>
  <c r="F145" i="14" s="1"/>
  <c r="E146" i="14"/>
  <c r="E145" i="14" s="1"/>
  <c r="D146" i="14"/>
  <c r="D145" i="14" s="1"/>
  <c r="F143" i="14"/>
  <c r="D143" i="14"/>
  <c r="E143" i="14"/>
  <c r="D140" i="14"/>
  <c r="D138" i="14"/>
  <c r="D133" i="14"/>
  <c r="D132" i="14" s="1"/>
  <c r="F133" i="14"/>
  <c r="F132" i="14" s="1"/>
  <c r="E133" i="14"/>
  <c r="E132" i="14" s="1"/>
  <c r="F130" i="14"/>
  <c r="F129" i="14" s="1"/>
  <c r="E130" i="14"/>
  <c r="E129" i="14" s="1"/>
  <c r="D130" i="14"/>
  <c r="D129" i="14" s="1"/>
  <c r="F127" i="14"/>
  <c r="F126" i="14" s="1"/>
  <c r="E127" i="14"/>
  <c r="E126" i="14" s="1"/>
  <c r="D127" i="14"/>
  <c r="D126" i="14" s="1"/>
  <c r="D124" i="14"/>
  <c r="D123" i="14" s="1"/>
  <c r="F124" i="14"/>
  <c r="F123" i="14" s="1"/>
  <c r="E124" i="14"/>
  <c r="E123" i="14" s="1"/>
  <c r="F121" i="14"/>
  <c r="F120" i="14" s="1"/>
  <c r="E121" i="14"/>
  <c r="E120" i="14" s="1"/>
  <c r="D121" i="14"/>
  <c r="D120" i="14" s="1"/>
  <c r="F118" i="14"/>
  <c r="F117" i="14" s="1"/>
  <c r="D118" i="14"/>
  <c r="D117" i="14" s="1"/>
  <c r="E118" i="14"/>
  <c r="E117" i="14" s="1"/>
  <c r="D115" i="14"/>
  <c r="D114" i="14" s="1"/>
  <c r="F103" i="14"/>
  <c r="F102" i="14" s="1"/>
  <c r="F101" i="14" s="1"/>
  <c r="E103" i="14"/>
  <c r="E102" i="14" s="1"/>
  <c r="E101" i="14" s="1"/>
  <c r="D103" i="14"/>
  <c r="D102" i="14" s="1"/>
  <c r="D101" i="14" s="1"/>
  <c r="E99" i="14"/>
  <c r="E98" i="14" s="1"/>
  <c r="E97" i="14" s="1"/>
  <c r="F99" i="14"/>
  <c r="F98" i="14" s="1"/>
  <c r="F97" i="14" s="1"/>
  <c r="D99" i="14"/>
  <c r="D98" i="14" s="1"/>
  <c r="D97" i="14" s="1"/>
  <c r="D95" i="14"/>
  <c r="D94" i="14" s="1"/>
  <c r="D93" i="14" s="1"/>
  <c r="F95" i="14"/>
  <c r="F94" i="14" s="1"/>
  <c r="F93" i="14" s="1"/>
  <c r="E95" i="14"/>
  <c r="E94" i="14" s="1"/>
  <c r="E93" i="14" s="1"/>
  <c r="F91" i="14"/>
  <c r="F90" i="14" s="1"/>
  <c r="F89" i="14" s="1"/>
  <c r="E91" i="14"/>
  <c r="E90" i="14" s="1"/>
  <c r="E89" i="14" s="1"/>
  <c r="D91" i="14"/>
  <c r="D90" i="14" s="1"/>
  <c r="D89" i="14" s="1"/>
  <c r="F87" i="14"/>
  <c r="F84" i="14" s="1"/>
  <c r="F83" i="14" s="1"/>
  <c r="E87" i="14"/>
  <c r="E84" i="14" s="1"/>
  <c r="E83" i="14" s="1"/>
  <c r="D87" i="14"/>
  <c r="D84" i="14" s="1"/>
  <c r="D83" i="14" s="1"/>
  <c r="F86" i="14"/>
  <c r="F85" i="14" s="1"/>
  <c r="E86" i="14"/>
  <c r="E85" i="14" s="1"/>
  <c r="D86" i="14"/>
  <c r="D85" i="14" s="1"/>
  <c r="F80" i="14"/>
  <c r="F79" i="14" s="1"/>
  <c r="F78" i="14" s="1"/>
  <c r="E80" i="14"/>
  <c r="E79" i="14" s="1"/>
  <c r="E78" i="14" s="1"/>
  <c r="D80" i="14"/>
  <c r="D79" i="14" s="1"/>
  <c r="D78" i="14" s="1"/>
  <c r="D76" i="14"/>
  <c r="D75" i="14" s="1"/>
  <c r="E73" i="14"/>
  <c r="E72" i="14" s="1"/>
  <c r="E71" i="14" s="1"/>
  <c r="D73" i="14"/>
  <c r="D72" i="14" s="1"/>
  <c r="F73" i="14"/>
  <c r="F72" i="14" s="1"/>
  <c r="F71" i="14" s="1"/>
  <c r="D69" i="14"/>
  <c r="D68" i="14" s="1"/>
  <c r="D66" i="14"/>
  <c r="D65" i="14" s="1"/>
  <c r="F62" i="14"/>
  <c r="F61" i="14" s="1"/>
  <c r="F60" i="14" s="1"/>
  <c r="E62" i="14"/>
  <c r="E61" i="14" s="1"/>
  <c r="E60" i="14" s="1"/>
  <c r="D62" i="14"/>
  <c r="D61" i="14" s="1"/>
  <c r="D60" i="14" s="1"/>
  <c r="F58" i="14"/>
  <c r="F57" i="14" s="1"/>
  <c r="F56" i="14" s="1"/>
  <c r="E58" i="14"/>
  <c r="E57" i="14" s="1"/>
  <c r="E56" i="14" s="1"/>
  <c r="D58" i="14"/>
  <c r="D57" i="14" s="1"/>
  <c r="D56" i="14" s="1"/>
  <c r="F51" i="14"/>
  <c r="F50" i="14" s="1"/>
  <c r="F49" i="14" s="1"/>
  <c r="F48" i="14" s="1"/>
  <c r="F47" i="14" s="1"/>
  <c r="E51" i="14"/>
  <c r="E50" i="14" s="1"/>
  <c r="E49" i="14" s="1"/>
  <c r="E48" i="14" s="1"/>
  <c r="E47" i="14" s="1"/>
  <c r="D51" i="14"/>
  <c r="D50" i="14" s="1"/>
  <c r="D49" i="14" s="1"/>
  <c r="D48" i="14" s="1"/>
  <c r="D47" i="14" s="1"/>
  <c r="F45" i="14"/>
  <c r="F44" i="14" s="1"/>
  <c r="F43" i="14" s="1"/>
  <c r="E45" i="14"/>
  <c r="E44" i="14" s="1"/>
  <c r="E43" i="14" s="1"/>
  <c r="D45" i="14"/>
  <c r="D44" i="14" s="1"/>
  <c r="D43" i="14" s="1"/>
  <c r="D41" i="14"/>
  <c r="D40" i="14" s="1"/>
  <c r="D39" i="14" s="1"/>
  <c r="F41" i="14"/>
  <c r="F40" i="14" s="1"/>
  <c r="F39" i="14" s="1"/>
  <c r="E41" i="14"/>
  <c r="E40" i="14" s="1"/>
  <c r="E39" i="14" s="1"/>
  <c r="D36" i="14"/>
  <c r="D35" i="14" s="1"/>
  <c r="F36" i="14"/>
  <c r="F35" i="14" s="1"/>
  <c r="E36" i="14"/>
  <c r="E35" i="14" s="1"/>
  <c r="F33" i="14"/>
  <c r="F32" i="14" s="1"/>
  <c r="F31" i="14" s="1"/>
  <c r="E33" i="14"/>
  <c r="E32" i="14" s="1"/>
  <c r="E31" i="14" s="1"/>
  <c r="D33" i="14"/>
  <c r="D32" i="14" s="1"/>
  <c r="D31" i="14" s="1"/>
  <c r="F29" i="14"/>
  <c r="F28" i="14" s="1"/>
  <c r="F27" i="14" s="1"/>
  <c r="D29" i="14"/>
  <c r="D28" i="14" s="1"/>
  <c r="D27" i="14" s="1"/>
  <c r="E29" i="14"/>
  <c r="E28" i="14" s="1"/>
  <c r="E27" i="14" s="1"/>
  <c r="F25" i="14"/>
  <c r="F24" i="14" s="1"/>
  <c r="F23" i="14" s="1"/>
  <c r="F22" i="14" s="1"/>
  <c r="E25" i="14"/>
  <c r="E24" i="14" s="1"/>
  <c r="E23" i="14" s="1"/>
  <c r="E22" i="14" s="1"/>
  <c r="D25" i="14"/>
  <c r="D24" i="14" s="1"/>
  <c r="D23" i="14" s="1"/>
  <c r="D22" i="14" s="1"/>
  <c r="F21" i="14"/>
  <c r="F20" i="14" s="1"/>
  <c r="F19" i="14" s="1"/>
  <c r="F18" i="14" s="1"/>
  <c r="E21" i="14"/>
  <c r="E20" i="14" s="1"/>
  <c r="E19" i="14" s="1"/>
  <c r="E18" i="14" s="1"/>
  <c r="D21" i="14"/>
  <c r="D20" i="14" s="1"/>
  <c r="D19" i="14" s="1"/>
  <c r="D18" i="14" s="1"/>
  <c r="F16" i="14"/>
  <c r="F15" i="14" s="1"/>
  <c r="F14" i="14" s="1"/>
  <c r="E16" i="14"/>
  <c r="E15" i="14" s="1"/>
  <c r="E14" i="14" s="1"/>
  <c r="D16" i="14"/>
  <c r="D15" i="14" s="1"/>
  <c r="D14" i="14" s="1"/>
  <c r="D169" i="14" l="1"/>
  <c r="D168" i="14" s="1"/>
  <c r="D205" i="14"/>
  <c r="D204" i="14" s="1"/>
  <c r="F215" i="14"/>
  <c r="F214" i="14" s="1"/>
  <c r="E205" i="14"/>
  <c r="E204" i="14" s="1"/>
  <c r="D392" i="14"/>
  <c r="F402" i="14"/>
  <c r="F401" i="14" s="1"/>
  <c r="F642" i="14"/>
  <c r="D642" i="14"/>
  <c r="D215" i="14"/>
  <c r="D214" i="14" s="1"/>
  <c r="D13" i="14"/>
  <c r="D55" i="14"/>
  <c r="E368" i="14"/>
  <c r="E13" i="14"/>
  <c r="E469" i="14"/>
  <c r="E468" i="14" s="1"/>
  <c r="E459" i="14" s="1"/>
  <c r="F205" i="14"/>
  <c r="F204" i="14" s="1"/>
  <c r="D375" i="14"/>
  <c r="D368" i="14" s="1"/>
  <c r="E642" i="14"/>
  <c r="D654" i="14"/>
  <c r="E142" i="14"/>
  <c r="E136" i="14" s="1"/>
  <c r="E135" i="14" s="1"/>
  <c r="E215" i="14"/>
  <c r="E214" i="14" s="1"/>
  <c r="E196" i="14" s="1"/>
  <c r="F368" i="14"/>
  <c r="D500" i="14"/>
  <c r="D499" i="14" s="1"/>
  <c r="F500" i="14"/>
  <c r="F499" i="14" s="1"/>
  <c r="F169" i="14"/>
  <c r="F168" i="14" s="1"/>
  <c r="F163" i="14" s="1"/>
  <c r="D313" i="14"/>
  <c r="E266" i="14"/>
  <c r="E313" i="14"/>
  <c r="F676" i="14"/>
  <c r="D676" i="14"/>
  <c r="E676" i="14"/>
  <c r="D469" i="14"/>
  <c r="D468" i="14" s="1"/>
  <c r="D459" i="14" s="1"/>
  <c r="D290" i="14"/>
  <c r="D286" i="14" s="1"/>
  <c r="D285" i="14" s="1"/>
  <c r="F320" i="14"/>
  <c r="F55" i="14"/>
  <c r="E64" i="14"/>
  <c r="E26" i="14"/>
  <c r="E38" i="14"/>
  <c r="F26" i="14"/>
  <c r="F313" i="14"/>
  <c r="D590" i="14"/>
  <c r="E55" i="14"/>
  <c r="F64" i="14"/>
  <c r="E649" i="14"/>
  <c r="E632" i="14"/>
  <c r="F611" i="14"/>
  <c r="E245" i="14"/>
  <c r="E428" i="14"/>
  <c r="E427" i="14" s="1"/>
  <c r="F688" i="14"/>
  <c r="D688" i="14"/>
  <c r="D687" i="14" s="1"/>
  <c r="E667" i="14"/>
  <c r="D667" i="14"/>
  <c r="D649" i="14"/>
  <c r="F649" i="14"/>
  <c r="E637" i="14"/>
  <c r="D637" i="14"/>
  <c r="F637" i="14"/>
  <c r="F632" i="14"/>
  <c r="D632" i="14"/>
  <c r="D611" i="14"/>
  <c r="F459" i="14"/>
  <c r="E392" i="14"/>
  <c r="F392" i="14"/>
  <c r="D360" i="14"/>
  <c r="D355" i="14" s="1"/>
  <c r="D320" i="14"/>
  <c r="F290" i="14"/>
  <c r="F286" i="14" s="1"/>
  <c r="F285" i="14" s="1"/>
  <c r="E290" i="14"/>
  <c r="E286" i="14" s="1"/>
  <c r="E285" i="14" s="1"/>
  <c r="D276" i="14"/>
  <c r="D275" i="14" s="1"/>
  <c r="D274" i="14" s="1"/>
  <c r="E169" i="14"/>
  <c r="E168" i="14" s="1"/>
  <c r="E163" i="14" s="1"/>
  <c r="F142" i="14"/>
  <c r="F136" i="14" s="1"/>
  <c r="D142" i="14"/>
  <c r="D137" i="14"/>
  <c r="F113" i="14"/>
  <c r="F112" i="14" s="1"/>
  <c r="D113" i="14"/>
  <c r="D112" i="14" s="1"/>
  <c r="D82" i="14"/>
  <c r="F82" i="14"/>
  <c r="E82" i="14"/>
  <c r="D71" i="14"/>
  <c r="D64" i="14" s="1"/>
  <c r="D26" i="14"/>
  <c r="E113" i="14"/>
  <c r="E112" i="14" s="1"/>
  <c r="F266" i="14"/>
  <c r="F267" i="14"/>
  <c r="F13" i="14"/>
  <c r="F38" i="14"/>
  <c r="D178" i="14"/>
  <c r="D245" i="14"/>
  <c r="D38" i="14"/>
  <c r="D266" i="14"/>
  <c r="E320" i="14"/>
  <c r="E402" i="14"/>
  <c r="E401" i="14" s="1"/>
  <c r="D428" i="14"/>
  <c r="D427" i="14" s="1"/>
  <c r="D185" i="14"/>
  <c r="D402" i="14"/>
  <c r="D401" i="14" s="1"/>
  <c r="F428" i="14"/>
  <c r="F427" i="14" s="1"/>
  <c r="E611" i="14"/>
  <c r="E654" i="14"/>
  <c r="F654" i="14"/>
  <c r="F284" i="14" l="1"/>
  <c r="D196" i="14"/>
  <c r="D367" i="14"/>
  <c r="E367" i="14"/>
  <c r="D136" i="14"/>
  <c r="D135" i="14" s="1"/>
  <c r="E284" i="14"/>
  <c r="F367" i="14"/>
  <c r="F742" i="14"/>
  <c r="D604" i="14"/>
  <c r="D603" i="14" s="1"/>
  <c r="D284" i="14"/>
  <c r="D163" i="14"/>
  <c r="E742" i="14"/>
  <c r="E40" i="1" l="1"/>
  <c r="E39" i="1" s="1"/>
  <c r="F36" i="1"/>
  <c r="E36" i="1"/>
  <c r="G483" i="13" l="1"/>
  <c r="G617" i="13"/>
  <c r="G594" i="13"/>
  <c r="G545" i="13"/>
  <c r="G240" i="13"/>
  <c r="G691" i="13" l="1"/>
  <c r="G266" i="13"/>
  <c r="G229" i="13"/>
  <c r="G819" i="13"/>
  <c r="G360" i="13"/>
  <c r="I826" i="13"/>
  <c r="I825" i="13" s="1"/>
  <c r="H826" i="13"/>
  <c r="H825" i="13" s="1"/>
  <c r="G826" i="13"/>
  <c r="G825" i="13" s="1"/>
  <c r="I823" i="13"/>
  <c r="I822" i="13" s="1"/>
  <c r="H823" i="13"/>
  <c r="G823" i="13"/>
  <c r="G822" i="13" s="1"/>
  <c r="I88" i="13" l="1"/>
  <c r="H88" i="13"/>
  <c r="G88" i="13"/>
  <c r="I90" i="13"/>
  <c r="H90" i="13"/>
  <c r="G90" i="13"/>
  <c r="I248" i="13" l="1"/>
  <c r="H248" i="13"/>
  <c r="G248" i="13"/>
  <c r="G912" i="13" l="1"/>
  <c r="G910" i="13"/>
  <c r="G907" i="13"/>
  <c r="G906" i="13" s="1"/>
  <c r="I898" i="13"/>
  <c r="I897" i="13" s="1"/>
  <c r="I893" i="13" s="1"/>
  <c r="G898" i="13"/>
  <c r="G897" i="13" s="1"/>
  <c r="G895" i="13"/>
  <c r="G894" i="13" s="1"/>
  <c r="G891" i="13"/>
  <c r="G890" i="13" s="1"/>
  <c r="G889" i="13" s="1"/>
  <c r="G887" i="13"/>
  <c r="I887" i="13"/>
  <c r="G885" i="13"/>
  <c r="I885" i="13"/>
  <c r="I881" i="13"/>
  <c r="I880" i="13" s="1"/>
  <c r="I879" i="13" s="1"/>
  <c r="H881" i="13"/>
  <c r="H880" i="13" s="1"/>
  <c r="H879" i="13" s="1"/>
  <c r="G881" i="13"/>
  <c r="G880" i="13" s="1"/>
  <c r="G879" i="13" s="1"/>
  <c r="G858" i="13"/>
  <c r="G857" i="13" s="1"/>
  <c r="G856" i="13"/>
  <c r="G855" i="13" s="1"/>
  <c r="G854" i="13" s="1"/>
  <c r="G853" i="13" s="1"/>
  <c r="G851" i="13"/>
  <c r="G850" i="13" s="1"/>
  <c r="I848" i="13"/>
  <c r="I847" i="13" s="1"/>
  <c r="H848" i="13"/>
  <c r="H847" i="13" s="1"/>
  <c r="G848" i="13"/>
  <c r="G847" i="13" s="1"/>
  <c r="I845" i="13"/>
  <c r="I844" i="13" s="1"/>
  <c r="I843" i="13" s="1"/>
  <c r="H845" i="13"/>
  <c r="H844" i="13" s="1"/>
  <c r="G845" i="13"/>
  <c r="G844" i="13" s="1"/>
  <c r="G841" i="13"/>
  <c r="G840" i="13" s="1"/>
  <c r="G839" i="13" s="1"/>
  <c r="I841" i="13"/>
  <c r="I840" i="13" s="1"/>
  <c r="I839" i="13" s="1"/>
  <c r="H841" i="13"/>
  <c r="H840" i="13" s="1"/>
  <c r="H839" i="13" s="1"/>
  <c r="G837" i="13"/>
  <c r="G836" i="13" s="1"/>
  <c r="G834" i="13"/>
  <c r="G833" i="13" s="1"/>
  <c r="I834" i="13"/>
  <c r="I833" i="13" s="1"/>
  <c r="H834" i="13"/>
  <c r="H833" i="13" s="1"/>
  <c r="I831" i="13"/>
  <c r="I830" i="13" s="1"/>
  <c r="H831" i="13"/>
  <c r="H830" i="13" s="1"/>
  <c r="G831" i="13"/>
  <c r="G830" i="13" s="1"/>
  <c r="G828" i="13"/>
  <c r="G820" i="13"/>
  <c r="G818" i="13"/>
  <c r="I818" i="13"/>
  <c r="I817" i="13" s="1"/>
  <c r="H818" i="13"/>
  <c r="H817" i="13" s="1"/>
  <c r="I809" i="13"/>
  <c r="I808" i="13" s="1"/>
  <c r="I807" i="13" s="1"/>
  <c r="I806" i="13" s="1"/>
  <c r="H809" i="13"/>
  <c r="H808" i="13" s="1"/>
  <c r="H807" i="13" s="1"/>
  <c r="H806" i="13" s="1"/>
  <c r="G809" i="13"/>
  <c r="G808" i="13" s="1"/>
  <c r="G807" i="13" s="1"/>
  <c r="G806" i="13" s="1"/>
  <c r="G802" i="13"/>
  <c r="G801" i="13" s="1"/>
  <c r="G800" i="13" s="1"/>
  <c r="G799" i="13" s="1"/>
  <c r="G798" i="13" s="1"/>
  <c r="H796" i="13"/>
  <c r="H795" i="13" s="1"/>
  <c r="H794" i="13" s="1"/>
  <c r="H793" i="13" s="1"/>
  <c r="I796" i="13"/>
  <c r="I795" i="13" s="1"/>
  <c r="I794" i="13" s="1"/>
  <c r="I793" i="13" s="1"/>
  <c r="G796" i="13"/>
  <c r="G795" i="13" s="1"/>
  <c r="G794" i="13" s="1"/>
  <c r="G793" i="13" s="1"/>
  <c r="G787" i="13"/>
  <c r="G786" i="13" s="1"/>
  <c r="G785" i="13" s="1"/>
  <c r="G784" i="13" s="1"/>
  <c r="G783" i="13" s="1"/>
  <c r="I787" i="13"/>
  <c r="I786" i="13" s="1"/>
  <c r="I785" i="13" s="1"/>
  <c r="I784" i="13" s="1"/>
  <c r="I783" i="13" s="1"/>
  <c r="H787" i="13"/>
  <c r="H786" i="13" s="1"/>
  <c r="H785" i="13" s="1"/>
  <c r="H784" i="13" s="1"/>
  <c r="H783" i="13" s="1"/>
  <c r="I775" i="13"/>
  <c r="I774" i="13" s="1"/>
  <c r="I773" i="13" s="1"/>
  <c r="H775" i="13"/>
  <c r="H774" i="13" s="1"/>
  <c r="H773" i="13" s="1"/>
  <c r="G775" i="13"/>
  <c r="G774" i="13" s="1"/>
  <c r="G773" i="13" s="1"/>
  <c r="G771" i="13"/>
  <c r="G769" i="13"/>
  <c r="G766" i="13"/>
  <c r="G765" i="13" s="1"/>
  <c r="I763" i="13"/>
  <c r="I762" i="13" s="1"/>
  <c r="H763" i="13"/>
  <c r="H762" i="13" s="1"/>
  <c r="G763" i="13"/>
  <c r="G762" i="13" s="1"/>
  <c r="I760" i="13"/>
  <c r="I759" i="13" s="1"/>
  <c r="H760" i="13"/>
  <c r="H759" i="13" s="1"/>
  <c r="G760" i="13"/>
  <c r="G759" i="13" s="1"/>
  <c r="G757" i="13"/>
  <c r="I757" i="13"/>
  <c r="H757" i="13"/>
  <c r="G755" i="13"/>
  <c r="G754" i="13" s="1"/>
  <c r="I755" i="13"/>
  <c r="I754" i="13" s="1"/>
  <c r="H755" i="13"/>
  <c r="H754" i="13" s="1"/>
  <c r="H752" i="13"/>
  <c r="I752" i="13"/>
  <c r="G752" i="13"/>
  <c r="G738" i="13"/>
  <c r="G737" i="13"/>
  <c r="G735" i="13"/>
  <c r="G734" i="13" s="1"/>
  <c r="I735" i="13"/>
  <c r="I734" i="13" s="1"/>
  <c r="H735" i="13"/>
  <c r="H734" i="13" s="1"/>
  <c r="G732" i="13"/>
  <c r="G731" i="13" s="1"/>
  <c r="I732" i="13"/>
  <c r="I731" i="13" s="1"/>
  <c r="H732" i="13"/>
  <c r="H731" i="13" s="1"/>
  <c r="G729" i="13"/>
  <c r="G728" i="13"/>
  <c r="G727" i="13" s="1"/>
  <c r="G726" i="13" s="1"/>
  <c r="G725" i="13" s="1"/>
  <c r="G723" i="13"/>
  <c r="G722" i="13" s="1"/>
  <c r="G721" i="13" s="1"/>
  <c r="G719" i="13"/>
  <c r="G718" i="13" s="1"/>
  <c r="G717" i="13" s="1"/>
  <c r="G716" i="13"/>
  <c r="G715" i="13" s="1"/>
  <c r="G714" i="13" s="1"/>
  <c r="G713" i="13" s="1"/>
  <c r="G710" i="13"/>
  <c r="G708" i="13"/>
  <c r="G705" i="13"/>
  <c r="G704" i="13" s="1"/>
  <c r="G698" i="13"/>
  <c r="G697" i="13" s="1"/>
  <c r="G696" i="13"/>
  <c r="G695" i="13" s="1"/>
  <c r="H690" i="13"/>
  <c r="H689" i="13" s="1"/>
  <c r="I690" i="13"/>
  <c r="I689" i="13" s="1"/>
  <c r="G690" i="13"/>
  <c r="G689" i="13" s="1"/>
  <c r="G687" i="13"/>
  <c r="G686" i="13" s="1"/>
  <c r="G680" i="13"/>
  <c r="G679" i="13" s="1"/>
  <c r="G677" i="13"/>
  <c r="G676" i="13" s="1"/>
  <c r="G674" i="13"/>
  <c r="G673" i="13" s="1"/>
  <c r="G667" i="13"/>
  <c r="G666" i="13" s="1"/>
  <c r="G665" i="13" s="1"/>
  <c r="G664" i="13" s="1"/>
  <c r="G662" i="13"/>
  <c r="G661" i="13" s="1"/>
  <c r="I662" i="13"/>
  <c r="I661" i="13" s="1"/>
  <c r="H662" i="13"/>
  <c r="H661" i="13" s="1"/>
  <c r="I660" i="13"/>
  <c r="I659" i="13" s="1"/>
  <c r="I658" i="13" s="1"/>
  <c r="H660" i="13"/>
  <c r="H659" i="13" s="1"/>
  <c r="H658" i="13" s="1"/>
  <c r="G660" i="13"/>
  <c r="G659" i="13" s="1"/>
  <c r="G658" i="13" s="1"/>
  <c r="G655" i="13"/>
  <c r="I653" i="13"/>
  <c r="H653" i="13"/>
  <c r="G653" i="13"/>
  <c r="I651" i="13"/>
  <c r="H651" i="13"/>
  <c r="G651" i="13"/>
  <c r="G646" i="13"/>
  <c r="G645" i="13" s="1"/>
  <c r="G644" i="13" s="1"/>
  <c r="G643" i="13" s="1"/>
  <c r="I646" i="13"/>
  <c r="I645" i="13" s="1"/>
  <c r="I644" i="13" s="1"/>
  <c r="I643" i="13" s="1"/>
  <c r="H646" i="13"/>
  <c r="H645" i="13" s="1"/>
  <c r="H644" i="13" s="1"/>
  <c r="H643" i="13" s="1"/>
  <c r="I632" i="13"/>
  <c r="I631" i="13" s="1"/>
  <c r="I630" i="13" s="1"/>
  <c r="H632" i="13"/>
  <c r="H631" i="13" s="1"/>
  <c r="H630" i="13" s="1"/>
  <c r="G632" i="13"/>
  <c r="G631" i="13" s="1"/>
  <c r="G630" i="13" s="1"/>
  <c r="G629" i="13"/>
  <c r="G628" i="13"/>
  <c r="I626" i="13"/>
  <c r="I625" i="13" s="1"/>
  <c r="I624" i="13" s="1"/>
  <c r="H626" i="13"/>
  <c r="H625" i="13" s="1"/>
  <c r="H624" i="13" s="1"/>
  <c r="G626" i="13"/>
  <c r="G625" i="13" s="1"/>
  <c r="G624" i="13" s="1"/>
  <c r="I616" i="13"/>
  <c r="I615" i="13" s="1"/>
  <c r="I614" i="13" s="1"/>
  <c r="G616" i="13"/>
  <c r="G615" i="13" s="1"/>
  <c r="G614" i="13" s="1"/>
  <c r="G613" i="13" s="1"/>
  <c r="H616" i="13"/>
  <c r="H615" i="13" s="1"/>
  <c r="H614" i="13" s="1"/>
  <c r="H613" i="13" s="1"/>
  <c r="G602" i="13"/>
  <c r="G601" i="13" s="1"/>
  <c r="G600" i="13" s="1"/>
  <c r="G599" i="13" s="1"/>
  <c r="G598" i="13" s="1"/>
  <c r="G596" i="13"/>
  <c r="G595" i="13" s="1"/>
  <c r="I596" i="13"/>
  <c r="I595" i="13" s="1"/>
  <c r="H596" i="13"/>
  <c r="H595" i="13" s="1"/>
  <c r="I593" i="13"/>
  <c r="I592" i="13" s="1"/>
  <c r="H593" i="13"/>
  <c r="H592" i="13" s="1"/>
  <c r="G593" i="13"/>
  <c r="G592" i="13" s="1"/>
  <c r="I590" i="13"/>
  <c r="I589" i="13" s="1"/>
  <c r="H590" i="13"/>
  <c r="H589" i="13" s="1"/>
  <c r="G590" i="13"/>
  <c r="G589" i="13" s="1"/>
  <c r="I587" i="13"/>
  <c r="I586" i="13" s="1"/>
  <c r="H587" i="13"/>
  <c r="H586" i="13" s="1"/>
  <c r="G587" i="13"/>
  <c r="G586" i="13" s="1"/>
  <c r="I584" i="13"/>
  <c r="I583" i="13" s="1"/>
  <c r="H584" i="13"/>
  <c r="H583" i="13" s="1"/>
  <c r="G584" i="13"/>
  <c r="G583" i="13" s="1"/>
  <c r="G562" i="13"/>
  <c r="G561" i="13" s="1"/>
  <c r="I562" i="13"/>
  <c r="I561" i="13" s="1"/>
  <c r="H562" i="13"/>
  <c r="H561" i="13" s="1"/>
  <c r="G559" i="13"/>
  <c r="G558" i="13" s="1"/>
  <c r="I559" i="13"/>
  <c r="I558" i="13" s="1"/>
  <c r="H559" i="13"/>
  <c r="H558" i="13" s="1"/>
  <c r="I556" i="13"/>
  <c r="I555" i="13" s="1"/>
  <c r="H556" i="13"/>
  <c r="H555" i="13" s="1"/>
  <c r="G556" i="13"/>
  <c r="G555" i="13" s="1"/>
  <c r="G553" i="13"/>
  <c r="G552" i="13" s="1"/>
  <c r="I553" i="13"/>
  <c r="I552" i="13" s="1"/>
  <c r="H553" i="13"/>
  <c r="H552" i="13" s="1"/>
  <c r="G550" i="13"/>
  <c r="G549" i="13" s="1"/>
  <c r="I550" i="13"/>
  <c r="I549" i="13" s="1"/>
  <c r="H550" i="13"/>
  <c r="H549" i="13" s="1"/>
  <c r="G547" i="13"/>
  <c r="G546" i="13" s="1"/>
  <c r="I544" i="13"/>
  <c r="I543" i="13" s="1"/>
  <c r="H544" i="13"/>
  <c r="H543" i="13" s="1"/>
  <c r="G544" i="13"/>
  <c r="G543" i="13" s="1"/>
  <c r="I540" i="13"/>
  <c r="I539" i="13" s="1"/>
  <c r="I538" i="13" s="1"/>
  <c r="I537" i="13" s="1"/>
  <c r="I536" i="13" s="1"/>
  <c r="H540" i="13"/>
  <c r="H539" i="13" s="1"/>
  <c r="H538" i="13" s="1"/>
  <c r="H537" i="13" s="1"/>
  <c r="H536" i="13" s="1"/>
  <c r="G540" i="13"/>
  <c r="G539" i="13"/>
  <c r="G538" i="13" s="1"/>
  <c r="G537" i="13" s="1"/>
  <c r="G536" i="13" s="1"/>
  <c r="G532" i="13"/>
  <c r="G531" i="13" s="1"/>
  <c r="G530" i="13" s="1"/>
  <c r="G529" i="13" s="1"/>
  <c r="G528" i="13" s="1"/>
  <c r="G526" i="13"/>
  <c r="G525" i="13" s="1"/>
  <c r="G524" i="13" s="1"/>
  <c r="G523" i="13" s="1"/>
  <c r="G522" i="13"/>
  <c r="G521" i="13" s="1"/>
  <c r="G520" i="13" s="1"/>
  <c r="G519" i="13" s="1"/>
  <c r="I517" i="13"/>
  <c r="I516" i="13" s="1"/>
  <c r="I515" i="13" s="1"/>
  <c r="H517" i="13"/>
  <c r="H516" i="13" s="1"/>
  <c r="H515" i="13" s="1"/>
  <c r="G517" i="13"/>
  <c r="G516" i="13" s="1"/>
  <c r="G515" i="13" s="1"/>
  <c r="H513" i="13"/>
  <c r="H512" i="13" s="1"/>
  <c r="H511" i="13" s="1"/>
  <c r="G513" i="13"/>
  <c r="G512" i="13" s="1"/>
  <c r="G511" i="13" s="1"/>
  <c r="I513" i="13"/>
  <c r="I512" i="13" s="1"/>
  <c r="I511" i="13" s="1"/>
  <c r="I509" i="13"/>
  <c r="I508" i="13" s="1"/>
  <c r="I507" i="13" s="1"/>
  <c r="H509" i="13"/>
  <c r="H508" i="13" s="1"/>
  <c r="H507" i="13" s="1"/>
  <c r="G509" i="13"/>
  <c r="G508" i="13" s="1"/>
  <c r="G507" i="13" s="1"/>
  <c r="I505" i="13"/>
  <c r="I504" i="13" s="1"/>
  <c r="I503" i="13" s="1"/>
  <c r="H505" i="13"/>
  <c r="H504" i="13" s="1"/>
  <c r="H503" i="13" s="1"/>
  <c r="G505" i="13"/>
  <c r="G504" i="13" s="1"/>
  <c r="G503" i="13" s="1"/>
  <c r="I501" i="13"/>
  <c r="I500" i="13" s="1"/>
  <c r="I499" i="13" s="1"/>
  <c r="H501" i="13"/>
  <c r="H500" i="13" s="1"/>
  <c r="H499" i="13" s="1"/>
  <c r="G501" i="13"/>
  <c r="G500" i="13" s="1"/>
  <c r="G499" i="13" s="1"/>
  <c r="I492" i="13"/>
  <c r="H492" i="13"/>
  <c r="G492" i="13"/>
  <c r="G490" i="13"/>
  <c r="I482" i="13"/>
  <c r="H482" i="13"/>
  <c r="G482" i="13"/>
  <c r="I480" i="13"/>
  <c r="H480" i="13"/>
  <c r="G480" i="13"/>
  <c r="G475" i="13"/>
  <c r="G474" i="13" s="1"/>
  <c r="I472" i="13"/>
  <c r="I471" i="13" s="1"/>
  <c r="I470" i="13" s="1"/>
  <c r="I469" i="13" s="1"/>
  <c r="H472" i="13"/>
  <c r="H471" i="13" s="1"/>
  <c r="H470" i="13" s="1"/>
  <c r="H469" i="13" s="1"/>
  <c r="G472" i="13"/>
  <c r="G471" i="13" s="1"/>
  <c r="I467" i="13"/>
  <c r="I466" i="13" s="1"/>
  <c r="H467" i="13"/>
  <c r="H466" i="13" s="1"/>
  <c r="G467" i="13"/>
  <c r="G466" i="13" s="1"/>
  <c r="I464" i="13"/>
  <c r="I463" i="13" s="1"/>
  <c r="I462" i="13" s="1"/>
  <c r="H464" i="13"/>
  <c r="H463" i="13" s="1"/>
  <c r="H462" i="13" s="1"/>
  <c r="G464" i="13"/>
  <c r="G463" i="13" s="1"/>
  <c r="G462" i="13" s="1"/>
  <c r="I460" i="13"/>
  <c r="I459" i="13" s="1"/>
  <c r="I458" i="13" s="1"/>
  <c r="I457" i="13" s="1"/>
  <c r="H460" i="13"/>
  <c r="H459" i="13" s="1"/>
  <c r="H458" i="13" s="1"/>
  <c r="H457" i="13" s="1"/>
  <c r="G460" i="13"/>
  <c r="G459" i="13" s="1"/>
  <c r="G458" i="13" s="1"/>
  <c r="G457" i="13" s="1"/>
  <c r="I455" i="13"/>
  <c r="I454" i="13" s="1"/>
  <c r="I453" i="13" s="1"/>
  <c r="H455" i="13"/>
  <c r="H454" i="13" s="1"/>
  <c r="H453" i="13" s="1"/>
  <c r="G455" i="13"/>
  <c r="G454" i="13" s="1"/>
  <c r="G453" i="13" s="1"/>
  <c r="I451" i="13"/>
  <c r="I450" i="13" s="1"/>
  <c r="I449" i="13" s="1"/>
  <c r="G451" i="13"/>
  <c r="G450" i="13" s="1"/>
  <c r="G449" i="13" s="1"/>
  <c r="H451" i="13"/>
  <c r="H450" i="13" s="1"/>
  <c r="H449" i="13" s="1"/>
  <c r="G447" i="13"/>
  <c r="I447" i="13"/>
  <c r="H447" i="13"/>
  <c r="I446" i="13"/>
  <c r="I445" i="13" s="1"/>
  <c r="H446" i="13"/>
  <c r="H445" i="13" s="1"/>
  <c r="H444" i="13" s="1"/>
  <c r="H441" i="13" s="1"/>
  <c r="G446" i="13"/>
  <c r="G445" i="13" s="1"/>
  <c r="G440" i="13"/>
  <c r="G439" i="13" s="1"/>
  <c r="G438" i="13" s="1"/>
  <c r="I435" i="13"/>
  <c r="I434" i="13" s="1"/>
  <c r="I433" i="13" s="1"/>
  <c r="H435" i="13"/>
  <c r="H434" i="13" s="1"/>
  <c r="H433" i="13" s="1"/>
  <c r="G435" i="13"/>
  <c r="G434" i="13" s="1"/>
  <c r="G433" i="13" s="1"/>
  <c r="G426" i="13"/>
  <c r="G425" i="13" s="1"/>
  <c r="G424" i="13" s="1"/>
  <c r="G423" i="13" s="1"/>
  <c r="I426" i="13"/>
  <c r="I425" i="13" s="1"/>
  <c r="I424" i="13" s="1"/>
  <c r="I423" i="13" s="1"/>
  <c r="H426" i="13"/>
  <c r="H425" i="13" s="1"/>
  <c r="H424" i="13" s="1"/>
  <c r="H423" i="13" s="1"/>
  <c r="I421" i="13"/>
  <c r="I420" i="13" s="1"/>
  <c r="I419" i="13" s="1"/>
  <c r="H421" i="13"/>
  <c r="H420" i="13" s="1"/>
  <c r="H419" i="13" s="1"/>
  <c r="G421" i="13"/>
  <c r="G420" i="13" s="1"/>
  <c r="G419" i="13" s="1"/>
  <c r="I417" i="13"/>
  <c r="H417" i="13"/>
  <c r="G417" i="13"/>
  <c r="I415" i="13"/>
  <c r="H415" i="13"/>
  <c r="G415" i="13"/>
  <c r="I414" i="13"/>
  <c r="I413" i="13" s="1"/>
  <c r="H414" i="13"/>
  <c r="H413" i="13" s="1"/>
  <c r="G414" i="13"/>
  <c r="G413" i="13" s="1"/>
  <c r="G412" i="13" s="1"/>
  <c r="G411" i="13" s="1"/>
  <c r="G409" i="13"/>
  <c r="G408" i="13" s="1"/>
  <c r="G407" i="13" s="1"/>
  <c r="I409" i="13"/>
  <c r="I408" i="13" s="1"/>
  <c r="I407" i="13" s="1"/>
  <c r="H409" i="13"/>
  <c r="H408" i="13" s="1"/>
  <c r="H407" i="13" s="1"/>
  <c r="I402" i="13"/>
  <c r="I401" i="13" s="1"/>
  <c r="I400" i="13" s="1"/>
  <c r="I399" i="13" s="1"/>
  <c r="H402" i="13"/>
  <c r="H401" i="13" s="1"/>
  <c r="H400" i="13" s="1"/>
  <c r="H399" i="13" s="1"/>
  <c r="G402" i="13"/>
  <c r="G401" i="13" s="1"/>
  <c r="G400" i="13" s="1"/>
  <c r="G399" i="13" s="1"/>
  <c r="I397" i="13"/>
  <c r="I396" i="13" s="1"/>
  <c r="I395" i="13" s="1"/>
  <c r="H397" i="13"/>
  <c r="H396" i="13" s="1"/>
  <c r="H395" i="13" s="1"/>
  <c r="G397" i="13"/>
  <c r="G396" i="13" s="1"/>
  <c r="G395" i="13" s="1"/>
  <c r="I393" i="13"/>
  <c r="I392" i="13" s="1"/>
  <c r="I391" i="13" s="1"/>
  <c r="H393" i="13"/>
  <c r="H392" i="13" s="1"/>
  <c r="H391" i="13" s="1"/>
  <c r="G393" i="13"/>
  <c r="G392" i="13" s="1"/>
  <c r="G391" i="13" s="1"/>
  <c r="I390" i="13"/>
  <c r="I389" i="13" s="1"/>
  <c r="I388" i="13" s="1"/>
  <c r="I387" i="13" s="1"/>
  <c r="H390" i="13"/>
  <c r="H389" i="13" s="1"/>
  <c r="H388" i="13" s="1"/>
  <c r="H387" i="13" s="1"/>
  <c r="G390" i="13"/>
  <c r="G389" i="13" s="1"/>
  <c r="G388" i="13" s="1"/>
  <c r="G387" i="13" s="1"/>
  <c r="I384" i="13"/>
  <c r="I383" i="13" s="1"/>
  <c r="I382" i="13" s="1"/>
  <c r="I381" i="13" s="1"/>
  <c r="H384" i="13"/>
  <c r="H383" i="13" s="1"/>
  <c r="H382" i="13" s="1"/>
  <c r="H381" i="13" s="1"/>
  <c r="G384" i="13"/>
  <c r="G383" i="13" s="1"/>
  <c r="G382" i="13" s="1"/>
  <c r="G381" i="13" s="1"/>
  <c r="I374" i="13"/>
  <c r="I373" i="13" s="1"/>
  <c r="I372" i="13" s="1"/>
  <c r="I371" i="13" s="1"/>
  <c r="H374" i="13"/>
  <c r="H373" i="13" s="1"/>
  <c r="H372" i="13" s="1"/>
  <c r="H371" i="13" s="1"/>
  <c r="G374" i="13"/>
  <c r="G373" i="13" s="1"/>
  <c r="G372" i="13" s="1"/>
  <c r="G371" i="13" s="1"/>
  <c r="G364" i="13"/>
  <c r="G363" i="13" s="1"/>
  <c r="G362" i="13" s="1"/>
  <c r="G361" i="13" s="1"/>
  <c r="I359" i="13"/>
  <c r="I358" i="13" s="1"/>
  <c r="I357" i="13" s="1"/>
  <c r="H359" i="13"/>
  <c r="H358" i="13" s="1"/>
  <c r="H357" i="13" s="1"/>
  <c r="G359" i="13"/>
  <c r="G358" i="13" s="1"/>
  <c r="G357" i="13" s="1"/>
  <c r="I355" i="13"/>
  <c r="I354" i="13" s="1"/>
  <c r="I350" i="13" s="1"/>
  <c r="G355" i="13"/>
  <c r="G354" i="13" s="1"/>
  <c r="H355" i="13"/>
  <c r="H354" i="13" s="1"/>
  <c r="H350" i="13" s="1"/>
  <c r="G352" i="13"/>
  <c r="G351" i="13" s="1"/>
  <c r="G348" i="13"/>
  <c r="G347" i="13" s="1"/>
  <c r="G345" i="13"/>
  <c r="G344" i="13" s="1"/>
  <c r="G341" i="13"/>
  <c r="G340" i="13" s="1"/>
  <c r="G339" i="13" s="1"/>
  <c r="I337" i="13"/>
  <c r="I336" i="13" s="1"/>
  <c r="I335" i="13" s="1"/>
  <c r="I334" i="13" s="1"/>
  <c r="H337" i="13"/>
  <c r="H336" i="13" s="1"/>
  <c r="H335" i="13" s="1"/>
  <c r="H334" i="13" s="1"/>
  <c r="G337" i="13"/>
  <c r="G336" i="13" s="1"/>
  <c r="G335" i="13" s="1"/>
  <c r="G334" i="13" s="1"/>
  <c r="G332" i="13"/>
  <c r="G331" i="13" s="1"/>
  <c r="I328" i="13"/>
  <c r="I327" i="13" s="1"/>
  <c r="I323" i="13" s="1"/>
  <c r="I322" i="13" s="1"/>
  <c r="I321" i="13" s="1"/>
  <c r="H328" i="13"/>
  <c r="H327" i="13" s="1"/>
  <c r="H323" i="13" s="1"/>
  <c r="H322" i="13" s="1"/>
  <c r="H321" i="13" s="1"/>
  <c r="G328" i="13"/>
  <c r="G327" i="13" s="1"/>
  <c r="G323" i="13" s="1"/>
  <c r="G322" i="13" s="1"/>
  <c r="G321" i="13" s="1"/>
  <c r="I325" i="13"/>
  <c r="I324" i="13" s="1"/>
  <c r="H325" i="13"/>
  <c r="H324" i="13" s="1"/>
  <c r="G325" i="13"/>
  <c r="G324" i="13" s="1"/>
  <c r="I306" i="13"/>
  <c r="I305" i="13" s="1"/>
  <c r="I304" i="13" s="1"/>
  <c r="H306" i="13"/>
  <c r="H305" i="13" s="1"/>
  <c r="H304" i="13" s="1"/>
  <c r="G306" i="13"/>
  <c r="G305" i="13" s="1"/>
  <c r="G304" i="13" s="1"/>
  <c r="I301" i="13"/>
  <c r="I300" i="13" s="1"/>
  <c r="I299" i="13" s="1"/>
  <c r="H301" i="13"/>
  <c r="H300" i="13" s="1"/>
  <c r="H299" i="13" s="1"/>
  <c r="G301" i="13"/>
  <c r="G300" i="13" s="1"/>
  <c r="G299" i="13" s="1"/>
  <c r="G297" i="13"/>
  <c r="G296" i="13"/>
  <c r="G295" i="13" s="1"/>
  <c r="I293" i="13"/>
  <c r="I292" i="13" s="1"/>
  <c r="I291" i="13" s="1"/>
  <c r="H293" i="13"/>
  <c r="H292" i="13" s="1"/>
  <c r="H291" i="13" s="1"/>
  <c r="G293" i="13"/>
  <c r="G292" i="13" s="1"/>
  <c r="G291" i="13" s="1"/>
  <c r="G288" i="13"/>
  <c r="G287" i="13" s="1"/>
  <c r="G285" i="13"/>
  <c r="G284" i="13" s="1"/>
  <c r="G281" i="13"/>
  <c r="G280" i="13" s="1"/>
  <c r="G279" i="13" s="1"/>
  <c r="I277" i="13"/>
  <c r="I276" i="13" s="1"/>
  <c r="I275" i="13" s="1"/>
  <c r="H277" i="13"/>
  <c r="H276" i="13" s="1"/>
  <c r="H275" i="13" s="1"/>
  <c r="G277" i="13"/>
  <c r="G276" i="13" s="1"/>
  <c r="G275" i="13" s="1"/>
  <c r="G273" i="13"/>
  <c r="I273" i="13"/>
  <c r="H273" i="13"/>
  <c r="G271" i="13"/>
  <c r="G270" i="13" s="1"/>
  <c r="I271" i="13"/>
  <c r="I270" i="13" s="1"/>
  <c r="H271" i="13"/>
  <c r="H270" i="13" s="1"/>
  <c r="G268" i="13"/>
  <c r="G267" i="13" s="1"/>
  <c r="I268" i="13"/>
  <c r="I267" i="13" s="1"/>
  <c r="H268" i="13"/>
  <c r="H267" i="13" s="1"/>
  <c r="G265" i="13"/>
  <c r="I265" i="13"/>
  <c r="H265" i="13"/>
  <c r="I262" i="13"/>
  <c r="I261" i="13" s="1"/>
  <c r="H262" i="13"/>
  <c r="H261" i="13" s="1"/>
  <c r="G262" i="13"/>
  <c r="G261" i="13" s="1"/>
  <c r="G257" i="13"/>
  <c r="G256" i="13" s="1"/>
  <c r="G255" i="13" s="1"/>
  <c r="G246" i="13"/>
  <c r="I246" i="13"/>
  <c r="H246" i="13"/>
  <c r="H239" i="13"/>
  <c r="I239" i="13"/>
  <c r="G239" i="13"/>
  <c r="G237" i="13"/>
  <c r="G236" i="13" s="1"/>
  <c r="I237" i="13"/>
  <c r="I236" i="13" s="1"/>
  <c r="H237" i="13"/>
  <c r="H236" i="13" s="1"/>
  <c r="G234" i="13"/>
  <c r="G233" i="13" s="1"/>
  <c r="I231" i="13"/>
  <c r="I230" i="13" s="1"/>
  <c r="H231" i="13"/>
  <c r="H230" i="13" s="1"/>
  <c r="G231" i="13"/>
  <c r="G230" i="13" s="1"/>
  <c r="I228" i="13"/>
  <c r="H228" i="13"/>
  <c r="G228" i="13"/>
  <c r="G225" i="13"/>
  <c r="G224" i="13" s="1"/>
  <c r="I225" i="13"/>
  <c r="I224" i="13" s="1"/>
  <c r="H225" i="13"/>
  <c r="H224" i="13" s="1"/>
  <c r="I221" i="13"/>
  <c r="I220" i="13" s="1"/>
  <c r="I219" i="13" s="1"/>
  <c r="H221" i="13"/>
  <c r="H220" i="13" s="1"/>
  <c r="H219" i="13" s="1"/>
  <c r="G221" i="13"/>
  <c r="G220" i="13" s="1"/>
  <c r="G219" i="13" s="1"/>
  <c r="H217" i="13"/>
  <c r="H216" i="13" s="1"/>
  <c r="H215" i="13" s="1"/>
  <c r="G217" i="13"/>
  <c r="G216" i="13" s="1"/>
  <c r="G215" i="13" s="1"/>
  <c r="I217" i="13"/>
  <c r="I216" i="13" s="1"/>
  <c r="I215" i="13" s="1"/>
  <c r="I213" i="13"/>
  <c r="I212" i="13" s="1"/>
  <c r="I211" i="13" s="1"/>
  <c r="H213" i="13"/>
  <c r="H212" i="13" s="1"/>
  <c r="H211" i="13" s="1"/>
  <c r="G213" i="13"/>
  <c r="G212" i="13" s="1"/>
  <c r="G211" i="13" s="1"/>
  <c r="I209" i="13"/>
  <c r="I208" i="13" s="1"/>
  <c r="H209" i="13"/>
  <c r="H208" i="13" s="1"/>
  <c r="G209" i="13"/>
  <c r="G208" i="13" s="1"/>
  <c r="I206" i="13"/>
  <c r="I205" i="13" s="1"/>
  <c r="I204" i="13" s="1"/>
  <c r="H206" i="13"/>
  <c r="H205" i="13" s="1"/>
  <c r="H204" i="13" s="1"/>
  <c r="G206" i="13"/>
  <c r="G205" i="13" s="1"/>
  <c r="G204" i="13" s="1"/>
  <c r="I197" i="13"/>
  <c r="I196" i="13" s="1"/>
  <c r="I195" i="13" s="1"/>
  <c r="I194" i="13" s="1"/>
  <c r="I193" i="13" s="1"/>
  <c r="H197" i="13"/>
  <c r="H196" i="13" s="1"/>
  <c r="H195" i="13" s="1"/>
  <c r="H194" i="13" s="1"/>
  <c r="H193" i="13" s="1"/>
  <c r="G197" i="13"/>
  <c r="G196" i="13" s="1"/>
  <c r="G195" i="13" s="1"/>
  <c r="G194" i="13" s="1"/>
  <c r="G193" i="13" s="1"/>
  <c r="G191" i="13"/>
  <c r="G190" i="13" s="1"/>
  <c r="G188" i="13"/>
  <c r="G186" i="13"/>
  <c r="I186" i="13"/>
  <c r="I185" i="13" s="1"/>
  <c r="I184" i="13" s="1"/>
  <c r="I183" i="13" s="1"/>
  <c r="H186" i="13"/>
  <c r="H185" i="13" s="1"/>
  <c r="H184" i="13" s="1"/>
  <c r="H183" i="13" s="1"/>
  <c r="G181" i="13"/>
  <c r="G180" i="13" s="1"/>
  <c r="G179" i="13" s="1"/>
  <c r="G178" i="13" s="1"/>
  <c r="H176" i="13"/>
  <c r="H175" i="13" s="1"/>
  <c r="H174" i="13" s="1"/>
  <c r="H173" i="13" s="1"/>
  <c r="G176" i="13"/>
  <c r="G175" i="13" s="1"/>
  <c r="G174" i="13" s="1"/>
  <c r="G173" i="13" s="1"/>
  <c r="I176" i="13"/>
  <c r="I175" i="13" s="1"/>
  <c r="I174" i="13" s="1"/>
  <c r="I173" i="13" s="1"/>
  <c r="I167" i="13"/>
  <c r="I166" i="13" s="1"/>
  <c r="I165" i="13" s="1"/>
  <c r="H167" i="13"/>
  <c r="H166" i="13" s="1"/>
  <c r="H165" i="13" s="1"/>
  <c r="G167" i="13"/>
  <c r="G166" i="13" s="1"/>
  <c r="G165" i="13" s="1"/>
  <c r="I163" i="13"/>
  <c r="I162" i="13" s="1"/>
  <c r="I161" i="13" s="1"/>
  <c r="H163" i="13"/>
  <c r="H162" i="13" s="1"/>
  <c r="H161" i="13" s="1"/>
  <c r="G163" i="13"/>
  <c r="G162" i="13" s="1"/>
  <c r="G161" i="13" s="1"/>
  <c r="G159" i="13"/>
  <c r="G158" i="13" s="1"/>
  <c r="G157" i="13" s="1"/>
  <c r="I159" i="13"/>
  <c r="I158" i="13" s="1"/>
  <c r="I157" i="13" s="1"/>
  <c r="H159" i="13"/>
  <c r="H158" i="13" s="1"/>
  <c r="H157" i="13" s="1"/>
  <c r="G151" i="13"/>
  <c r="G150" i="13" s="1"/>
  <c r="G149" i="13" s="1"/>
  <c r="I147" i="13"/>
  <c r="I144" i="13" s="1"/>
  <c r="I143" i="13" s="1"/>
  <c r="H147" i="13"/>
  <c r="H144" i="13" s="1"/>
  <c r="H143" i="13" s="1"/>
  <c r="G147" i="13"/>
  <c r="G144" i="13" s="1"/>
  <c r="G143" i="13" s="1"/>
  <c r="I145" i="13"/>
  <c r="H145" i="13"/>
  <c r="G145" i="13"/>
  <c r="I140" i="13"/>
  <c r="I139" i="13" s="1"/>
  <c r="I138" i="13" s="1"/>
  <c r="I137" i="13" s="1"/>
  <c r="H140" i="13"/>
  <c r="H139" i="13" s="1"/>
  <c r="H138" i="13" s="1"/>
  <c r="H137" i="13" s="1"/>
  <c r="G140" i="13"/>
  <c r="G139" i="13" s="1"/>
  <c r="G138" i="13" s="1"/>
  <c r="G137" i="13" s="1"/>
  <c r="G135" i="13"/>
  <c r="G134" i="13" s="1"/>
  <c r="G133" i="13" s="1"/>
  <c r="G132" i="13" s="1"/>
  <c r="G129" i="13"/>
  <c r="G128" i="13" s="1"/>
  <c r="G127" i="13" s="1"/>
  <c r="G126" i="13" s="1"/>
  <c r="G124" i="13"/>
  <c r="G123" i="13" s="1"/>
  <c r="G122" i="13" s="1"/>
  <c r="G121" i="13" s="1"/>
  <c r="G120" i="13" s="1"/>
  <c r="I118" i="13"/>
  <c r="I117" i="13" s="1"/>
  <c r="H118" i="13"/>
  <c r="H117" i="13" s="1"/>
  <c r="G118" i="13"/>
  <c r="G117" i="13" s="1"/>
  <c r="G115" i="13"/>
  <c r="G114" i="13" s="1"/>
  <c r="G113" i="13" s="1"/>
  <c r="H111" i="13"/>
  <c r="G111" i="13"/>
  <c r="I111" i="13"/>
  <c r="I109" i="13"/>
  <c r="H109" i="13"/>
  <c r="G109" i="13"/>
  <c r="G106" i="13"/>
  <c r="G105" i="13" s="1"/>
  <c r="G103" i="13"/>
  <c r="G102" i="13" s="1"/>
  <c r="I103" i="13"/>
  <c r="I102" i="13" s="1"/>
  <c r="H103" i="13"/>
  <c r="H102" i="13" s="1"/>
  <c r="I100" i="13"/>
  <c r="H100" i="13"/>
  <c r="G100" i="13"/>
  <c r="H98" i="13"/>
  <c r="I98" i="13"/>
  <c r="G98" i="13"/>
  <c r="I95" i="13"/>
  <c r="H95" i="13"/>
  <c r="G95" i="13"/>
  <c r="I93" i="13"/>
  <c r="G93" i="13"/>
  <c r="H93" i="13"/>
  <c r="H92" i="13" s="1"/>
  <c r="I86" i="13"/>
  <c r="I85" i="13" s="1"/>
  <c r="H86" i="13"/>
  <c r="H85" i="13" s="1"/>
  <c r="G86" i="13"/>
  <c r="G85" i="13" s="1"/>
  <c r="I83" i="13"/>
  <c r="H83" i="13"/>
  <c r="G83" i="13"/>
  <c r="I81" i="13"/>
  <c r="G81" i="13"/>
  <c r="H81" i="13"/>
  <c r="H78" i="13"/>
  <c r="I78" i="13"/>
  <c r="G78" i="13"/>
  <c r="I76" i="13"/>
  <c r="H76" i="13"/>
  <c r="G76" i="13"/>
  <c r="I73" i="13"/>
  <c r="H73" i="13"/>
  <c r="G73" i="13"/>
  <c r="I71" i="13"/>
  <c r="H71" i="13"/>
  <c r="G71" i="13"/>
  <c r="I69" i="13"/>
  <c r="H69" i="13"/>
  <c r="G69" i="13"/>
  <c r="I63" i="13"/>
  <c r="I62" i="13" s="1"/>
  <c r="H63" i="13"/>
  <c r="H62" i="13" s="1"/>
  <c r="G63" i="13"/>
  <c r="G62" i="13" s="1"/>
  <c r="G60" i="13"/>
  <c r="G59" i="13" s="1"/>
  <c r="I55" i="13"/>
  <c r="I54" i="13" s="1"/>
  <c r="I53" i="13" s="1"/>
  <c r="I52" i="13" s="1"/>
  <c r="I51" i="13" s="1"/>
  <c r="I44" i="13" s="1"/>
  <c r="I43" i="13" s="1"/>
  <c r="H55" i="13"/>
  <c r="H54" i="13" s="1"/>
  <c r="H53" i="13" s="1"/>
  <c r="H52" i="13" s="1"/>
  <c r="H51" i="13" s="1"/>
  <c r="H44" i="13" s="1"/>
  <c r="H43" i="13" s="1"/>
  <c r="G55" i="13"/>
  <c r="G54" i="13" s="1"/>
  <c r="G53" i="13" s="1"/>
  <c r="G52" i="13" s="1"/>
  <c r="G51" i="13" s="1"/>
  <c r="G44" i="13" s="1"/>
  <c r="G43" i="13" s="1"/>
  <c r="I49" i="13"/>
  <c r="I48" i="13" s="1"/>
  <c r="I47" i="13" s="1"/>
  <c r="I46" i="13" s="1"/>
  <c r="I45" i="13" s="1"/>
  <c r="H49" i="13"/>
  <c r="H48" i="13" s="1"/>
  <c r="H47" i="13" s="1"/>
  <c r="H46" i="13" s="1"/>
  <c r="H45" i="13" s="1"/>
  <c r="G49" i="13"/>
  <c r="G48" i="13" s="1"/>
  <c r="G47" i="13" s="1"/>
  <c r="G46" i="13" s="1"/>
  <c r="G45" i="13" s="1"/>
  <c r="G41" i="13"/>
  <c r="G40" i="13" s="1"/>
  <c r="G39" i="13" s="1"/>
  <c r="G38" i="13" s="1"/>
  <c r="I36" i="13"/>
  <c r="I35" i="13" s="1"/>
  <c r="I34" i="13" s="1"/>
  <c r="I33" i="13" s="1"/>
  <c r="I32" i="13" s="1"/>
  <c r="H36" i="13"/>
  <c r="H35" i="13" s="1"/>
  <c r="H34" i="13" s="1"/>
  <c r="H33" i="13" s="1"/>
  <c r="H32" i="13" s="1"/>
  <c r="G36" i="13"/>
  <c r="G35" i="13" s="1"/>
  <c r="G34" i="13" s="1"/>
  <c r="G33" i="13" s="1"/>
  <c r="G32" i="13" s="1"/>
  <c r="G31" i="13"/>
  <c r="G30" i="13"/>
  <c r="G29" i="13" s="1"/>
  <c r="G28" i="13" s="1"/>
  <c r="G27" i="13" s="1"/>
  <c r="G26" i="13" s="1"/>
  <c r="I24" i="13"/>
  <c r="H24" i="13"/>
  <c r="G24" i="13"/>
  <c r="I22" i="13"/>
  <c r="H22" i="13"/>
  <c r="G22" i="13"/>
  <c r="I18" i="13"/>
  <c r="H18" i="13"/>
  <c r="G18" i="13"/>
  <c r="I17" i="13"/>
  <c r="H17" i="13"/>
  <c r="G17" i="13"/>
  <c r="I16" i="13"/>
  <c r="H16" i="13"/>
  <c r="G16" i="13"/>
  <c r="G712" i="13" l="1"/>
  <c r="G254" i="13"/>
  <c r="H412" i="13"/>
  <c r="H411" i="13" s="1"/>
  <c r="G707" i="13"/>
  <c r="G703" i="13" s="1"/>
  <c r="G702" i="13" s="1"/>
  <c r="G701" i="13" s="1"/>
  <c r="G700" i="13" s="1"/>
  <c r="G21" i="13"/>
  <c r="G20" i="13" s="1"/>
  <c r="G19" i="13" s="1"/>
  <c r="G15" i="13" s="1"/>
  <c r="G14" i="13" s="1"/>
  <c r="G13" i="13" s="1"/>
  <c r="G843" i="13"/>
  <c r="G579" i="13"/>
  <c r="G578" i="13" s="1"/>
  <c r="G577" i="13" s="1"/>
  <c r="I579" i="13"/>
  <c r="I578" i="13" s="1"/>
  <c r="I577" i="13" s="1"/>
  <c r="H579" i="13"/>
  <c r="H578" i="13" s="1"/>
  <c r="H577" i="13" s="1"/>
  <c r="G290" i="13"/>
  <c r="G685" i="13"/>
  <c r="G884" i="13"/>
  <c r="G883" i="13" s="1"/>
  <c r="I75" i="13"/>
  <c r="G283" i="13"/>
  <c r="G406" i="13"/>
  <c r="G405" i="13" s="1"/>
  <c r="I412" i="13"/>
  <c r="I411" i="13" s="1"/>
  <c r="I406" i="13" s="1"/>
  <c r="I405" i="13" s="1"/>
  <c r="I816" i="13"/>
  <c r="I815" i="13" s="1"/>
  <c r="I264" i="13"/>
  <c r="I260" i="13" s="1"/>
  <c r="I253" i="13" s="1"/>
  <c r="I252" i="13" s="1"/>
  <c r="I884" i="13"/>
  <c r="I883" i="13" s="1"/>
  <c r="I878" i="13" s="1"/>
  <c r="H884" i="13"/>
  <c r="H883" i="13" s="1"/>
  <c r="H878" i="13" s="1"/>
  <c r="H875" i="13" s="1"/>
  <c r="H479" i="13"/>
  <c r="H478" i="13" s="1"/>
  <c r="H477" i="13" s="1"/>
  <c r="I227" i="13"/>
  <c r="I223" i="13" s="1"/>
  <c r="H227" i="13"/>
  <c r="H223" i="13" s="1"/>
  <c r="G751" i="13"/>
  <c r="G750" i="13" s="1"/>
  <c r="G470" i="13"/>
  <c r="G469" i="13" s="1"/>
  <c r="G489" i="13"/>
  <c r="G488" i="13" s="1"/>
  <c r="G479" i="13"/>
  <c r="G478" i="13" s="1"/>
  <c r="G477" i="13" s="1"/>
  <c r="G350" i="13"/>
  <c r="G343" i="13" s="1"/>
  <c r="G330" i="13" s="1"/>
  <c r="G68" i="13"/>
  <c r="H298" i="13"/>
  <c r="I685" i="13"/>
  <c r="I684" i="13" s="1"/>
  <c r="I682" i="13" s="1"/>
  <c r="I657" i="13"/>
  <c r="I656" i="13" s="1"/>
  <c r="I298" i="13"/>
  <c r="H437" i="13"/>
  <c r="H75" i="13"/>
  <c r="G75" i="13"/>
  <c r="I97" i="13"/>
  <c r="G97" i="13"/>
  <c r="I650" i="13"/>
  <c r="I649" i="13" s="1"/>
  <c r="I648" i="13" s="1"/>
  <c r="I80" i="13"/>
  <c r="H80" i="13"/>
  <c r="G80" i="13"/>
  <c r="I245" i="13"/>
  <c r="I244" i="13" s="1"/>
  <c r="I243" i="13" s="1"/>
  <c r="I242" i="13" s="1"/>
  <c r="I241" i="13" s="1"/>
  <c r="H245" i="13"/>
  <c r="H244" i="13" s="1"/>
  <c r="H243" i="13" s="1"/>
  <c r="H242" i="13" s="1"/>
  <c r="H241" i="13" s="1"/>
  <c r="G245" i="13"/>
  <c r="G244" i="13" s="1"/>
  <c r="G243" i="13" s="1"/>
  <c r="G242" i="13" s="1"/>
  <c r="G241" i="13" s="1"/>
  <c r="G893" i="13"/>
  <c r="H843" i="13"/>
  <c r="G817" i="13"/>
  <c r="G768" i="13"/>
  <c r="I751" i="13"/>
  <c r="I750" i="13" s="1"/>
  <c r="I749" i="13" s="1"/>
  <c r="I748" i="13" s="1"/>
  <c r="I747" i="13" s="1"/>
  <c r="I746" i="13" s="1"/>
  <c r="G684" i="13"/>
  <c r="H685" i="13"/>
  <c r="H684" i="13" s="1"/>
  <c r="H683" i="13" s="1"/>
  <c r="H682" i="13" s="1"/>
  <c r="G650" i="13"/>
  <c r="G649" i="13" s="1"/>
  <c r="G648" i="13" s="1"/>
  <c r="H650" i="13"/>
  <c r="H649" i="13" s="1"/>
  <c r="H648" i="13" s="1"/>
  <c r="I623" i="13"/>
  <c r="H623" i="13"/>
  <c r="G623" i="13"/>
  <c r="G622" i="13" s="1"/>
  <c r="I542" i="13"/>
  <c r="I541" i="13" s="1"/>
  <c r="I535" i="13" s="1"/>
  <c r="H542" i="13"/>
  <c r="H541" i="13" s="1"/>
  <c r="H535" i="13" s="1"/>
  <c r="G542" i="13"/>
  <c r="G541" i="13" s="1"/>
  <c r="G535" i="13" s="1"/>
  <c r="H498" i="13"/>
  <c r="H497" i="13" s="1"/>
  <c r="I479" i="13"/>
  <c r="I478" i="13" s="1"/>
  <c r="I477" i="13" s="1"/>
  <c r="G444" i="13"/>
  <c r="G441" i="13" s="1"/>
  <c r="G437" i="13" s="1"/>
  <c r="I386" i="13"/>
  <c r="I380" i="13" s="1"/>
  <c r="H386" i="13"/>
  <c r="H380" i="13" s="1"/>
  <c r="I343" i="13"/>
  <c r="I330" i="13" s="1"/>
  <c r="G298" i="13"/>
  <c r="G264" i="13"/>
  <c r="G260" i="13" s="1"/>
  <c r="G259" i="13" s="1"/>
  <c r="I203" i="13"/>
  <c r="G203" i="13"/>
  <c r="G185" i="13"/>
  <c r="G184" i="13" s="1"/>
  <c r="G183" i="13" s="1"/>
  <c r="I142" i="13"/>
  <c r="G142" i="13"/>
  <c r="H108" i="13"/>
  <c r="H97" i="13"/>
  <c r="I92" i="13"/>
  <c r="I68" i="13"/>
  <c r="H68" i="13"/>
  <c r="I21" i="13"/>
  <c r="I20" i="13" s="1"/>
  <c r="I19" i="13" s="1"/>
  <c r="I15" i="13" s="1"/>
  <c r="I14" i="13" s="1"/>
  <c r="I13" i="13" s="1"/>
  <c r="H21" i="13"/>
  <c r="H20" i="13" s="1"/>
  <c r="H19" i="13" s="1"/>
  <c r="H15" i="13" s="1"/>
  <c r="H14" i="13" s="1"/>
  <c r="H13" i="13" s="1"/>
  <c r="H203" i="13"/>
  <c r="G92" i="13"/>
  <c r="H142" i="13"/>
  <c r="G386" i="13"/>
  <c r="G380" i="13" s="1"/>
  <c r="G498" i="13"/>
  <c r="G497" i="13" s="1"/>
  <c r="G108" i="13"/>
  <c r="H260" i="13"/>
  <c r="H253" i="13" s="1"/>
  <c r="H252" i="13" s="1"/>
  <c r="H406" i="13"/>
  <c r="H405" i="13" s="1"/>
  <c r="I498" i="13"/>
  <c r="I497" i="13" s="1"/>
  <c r="G227" i="13"/>
  <c r="G223" i="13" s="1"/>
  <c r="I444" i="13"/>
  <c r="I441" i="13" s="1"/>
  <c r="I437" i="13" s="1"/>
  <c r="G657" i="13"/>
  <c r="G656" i="13" s="1"/>
  <c r="G671" i="13"/>
  <c r="G670" i="13" s="1"/>
  <c r="G669" i="13" s="1"/>
  <c r="G668" i="13" s="1"/>
  <c r="G694" i="13"/>
  <c r="G693" i="13" s="1"/>
  <c r="G692" i="13" s="1"/>
  <c r="H751" i="13"/>
  <c r="G909" i="13"/>
  <c r="G905" i="13" s="1"/>
  <c r="G904" i="13" s="1"/>
  <c r="G903" i="13" s="1"/>
  <c r="G902" i="13" s="1"/>
  <c r="G901" i="13" s="1"/>
  <c r="G900" i="13" s="1"/>
  <c r="H657" i="13"/>
  <c r="H656" i="13" s="1"/>
  <c r="I803" i="13" l="1"/>
  <c r="H804" i="13"/>
  <c r="H748" i="13"/>
  <c r="H747" i="13" s="1"/>
  <c r="H746" i="13" s="1"/>
  <c r="I432" i="13"/>
  <c r="I404" i="13" s="1"/>
  <c r="G683" i="13"/>
  <c r="G682" i="13" s="1"/>
  <c r="G878" i="13"/>
  <c r="G876" i="13" s="1"/>
  <c r="G875" i="13" s="1"/>
  <c r="G816" i="13"/>
  <c r="G815" i="13" s="1"/>
  <c r="H131" i="13"/>
  <c r="I131" i="13"/>
  <c r="G432" i="13"/>
  <c r="G404" i="13" s="1"/>
  <c r="G749" i="13"/>
  <c r="G748" i="13" s="1"/>
  <c r="G747" i="13" s="1"/>
  <c r="G746" i="13" s="1"/>
  <c r="H432" i="13"/>
  <c r="H404" i="13" s="1"/>
  <c r="G320" i="13"/>
  <c r="H642" i="13"/>
  <c r="I320" i="13"/>
  <c r="I642" i="13"/>
  <c r="H67" i="13"/>
  <c r="H66" i="13" s="1"/>
  <c r="H65" i="13" s="1"/>
  <c r="I67" i="13"/>
  <c r="I66" i="13" s="1"/>
  <c r="I65" i="13" s="1"/>
  <c r="G642" i="13"/>
  <c r="I534" i="13"/>
  <c r="H534" i="13"/>
  <c r="G534" i="13"/>
  <c r="G253" i="13"/>
  <c r="G252" i="13" s="1"/>
  <c r="G251" i="13" s="1"/>
  <c r="G131" i="13"/>
  <c r="G67" i="13"/>
  <c r="G66" i="13" s="1"/>
  <c r="G65" i="13" s="1"/>
  <c r="H58" i="13" l="1"/>
  <c r="H57" i="13" s="1"/>
  <c r="H921" i="13" s="1"/>
  <c r="I58" i="13"/>
  <c r="I57" i="13" s="1"/>
  <c r="I921" i="13" s="1"/>
  <c r="G58" i="13"/>
  <c r="G57" i="13" s="1"/>
  <c r="G921" i="13" s="1"/>
  <c r="F40" i="1" l="1"/>
  <c r="F39" i="1" s="1"/>
  <c r="D40" i="1"/>
  <c r="D39" i="1" s="1"/>
  <c r="D36" i="1" l="1"/>
  <c r="D29" i="1" l="1"/>
  <c r="D27" i="1" s="1"/>
  <c r="F29" i="1"/>
  <c r="F28" i="1" s="1"/>
  <c r="F27" i="1" s="1"/>
  <c r="E29" i="1"/>
  <c r="E28" i="1" s="1"/>
  <c r="E27" i="1" s="1"/>
  <c r="F18" i="1"/>
  <c r="E18" i="1"/>
  <c r="D18" i="1"/>
  <c r="E60" i="1" l="1"/>
  <c r="F60" i="1"/>
  <c r="D60" i="1"/>
</calcChain>
</file>

<file path=xl/sharedStrings.xml><?xml version="1.0" encoding="utf-8"?>
<sst xmlns="http://schemas.openxmlformats.org/spreadsheetml/2006/main" count="12036" uniqueCount="817">
  <si>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</si>
  <si>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</si>
  <si>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</si>
  <si>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</si>
  <si>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</si>
  <si>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</si>
  <si>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</si>
  <si>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</si>
  <si>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</si>
  <si>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</si>
  <si>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</si>
  <si>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</si>
  <si>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</si>
  <si>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</si>
  <si>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</si>
  <si>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</si>
  <si>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</si>
  <si>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</si>
  <si>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</si>
  <si>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</si>
  <si>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</si>
  <si>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</si>
  <si>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</si>
  <si>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</si>
  <si>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</si>
  <si>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</si>
  <si>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</si>
  <si>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</si>
  <si>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</si>
  <si>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</si>
  <si>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</si>
  <si>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</si>
  <si>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</si>
  <si>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</si>
  <si>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</si>
  <si>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</si>
  <si>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</si>
  <si>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</si>
  <si>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</si>
  <si>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</si>
  <si>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</si>
  <si>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</si>
  <si>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</si>
  <si>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</si>
  <si>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</si>
  <si>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</si>
  <si>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</si>
  <si>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</si>
  <si>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</si>
  <si>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</si>
  <si>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</si>
  <si>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</si>
  <si>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</si>
  <si>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</si>
  <si>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</si>
  <si>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</si>
  <si>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</si>
  <si>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</si>
  <si>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</si>
  <si>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</si>
  <si>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</si>
  <si>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</si>
  <si>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</si>
  <si>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</si>
  <si>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</si>
  <si>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</si>
  <si>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</si>
  <si>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</si>
  <si>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</si>
  <si>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</si>
  <si>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</si>
  <si>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</si>
  <si>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</si>
  <si>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</si>
  <si>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</si>
  <si>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</si>
  <si>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</si>
  <si>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</si>
  <si>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</si>
  <si>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</si>
  <si>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</si>
  <si>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</si>
  <si>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</si>
  <si>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</si>
  <si>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</si>
  <si>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</si>
  <si>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</si>
  <si>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</si>
  <si>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</si>
  <si>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</si>
  <si>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</si>
  <si>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</si>
  <si>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</si>
  <si>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</si>
  <si>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</si>
  <si>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</si>
  <si>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</si>
  <si>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</si>
  <si>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</si>
  <si>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</si>
  <si>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</si>
  <si>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</si>
  <si>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</si>
  <si>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</si>
  <si>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</si>
  <si>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</si>
  <si>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</si>
  <si>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</si>
  <si>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</si>
  <si>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</si>
  <si>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</si>
  <si>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</si>
  <si>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</si>
  <si>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</si>
  <si>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</si>
  <si>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</si>
  <si>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</si>
  <si>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</si>
  <si>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</si>
  <si>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</si>
  <si>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</si>
  <si>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</si>
  <si>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</si>
  <si>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</si>
  <si>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</si>
  <si>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</si>
  <si>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</si>
  <si>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</si>
  <si>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</si>
  <si>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</si>
  <si>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</si>
  <si>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</si>
  <si>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</si>
  <si>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</si>
  <si>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</si>
  <si>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</si>
  <si>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</si>
  <si>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</si>
  <si>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</si>
  <si>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</si>
  <si>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</si>
  <si>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</si>
  <si>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</si>
  <si>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</si>
  <si>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</si>
  <si>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</si>
  <si>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</si>
  <si>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</si>
  <si>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</si>
  <si>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</si>
  <si>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</si>
  <si>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</si>
  <si>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</si>
  <si>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</si>
  <si>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</si>
  <si>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</si>
  <si>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</si>
  <si>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</si>
  <si>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</si>
  <si>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</si>
  <si>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</si>
  <si>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</si>
  <si>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</si>
  <si>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</si>
  <si>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</si>
  <si>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</si>
  <si>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</si>
  <si>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</si>
  <si>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</si>
  <si>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</si>
  <si>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</si>
  <si>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</si>
  <si>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</si>
  <si>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</si>
  <si>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</si>
  <si>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</si>
  <si>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</si>
  <si>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</si>
  <si>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</si>
  <si>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</si>
  <si>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</si>
  <si>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</si>
  <si>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</si>
  <si>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</si>
  <si>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</si>
  <si>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</si>
  <si>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</si>
  <si>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</si>
  <si>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</si>
  <si>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</si>
  <si>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</si>
  <si>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</si>
  <si>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</si>
  <si>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</si>
  <si>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</si>
  <si>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</si>
  <si>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</si>
  <si>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</si>
  <si>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</si>
  <si>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</si>
  <si>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</si>
  <si>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</si>
  <si>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</si>
  <si>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</si>
  <si>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</si>
  <si>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</si>
  <si>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</si>
  <si>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</si>
  <si>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</si>
  <si>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</si>
  <si>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</si>
  <si>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</si>
  <si>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</si>
  <si>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</si>
  <si>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</si>
  <si>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</si>
  <si>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</si>
  <si>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</si>
  <si>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</si>
  <si>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</si>
  <si>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</si>
  <si>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</si>
  <si>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</si>
  <si>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</si>
  <si>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</si>
  <si>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</si>
  <si>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</si>
  <si>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</si>
  <si>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</si>
  <si>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</si>
  <si>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</si>
  <si>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</si>
  <si>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</si>
  <si>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</si>
  <si>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</si>
  <si>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</si>
  <si>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</si>
  <si>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</si>
  <si>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</si>
  <si>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</si>
  <si>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</si>
  <si>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</si>
  <si>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</si>
  <si>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</si>
  <si>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</si>
  <si>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</si>
  <si>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</si>
  <si>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</si>
  <si>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</si>
  <si>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</si>
  <si>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</si>
  <si>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</si>
  <si>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</si>
  <si>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</si>
  <si>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</si>
  <si>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</si>
  <si>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</si>
  <si>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</si>
  <si>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</si>
  <si>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</si>
  <si>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</si>
  <si>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</si>
  <si>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</si>
  <si>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</si>
  <si>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</si>
  <si>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</si>
  <si>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</si>
  <si>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</si>
  <si>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</si>
  <si>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</si>
  <si>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</si>
  <si>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</si>
  <si>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</si>
  <si>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</si>
  <si>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</si>
  <si>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</si>
  <si>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</si>
  <si>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</si>
  <si>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</si>
  <si>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</si>
  <si>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</si>
  <si>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</si>
  <si>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</si>
  <si>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</si>
  <si>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</si>
  <si>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</si>
  <si>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</si>
  <si>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</si>
  <si>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</si>
  <si>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</si>
  <si>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</si>
  <si>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</si>
  <si>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</si>
  <si>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</si>
  <si>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</si>
  <si>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</si>
  <si>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</si>
  <si>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</si>
  <si>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</si>
  <si>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</si>
  <si>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</si>
  <si>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</si>
  <si>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</si>
  <si>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</si>
  <si>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</si>
  <si>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</si>
  <si>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</si>
  <si>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</si>
  <si>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</si>
  <si>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</si>
  <si>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</si>
  <si>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</si>
  <si>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</si>
  <si>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</si>
  <si>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</si>
  <si>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</si>
  <si>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</si>
  <si>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</si>
  <si>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</si>
  <si>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</si>
  <si>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</si>
  <si>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</si>
  <si>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</si>
  <si>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</si>
  <si>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</si>
  <si>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</si>
  <si>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</si>
  <si>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</si>
  <si>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</si>
  <si>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</si>
  <si>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</si>
  <si>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</si>
  <si>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</si>
  <si>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</si>
  <si>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</si>
  <si>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</si>
  <si>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</si>
  <si>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</si>
  <si>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</si>
  <si>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</si>
  <si>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</si>
  <si>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</si>
  <si>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</si>
  <si>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</si>
  <si>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</si>
  <si>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</si>
  <si>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</si>
  <si>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</si>
  <si>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</si>
  <si>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</si>
  <si>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</si>
  <si>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</si>
  <si>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</si>
  <si>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</si>
  <si>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</si>
  <si>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</si>
  <si>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</si>
  <si>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</si>
  <si>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</si>
  <si>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</si>
  <si>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</si>
  <si>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</si>
  <si>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</si>
  <si>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</si>
  <si>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</si>
  <si>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</si>
  <si>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</si>
  <si>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</si>
  <si>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</si>
  <si>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</si>
  <si>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</si>
  <si>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</si>
  <si>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</si>
  <si>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</si>
  <si>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</si>
  <si>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</si>
  <si>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</si>
  <si>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</si>
  <si>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</si>
  <si>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</si>
  <si>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</si>
  <si>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</si>
  <si>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</si>
  <si>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</si>
  <si>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</si>
  <si>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</si>
  <si>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</si>
  <si>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</si>
  <si>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</si>
  <si>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</si>
  <si>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</si>
  <si>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</si>
  <si>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</si>
  <si>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</si>
  <si>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</si>
  <si>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</si>
  <si>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</si>
  <si>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</si>
  <si>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</si>
  <si>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</si>
  <si>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</si>
  <si>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</si>
  <si>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</si>
  <si>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</si>
  <si>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</si>
  <si>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</si>
  <si>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</si>
  <si>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</si>
  <si>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</si>
  <si>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</si>
  <si>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</si>
  <si>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</si>
  <si>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</si>
  <si>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</si>
  <si>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</si>
  <si>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</si>
  <si>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</si>
  <si>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</si>
  <si>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</si>
  <si>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</si>
  <si>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</si>
  <si>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</si>
  <si>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</si>
  <si>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</si>
  <si>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</si>
  <si>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</si>
  <si>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</si>
  <si>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</si>
  <si>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</si>
  <si>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</si>
  <si>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</si>
  <si>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</si>
  <si>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</si>
  <si>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</si>
  <si>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</si>
  <si>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</si>
  <si>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</si>
  <si>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</si>
  <si>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</si>
  <si>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</si>
  <si>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</si>
  <si>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</si>
  <si>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</si>
  <si>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</si>
  <si>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</si>
  <si>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</si>
  <si>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</si>
  <si>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</si>
  <si>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</si>
  <si>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</si>
  <si>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</si>
  <si>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</si>
  <si>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</si>
  <si>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</si>
  <si>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</si>
  <si>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</si>
  <si>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</si>
  <si>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</si>
  <si>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</si>
  <si>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</si>
  <si>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</si>
  <si>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</si>
  <si>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</si>
  <si>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</si>
  <si>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</si>
  <si>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</si>
  <si>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</si>
  <si>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</si>
  <si>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</si>
  <si>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</si>
  <si>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</si>
  <si>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</si>
  <si>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</si>
  <si>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</si>
  <si>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</si>
  <si>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</si>
  <si>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</si>
  <si>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</si>
  <si>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</si>
  <si>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</si>
  <si>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</si>
  <si>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</si>
  <si>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</si>
  <si>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</si>
  <si>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</si>
  <si>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</si>
  <si>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</si>
  <si>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</si>
  <si>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</si>
  <si>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</si>
  <si>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</si>
  <si>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</si>
  <si>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</si>
  <si>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</si>
  <si>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</si>
  <si>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</si>
  <si>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</si>
  <si>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</si>
  <si>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</si>
  <si>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</si>
  <si>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</si>
  <si>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</si>
  <si>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</si>
  <si>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</si>
  <si>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</si>
  <si>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</si>
  <si>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</si>
  <si>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</si>
  <si>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</si>
  <si>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</si>
  <si>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</si>
  <si>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</si>
  <si>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</si>
  <si>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</si>
  <si>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</si>
  <si>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</si>
  <si>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</si>
  <si>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</si>
  <si>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</si>
  <si>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</si>
  <si>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</si>
  <si>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</si>
  <si>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</si>
  <si>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</si>
  <si>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</si>
  <si>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</si>
  <si>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</si>
  <si>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</si>
  <si>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</si>
  <si>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</si>
  <si>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</si>
  <si>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</si>
  <si>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</si>
  <si>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</si>
  <si>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</si>
  <si>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</si>
  <si>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</si>
  <si>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</si>
  <si>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</si>
  <si>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</si>
  <si>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</si>
  <si>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</si>
  <si>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</si>
  <si>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</si>
  <si>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</si>
  <si>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</si>
  <si>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</si>
  <si>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</si>
  <si>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</si>
  <si>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</si>
  <si>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</si>
  <si>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</si>
  <si>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</si>
  <si>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</si>
  <si>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</si>
  <si>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</si>
  <si>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</si>
  <si>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</si>
  <si>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</si>
  <si>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</si>
  <si>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</si>
  <si>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</si>
  <si>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</si>
  <si>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</si>
  <si>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</si>
  <si>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</si>
  <si>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</si>
  <si>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</si>
  <si>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</si>
  <si>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</si>
  <si>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</si>
  <si>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</si>
  <si>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</si>
  <si>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</si>
  <si>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</si>
  <si>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</si>
  <si>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</si>
  <si>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</si>
  <si>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</si>
  <si>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</si>
  <si>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</si>
  <si>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</si>
  <si>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</si>
  <si>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</si>
  <si>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</si>
  <si>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</si>
  <si>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</si>
  <si>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</si>
  <si>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</si>
  <si>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</si>
  <si>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</si>
  <si>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</si>
  <si>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</si>
  <si>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</si>
  <si>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</si>
  <si>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</si>
  <si>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</si>
  <si>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</si>
  <si>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</si>
  <si>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</si>
  <si>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</si>
  <si>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</si>
  <si>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</si>
  <si>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</si>
  <si>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</si>
  <si>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</si>
  <si>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</si>
  <si>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</si>
  <si>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</si>
  <si>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</si>
  <si>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</si>
  <si>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</si>
  <si>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</si>
  <si>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</si>
  <si>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</si>
  <si>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</si>
  <si>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</si>
  <si>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</si>
  <si>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</si>
  <si>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</si>
  <si>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</si>
  <si>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</si>
  <si>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</si>
  <si>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</si>
  <si>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</si>
  <si>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</si>
  <si>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</si>
  <si>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</si>
  <si>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</si>
  <si>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</si>
  <si>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</si>
  <si>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</si>
  <si>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</si>
  <si>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</si>
  <si>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</si>
  <si>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</si>
  <si>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</si>
  <si>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</si>
  <si>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</si>
  <si>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</si>
  <si>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</si>
  <si>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</si>
  <si>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</si>
  <si>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</si>
  <si>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</si>
  <si>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</si>
  <si>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</si>
  <si>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</si>
  <si>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</si>
  <si>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</si>
  <si>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</si>
  <si>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</si>
  <si>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</si>
  <si>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</si>
  <si>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</si>
  <si>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</si>
  <si>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</si>
  <si>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</si>
  <si>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</si>
  <si>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</si>
  <si>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</si>
  <si>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</si>
  <si>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</si>
  <si>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</si>
  <si>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</si>
  <si>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</si>
  <si>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</si>
  <si>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</si>
  <si>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</si>
  <si>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</si>
  <si>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</si>
  <si>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</si>
  <si>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</si>
  <si>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</si>
  <si>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</si>
  <si>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</si>
  <si>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</si>
  <si>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</si>
  <si>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</si>
  <si>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</si>
  <si>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</si>
  <si>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</si>
  <si>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</si>
  <si>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</si>
  <si>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</si>
  <si>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</si>
  <si>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</si>
  <si>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</si>
  <si>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</si>
  <si>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</si>
  <si>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</si>
  <si>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</si>
  <si>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</si>
  <si>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</si>
  <si>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</si>
  <si>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</si>
  <si>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</si>
  <si>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</si>
  <si>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</si>
  <si>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</si>
  <si>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</si>
  <si>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</si>
  <si>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</si>
  <si>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</si>
  <si>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</si>
  <si>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</si>
  <si>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</si>
  <si>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</si>
  <si>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</si>
  <si>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</si>
  <si>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</si>
  <si>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</si>
  <si>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</si>
  <si>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</si>
  <si>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</si>
  <si>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</si>
  <si>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</si>
  <si>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</si>
  <si>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</si>
  <si>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</si>
  <si>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</si>
  <si>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</si>
  <si>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</si>
  <si>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</si>
  <si>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</si>
  <si>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</si>
  <si>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</si>
  <si>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</si>
  <si>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</si>
  <si>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</si>
  <si>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</si>
  <si>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</si>
  <si>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Дотации бюджетам городских округов в целях обеспечения сбалансированности бюджетов 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</si>
  <si>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</si>
  <si>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</si>
  <si>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</si>
  <si>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</si>
  <si>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</si>
  <si>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Поступление доходов в бюджет городского округа п.Михайловский 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</si>
  <si>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</si>
  <si>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 xml:space="preserve">Перечень главных администраторов источников финансирования дефицита бюджета городского округа п.Михайловский, закрепляемые за ними коды классификации источников финансирования дефицита бюджета  </t>
  </si>
  <si>
    <t>НОРМАТИВЫ РАСПРЕДЕЛЕНИЯ ДОХОДОВ ОТ НАЛОГОВ, СБОРОВ И ИНЫХ ПОСТУПЛЕНИЙ В БЮДЖЕТ ГОРОДСКОГО ОКРУГА п.МИХАЙЛОВСКИЙ САРАТОВСКОЙ ОБЛАСТИ НА 2019 ГОД И НА ПЛАНОВЫЙ ПЕРИОД 2020 И 2021 ГОДОВ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</si>
  <si>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</si>
  <si>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</si>
  <si>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</si>
  <si>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</si>
  <si>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</si>
  <si>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</si>
  <si>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</si>
  <si>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</si>
  <si>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</si>
  <si>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</si>
  <si>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</si>
  <si>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 xml:space="preserve">Финансовое управление администрации ЗАТО Михайловский Саратовской области 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</si>
  <si>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</si>
  <si>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</si>
  <si>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</si>
  <si>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</si>
  <si>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</si>
  <si>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</si>
  <si>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</si>
  <si>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</si>
  <si>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</si>
  <si>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</si>
  <si>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</si>
  <si>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</si>
  <si>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</si>
  <si>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</si>
  <si>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</si>
  <si>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</si>
  <si>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</si>
  <si>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</si>
  <si>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</si>
  <si>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</si>
  <si>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</si>
  <si>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</si>
  <si>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</si>
  <si>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</si>
  <si>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</si>
  <si>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</si>
  <si>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</si>
  <si>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</si>
  <si>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</si>
  <si>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</si>
  <si>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</si>
  <si>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</si>
  <si>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</si>
  <si>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</si>
  <si>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</si>
  <si>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</si>
  <si>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</si>
  <si>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</si>
  <si>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</si>
  <si>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</si>
  <si>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</si>
  <si>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</si>
  <si>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</si>
  <si>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</si>
  <si>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</si>
  <si>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</si>
  <si>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</si>
  <si>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</si>
  <si>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</si>
  <si>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</si>
  <si>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</si>
  <si>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</si>
  <si>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</si>
  <si>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</si>
  <si>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</si>
  <si>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2 02 15000 04 0000 150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</si>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</sst>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0" fontId="21" fillId="0" borderId="0" xfId="1" applyFont="1" applyFill="1" applyAlignment="1">
      <alignment horizontal="center" wrapText="1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49" fontId="19" fillId="0" borderId="0" xfId="2" applyNumberFormat="1" applyFont="1" applyAlignment="1">
      <alignment horizontal="right" vertical="center"/>
    </xf>
    <xf numFmtId="0" fontId="46" fillId="0" borderId="0" xfId="2" applyFont="1" applyFill="1" applyAlignment="1">
      <alignment vertical="center"/>
    </xf>
    <xf numFmtId="49" fontId="47" fillId="0" borderId="0" xfId="2" applyNumberFormat="1" applyFont="1" applyAlignment="1">
      <alignment horizontal="right" vertical="center"/>
    </xf>
    <xf numFmtId="0" fontId="46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8" fillId="4" borderId="2" xfId="1" applyFont="1" applyFill="1" applyBorder="1"/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3" fillId="0" borderId="3" xfId="11" applyFont="1" applyBorder="1" applyAlignment="1">
      <alignment horizontal="center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/>
  </sheetPr>
  <dimension ref="A1:J63"/>
  <sheetViews>
    <sheetView view="pageBreakPreview" zoomScaleSheetLayoutView="100" workbookViewId="0">
      <selection activeCell="A3" sqref="A3:H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x14ac:dyDescent="0.25">
      <c r="A1" s="155" t="s">
        <v>619</v>
      </c>
      <c r="B1" s="155"/>
      <c r="C1" s="155"/>
      <c r="D1" s="155"/>
      <c r="E1" s="155"/>
      <c r="F1" s="155"/>
      <c r="G1" s="155"/>
      <c r="H1" s="155"/>
      <c r="I1" s="6"/>
      <c r="J1" s="6"/>
    </row>
    <row r="2" spans="1:10" ht="15.75" x14ac:dyDescent="0.25">
      <c r="A2" s="156" t="s">
        <v>690</v>
      </c>
      <c r="B2" s="156"/>
      <c r="C2" s="156"/>
      <c r="D2" s="156"/>
      <c r="E2" s="156"/>
      <c r="F2" s="156"/>
      <c r="G2" s="156"/>
      <c r="H2" s="156"/>
      <c r="I2" s="6"/>
      <c r="J2" s="6"/>
    </row>
    <row r="3" spans="1:10" ht="15.75" x14ac:dyDescent="0.25">
      <c r="A3" s="157" t="s">
        <v>816</v>
      </c>
      <c r="B3" s="157"/>
      <c r="C3" s="157"/>
      <c r="D3" s="157"/>
      <c r="E3" s="157"/>
      <c r="F3" s="157"/>
      <c r="G3" s="157"/>
      <c r="H3" s="157"/>
      <c r="I3" s="6"/>
      <c r="J3" s="6"/>
    </row>
    <row r="4" spans="1:10" ht="15.75" x14ac:dyDescent="0.25">
      <c r="A4" s="158"/>
      <c r="B4" s="158"/>
      <c r="C4" s="158"/>
      <c r="D4" s="158"/>
      <c r="E4" s="158"/>
      <c r="F4" s="158"/>
      <c r="G4" s="158"/>
      <c r="H4" s="158"/>
      <c r="I4" s="6"/>
      <c r="J4" s="6"/>
    </row>
    <row r="5" spans="1:10" x14ac:dyDescent="0.25">
      <c r="A5" s="2"/>
    </row>
    <row r="6" spans="1:10" ht="0.75" customHeight="1" x14ac:dyDescent="0.25"/>
    <row r="7" spans="1:10" hidden="1" x14ac:dyDescent="0.25">
      <c r="A7" s="1"/>
    </row>
    <row r="8" spans="1:10" ht="18.75" hidden="1" x14ac:dyDescent="0.3">
      <c r="A8" s="4"/>
    </row>
    <row r="9" spans="1:10" ht="18.75" hidden="1" x14ac:dyDescent="0.3">
      <c r="A9" s="5"/>
    </row>
    <row r="10" spans="1:10" ht="18.75" x14ac:dyDescent="0.3">
      <c r="A10" s="154" t="s">
        <v>738</v>
      </c>
      <c r="B10" s="154"/>
      <c r="C10" s="154"/>
      <c r="D10" s="154"/>
      <c r="E10" s="154"/>
      <c r="F10" s="154"/>
      <c r="G10" s="8"/>
      <c r="H10" s="8"/>
      <c r="I10" s="8"/>
      <c r="J10" s="8"/>
    </row>
    <row r="11" spans="1:10" s="53" customFormat="1" ht="19.5" x14ac:dyDescent="0.35">
      <c r="A11" s="154" t="s">
        <v>691</v>
      </c>
      <c r="B11" s="154"/>
      <c r="C11" s="154"/>
      <c r="D11" s="154"/>
      <c r="E11" s="154"/>
      <c r="F11" s="154"/>
      <c r="G11" s="52"/>
      <c r="H11" s="52"/>
      <c r="I11" s="52"/>
      <c r="J11" s="52"/>
    </row>
    <row r="12" spans="1:10" ht="18.75" hidden="1" x14ac:dyDescent="0.3">
      <c r="A12" s="3"/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149" t="s">
        <v>504</v>
      </c>
      <c r="B13" s="149"/>
      <c r="C13" s="149"/>
      <c r="D13" s="149"/>
      <c r="E13" s="149"/>
      <c r="F13" s="149"/>
      <c r="G13" s="6"/>
      <c r="H13" s="6"/>
      <c r="I13" s="6"/>
      <c r="J13" s="6"/>
    </row>
    <row r="14" spans="1:10" ht="11.25" customHeight="1" x14ac:dyDescent="0.25">
      <c r="A14" s="151" t="s">
        <v>4</v>
      </c>
      <c r="B14" s="152"/>
      <c r="C14" s="151" t="s">
        <v>5</v>
      </c>
      <c r="D14" s="150" t="s">
        <v>0</v>
      </c>
      <c r="E14" s="150"/>
      <c r="F14" s="150"/>
    </row>
    <row r="15" spans="1:10" x14ac:dyDescent="0.25">
      <c r="A15" s="152"/>
      <c r="B15" s="152"/>
      <c r="C15" s="152"/>
      <c r="D15" s="150"/>
      <c r="E15" s="150"/>
      <c r="F15" s="150"/>
    </row>
    <row r="16" spans="1:10" ht="15.75" x14ac:dyDescent="0.25">
      <c r="A16" s="152"/>
      <c r="B16" s="152"/>
      <c r="C16" s="152"/>
      <c r="D16" s="15" t="s">
        <v>1</v>
      </c>
      <c r="E16" s="16" t="s">
        <v>2</v>
      </c>
      <c r="F16" s="16" t="s">
        <v>624</v>
      </c>
    </row>
    <row r="17" spans="1:8" ht="15.75" x14ac:dyDescent="0.25">
      <c r="A17" s="151">
        <v>1</v>
      </c>
      <c r="B17" s="151"/>
      <c r="C17" s="17">
        <v>2</v>
      </c>
      <c r="D17" s="18">
        <v>3</v>
      </c>
      <c r="E17" s="16">
        <v>4</v>
      </c>
      <c r="F17" s="16">
        <v>5</v>
      </c>
    </row>
    <row r="18" spans="1:8" ht="30.75" customHeight="1" x14ac:dyDescent="0.25">
      <c r="A18" s="153" t="s">
        <v>3</v>
      </c>
      <c r="B18" s="153"/>
      <c r="C18" s="19" t="s">
        <v>6</v>
      </c>
      <c r="D18" s="20">
        <f>D19+D20+D21+D22+D23+D24+D26+D25</f>
        <v>14042.2</v>
      </c>
      <c r="E18" s="20">
        <f>E19+E20+E21+E22+E23+E24+E26+E25</f>
        <v>14678.2</v>
      </c>
      <c r="F18" s="20">
        <f>F19+F20+F21+F22+F23+F24+F26+F25</f>
        <v>21870.100000000002</v>
      </c>
    </row>
    <row r="19" spans="1:8" ht="19.5" customHeight="1" x14ac:dyDescent="0.25">
      <c r="A19" s="148" t="s">
        <v>7</v>
      </c>
      <c r="B19" s="148"/>
      <c r="C19" s="10" t="s">
        <v>8</v>
      </c>
      <c r="D19" s="11">
        <f>10145-500</f>
        <v>9645</v>
      </c>
      <c r="E19" s="11">
        <v>10489.9</v>
      </c>
      <c r="F19" s="11">
        <f>10878.1</f>
        <v>10878.1</v>
      </c>
    </row>
    <row r="20" spans="1:8" ht="41.25" customHeight="1" x14ac:dyDescent="0.25">
      <c r="A20" s="148" t="s">
        <v>9</v>
      </c>
      <c r="B20" s="148"/>
      <c r="C20" s="21" t="s">
        <v>10</v>
      </c>
      <c r="D20" s="11">
        <v>1826.1</v>
      </c>
      <c r="E20" s="11">
        <v>1888.2</v>
      </c>
      <c r="F20" s="11">
        <v>1958.1</v>
      </c>
    </row>
    <row r="21" spans="1:8" ht="21" customHeight="1" x14ac:dyDescent="0.25">
      <c r="A21" s="148" t="s">
        <v>11</v>
      </c>
      <c r="B21" s="148"/>
      <c r="C21" s="10" t="s">
        <v>12</v>
      </c>
      <c r="D21" s="11">
        <v>306</v>
      </c>
      <c r="E21" s="11">
        <v>457</v>
      </c>
      <c r="F21" s="11">
        <v>457</v>
      </c>
    </row>
    <row r="22" spans="1:8" ht="22.5" customHeight="1" x14ac:dyDescent="0.25">
      <c r="A22" s="148" t="s">
        <v>13</v>
      </c>
      <c r="B22" s="148"/>
      <c r="C22" s="10" t="s">
        <v>14</v>
      </c>
      <c r="D22" s="11">
        <v>950</v>
      </c>
      <c r="E22" s="11">
        <v>502</v>
      </c>
      <c r="F22" s="11">
        <v>505</v>
      </c>
    </row>
    <row r="23" spans="1:8" ht="41.25" customHeight="1" x14ac:dyDescent="0.25">
      <c r="A23" s="148" t="s">
        <v>15</v>
      </c>
      <c r="B23" s="148"/>
      <c r="C23" s="21" t="s">
        <v>16</v>
      </c>
      <c r="D23" s="11">
        <v>971.6</v>
      </c>
      <c r="E23" s="11">
        <v>976.6</v>
      </c>
      <c r="F23" s="11">
        <v>981.6</v>
      </c>
    </row>
    <row r="24" spans="1:8" ht="29.25" customHeight="1" x14ac:dyDescent="0.25">
      <c r="A24" s="148" t="s">
        <v>17</v>
      </c>
      <c r="B24" s="148"/>
      <c r="C24" s="21" t="s">
        <v>18</v>
      </c>
      <c r="D24" s="11">
        <v>192.5</v>
      </c>
      <c r="E24" s="11">
        <v>203.5</v>
      </c>
      <c r="F24" s="11">
        <v>203.5</v>
      </c>
    </row>
    <row r="25" spans="1:8" ht="29.25" customHeight="1" x14ac:dyDescent="0.25">
      <c r="A25" s="148" t="s">
        <v>43</v>
      </c>
      <c r="B25" s="148"/>
      <c r="C25" s="21" t="s">
        <v>509</v>
      </c>
      <c r="D25" s="11"/>
      <c r="E25" s="11"/>
      <c r="F25" s="11">
        <v>6725.8</v>
      </c>
      <c r="H25" s="21"/>
    </row>
    <row r="26" spans="1:8" ht="18" customHeight="1" x14ac:dyDescent="0.25">
      <c r="A26" s="148" t="s">
        <v>19</v>
      </c>
      <c r="B26" s="148"/>
      <c r="C26" s="10" t="s">
        <v>20</v>
      </c>
      <c r="D26" s="11">
        <v>151</v>
      </c>
      <c r="E26" s="11">
        <v>161</v>
      </c>
      <c r="F26" s="11">
        <v>161</v>
      </c>
    </row>
    <row r="27" spans="1:8" ht="20.25" customHeight="1" x14ac:dyDescent="0.25">
      <c r="A27" s="153" t="s">
        <v>21</v>
      </c>
      <c r="B27" s="153"/>
      <c r="C27" s="22" t="s">
        <v>22</v>
      </c>
      <c r="D27" s="13">
        <f>D28</f>
        <v>80913.7</v>
      </c>
      <c r="E27" s="13">
        <f t="shared" ref="E27:F27" si="0">E28</f>
        <v>71181.700000000012</v>
      </c>
      <c r="F27" s="13">
        <f t="shared" si="0"/>
        <v>50012</v>
      </c>
    </row>
    <row r="28" spans="1:8" ht="54.75" customHeight="1" x14ac:dyDescent="0.25">
      <c r="A28" s="148" t="s">
        <v>23</v>
      </c>
      <c r="B28" s="148"/>
      <c r="C28" s="21" t="s">
        <v>24</v>
      </c>
      <c r="D28" s="12">
        <f>D29+D36+D39+D58</f>
        <v>80913.7</v>
      </c>
      <c r="E28" s="12">
        <f>E29+E36+E39</f>
        <v>71181.700000000012</v>
      </c>
      <c r="F28" s="12">
        <f t="shared" ref="F28" si="1">F29+F36+F39</f>
        <v>50012</v>
      </c>
    </row>
    <row r="29" spans="1:8" ht="33" customHeight="1" x14ac:dyDescent="0.25">
      <c r="A29" s="147" t="s">
        <v>699</v>
      </c>
      <c r="B29" s="147"/>
      <c r="C29" s="23" t="s">
        <v>25</v>
      </c>
      <c r="D29" s="95">
        <f>D31+D32+D34+D35</f>
        <v>48941.200000000004</v>
      </c>
      <c r="E29" s="95">
        <f t="shared" ref="E29:F29" si="2">E31+E32+E34</f>
        <v>42940.800000000003</v>
      </c>
      <c r="F29" s="95">
        <f t="shared" si="2"/>
        <v>20446.899999999998</v>
      </c>
    </row>
    <row r="30" spans="1:8" ht="31.5" hidden="1" customHeight="1" x14ac:dyDescent="0.25">
      <c r="A30" s="148"/>
      <c r="B30" s="148"/>
      <c r="C30" s="21"/>
      <c r="D30" s="12"/>
      <c r="E30" s="12"/>
      <c r="F30" s="12"/>
    </row>
    <row r="31" spans="1:8" ht="39" customHeight="1" x14ac:dyDescent="0.25">
      <c r="A31" s="148" t="s">
        <v>700</v>
      </c>
      <c r="B31" s="148"/>
      <c r="C31" s="21" t="s">
        <v>625</v>
      </c>
      <c r="D31" s="94">
        <v>123.3</v>
      </c>
      <c r="E31" s="94">
        <v>128.5</v>
      </c>
      <c r="F31" s="94">
        <v>131.80000000000001</v>
      </c>
    </row>
    <row r="32" spans="1:8" ht="51.75" x14ac:dyDescent="0.25">
      <c r="A32" s="148" t="s">
        <v>701</v>
      </c>
      <c r="B32" s="148"/>
      <c r="C32" s="21" t="s">
        <v>626</v>
      </c>
      <c r="D32" s="94">
        <v>21361.5</v>
      </c>
      <c r="E32" s="94">
        <v>20939.3</v>
      </c>
      <c r="F32" s="94">
        <v>20315.099999999999</v>
      </c>
    </row>
    <row r="33" spans="1:9" hidden="1" x14ac:dyDescent="0.25">
      <c r="A33" s="148"/>
      <c r="B33" s="148"/>
      <c r="C33" s="21"/>
      <c r="D33" s="94"/>
      <c r="E33" s="94"/>
      <c r="F33" s="94"/>
    </row>
    <row r="34" spans="1:9" ht="33.75" customHeight="1" x14ac:dyDescent="0.25">
      <c r="A34" s="159" t="s">
        <v>809</v>
      </c>
      <c r="B34" s="159"/>
      <c r="C34" s="21" t="s">
        <v>732</v>
      </c>
      <c r="D34" s="94">
        <v>24489</v>
      </c>
      <c r="E34" s="94">
        <v>21873</v>
      </c>
      <c r="F34" s="94">
        <v>0</v>
      </c>
      <c r="I34" s="96"/>
    </row>
    <row r="35" spans="1:9" ht="46.5" customHeight="1" x14ac:dyDescent="0.25">
      <c r="A35" s="148" t="s">
        <v>702</v>
      </c>
      <c r="B35" s="148"/>
      <c r="C35" s="21" t="s">
        <v>627</v>
      </c>
      <c r="D35" s="94">
        <v>2967.4</v>
      </c>
      <c r="E35" s="94"/>
      <c r="F35" s="94"/>
      <c r="I35" s="96"/>
    </row>
    <row r="36" spans="1:9" ht="39" x14ac:dyDescent="0.25">
      <c r="A36" s="147" t="s">
        <v>703</v>
      </c>
      <c r="B36" s="147"/>
      <c r="C36" s="23" t="s">
        <v>26</v>
      </c>
      <c r="D36" s="95">
        <f>D37+D38</f>
        <v>2236.1999999999998</v>
      </c>
      <c r="E36" s="95">
        <f>E38</f>
        <v>846</v>
      </c>
      <c r="F36" s="95">
        <f>F38</f>
        <v>887</v>
      </c>
      <c r="I36" s="96"/>
    </row>
    <row r="37" spans="1:9" ht="51.75" x14ac:dyDescent="0.25">
      <c r="A37" s="160" t="s">
        <v>704</v>
      </c>
      <c r="B37" s="160"/>
      <c r="C37" s="24" t="s">
        <v>628</v>
      </c>
      <c r="D37" s="94">
        <v>1458.2</v>
      </c>
      <c r="E37" s="94"/>
      <c r="F37" s="94"/>
      <c r="I37" s="97"/>
    </row>
    <row r="38" spans="1:9" ht="51.75" x14ac:dyDescent="0.25">
      <c r="A38" s="160" t="s">
        <v>726</v>
      </c>
      <c r="B38" s="160"/>
      <c r="C38" s="24" t="s">
        <v>629</v>
      </c>
      <c r="D38" s="94">
        <v>778</v>
      </c>
      <c r="E38" s="94">
        <v>846</v>
      </c>
      <c r="F38" s="94">
        <v>887</v>
      </c>
      <c r="I38" s="98"/>
    </row>
    <row r="39" spans="1:9" ht="26.25" x14ac:dyDescent="0.25">
      <c r="A39" s="147" t="s">
        <v>705</v>
      </c>
      <c r="B39" s="147"/>
      <c r="C39" s="23" t="s">
        <v>27</v>
      </c>
      <c r="D39" s="95">
        <f>D40+D57</f>
        <v>26696.299999999996</v>
      </c>
      <c r="E39" s="95">
        <f>E40+E57</f>
        <v>27394.900000000005</v>
      </c>
      <c r="F39" s="95">
        <f t="shared" ref="F39" si="3">F40+F57</f>
        <v>28678.1</v>
      </c>
      <c r="I39" s="97"/>
    </row>
    <row r="40" spans="1:9" ht="39" x14ac:dyDescent="0.25">
      <c r="A40" s="148" t="s">
        <v>706</v>
      </c>
      <c r="B40" s="148"/>
      <c r="C40" s="24" t="s">
        <v>28</v>
      </c>
      <c r="D40" s="94">
        <f>D41+D42+D43+D44+D45+D46+D47+D48+D49+D50+D51+D52+D53+D54+D55+D56</f>
        <v>26613.399999999994</v>
      </c>
      <c r="E40" s="94">
        <f>E41+E42+E43+E44+E45+E46+E47+E48+E49+E50+E51+E52+E53+E54+E55+E56</f>
        <v>27312.000000000004</v>
      </c>
      <c r="F40" s="94">
        <f t="shared" ref="F40" si="4">F41+F42+F43+F44+F45+F46+F47+F48+F49+F50+F51+F52+F53+F54+F55+F56</f>
        <v>28595.199999999997</v>
      </c>
      <c r="I40" s="97"/>
    </row>
    <row r="41" spans="1:9" ht="90" x14ac:dyDescent="0.25">
      <c r="A41" s="148" t="s">
        <v>707</v>
      </c>
      <c r="B41" s="148"/>
      <c r="C41" s="24" t="s">
        <v>29</v>
      </c>
      <c r="D41" s="94">
        <v>285.7</v>
      </c>
      <c r="E41" s="94">
        <v>285.7</v>
      </c>
      <c r="F41" s="94">
        <v>285.7</v>
      </c>
      <c r="I41" s="97"/>
    </row>
    <row r="42" spans="1:9" ht="77.25" x14ac:dyDescent="0.25">
      <c r="A42" s="148" t="s">
        <v>708</v>
      </c>
      <c r="B42" s="148"/>
      <c r="C42" s="24" t="s">
        <v>30</v>
      </c>
      <c r="D42" s="94">
        <v>89</v>
      </c>
      <c r="E42" s="94">
        <v>89</v>
      </c>
      <c r="F42" s="94">
        <v>89</v>
      </c>
      <c r="I42" s="97"/>
    </row>
    <row r="43" spans="1:9" ht="179.25" x14ac:dyDescent="0.25">
      <c r="A43" s="148" t="s">
        <v>709</v>
      </c>
      <c r="B43" s="148"/>
      <c r="C43" s="24" t="s">
        <v>31</v>
      </c>
      <c r="D43" s="94">
        <v>50.7</v>
      </c>
      <c r="E43" s="94">
        <v>52.4</v>
      </c>
      <c r="F43" s="94">
        <v>54</v>
      </c>
      <c r="I43" s="97"/>
    </row>
    <row r="44" spans="1:9" ht="77.25" x14ac:dyDescent="0.25">
      <c r="A44" s="148" t="s">
        <v>710</v>
      </c>
      <c r="B44" s="148"/>
      <c r="C44" s="24" t="s">
        <v>32</v>
      </c>
      <c r="D44" s="94">
        <v>386.8</v>
      </c>
      <c r="E44" s="94">
        <v>344.9</v>
      </c>
      <c r="F44" s="94">
        <v>317.10000000000002</v>
      </c>
      <c r="I44" s="97"/>
    </row>
    <row r="45" spans="1:9" ht="129" customHeight="1" x14ac:dyDescent="0.25">
      <c r="A45" s="148" t="s">
        <v>711</v>
      </c>
      <c r="B45" s="148"/>
      <c r="C45" s="24" t="s">
        <v>630</v>
      </c>
      <c r="D45" s="94">
        <v>25</v>
      </c>
      <c r="E45" s="94">
        <v>22.9</v>
      </c>
      <c r="F45" s="94">
        <v>21</v>
      </c>
      <c r="I45" s="98"/>
    </row>
    <row r="46" spans="1:9" ht="55.5" customHeight="1" x14ac:dyDescent="0.25">
      <c r="A46" s="148" t="s">
        <v>712</v>
      </c>
      <c r="B46" s="148"/>
      <c r="C46" s="24" t="s">
        <v>34</v>
      </c>
      <c r="D46" s="94">
        <v>8858.2000000000007</v>
      </c>
      <c r="E46" s="94">
        <v>9056.1</v>
      </c>
      <c r="F46" s="94">
        <v>9571.6</v>
      </c>
      <c r="I46" s="98"/>
    </row>
    <row r="47" spans="1:9" ht="56.25" customHeight="1" x14ac:dyDescent="0.25">
      <c r="A47" s="148" t="s">
        <v>713</v>
      </c>
      <c r="B47" s="148"/>
      <c r="C47" s="24" t="s">
        <v>33</v>
      </c>
      <c r="D47" s="94">
        <v>14953.6</v>
      </c>
      <c r="E47" s="94">
        <v>15434.9</v>
      </c>
      <c r="F47" s="94">
        <v>16168.4</v>
      </c>
      <c r="I47" s="98"/>
    </row>
    <row r="48" spans="1:9" ht="150.75" customHeight="1" x14ac:dyDescent="0.25">
      <c r="A48" s="148" t="s">
        <v>714</v>
      </c>
      <c r="B48" s="148"/>
      <c r="C48" s="24" t="s">
        <v>631</v>
      </c>
      <c r="D48" s="94">
        <v>202.8</v>
      </c>
      <c r="E48" s="94">
        <v>209.7</v>
      </c>
      <c r="F48" s="94">
        <v>216.5</v>
      </c>
      <c r="I48" s="97"/>
    </row>
    <row r="49" spans="1:9" ht="79.5" customHeight="1" x14ac:dyDescent="0.25">
      <c r="A49" s="148" t="s">
        <v>715</v>
      </c>
      <c r="B49" s="148"/>
      <c r="C49" s="24" t="s">
        <v>35</v>
      </c>
      <c r="D49" s="94">
        <v>214.8</v>
      </c>
      <c r="E49" s="94">
        <v>221.7</v>
      </c>
      <c r="F49" s="94">
        <v>228.6</v>
      </c>
      <c r="I49" s="97"/>
    </row>
    <row r="50" spans="1:9" ht="77.25" x14ac:dyDescent="0.25">
      <c r="A50" s="148" t="s">
        <v>716</v>
      </c>
      <c r="B50" s="148"/>
      <c r="C50" s="24" t="s">
        <v>36</v>
      </c>
      <c r="D50" s="94">
        <v>174.8</v>
      </c>
      <c r="E50" s="94">
        <v>181.3</v>
      </c>
      <c r="F50" s="94">
        <v>188</v>
      </c>
      <c r="I50" s="97"/>
    </row>
    <row r="51" spans="1:9" ht="77.25" x14ac:dyDescent="0.25">
      <c r="A51" s="148" t="s">
        <v>717</v>
      </c>
      <c r="B51" s="148"/>
      <c r="C51" s="24" t="s">
        <v>37</v>
      </c>
      <c r="D51" s="94">
        <v>221.6</v>
      </c>
      <c r="E51" s="94">
        <v>228.5</v>
      </c>
      <c r="F51" s="94">
        <v>235.5</v>
      </c>
      <c r="I51" s="98"/>
    </row>
    <row r="52" spans="1:9" ht="102.75" x14ac:dyDescent="0.25">
      <c r="A52" s="148" t="s">
        <v>718</v>
      </c>
      <c r="B52" s="148"/>
      <c r="C52" s="24" t="s">
        <v>38</v>
      </c>
      <c r="D52" s="94">
        <v>213</v>
      </c>
      <c r="E52" s="94">
        <v>219.9</v>
      </c>
      <c r="F52" s="94">
        <v>226.8</v>
      </c>
      <c r="I52" s="98"/>
    </row>
    <row r="53" spans="1:9" ht="77.25" x14ac:dyDescent="0.25">
      <c r="A53" s="148" t="s">
        <v>719</v>
      </c>
      <c r="B53" s="148"/>
      <c r="C53" s="24" t="s">
        <v>40</v>
      </c>
      <c r="D53" s="94">
        <v>674.6</v>
      </c>
      <c r="E53" s="94">
        <v>695.3</v>
      </c>
      <c r="F53" s="94">
        <v>716.3</v>
      </c>
      <c r="I53" s="98"/>
    </row>
    <row r="54" spans="1:9" ht="77.25" x14ac:dyDescent="0.25">
      <c r="A54" s="148" t="s">
        <v>720</v>
      </c>
      <c r="B54" s="148"/>
      <c r="C54" s="24" t="s">
        <v>41</v>
      </c>
      <c r="D54" s="94">
        <v>1.3</v>
      </c>
      <c r="E54" s="94">
        <v>1.3</v>
      </c>
      <c r="F54" s="94">
        <v>1.3</v>
      </c>
      <c r="I54" s="97"/>
    </row>
    <row r="55" spans="1:9" ht="48.75" customHeight="1" x14ac:dyDescent="0.25">
      <c r="A55" s="148" t="s">
        <v>721</v>
      </c>
      <c r="B55" s="148"/>
      <c r="C55" s="24" t="s">
        <v>632</v>
      </c>
      <c r="D55" s="94">
        <v>48.7</v>
      </c>
      <c r="E55" s="94">
        <v>48.7</v>
      </c>
      <c r="F55" s="94">
        <v>48.7</v>
      </c>
      <c r="I55" s="97"/>
    </row>
    <row r="56" spans="1:9" ht="64.5" x14ac:dyDescent="0.25">
      <c r="A56" s="148" t="s">
        <v>722</v>
      </c>
      <c r="B56" s="148"/>
      <c r="C56" s="24" t="s">
        <v>39</v>
      </c>
      <c r="D56" s="94">
        <v>212.8</v>
      </c>
      <c r="E56" s="94">
        <v>219.7</v>
      </c>
      <c r="F56" s="94">
        <v>226.7</v>
      </c>
      <c r="I56" s="97"/>
    </row>
    <row r="57" spans="1:9" ht="51.75" x14ac:dyDescent="0.25">
      <c r="A57" s="148" t="s">
        <v>723</v>
      </c>
      <c r="B57" s="148"/>
      <c r="C57" s="21" t="s">
        <v>633</v>
      </c>
      <c r="D57" s="94">
        <v>82.9</v>
      </c>
      <c r="E57" s="94">
        <v>82.9</v>
      </c>
      <c r="F57" s="94">
        <v>82.9</v>
      </c>
      <c r="I57" s="97"/>
    </row>
    <row r="58" spans="1:9" ht="18" customHeight="1" x14ac:dyDescent="0.25">
      <c r="A58" s="147" t="s">
        <v>734</v>
      </c>
      <c r="B58" s="147"/>
      <c r="C58" s="23" t="s">
        <v>733</v>
      </c>
      <c r="D58" s="95">
        <f>D59</f>
        <v>3040</v>
      </c>
      <c r="E58" s="95"/>
      <c r="F58" s="95"/>
      <c r="I58" s="97"/>
    </row>
    <row r="59" spans="1:9" ht="64.5" x14ac:dyDescent="0.25">
      <c r="A59" s="148" t="s">
        <v>811</v>
      </c>
      <c r="B59" s="148"/>
      <c r="C59" s="21" t="s">
        <v>810</v>
      </c>
      <c r="D59" s="94">
        <v>3040</v>
      </c>
      <c r="E59" s="94"/>
      <c r="F59" s="94"/>
      <c r="I59" s="97"/>
    </row>
    <row r="60" spans="1:9" x14ac:dyDescent="0.25">
      <c r="A60" s="162" t="s">
        <v>42</v>
      </c>
      <c r="B60" s="162"/>
      <c r="C60" s="9"/>
      <c r="D60" s="13">
        <f>D18+D27</f>
        <v>94955.9</v>
      </c>
      <c r="E60" s="13">
        <f>E18+E27</f>
        <v>85859.900000000009</v>
      </c>
      <c r="F60" s="13">
        <f>F18+F27</f>
        <v>71882.100000000006</v>
      </c>
      <c r="I60" s="97"/>
    </row>
    <row r="61" spans="1:9" x14ac:dyDescent="0.25">
      <c r="A61" s="163"/>
      <c r="B61" s="163"/>
      <c r="C61" s="14"/>
      <c r="D61" s="14"/>
      <c r="E61" s="14"/>
      <c r="F61" s="14"/>
      <c r="I61" s="97"/>
    </row>
    <row r="62" spans="1:9" x14ac:dyDescent="0.25">
      <c r="A62" s="163"/>
      <c r="B62" s="163"/>
      <c r="C62" s="14"/>
      <c r="D62" s="14"/>
      <c r="E62" s="14"/>
      <c r="F62" s="14"/>
      <c r="I62" s="97"/>
    </row>
    <row r="63" spans="1:9" x14ac:dyDescent="0.25">
      <c r="A63" s="161"/>
      <c r="B63" s="161"/>
    </row>
  </sheetData>
  <mergeCells count="57">
    <mergeCell ref="A11:F11"/>
    <mergeCell ref="A61:B61"/>
    <mergeCell ref="A62:B62"/>
    <mergeCell ref="A50:B50"/>
    <mergeCell ref="A51:B51"/>
    <mergeCell ref="A52:B52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63:B63"/>
    <mergeCell ref="A56:B56"/>
    <mergeCell ref="A53:B53"/>
    <mergeCell ref="A55:B55"/>
    <mergeCell ref="A54:B54"/>
    <mergeCell ref="A57:B57"/>
    <mergeCell ref="A60:B60"/>
    <mergeCell ref="A59:B59"/>
    <mergeCell ref="A58:B58"/>
    <mergeCell ref="A34:B34"/>
    <mergeCell ref="A36:B36"/>
    <mergeCell ref="A37:B37"/>
    <mergeCell ref="A38:B38"/>
    <mergeCell ref="A39:B39"/>
    <mergeCell ref="A35:B35"/>
    <mergeCell ref="A10:F10"/>
    <mergeCell ref="A1:H1"/>
    <mergeCell ref="A2:H2"/>
    <mergeCell ref="A3:H3"/>
    <mergeCell ref="A4:H4"/>
    <mergeCell ref="A28:B28"/>
    <mergeCell ref="A13:F13"/>
    <mergeCell ref="D14:F15"/>
    <mergeCell ref="A19:B19"/>
    <mergeCell ref="A20:B20"/>
    <mergeCell ref="A21:B21"/>
    <mergeCell ref="A14:B16"/>
    <mergeCell ref="A17:B17"/>
    <mergeCell ref="A18:B18"/>
    <mergeCell ref="C14:C16"/>
    <mergeCell ref="A27:B27"/>
    <mergeCell ref="A23:B23"/>
    <mergeCell ref="A24:B24"/>
    <mergeCell ref="A26:B26"/>
    <mergeCell ref="A22:B22"/>
    <mergeCell ref="A25:B25"/>
    <mergeCell ref="A29:B29"/>
    <mergeCell ref="A30:B30"/>
    <mergeCell ref="A31:B31"/>
    <mergeCell ref="A32:B32"/>
    <mergeCell ref="A33:B3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O57"/>
  <sheetViews>
    <sheetView view="pageBreakPreview" topLeftCell="A4" zoomScaleSheetLayoutView="100" workbookViewId="0">
      <selection activeCell="C16" sqref="C16"/>
    </sheetView>
  </sheetViews>
  <sheetFormatPr defaultColWidth="9.140625" defaultRowHeight="12.75" x14ac:dyDescent="0.2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15" ht="15.75" hidden="1" x14ac:dyDescent="0.25">
      <c r="C1" s="99" t="s">
        <v>503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hidden="1" x14ac:dyDescent="0.2">
      <c r="C2" s="100" t="s">
        <v>45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15.75" hidden="1" x14ac:dyDescent="0.2">
      <c r="C3" s="101" t="s">
        <v>634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B4" s="155" t="s">
        <v>584</v>
      </c>
      <c r="C4" s="155"/>
      <c r="D4" s="155"/>
      <c r="E4" s="155"/>
      <c r="F4" s="155"/>
      <c r="G4" s="155"/>
      <c r="H4" s="155"/>
      <c r="I4" s="155"/>
    </row>
    <row r="5" spans="1:15" ht="15.75" x14ac:dyDescent="0.2">
      <c r="B5" s="156" t="s">
        <v>690</v>
      </c>
      <c r="C5" s="156"/>
      <c r="D5" s="156"/>
      <c r="E5" s="156"/>
      <c r="F5" s="156"/>
      <c r="G5" s="156"/>
      <c r="H5" s="156"/>
      <c r="I5" s="156"/>
    </row>
    <row r="6" spans="1:15" ht="15.75" x14ac:dyDescent="0.2">
      <c r="B6" s="157" t="s">
        <v>816</v>
      </c>
      <c r="C6" s="157"/>
      <c r="D6" s="157"/>
      <c r="E6" s="157"/>
      <c r="F6" s="157"/>
      <c r="G6" s="157"/>
      <c r="H6" s="157"/>
      <c r="I6" s="157"/>
    </row>
    <row r="7" spans="1:15" ht="13.5" customHeight="1" x14ac:dyDescent="0.25">
      <c r="B7" s="158"/>
      <c r="C7" s="158"/>
      <c r="D7" s="158"/>
      <c r="E7" s="158"/>
      <c r="F7" s="158"/>
      <c r="G7" s="158"/>
      <c r="H7" s="158"/>
      <c r="I7" s="158"/>
    </row>
    <row r="8" spans="1:15" ht="35.25" customHeight="1" x14ac:dyDescent="0.25">
      <c r="A8" s="166" t="s">
        <v>739</v>
      </c>
      <c r="B8" s="166"/>
      <c r="C8" s="166"/>
      <c r="D8" s="54"/>
    </row>
    <row r="9" spans="1:15" ht="54" customHeight="1" x14ac:dyDescent="0.2">
      <c r="A9" s="75" t="s">
        <v>692</v>
      </c>
      <c r="B9" s="116" t="s">
        <v>583</v>
      </c>
      <c r="C9" s="115" t="s">
        <v>582</v>
      </c>
      <c r="D9" s="56"/>
    </row>
    <row r="10" spans="1:15" ht="27.75" customHeight="1" x14ac:dyDescent="0.2">
      <c r="A10" s="70" t="s">
        <v>478</v>
      </c>
      <c r="B10" s="74"/>
      <c r="C10" s="73" t="s">
        <v>753</v>
      </c>
      <c r="D10" s="54"/>
    </row>
    <row r="11" spans="1:15" ht="15.75" customHeight="1" x14ac:dyDescent="0.2">
      <c r="A11" s="60" t="s">
        <v>478</v>
      </c>
      <c r="B11" s="59" t="s">
        <v>581</v>
      </c>
      <c r="C11" s="58" t="s">
        <v>580</v>
      </c>
      <c r="D11" s="54"/>
    </row>
    <row r="12" spans="1:15" ht="15.75" customHeight="1" x14ac:dyDescent="0.2">
      <c r="A12" s="60" t="s">
        <v>478</v>
      </c>
      <c r="B12" s="59" t="s">
        <v>579</v>
      </c>
      <c r="C12" s="58" t="s">
        <v>578</v>
      </c>
      <c r="D12" s="54"/>
    </row>
    <row r="13" spans="1:15" ht="16.5" customHeight="1" x14ac:dyDescent="0.2">
      <c r="A13" s="60" t="s">
        <v>478</v>
      </c>
      <c r="B13" s="59" t="s">
        <v>547</v>
      </c>
      <c r="C13" s="65" t="s">
        <v>546</v>
      </c>
      <c r="D13" s="54"/>
    </row>
    <row r="14" spans="1:15" ht="18" customHeight="1" x14ac:dyDescent="0.2">
      <c r="A14" s="60" t="s">
        <v>478</v>
      </c>
      <c r="B14" s="59" t="s">
        <v>543</v>
      </c>
      <c r="C14" s="65" t="s">
        <v>542</v>
      </c>
      <c r="D14" s="54"/>
    </row>
    <row r="15" spans="1:15" ht="18.75" customHeight="1" x14ac:dyDescent="0.2">
      <c r="A15" s="60" t="s">
        <v>478</v>
      </c>
      <c r="B15" s="59" t="s">
        <v>577</v>
      </c>
      <c r="C15" s="58" t="s">
        <v>576</v>
      </c>
      <c r="D15" s="54"/>
    </row>
    <row r="16" spans="1:15" ht="28.5" customHeight="1" x14ac:dyDescent="0.2">
      <c r="A16" s="63" t="s">
        <v>478</v>
      </c>
      <c r="B16" s="59" t="s">
        <v>523</v>
      </c>
      <c r="C16" s="62" t="s">
        <v>522</v>
      </c>
      <c r="D16" s="61"/>
    </row>
    <row r="17" spans="1:4" ht="27" customHeight="1" x14ac:dyDescent="0.2">
      <c r="A17" s="63" t="s">
        <v>478</v>
      </c>
      <c r="B17" s="59" t="s">
        <v>521</v>
      </c>
      <c r="C17" s="62" t="s">
        <v>575</v>
      </c>
      <c r="D17" s="61"/>
    </row>
    <row r="18" spans="1:4" ht="26.25" customHeight="1" x14ac:dyDescent="0.2">
      <c r="A18" s="60" t="s">
        <v>478</v>
      </c>
      <c r="B18" s="59" t="s">
        <v>574</v>
      </c>
      <c r="C18" s="58" t="s">
        <v>573</v>
      </c>
      <c r="D18" s="54"/>
    </row>
    <row r="19" spans="1:4" ht="16.5" customHeight="1" x14ac:dyDescent="0.2">
      <c r="A19" s="60" t="s">
        <v>478</v>
      </c>
      <c r="B19" s="59" t="s">
        <v>515</v>
      </c>
      <c r="C19" s="58" t="s">
        <v>572</v>
      </c>
      <c r="D19" s="54"/>
    </row>
    <row r="20" spans="1:4" ht="14.25" customHeight="1" x14ac:dyDescent="0.2">
      <c r="A20" s="60" t="s">
        <v>478</v>
      </c>
      <c r="B20" s="59" t="s">
        <v>513</v>
      </c>
      <c r="C20" s="58" t="s">
        <v>512</v>
      </c>
      <c r="D20" s="54"/>
    </row>
    <row r="21" spans="1:4" ht="15" customHeight="1" x14ac:dyDescent="0.2">
      <c r="A21" s="60" t="s">
        <v>478</v>
      </c>
      <c r="B21" s="69" t="s">
        <v>724</v>
      </c>
      <c r="C21" s="72" t="s">
        <v>571</v>
      </c>
      <c r="D21" s="54"/>
    </row>
    <row r="22" spans="1:4" ht="41.25" customHeight="1" x14ac:dyDescent="0.2">
      <c r="A22" s="60" t="s">
        <v>478</v>
      </c>
      <c r="B22" s="69" t="s">
        <v>570</v>
      </c>
      <c r="C22" s="71" t="s">
        <v>569</v>
      </c>
      <c r="D22" s="54"/>
    </row>
    <row r="23" spans="1:4" ht="20.25" customHeight="1" x14ac:dyDescent="0.2">
      <c r="A23" s="60" t="s">
        <v>478</v>
      </c>
      <c r="B23" s="69" t="s">
        <v>568</v>
      </c>
      <c r="C23" s="71" t="s">
        <v>567</v>
      </c>
      <c r="D23" s="54"/>
    </row>
    <row r="24" spans="1:4" ht="24.75" customHeight="1" x14ac:dyDescent="0.2">
      <c r="A24" s="60" t="s">
        <v>478</v>
      </c>
      <c r="B24" s="69" t="s">
        <v>725</v>
      </c>
      <c r="C24" s="71" t="s">
        <v>566</v>
      </c>
      <c r="D24" s="54"/>
    </row>
    <row r="25" spans="1:4" ht="21.75" customHeight="1" x14ac:dyDescent="0.2">
      <c r="A25" s="70" t="s">
        <v>484</v>
      </c>
      <c r="B25" s="69"/>
      <c r="C25" s="68" t="s">
        <v>483</v>
      </c>
      <c r="D25" s="54"/>
    </row>
    <row r="26" spans="1:4" ht="23.25" customHeight="1" x14ac:dyDescent="0.2">
      <c r="A26" s="60" t="s">
        <v>484</v>
      </c>
      <c r="B26" s="59" t="s">
        <v>565</v>
      </c>
      <c r="C26" s="58" t="s">
        <v>564</v>
      </c>
      <c r="D26" s="54"/>
    </row>
    <row r="27" spans="1:4" ht="15" customHeight="1" x14ac:dyDescent="0.2">
      <c r="A27" s="60" t="s">
        <v>484</v>
      </c>
      <c r="B27" s="59" t="s">
        <v>563</v>
      </c>
      <c r="C27" s="58" t="s">
        <v>562</v>
      </c>
      <c r="D27" s="54"/>
    </row>
    <row r="28" spans="1:4" ht="24.75" customHeight="1" x14ac:dyDescent="0.2">
      <c r="A28" s="60" t="s">
        <v>484</v>
      </c>
      <c r="B28" s="59" t="s">
        <v>561</v>
      </c>
      <c r="C28" s="66" t="s">
        <v>560</v>
      </c>
      <c r="D28" s="54"/>
    </row>
    <row r="29" spans="1:4" ht="13.5" customHeight="1" x14ac:dyDescent="0.2">
      <c r="A29" s="60" t="s">
        <v>484</v>
      </c>
      <c r="B29" s="59" t="s">
        <v>559</v>
      </c>
      <c r="C29" s="58" t="s">
        <v>558</v>
      </c>
      <c r="D29" s="54"/>
    </row>
    <row r="30" spans="1:4" ht="36.75" customHeight="1" x14ac:dyDescent="0.2">
      <c r="A30" s="63" t="s">
        <v>484</v>
      </c>
      <c r="B30" s="59" t="s">
        <v>557</v>
      </c>
      <c r="C30" s="67" t="s">
        <v>556</v>
      </c>
      <c r="D30" s="61"/>
    </row>
    <row r="31" spans="1:4" ht="26.25" customHeight="1" x14ac:dyDescent="0.2">
      <c r="A31" s="60" t="s">
        <v>484</v>
      </c>
      <c r="B31" s="59" t="s">
        <v>555</v>
      </c>
      <c r="C31" s="66" t="s">
        <v>554</v>
      </c>
      <c r="D31" s="54"/>
    </row>
    <row r="32" spans="1:4" ht="24" customHeight="1" x14ac:dyDescent="0.2">
      <c r="A32" s="60" t="s">
        <v>484</v>
      </c>
      <c r="B32" s="59" t="s">
        <v>553</v>
      </c>
      <c r="C32" s="66" t="s">
        <v>552</v>
      </c>
      <c r="D32" s="54"/>
    </row>
    <row r="33" spans="1:4" ht="16.5" customHeight="1" x14ac:dyDescent="0.2">
      <c r="A33" s="60" t="s">
        <v>484</v>
      </c>
      <c r="B33" s="59" t="s">
        <v>553</v>
      </c>
      <c r="C33" s="66" t="s">
        <v>621</v>
      </c>
      <c r="D33" s="54"/>
    </row>
    <row r="34" spans="1:4" ht="27" customHeight="1" x14ac:dyDescent="0.2">
      <c r="A34" s="60" t="s">
        <v>484</v>
      </c>
      <c r="B34" s="59" t="s">
        <v>551</v>
      </c>
      <c r="C34" s="58" t="s">
        <v>550</v>
      </c>
      <c r="D34" s="54"/>
    </row>
    <row r="35" spans="1:4" ht="27" customHeight="1" x14ac:dyDescent="0.2">
      <c r="A35" s="60" t="s">
        <v>484</v>
      </c>
      <c r="B35" s="59" t="s">
        <v>549</v>
      </c>
      <c r="C35" s="58" t="s">
        <v>548</v>
      </c>
      <c r="D35" s="54"/>
    </row>
    <row r="36" spans="1:4" x14ac:dyDescent="0.2">
      <c r="A36" s="60" t="s">
        <v>484</v>
      </c>
      <c r="B36" s="59" t="s">
        <v>547</v>
      </c>
      <c r="C36" s="65" t="s">
        <v>546</v>
      </c>
      <c r="D36" s="54"/>
    </row>
    <row r="37" spans="1:4" x14ac:dyDescent="0.2">
      <c r="A37" s="60" t="s">
        <v>484</v>
      </c>
      <c r="B37" s="59" t="s">
        <v>545</v>
      </c>
      <c r="C37" s="65" t="s">
        <v>544</v>
      </c>
      <c r="D37" s="54"/>
    </row>
    <row r="38" spans="1:4" x14ac:dyDescent="0.2">
      <c r="A38" s="60" t="s">
        <v>484</v>
      </c>
      <c r="B38" s="59" t="s">
        <v>543</v>
      </c>
      <c r="C38" s="65" t="s">
        <v>542</v>
      </c>
      <c r="D38" s="54"/>
    </row>
    <row r="39" spans="1:4" ht="17.25" customHeight="1" x14ac:dyDescent="0.2">
      <c r="A39" s="60" t="s">
        <v>484</v>
      </c>
      <c r="B39" s="59" t="s">
        <v>541</v>
      </c>
      <c r="C39" s="58" t="s">
        <v>540</v>
      </c>
      <c r="D39" s="54"/>
    </row>
    <row r="40" spans="1:4" ht="36" customHeight="1" x14ac:dyDescent="0.2">
      <c r="A40" s="60" t="s">
        <v>484</v>
      </c>
      <c r="B40" s="59" t="s">
        <v>539</v>
      </c>
      <c r="C40" s="64" t="s">
        <v>538</v>
      </c>
      <c r="D40" s="54"/>
    </row>
    <row r="41" spans="1:4" ht="33" customHeight="1" x14ac:dyDescent="0.2">
      <c r="A41" s="60" t="s">
        <v>484</v>
      </c>
      <c r="B41" s="59" t="s">
        <v>537</v>
      </c>
      <c r="C41" s="64" t="s">
        <v>536</v>
      </c>
      <c r="D41" s="54"/>
    </row>
    <row r="42" spans="1:4" ht="39.75" customHeight="1" x14ac:dyDescent="0.2">
      <c r="A42" s="60" t="s">
        <v>484</v>
      </c>
      <c r="B42" s="59" t="s">
        <v>535</v>
      </c>
      <c r="C42" s="64" t="s">
        <v>534</v>
      </c>
      <c r="D42" s="54"/>
    </row>
    <row r="43" spans="1:4" ht="36" customHeight="1" x14ac:dyDescent="0.2">
      <c r="A43" s="60" t="s">
        <v>484</v>
      </c>
      <c r="B43" s="59" t="s">
        <v>533</v>
      </c>
      <c r="C43" s="64" t="s">
        <v>532</v>
      </c>
      <c r="D43" s="54"/>
    </row>
    <row r="44" spans="1:4" ht="26.25" customHeight="1" x14ac:dyDescent="0.2">
      <c r="A44" s="60" t="s">
        <v>484</v>
      </c>
      <c r="B44" s="59" t="s">
        <v>531</v>
      </c>
      <c r="C44" s="58" t="s">
        <v>530</v>
      </c>
      <c r="D44" s="54"/>
    </row>
    <row r="45" spans="1:4" ht="25.5" customHeight="1" x14ac:dyDescent="0.2">
      <c r="A45" s="60" t="s">
        <v>484</v>
      </c>
      <c r="B45" s="59" t="s">
        <v>529</v>
      </c>
      <c r="C45" s="58" t="s">
        <v>528</v>
      </c>
      <c r="D45" s="54"/>
    </row>
    <row r="46" spans="1:4" ht="15.75" customHeight="1" x14ac:dyDescent="0.2">
      <c r="A46" s="60" t="s">
        <v>484</v>
      </c>
      <c r="B46" s="59" t="s">
        <v>527</v>
      </c>
      <c r="C46" s="58" t="s">
        <v>526</v>
      </c>
      <c r="D46" s="54"/>
    </row>
    <row r="47" spans="1:4" ht="17.25" customHeight="1" x14ac:dyDescent="0.2">
      <c r="A47" s="63" t="s">
        <v>484</v>
      </c>
      <c r="B47" s="59" t="s">
        <v>525</v>
      </c>
      <c r="C47" s="62" t="s">
        <v>524</v>
      </c>
      <c r="D47" s="61"/>
    </row>
    <row r="48" spans="1:4" ht="25.5" customHeight="1" x14ac:dyDescent="0.2">
      <c r="A48" s="63" t="s">
        <v>484</v>
      </c>
      <c r="B48" s="59" t="s">
        <v>523</v>
      </c>
      <c r="C48" s="62" t="s">
        <v>522</v>
      </c>
      <c r="D48" s="61"/>
    </row>
    <row r="49" spans="1:4" ht="24.75" customHeight="1" x14ac:dyDescent="0.2">
      <c r="A49" s="63" t="s">
        <v>484</v>
      </c>
      <c r="B49" s="59" t="s">
        <v>521</v>
      </c>
      <c r="C49" s="62" t="s">
        <v>520</v>
      </c>
      <c r="D49" s="61"/>
    </row>
    <row r="50" spans="1:4" ht="24.75" customHeight="1" x14ac:dyDescent="0.2">
      <c r="A50" s="63" t="s">
        <v>484</v>
      </c>
      <c r="B50" s="59" t="s">
        <v>519</v>
      </c>
      <c r="C50" s="62" t="s">
        <v>518</v>
      </c>
      <c r="D50" s="61"/>
    </row>
    <row r="51" spans="1:4" ht="15" customHeight="1" x14ac:dyDescent="0.2">
      <c r="A51" s="60" t="s">
        <v>484</v>
      </c>
      <c r="B51" s="59" t="s">
        <v>517</v>
      </c>
      <c r="C51" s="58" t="s">
        <v>516</v>
      </c>
      <c r="D51" s="54"/>
    </row>
    <row r="52" spans="1:4" ht="13.5" customHeight="1" x14ac:dyDescent="0.2">
      <c r="A52" s="60" t="s">
        <v>484</v>
      </c>
      <c r="B52" s="59" t="s">
        <v>515</v>
      </c>
      <c r="C52" s="58" t="s">
        <v>514</v>
      </c>
      <c r="D52" s="54"/>
    </row>
    <row r="53" spans="1:4" ht="15" customHeight="1" x14ac:dyDescent="0.2">
      <c r="A53" s="105" t="s">
        <v>484</v>
      </c>
      <c r="B53" s="106" t="s">
        <v>513</v>
      </c>
      <c r="C53" s="107" t="s">
        <v>512</v>
      </c>
      <c r="D53" s="54"/>
    </row>
    <row r="54" spans="1:4" ht="12.75" customHeight="1" x14ac:dyDescent="0.2">
      <c r="A54" s="60" t="s">
        <v>484</v>
      </c>
      <c r="B54" s="108" t="s">
        <v>635</v>
      </c>
      <c r="C54" s="109" t="s">
        <v>636</v>
      </c>
      <c r="D54" s="54"/>
    </row>
    <row r="55" spans="1:4" ht="18.75" customHeight="1" x14ac:dyDescent="0.2">
      <c r="A55" s="55"/>
      <c r="B55" s="164" t="s">
        <v>511</v>
      </c>
      <c r="C55" s="164"/>
      <c r="D55" s="54"/>
    </row>
    <row r="56" spans="1:4" ht="26.25" customHeight="1" x14ac:dyDescent="0.2">
      <c r="A56" s="57"/>
      <c r="B56" s="164" t="s">
        <v>510</v>
      </c>
      <c r="C56" s="165"/>
      <c r="D56" s="56"/>
    </row>
    <row r="57" spans="1:4" x14ac:dyDescent="0.2">
      <c r="A57" s="55"/>
      <c r="B57" s="164"/>
      <c r="C57" s="164"/>
      <c r="D57" s="54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C10" sqref="C10"/>
    </sheetView>
  </sheetViews>
  <sheetFormatPr defaultRowHeight="12.75" x14ac:dyDescent="0.2"/>
  <cols>
    <col min="1" max="1" width="7.28515625" style="25" customWidth="1"/>
    <col min="2" max="2" width="18.42578125" style="25" customWidth="1"/>
    <col min="3" max="3" width="93.7109375" style="25" customWidth="1"/>
    <col min="4" max="10" width="9.140625" style="25" hidden="1" customWidth="1"/>
    <col min="11" max="256" width="9.140625" style="25"/>
    <col min="257" max="257" width="6.140625" style="25" customWidth="1"/>
    <col min="258" max="258" width="18.42578125" style="25" customWidth="1"/>
    <col min="259" max="259" width="93.85546875" style="25" customWidth="1"/>
    <col min="260" max="260" width="0" style="25" hidden="1" customWidth="1"/>
    <col min="261" max="512" width="9.140625" style="25"/>
    <col min="513" max="513" width="6.140625" style="25" customWidth="1"/>
    <col min="514" max="514" width="18.42578125" style="25" customWidth="1"/>
    <col min="515" max="515" width="93.85546875" style="25" customWidth="1"/>
    <col min="516" max="516" width="0" style="25" hidden="1" customWidth="1"/>
    <col min="517" max="768" width="9.140625" style="25"/>
    <col min="769" max="769" width="6.140625" style="25" customWidth="1"/>
    <col min="770" max="770" width="18.42578125" style="25" customWidth="1"/>
    <col min="771" max="771" width="93.85546875" style="25" customWidth="1"/>
    <col min="772" max="772" width="0" style="25" hidden="1" customWidth="1"/>
    <col min="773" max="1024" width="9.140625" style="25"/>
    <col min="1025" max="1025" width="6.140625" style="25" customWidth="1"/>
    <col min="1026" max="1026" width="18.42578125" style="25" customWidth="1"/>
    <col min="1027" max="1027" width="93.85546875" style="25" customWidth="1"/>
    <col min="1028" max="1028" width="0" style="25" hidden="1" customWidth="1"/>
    <col min="1029" max="1280" width="9.140625" style="25"/>
    <col min="1281" max="1281" width="6.140625" style="25" customWidth="1"/>
    <col min="1282" max="1282" width="18.42578125" style="25" customWidth="1"/>
    <col min="1283" max="1283" width="93.85546875" style="25" customWidth="1"/>
    <col min="1284" max="1284" width="0" style="25" hidden="1" customWidth="1"/>
    <col min="1285" max="1536" width="9.140625" style="25"/>
    <col min="1537" max="1537" width="6.140625" style="25" customWidth="1"/>
    <col min="1538" max="1538" width="18.42578125" style="25" customWidth="1"/>
    <col min="1539" max="1539" width="93.85546875" style="25" customWidth="1"/>
    <col min="1540" max="1540" width="0" style="25" hidden="1" customWidth="1"/>
    <col min="1541" max="1792" width="9.140625" style="25"/>
    <col min="1793" max="1793" width="6.140625" style="25" customWidth="1"/>
    <col min="1794" max="1794" width="18.42578125" style="25" customWidth="1"/>
    <col min="1795" max="1795" width="93.85546875" style="25" customWidth="1"/>
    <col min="1796" max="1796" width="0" style="25" hidden="1" customWidth="1"/>
    <col min="1797" max="2048" width="9.140625" style="25"/>
    <col min="2049" max="2049" width="6.140625" style="25" customWidth="1"/>
    <col min="2050" max="2050" width="18.42578125" style="25" customWidth="1"/>
    <col min="2051" max="2051" width="93.85546875" style="25" customWidth="1"/>
    <col min="2052" max="2052" width="0" style="25" hidden="1" customWidth="1"/>
    <col min="2053" max="2304" width="9.140625" style="25"/>
    <col min="2305" max="2305" width="6.140625" style="25" customWidth="1"/>
    <col min="2306" max="2306" width="18.42578125" style="25" customWidth="1"/>
    <col min="2307" max="2307" width="93.85546875" style="25" customWidth="1"/>
    <col min="2308" max="2308" width="0" style="25" hidden="1" customWidth="1"/>
    <col min="2309" max="2560" width="9.140625" style="25"/>
    <col min="2561" max="2561" width="6.140625" style="25" customWidth="1"/>
    <col min="2562" max="2562" width="18.42578125" style="25" customWidth="1"/>
    <col min="2563" max="2563" width="93.85546875" style="25" customWidth="1"/>
    <col min="2564" max="2564" width="0" style="25" hidden="1" customWidth="1"/>
    <col min="2565" max="2816" width="9.140625" style="25"/>
    <col min="2817" max="2817" width="6.140625" style="25" customWidth="1"/>
    <col min="2818" max="2818" width="18.42578125" style="25" customWidth="1"/>
    <col min="2819" max="2819" width="93.85546875" style="25" customWidth="1"/>
    <col min="2820" max="2820" width="0" style="25" hidden="1" customWidth="1"/>
    <col min="2821" max="3072" width="9.140625" style="25"/>
    <col min="3073" max="3073" width="6.140625" style="25" customWidth="1"/>
    <col min="3074" max="3074" width="18.42578125" style="25" customWidth="1"/>
    <col min="3075" max="3075" width="93.85546875" style="25" customWidth="1"/>
    <col min="3076" max="3076" width="0" style="25" hidden="1" customWidth="1"/>
    <col min="3077" max="3328" width="9.140625" style="25"/>
    <col min="3329" max="3329" width="6.140625" style="25" customWidth="1"/>
    <col min="3330" max="3330" width="18.42578125" style="25" customWidth="1"/>
    <col min="3331" max="3331" width="93.85546875" style="25" customWidth="1"/>
    <col min="3332" max="3332" width="0" style="25" hidden="1" customWidth="1"/>
    <col min="3333" max="3584" width="9.140625" style="25"/>
    <col min="3585" max="3585" width="6.140625" style="25" customWidth="1"/>
    <col min="3586" max="3586" width="18.42578125" style="25" customWidth="1"/>
    <col min="3587" max="3587" width="93.85546875" style="25" customWidth="1"/>
    <col min="3588" max="3588" width="0" style="25" hidden="1" customWidth="1"/>
    <col min="3589" max="3840" width="9.140625" style="25"/>
    <col min="3841" max="3841" width="6.140625" style="25" customWidth="1"/>
    <col min="3842" max="3842" width="18.42578125" style="25" customWidth="1"/>
    <col min="3843" max="3843" width="93.85546875" style="25" customWidth="1"/>
    <col min="3844" max="3844" width="0" style="25" hidden="1" customWidth="1"/>
    <col min="3845" max="4096" width="9.140625" style="25"/>
    <col min="4097" max="4097" width="6.140625" style="25" customWidth="1"/>
    <col min="4098" max="4098" width="18.42578125" style="25" customWidth="1"/>
    <col min="4099" max="4099" width="93.85546875" style="25" customWidth="1"/>
    <col min="4100" max="4100" width="0" style="25" hidden="1" customWidth="1"/>
    <col min="4101" max="4352" width="9.140625" style="25"/>
    <col min="4353" max="4353" width="6.140625" style="25" customWidth="1"/>
    <col min="4354" max="4354" width="18.42578125" style="25" customWidth="1"/>
    <col min="4355" max="4355" width="93.85546875" style="25" customWidth="1"/>
    <col min="4356" max="4356" width="0" style="25" hidden="1" customWidth="1"/>
    <col min="4357" max="4608" width="9.140625" style="25"/>
    <col min="4609" max="4609" width="6.140625" style="25" customWidth="1"/>
    <col min="4610" max="4610" width="18.42578125" style="25" customWidth="1"/>
    <col min="4611" max="4611" width="93.85546875" style="25" customWidth="1"/>
    <col min="4612" max="4612" width="0" style="25" hidden="1" customWidth="1"/>
    <col min="4613" max="4864" width="9.140625" style="25"/>
    <col min="4865" max="4865" width="6.140625" style="25" customWidth="1"/>
    <col min="4866" max="4866" width="18.42578125" style="25" customWidth="1"/>
    <col min="4867" max="4867" width="93.85546875" style="25" customWidth="1"/>
    <col min="4868" max="4868" width="0" style="25" hidden="1" customWidth="1"/>
    <col min="4869" max="5120" width="9.140625" style="25"/>
    <col min="5121" max="5121" width="6.140625" style="25" customWidth="1"/>
    <col min="5122" max="5122" width="18.42578125" style="25" customWidth="1"/>
    <col min="5123" max="5123" width="93.85546875" style="25" customWidth="1"/>
    <col min="5124" max="5124" width="0" style="25" hidden="1" customWidth="1"/>
    <col min="5125" max="5376" width="9.140625" style="25"/>
    <col min="5377" max="5377" width="6.140625" style="25" customWidth="1"/>
    <col min="5378" max="5378" width="18.42578125" style="25" customWidth="1"/>
    <col min="5379" max="5379" width="93.85546875" style="25" customWidth="1"/>
    <col min="5380" max="5380" width="0" style="25" hidden="1" customWidth="1"/>
    <col min="5381" max="5632" width="9.140625" style="25"/>
    <col min="5633" max="5633" width="6.140625" style="25" customWidth="1"/>
    <col min="5634" max="5634" width="18.42578125" style="25" customWidth="1"/>
    <col min="5635" max="5635" width="93.85546875" style="25" customWidth="1"/>
    <col min="5636" max="5636" width="0" style="25" hidden="1" customWidth="1"/>
    <col min="5637" max="5888" width="9.140625" style="25"/>
    <col min="5889" max="5889" width="6.140625" style="25" customWidth="1"/>
    <col min="5890" max="5890" width="18.42578125" style="25" customWidth="1"/>
    <col min="5891" max="5891" width="93.85546875" style="25" customWidth="1"/>
    <col min="5892" max="5892" width="0" style="25" hidden="1" customWidth="1"/>
    <col min="5893" max="6144" width="9.140625" style="25"/>
    <col min="6145" max="6145" width="6.140625" style="25" customWidth="1"/>
    <col min="6146" max="6146" width="18.42578125" style="25" customWidth="1"/>
    <col min="6147" max="6147" width="93.85546875" style="25" customWidth="1"/>
    <col min="6148" max="6148" width="0" style="25" hidden="1" customWidth="1"/>
    <col min="6149" max="6400" width="9.140625" style="25"/>
    <col min="6401" max="6401" width="6.140625" style="25" customWidth="1"/>
    <col min="6402" max="6402" width="18.42578125" style="25" customWidth="1"/>
    <col min="6403" max="6403" width="93.85546875" style="25" customWidth="1"/>
    <col min="6404" max="6404" width="0" style="25" hidden="1" customWidth="1"/>
    <col min="6405" max="6656" width="9.140625" style="25"/>
    <col min="6657" max="6657" width="6.140625" style="25" customWidth="1"/>
    <col min="6658" max="6658" width="18.42578125" style="25" customWidth="1"/>
    <col min="6659" max="6659" width="93.85546875" style="25" customWidth="1"/>
    <col min="6660" max="6660" width="0" style="25" hidden="1" customWidth="1"/>
    <col min="6661" max="6912" width="9.140625" style="25"/>
    <col min="6913" max="6913" width="6.140625" style="25" customWidth="1"/>
    <col min="6914" max="6914" width="18.42578125" style="25" customWidth="1"/>
    <col min="6915" max="6915" width="93.85546875" style="25" customWidth="1"/>
    <col min="6916" max="6916" width="0" style="25" hidden="1" customWidth="1"/>
    <col min="6917" max="7168" width="9.140625" style="25"/>
    <col min="7169" max="7169" width="6.140625" style="25" customWidth="1"/>
    <col min="7170" max="7170" width="18.42578125" style="25" customWidth="1"/>
    <col min="7171" max="7171" width="93.85546875" style="25" customWidth="1"/>
    <col min="7172" max="7172" width="0" style="25" hidden="1" customWidth="1"/>
    <col min="7173" max="7424" width="9.140625" style="25"/>
    <col min="7425" max="7425" width="6.140625" style="25" customWidth="1"/>
    <col min="7426" max="7426" width="18.42578125" style="25" customWidth="1"/>
    <col min="7427" max="7427" width="93.85546875" style="25" customWidth="1"/>
    <col min="7428" max="7428" width="0" style="25" hidden="1" customWidth="1"/>
    <col min="7429" max="7680" width="9.140625" style="25"/>
    <col min="7681" max="7681" width="6.140625" style="25" customWidth="1"/>
    <col min="7682" max="7682" width="18.42578125" style="25" customWidth="1"/>
    <col min="7683" max="7683" width="93.85546875" style="25" customWidth="1"/>
    <col min="7684" max="7684" width="0" style="25" hidden="1" customWidth="1"/>
    <col min="7685" max="7936" width="9.140625" style="25"/>
    <col min="7937" max="7937" width="6.140625" style="25" customWidth="1"/>
    <col min="7938" max="7938" width="18.42578125" style="25" customWidth="1"/>
    <col min="7939" max="7939" width="93.85546875" style="25" customWidth="1"/>
    <col min="7940" max="7940" width="0" style="25" hidden="1" customWidth="1"/>
    <col min="7941" max="8192" width="9.140625" style="25"/>
    <col min="8193" max="8193" width="6.140625" style="25" customWidth="1"/>
    <col min="8194" max="8194" width="18.42578125" style="25" customWidth="1"/>
    <col min="8195" max="8195" width="93.85546875" style="25" customWidth="1"/>
    <col min="8196" max="8196" width="0" style="25" hidden="1" customWidth="1"/>
    <col min="8197" max="8448" width="9.140625" style="25"/>
    <col min="8449" max="8449" width="6.140625" style="25" customWidth="1"/>
    <col min="8450" max="8450" width="18.42578125" style="25" customWidth="1"/>
    <col min="8451" max="8451" width="93.85546875" style="25" customWidth="1"/>
    <col min="8452" max="8452" width="0" style="25" hidden="1" customWidth="1"/>
    <col min="8453" max="8704" width="9.140625" style="25"/>
    <col min="8705" max="8705" width="6.140625" style="25" customWidth="1"/>
    <col min="8706" max="8706" width="18.42578125" style="25" customWidth="1"/>
    <col min="8707" max="8707" width="93.85546875" style="25" customWidth="1"/>
    <col min="8708" max="8708" width="0" style="25" hidden="1" customWidth="1"/>
    <col min="8709" max="8960" width="9.140625" style="25"/>
    <col min="8961" max="8961" width="6.140625" style="25" customWidth="1"/>
    <col min="8962" max="8962" width="18.42578125" style="25" customWidth="1"/>
    <col min="8963" max="8963" width="93.85546875" style="25" customWidth="1"/>
    <col min="8964" max="8964" width="0" style="25" hidden="1" customWidth="1"/>
    <col min="8965" max="9216" width="9.140625" style="25"/>
    <col min="9217" max="9217" width="6.140625" style="25" customWidth="1"/>
    <col min="9218" max="9218" width="18.42578125" style="25" customWidth="1"/>
    <col min="9219" max="9219" width="93.85546875" style="25" customWidth="1"/>
    <col min="9220" max="9220" width="0" style="25" hidden="1" customWidth="1"/>
    <col min="9221" max="9472" width="9.140625" style="25"/>
    <col min="9473" max="9473" width="6.140625" style="25" customWidth="1"/>
    <col min="9474" max="9474" width="18.42578125" style="25" customWidth="1"/>
    <col min="9475" max="9475" width="93.85546875" style="25" customWidth="1"/>
    <col min="9476" max="9476" width="0" style="25" hidden="1" customWidth="1"/>
    <col min="9477" max="9728" width="9.140625" style="25"/>
    <col min="9729" max="9729" width="6.140625" style="25" customWidth="1"/>
    <col min="9730" max="9730" width="18.42578125" style="25" customWidth="1"/>
    <col min="9731" max="9731" width="93.85546875" style="25" customWidth="1"/>
    <col min="9732" max="9732" width="0" style="25" hidden="1" customWidth="1"/>
    <col min="9733" max="9984" width="9.140625" style="25"/>
    <col min="9985" max="9985" width="6.140625" style="25" customWidth="1"/>
    <col min="9986" max="9986" width="18.42578125" style="25" customWidth="1"/>
    <col min="9987" max="9987" width="93.85546875" style="25" customWidth="1"/>
    <col min="9988" max="9988" width="0" style="25" hidden="1" customWidth="1"/>
    <col min="9989" max="10240" width="9.140625" style="25"/>
    <col min="10241" max="10241" width="6.140625" style="25" customWidth="1"/>
    <col min="10242" max="10242" width="18.42578125" style="25" customWidth="1"/>
    <col min="10243" max="10243" width="93.85546875" style="25" customWidth="1"/>
    <col min="10244" max="10244" width="0" style="25" hidden="1" customWidth="1"/>
    <col min="10245" max="10496" width="9.140625" style="25"/>
    <col min="10497" max="10497" width="6.140625" style="25" customWidth="1"/>
    <col min="10498" max="10498" width="18.42578125" style="25" customWidth="1"/>
    <col min="10499" max="10499" width="93.85546875" style="25" customWidth="1"/>
    <col min="10500" max="10500" width="0" style="25" hidden="1" customWidth="1"/>
    <col min="10501" max="10752" width="9.140625" style="25"/>
    <col min="10753" max="10753" width="6.140625" style="25" customWidth="1"/>
    <col min="10754" max="10754" width="18.42578125" style="25" customWidth="1"/>
    <col min="10755" max="10755" width="93.85546875" style="25" customWidth="1"/>
    <col min="10756" max="10756" width="0" style="25" hidden="1" customWidth="1"/>
    <col min="10757" max="11008" width="9.140625" style="25"/>
    <col min="11009" max="11009" width="6.140625" style="25" customWidth="1"/>
    <col min="11010" max="11010" width="18.42578125" style="25" customWidth="1"/>
    <col min="11011" max="11011" width="93.85546875" style="25" customWidth="1"/>
    <col min="11012" max="11012" width="0" style="25" hidden="1" customWidth="1"/>
    <col min="11013" max="11264" width="9.140625" style="25"/>
    <col min="11265" max="11265" width="6.140625" style="25" customWidth="1"/>
    <col min="11266" max="11266" width="18.42578125" style="25" customWidth="1"/>
    <col min="11267" max="11267" width="93.85546875" style="25" customWidth="1"/>
    <col min="11268" max="11268" width="0" style="25" hidden="1" customWidth="1"/>
    <col min="11269" max="11520" width="9.140625" style="25"/>
    <col min="11521" max="11521" width="6.140625" style="25" customWidth="1"/>
    <col min="11522" max="11522" width="18.42578125" style="25" customWidth="1"/>
    <col min="11523" max="11523" width="93.85546875" style="25" customWidth="1"/>
    <col min="11524" max="11524" width="0" style="25" hidden="1" customWidth="1"/>
    <col min="11525" max="11776" width="9.140625" style="25"/>
    <col min="11777" max="11777" width="6.140625" style="25" customWidth="1"/>
    <col min="11778" max="11778" width="18.42578125" style="25" customWidth="1"/>
    <col min="11779" max="11779" width="93.85546875" style="25" customWidth="1"/>
    <col min="11780" max="11780" width="0" style="25" hidden="1" customWidth="1"/>
    <col min="11781" max="12032" width="9.140625" style="25"/>
    <col min="12033" max="12033" width="6.140625" style="25" customWidth="1"/>
    <col min="12034" max="12034" width="18.42578125" style="25" customWidth="1"/>
    <col min="12035" max="12035" width="93.85546875" style="25" customWidth="1"/>
    <col min="12036" max="12036" width="0" style="25" hidden="1" customWidth="1"/>
    <col min="12037" max="12288" width="9.140625" style="25"/>
    <col min="12289" max="12289" width="6.140625" style="25" customWidth="1"/>
    <col min="12290" max="12290" width="18.42578125" style="25" customWidth="1"/>
    <col min="12291" max="12291" width="93.85546875" style="25" customWidth="1"/>
    <col min="12292" max="12292" width="0" style="25" hidden="1" customWidth="1"/>
    <col min="12293" max="12544" width="9.140625" style="25"/>
    <col min="12545" max="12545" width="6.140625" style="25" customWidth="1"/>
    <col min="12546" max="12546" width="18.42578125" style="25" customWidth="1"/>
    <col min="12547" max="12547" width="93.85546875" style="25" customWidth="1"/>
    <col min="12548" max="12548" width="0" style="25" hidden="1" customWidth="1"/>
    <col min="12549" max="12800" width="9.140625" style="25"/>
    <col min="12801" max="12801" width="6.140625" style="25" customWidth="1"/>
    <col min="12802" max="12802" width="18.42578125" style="25" customWidth="1"/>
    <col min="12803" max="12803" width="93.85546875" style="25" customWidth="1"/>
    <col min="12804" max="12804" width="0" style="25" hidden="1" customWidth="1"/>
    <col min="12805" max="13056" width="9.140625" style="25"/>
    <col min="13057" max="13057" width="6.140625" style="25" customWidth="1"/>
    <col min="13058" max="13058" width="18.42578125" style="25" customWidth="1"/>
    <col min="13059" max="13059" width="93.85546875" style="25" customWidth="1"/>
    <col min="13060" max="13060" width="0" style="25" hidden="1" customWidth="1"/>
    <col min="13061" max="13312" width="9.140625" style="25"/>
    <col min="13313" max="13313" width="6.140625" style="25" customWidth="1"/>
    <col min="13314" max="13314" width="18.42578125" style="25" customWidth="1"/>
    <col min="13315" max="13315" width="93.85546875" style="25" customWidth="1"/>
    <col min="13316" max="13316" width="0" style="25" hidden="1" customWidth="1"/>
    <col min="13317" max="13568" width="9.140625" style="25"/>
    <col min="13569" max="13569" width="6.140625" style="25" customWidth="1"/>
    <col min="13570" max="13570" width="18.42578125" style="25" customWidth="1"/>
    <col min="13571" max="13571" width="93.85546875" style="25" customWidth="1"/>
    <col min="13572" max="13572" width="0" style="25" hidden="1" customWidth="1"/>
    <col min="13573" max="13824" width="9.140625" style="25"/>
    <col min="13825" max="13825" width="6.140625" style="25" customWidth="1"/>
    <col min="13826" max="13826" width="18.42578125" style="25" customWidth="1"/>
    <col min="13827" max="13827" width="93.85546875" style="25" customWidth="1"/>
    <col min="13828" max="13828" width="0" style="25" hidden="1" customWidth="1"/>
    <col min="13829" max="14080" width="9.140625" style="25"/>
    <col min="14081" max="14081" width="6.140625" style="25" customWidth="1"/>
    <col min="14082" max="14082" width="18.42578125" style="25" customWidth="1"/>
    <col min="14083" max="14083" width="93.85546875" style="25" customWidth="1"/>
    <col min="14084" max="14084" width="0" style="25" hidden="1" customWidth="1"/>
    <col min="14085" max="14336" width="9.140625" style="25"/>
    <col min="14337" max="14337" width="6.140625" style="25" customWidth="1"/>
    <col min="14338" max="14338" width="18.42578125" style="25" customWidth="1"/>
    <col min="14339" max="14339" width="93.85546875" style="25" customWidth="1"/>
    <col min="14340" max="14340" width="0" style="25" hidden="1" customWidth="1"/>
    <col min="14341" max="14592" width="9.140625" style="25"/>
    <col min="14593" max="14593" width="6.140625" style="25" customWidth="1"/>
    <col min="14594" max="14594" width="18.42578125" style="25" customWidth="1"/>
    <col min="14595" max="14595" width="93.85546875" style="25" customWidth="1"/>
    <col min="14596" max="14596" width="0" style="25" hidden="1" customWidth="1"/>
    <col min="14597" max="14848" width="9.140625" style="25"/>
    <col min="14849" max="14849" width="6.140625" style="25" customWidth="1"/>
    <col min="14850" max="14850" width="18.42578125" style="25" customWidth="1"/>
    <col min="14851" max="14851" width="93.85546875" style="25" customWidth="1"/>
    <col min="14852" max="14852" width="0" style="25" hidden="1" customWidth="1"/>
    <col min="14853" max="15104" width="9.140625" style="25"/>
    <col min="15105" max="15105" width="6.140625" style="25" customWidth="1"/>
    <col min="15106" max="15106" width="18.42578125" style="25" customWidth="1"/>
    <col min="15107" max="15107" width="93.85546875" style="25" customWidth="1"/>
    <col min="15108" max="15108" width="0" style="25" hidden="1" customWidth="1"/>
    <col min="15109" max="15360" width="9.140625" style="25"/>
    <col min="15361" max="15361" width="6.140625" style="25" customWidth="1"/>
    <col min="15362" max="15362" width="18.42578125" style="25" customWidth="1"/>
    <col min="15363" max="15363" width="93.85546875" style="25" customWidth="1"/>
    <col min="15364" max="15364" width="0" style="25" hidden="1" customWidth="1"/>
    <col min="15365" max="15616" width="9.140625" style="25"/>
    <col min="15617" max="15617" width="6.140625" style="25" customWidth="1"/>
    <col min="15618" max="15618" width="18.42578125" style="25" customWidth="1"/>
    <col min="15619" max="15619" width="93.85546875" style="25" customWidth="1"/>
    <col min="15620" max="15620" width="0" style="25" hidden="1" customWidth="1"/>
    <col min="15621" max="15872" width="9.140625" style="25"/>
    <col min="15873" max="15873" width="6.140625" style="25" customWidth="1"/>
    <col min="15874" max="15874" width="18.42578125" style="25" customWidth="1"/>
    <col min="15875" max="15875" width="93.85546875" style="25" customWidth="1"/>
    <col min="15876" max="15876" width="0" style="25" hidden="1" customWidth="1"/>
    <col min="15877" max="16128" width="9.140625" style="25"/>
    <col min="16129" max="16129" width="6.140625" style="25" customWidth="1"/>
    <col min="16130" max="16130" width="18.42578125" style="25" customWidth="1"/>
    <col min="16131" max="16131" width="93.85546875" style="25" customWidth="1"/>
    <col min="16132" max="16132" width="0" style="25" hidden="1" customWidth="1"/>
    <col min="16133" max="16384" width="9.140625" style="25"/>
  </cols>
  <sheetData>
    <row r="1" spans="1:10" ht="15.75" x14ac:dyDescent="0.25">
      <c r="C1" s="155" t="s">
        <v>585</v>
      </c>
      <c r="D1" s="155"/>
      <c r="E1" s="155"/>
      <c r="F1" s="155"/>
      <c r="G1" s="155"/>
      <c r="H1" s="155"/>
      <c r="I1" s="155"/>
      <c r="J1" s="155"/>
    </row>
    <row r="2" spans="1:10" ht="15.75" x14ac:dyDescent="0.2">
      <c r="C2" s="156" t="s">
        <v>690</v>
      </c>
      <c r="D2" s="156"/>
      <c r="E2" s="156"/>
      <c r="F2" s="156"/>
      <c r="G2" s="156"/>
      <c r="H2" s="156"/>
      <c r="I2" s="156"/>
      <c r="J2" s="156"/>
    </row>
    <row r="3" spans="1:10" ht="15.75" x14ac:dyDescent="0.2">
      <c r="C3" s="157" t="s">
        <v>816</v>
      </c>
      <c r="D3" s="157"/>
      <c r="E3" s="157"/>
      <c r="F3" s="157"/>
      <c r="G3" s="157"/>
      <c r="H3" s="157"/>
      <c r="I3" s="157"/>
      <c r="J3" s="157"/>
    </row>
    <row r="4" spans="1:10" ht="18.75" customHeight="1" x14ac:dyDescent="0.25">
      <c r="C4" s="158"/>
      <c r="D4" s="158"/>
      <c r="E4" s="158"/>
      <c r="F4" s="158"/>
      <c r="G4" s="158"/>
      <c r="H4" s="158"/>
      <c r="I4" s="158"/>
      <c r="J4" s="158"/>
    </row>
    <row r="5" spans="1:10" ht="51" customHeight="1" x14ac:dyDescent="0.25">
      <c r="A5" s="167" t="s">
        <v>740</v>
      </c>
      <c r="B5" s="167"/>
      <c r="C5" s="167"/>
      <c r="D5" s="167"/>
    </row>
    <row r="6" spans="1:10" ht="51" customHeight="1" x14ac:dyDescent="0.2">
      <c r="A6" s="75" t="s">
        <v>692</v>
      </c>
      <c r="B6" s="117" t="s">
        <v>583</v>
      </c>
      <c r="C6" s="118" t="s">
        <v>582</v>
      </c>
      <c r="D6" s="76"/>
    </row>
    <row r="7" spans="1:10" ht="44.25" customHeight="1" x14ac:dyDescent="0.2">
      <c r="A7" s="77" t="s">
        <v>478</v>
      </c>
      <c r="B7" s="74"/>
      <c r="C7" s="78" t="s">
        <v>753</v>
      </c>
      <c r="D7" s="76"/>
    </row>
    <row r="8" spans="1:10" ht="17.25" customHeight="1" x14ac:dyDescent="0.2">
      <c r="A8" s="60" t="s">
        <v>478</v>
      </c>
      <c r="B8" s="79" t="s">
        <v>586</v>
      </c>
      <c r="C8" s="64" t="s">
        <v>587</v>
      </c>
      <c r="D8" s="54"/>
    </row>
    <row r="9" spans="1:10" ht="18" customHeight="1" x14ac:dyDescent="0.2">
      <c r="A9" s="60" t="s">
        <v>478</v>
      </c>
      <c r="B9" s="79" t="s">
        <v>588</v>
      </c>
      <c r="C9" s="64" t="s">
        <v>589</v>
      </c>
      <c r="D9" s="54"/>
    </row>
    <row r="10" spans="1:10" ht="27.75" customHeight="1" x14ac:dyDescent="0.2">
      <c r="A10" s="60" t="s">
        <v>478</v>
      </c>
      <c r="B10" s="79" t="s">
        <v>622</v>
      </c>
      <c r="C10" s="64" t="s">
        <v>693</v>
      </c>
      <c r="D10" s="54"/>
    </row>
    <row r="11" spans="1:10" ht="27.75" customHeight="1" x14ac:dyDescent="0.2">
      <c r="A11" s="60" t="s">
        <v>478</v>
      </c>
      <c r="B11" s="79" t="s">
        <v>623</v>
      </c>
      <c r="C11" s="64" t="s">
        <v>695</v>
      </c>
      <c r="D11" s="54"/>
    </row>
    <row r="12" spans="1:10" x14ac:dyDescent="0.2">
      <c r="A12" s="60" t="s">
        <v>478</v>
      </c>
      <c r="B12" s="79" t="s">
        <v>590</v>
      </c>
      <c r="C12" s="80" t="s">
        <v>591</v>
      </c>
      <c r="D12" s="54"/>
    </row>
    <row r="13" spans="1:10" ht="18.75" customHeight="1" x14ac:dyDescent="0.2">
      <c r="A13" s="60" t="s">
        <v>478</v>
      </c>
      <c r="B13" s="79" t="s">
        <v>592</v>
      </c>
      <c r="C13" s="80" t="s">
        <v>593</v>
      </c>
      <c r="D13" s="54"/>
    </row>
    <row r="14" spans="1:10" ht="30.75" customHeight="1" x14ac:dyDescent="0.2">
      <c r="A14" s="81"/>
      <c r="B14" s="164" t="s">
        <v>694</v>
      </c>
      <c r="C14" s="164"/>
      <c r="D14" s="54"/>
    </row>
    <row r="15" spans="1:10" ht="24.75" customHeight="1" x14ac:dyDescent="0.2">
      <c r="A15" s="82"/>
      <c r="B15" s="164"/>
      <c r="C15" s="165"/>
      <c r="D15" s="56"/>
    </row>
    <row r="16" spans="1:10" x14ac:dyDescent="0.2">
      <c r="A16" s="81"/>
      <c r="D16" s="54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5" customWidth="1"/>
    <col min="2" max="2" width="17.140625" style="25" hidden="1" customWidth="1"/>
    <col min="3" max="3" width="63.5703125" style="25" customWidth="1"/>
    <col min="4" max="4" width="14.42578125" style="25" customWidth="1"/>
    <col min="5" max="5" width="0.140625" style="25" hidden="1" customWidth="1"/>
    <col min="6" max="10" width="9.140625" style="25" hidden="1" customWidth="1"/>
    <col min="11" max="256" width="9.140625" style="25"/>
    <col min="257" max="257" width="18.140625" style="25" customWidth="1"/>
    <col min="258" max="258" width="0" style="25" hidden="1" customWidth="1"/>
    <col min="259" max="259" width="66" style="25" customWidth="1"/>
    <col min="260" max="260" width="12.28515625" style="25" customWidth="1"/>
    <col min="261" max="512" width="9.140625" style="25"/>
    <col min="513" max="513" width="18.140625" style="25" customWidth="1"/>
    <col min="514" max="514" width="0" style="25" hidden="1" customWidth="1"/>
    <col min="515" max="515" width="66" style="25" customWidth="1"/>
    <col min="516" max="516" width="12.28515625" style="25" customWidth="1"/>
    <col min="517" max="768" width="9.140625" style="25"/>
    <col min="769" max="769" width="18.140625" style="25" customWidth="1"/>
    <col min="770" max="770" width="0" style="25" hidden="1" customWidth="1"/>
    <col min="771" max="771" width="66" style="25" customWidth="1"/>
    <col min="772" max="772" width="12.28515625" style="25" customWidth="1"/>
    <col min="773" max="1024" width="9.140625" style="25"/>
    <col min="1025" max="1025" width="18.140625" style="25" customWidth="1"/>
    <col min="1026" max="1026" width="0" style="25" hidden="1" customWidth="1"/>
    <col min="1027" max="1027" width="66" style="25" customWidth="1"/>
    <col min="1028" max="1028" width="12.28515625" style="25" customWidth="1"/>
    <col min="1029" max="1280" width="9.140625" style="25"/>
    <col min="1281" max="1281" width="18.140625" style="25" customWidth="1"/>
    <col min="1282" max="1282" width="0" style="25" hidden="1" customWidth="1"/>
    <col min="1283" max="1283" width="66" style="25" customWidth="1"/>
    <col min="1284" max="1284" width="12.28515625" style="25" customWidth="1"/>
    <col min="1285" max="1536" width="9.140625" style="25"/>
    <col min="1537" max="1537" width="18.140625" style="25" customWidth="1"/>
    <col min="1538" max="1538" width="0" style="25" hidden="1" customWidth="1"/>
    <col min="1539" max="1539" width="66" style="25" customWidth="1"/>
    <col min="1540" max="1540" width="12.28515625" style="25" customWidth="1"/>
    <col min="1541" max="1792" width="9.140625" style="25"/>
    <col min="1793" max="1793" width="18.140625" style="25" customWidth="1"/>
    <col min="1794" max="1794" width="0" style="25" hidden="1" customWidth="1"/>
    <col min="1795" max="1795" width="66" style="25" customWidth="1"/>
    <col min="1796" max="1796" width="12.28515625" style="25" customWidth="1"/>
    <col min="1797" max="2048" width="9.140625" style="25"/>
    <col min="2049" max="2049" width="18.140625" style="25" customWidth="1"/>
    <col min="2050" max="2050" width="0" style="25" hidden="1" customWidth="1"/>
    <col min="2051" max="2051" width="66" style="25" customWidth="1"/>
    <col min="2052" max="2052" width="12.28515625" style="25" customWidth="1"/>
    <col min="2053" max="2304" width="9.140625" style="25"/>
    <col min="2305" max="2305" width="18.140625" style="25" customWidth="1"/>
    <col min="2306" max="2306" width="0" style="25" hidden="1" customWidth="1"/>
    <col min="2307" max="2307" width="66" style="25" customWidth="1"/>
    <col min="2308" max="2308" width="12.28515625" style="25" customWidth="1"/>
    <col min="2309" max="2560" width="9.140625" style="25"/>
    <col min="2561" max="2561" width="18.140625" style="25" customWidth="1"/>
    <col min="2562" max="2562" width="0" style="25" hidden="1" customWidth="1"/>
    <col min="2563" max="2563" width="66" style="25" customWidth="1"/>
    <col min="2564" max="2564" width="12.28515625" style="25" customWidth="1"/>
    <col min="2565" max="2816" width="9.140625" style="25"/>
    <col min="2817" max="2817" width="18.140625" style="25" customWidth="1"/>
    <col min="2818" max="2818" width="0" style="25" hidden="1" customWidth="1"/>
    <col min="2819" max="2819" width="66" style="25" customWidth="1"/>
    <col min="2820" max="2820" width="12.28515625" style="25" customWidth="1"/>
    <col min="2821" max="3072" width="9.140625" style="25"/>
    <col min="3073" max="3073" width="18.140625" style="25" customWidth="1"/>
    <col min="3074" max="3074" width="0" style="25" hidden="1" customWidth="1"/>
    <col min="3075" max="3075" width="66" style="25" customWidth="1"/>
    <col min="3076" max="3076" width="12.28515625" style="25" customWidth="1"/>
    <col min="3077" max="3328" width="9.140625" style="25"/>
    <col min="3329" max="3329" width="18.140625" style="25" customWidth="1"/>
    <col min="3330" max="3330" width="0" style="25" hidden="1" customWidth="1"/>
    <col min="3331" max="3331" width="66" style="25" customWidth="1"/>
    <col min="3332" max="3332" width="12.28515625" style="25" customWidth="1"/>
    <col min="3333" max="3584" width="9.140625" style="25"/>
    <col min="3585" max="3585" width="18.140625" style="25" customWidth="1"/>
    <col min="3586" max="3586" width="0" style="25" hidden="1" customWidth="1"/>
    <col min="3587" max="3587" width="66" style="25" customWidth="1"/>
    <col min="3588" max="3588" width="12.28515625" style="25" customWidth="1"/>
    <col min="3589" max="3840" width="9.140625" style="25"/>
    <col min="3841" max="3841" width="18.140625" style="25" customWidth="1"/>
    <col min="3842" max="3842" width="0" style="25" hidden="1" customWidth="1"/>
    <col min="3843" max="3843" width="66" style="25" customWidth="1"/>
    <col min="3844" max="3844" width="12.28515625" style="25" customWidth="1"/>
    <col min="3845" max="4096" width="9.140625" style="25"/>
    <col min="4097" max="4097" width="18.140625" style="25" customWidth="1"/>
    <col min="4098" max="4098" width="0" style="25" hidden="1" customWidth="1"/>
    <col min="4099" max="4099" width="66" style="25" customWidth="1"/>
    <col min="4100" max="4100" width="12.28515625" style="25" customWidth="1"/>
    <col min="4101" max="4352" width="9.140625" style="25"/>
    <col min="4353" max="4353" width="18.140625" style="25" customWidth="1"/>
    <col min="4354" max="4354" width="0" style="25" hidden="1" customWidth="1"/>
    <col min="4355" max="4355" width="66" style="25" customWidth="1"/>
    <col min="4356" max="4356" width="12.28515625" style="25" customWidth="1"/>
    <col min="4357" max="4608" width="9.140625" style="25"/>
    <col min="4609" max="4609" width="18.140625" style="25" customWidth="1"/>
    <col min="4610" max="4610" width="0" style="25" hidden="1" customWidth="1"/>
    <col min="4611" max="4611" width="66" style="25" customWidth="1"/>
    <col min="4612" max="4612" width="12.28515625" style="25" customWidth="1"/>
    <col min="4613" max="4864" width="9.140625" style="25"/>
    <col min="4865" max="4865" width="18.140625" style="25" customWidth="1"/>
    <col min="4866" max="4866" width="0" style="25" hidden="1" customWidth="1"/>
    <col min="4867" max="4867" width="66" style="25" customWidth="1"/>
    <col min="4868" max="4868" width="12.28515625" style="25" customWidth="1"/>
    <col min="4869" max="5120" width="9.140625" style="25"/>
    <col min="5121" max="5121" width="18.140625" style="25" customWidth="1"/>
    <col min="5122" max="5122" width="0" style="25" hidden="1" customWidth="1"/>
    <col min="5123" max="5123" width="66" style="25" customWidth="1"/>
    <col min="5124" max="5124" width="12.28515625" style="25" customWidth="1"/>
    <col min="5125" max="5376" width="9.140625" style="25"/>
    <col min="5377" max="5377" width="18.140625" style="25" customWidth="1"/>
    <col min="5378" max="5378" width="0" style="25" hidden="1" customWidth="1"/>
    <col min="5379" max="5379" width="66" style="25" customWidth="1"/>
    <col min="5380" max="5380" width="12.28515625" style="25" customWidth="1"/>
    <col min="5381" max="5632" width="9.140625" style="25"/>
    <col min="5633" max="5633" width="18.140625" style="25" customWidth="1"/>
    <col min="5634" max="5634" width="0" style="25" hidden="1" customWidth="1"/>
    <col min="5635" max="5635" width="66" style="25" customWidth="1"/>
    <col min="5636" max="5636" width="12.28515625" style="25" customWidth="1"/>
    <col min="5637" max="5888" width="9.140625" style="25"/>
    <col min="5889" max="5889" width="18.140625" style="25" customWidth="1"/>
    <col min="5890" max="5890" width="0" style="25" hidden="1" customWidth="1"/>
    <col min="5891" max="5891" width="66" style="25" customWidth="1"/>
    <col min="5892" max="5892" width="12.28515625" style="25" customWidth="1"/>
    <col min="5893" max="6144" width="9.140625" style="25"/>
    <col min="6145" max="6145" width="18.140625" style="25" customWidth="1"/>
    <col min="6146" max="6146" width="0" style="25" hidden="1" customWidth="1"/>
    <col min="6147" max="6147" width="66" style="25" customWidth="1"/>
    <col min="6148" max="6148" width="12.28515625" style="25" customWidth="1"/>
    <col min="6149" max="6400" width="9.140625" style="25"/>
    <col min="6401" max="6401" width="18.140625" style="25" customWidth="1"/>
    <col min="6402" max="6402" width="0" style="25" hidden="1" customWidth="1"/>
    <col min="6403" max="6403" width="66" style="25" customWidth="1"/>
    <col min="6404" max="6404" width="12.28515625" style="25" customWidth="1"/>
    <col min="6405" max="6656" width="9.140625" style="25"/>
    <col min="6657" max="6657" width="18.140625" style="25" customWidth="1"/>
    <col min="6658" max="6658" width="0" style="25" hidden="1" customWidth="1"/>
    <col min="6659" max="6659" width="66" style="25" customWidth="1"/>
    <col min="6660" max="6660" width="12.28515625" style="25" customWidth="1"/>
    <col min="6661" max="6912" width="9.140625" style="25"/>
    <col min="6913" max="6913" width="18.140625" style="25" customWidth="1"/>
    <col min="6914" max="6914" width="0" style="25" hidden="1" customWidth="1"/>
    <col min="6915" max="6915" width="66" style="25" customWidth="1"/>
    <col min="6916" max="6916" width="12.28515625" style="25" customWidth="1"/>
    <col min="6917" max="7168" width="9.140625" style="25"/>
    <col min="7169" max="7169" width="18.140625" style="25" customWidth="1"/>
    <col min="7170" max="7170" width="0" style="25" hidden="1" customWidth="1"/>
    <col min="7171" max="7171" width="66" style="25" customWidth="1"/>
    <col min="7172" max="7172" width="12.28515625" style="25" customWidth="1"/>
    <col min="7173" max="7424" width="9.140625" style="25"/>
    <col min="7425" max="7425" width="18.140625" style="25" customWidth="1"/>
    <col min="7426" max="7426" width="0" style="25" hidden="1" customWidth="1"/>
    <col min="7427" max="7427" width="66" style="25" customWidth="1"/>
    <col min="7428" max="7428" width="12.28515625" style="25" customWidth="1"/>
    <col min="7429" max="7680" width="9.140625" style="25"/>
    <col min="7681" max="7681" width="18.140625" style="25" customWidth="1"/>
    <col min="7682" max="7682" width="0" style="25" hidden="1" customWidth="1"/>
    <col min="7683" max="7683" width="66" style="25" customWidth="1"/>
    <col min="7684" max="7684" width="12.28515625" style="25" customWidth="1"/>
    <col min="7685" max="7936" width="9.140625" style="25"/>
    <col min="7937" max="7937" width="18.140625" style="25" customWidth="1"/>
    <col min="7938" max="7938" width="0" style="25" hidden="1" customWidth="1"/>
    <col min="7939" max="7939" width="66" style="25" customWidth="1"/>
    <col min="7940" max="7940" width="12.28515625" style="25" customWidth="1"/>
    <col min="7941" max="8192" width="9.140625" style="25"/>
    <col min="8193" max="8193" width="18.140625" style="25" customWidth="1"/>
    <col min="8194" max="8194" width="0" style="25" hidden="1" customWidth="1"/>
    <col min="8195" max="8195" width="66" style="25" customWidth="1"/>
    <col min="8196" max="8196" width="12.28515625" style="25" customWidth="1"/>
    <col min="8197" max="8448" width="9.140625" style="25"/>
    <col min="8449" max="8449" width="18.140625" style="25" customWidth="1"/>
    <col min="8450" max="8450" width="0" style="25" hidden="1" customWidth="1"/>
    <col min="8451" max="8451" width="66" style="25" customWidth="1"/>
    <col min="8452" max="8452" width="12.28515625" style="25" customWidth="1"/>
    <col min="8453" max="8704" width="9.140625" style="25"/>
    <col min="8705" max="8705" width="18.140625" style="25" customWidth="1"/>
    <col min="8706" max="8706" width="0" style="25" hidden="1" customWidth="1"/>
    <col min="8707" max="8707" width="66" style="25" customWidth="1"/>
    <col min="8708" max="8708" width="12.28515625" style="25" customWidth="1"/>
    <col min="8709" max="8960" width="9.140625" style="25"/>
    <col min="8961" max="8961" width="18.140625" style="25" customWidth="1"/>
    <col min="8962" max="8962" width="0" style="25" hidden="1" customWidth="1"/>
    <col min="8963" max="8963" width="66" style="25" customWidth="1"/>
    <col min="8964" max="8964" width="12.28515625" style="25" customWidth="1"/>
    <col min="8965" max="9216" width="9.140625" style="25"/>
    <col min="9217" max="9217" width="18.140625" style="25" customWidth="1"/>
    <col min="9218" max="9218" width="0" style="25" hidden="1" customWidth="1"/>
    <col min="9219" max="9219" width="66" style="25" customWidth="1"/>
    <col min="9220" max="9220" width="12.28515625" style="25" customWidth="1"/>
    <col min="9221" max="9472" width="9.140625" style="25"/>
    <col min="9473" max="9473" width="18.140625" style="25" customWidth="1"/>
    <col min="9474" max="9474" width="0" style="25" hidden="1" customWidth="1"/>
    <col min="9475" max="9475" width="66" style="25" customWidth="1"/>
    <col min="9476" max="9476" width="12.28515625" style="25" customWidth="1"/>
    <col min="9477" max="9728" width="9.140625" style="25"/>
    <col min="9729" max="9729" width="18.140625" style="25" customWidth="1"/>
    <col min="9730" max="9730" width="0" style="25" hidden="1" customWidth="1"/>
    <col min="9731" max="9731" width="66" style="25" customWidth="1"/>
    <col min="9732" max="9732" width="12.28515625" style="25" customWidth="1"/>
    <col min="9733" max="9984" width="9.140625" style="25"/>
    <col min="9985" max="9985" width="18.140625" style="25" customWidth="1"/>
    <col min="9986" max="9986" width="0" style="25" hidden="1" customWidth="1"/>
    <col min="9987" max="9987" width="66" style="25" customWidth="1"/>
    <col min="9988" max="9988" width="12.28515625" style="25" customWidth="1"/>
    <col min="9989" max="10240" width="9.140625" style="25"/>
    <col min="10241" max="10241" width="18.140625" style="25" customWidth="1"/>
    <col min="10242" max="10242" width="0" style="25" hidden="1" customWidth="1"/>
    <col min="10243" max="10243" width="66" style="25" customWidth="1"/>
    <col min="10244" max="10244" width="12.28515625" style="25" customWidth="1"/>
    <col min="10245" max="10496" width="9.140625" style="25"/>
    <col min="10497" max="10497" width="18.140625" style="25" customWidth="1"/>
    <col min="10498" max="10498" width="0" style="25" hidden="1" customWidth="1"/>
    <col min="10499" max="10499" width="66" style="25" customWidth="1"/>
    <col min="10500" max="10500" width="12.28515625" style="25" customWidth="1"/>
    <col min="10501" max="10752" width="9.140625" style="25"/>
    <col min="10753" max="10753" width="18.140625" style="25" customWidth="1"/>
    <col min="10754" max="10754" width="0" style="25" hidden="1" customWidth="1"/>
    <col min="10755" max="10755" width="66" style="25" customWidth="1"/>
    <col min="10756" max="10756" width="12.28515625" style="25" customWidth="1"/>
    <col min="10757" max="11008" width="9.140625" style="25"/>
    <col min="11009" max="11009" width="18.140625" style="25" customWidth="1"/>
    <col min="11010" max="11010" width="0" style="25" hidden="1" customWidth="1"/>
    <col min="11011" max="11011" width="66" style="25" customWidth="1"/>
    <col min="11012" max="11012" width="12.28515625" style="25" customWidth="1"/>
    <col min="11013" max="11264" width="9.140625" style="25"/>
    <col min="11265" max="11265" width="18.140625" style="25" customWidth="1"/>
    <col min="11266" max="11266" width="0" style="25" hidden="1" customWidth="1"/>
    <col min="11267" max="11267" width="66" style="25" customWidth="1"/>
    <col min="11268" max="11268" width="12.28515625" style="25" customWidth="1"/>
    <col min="11269" max="11520" width="9.140625" style="25"/>
    <col min="11521" max="11521" width="18.140625" style="25" customWidth="1"/>
    <col min="11522" max="11522" width="0" style="25" hidden="1" customWidth="1"/>
    <col min="11523" max="11523" width="66" style="25" customWidth="1"/>
    <col min="11524" max="11524" width="12.28515625" style="25" customWidth="1"/>
    <col min="11525" max="11776" width="9.140625" style="25"/>
    <col min="11777" max="11777" width="18.140625" style="25" customWidth="1"/>
    <col min="11778" max="11778" width="0" style="25" hidden="1" customWidth="1"/>
    <col min="11779" max="11779" width="66" style="25" customWidth="1"/>
    <col min="11780" max="11780" width="12.28515625" style="25" customWidth="1"/>
    <col min="11781" max="12032" width="9.140625" style="25"/>
    <col min="12033" max="12033" width="18.140625" style="25" customWidth="1"/>
    <col min="12034" max="12034" width="0" style="25" hidden="1" customWidth="1"/>
    <col min="12035" max="12035" width="66" style="25" customWidth="1"/>
    <col min="12036" max="12036" width="12.28515625" style="25" customWidth="1"/>
    <col min="12037" max="12288" width="9.140625" style="25"/>
    <col min="12289" max="12289" width="18.140625" style="25" customWidth="1"/>
    <col min="12290" max="12290" width="0" style="25" hidden="1" customWidth="1"/>
    <col min="12291" max="12291" width="66" style="25" customWidth="1"/>
    <col min="12292" max="12292" width="12.28515625" style="25" customWidth="1"/>
    <col min="12293" max="12544" width="9.140625" style="25"/>
    <col min="12545" max="12545" width="18.140625" style="25" customWidth="1"/>
    <col min="12546" max="12546" width="0" style="25" hidden="1" customWidth="1"/>
    <col min="12547" max="12547" width="66" style="25" customWidth="1"/>
    <col min="12548" max="12548" width="12.28515625" style="25" customWidth="1"/>
    <col min="12549" max="12800" width="9.140625" style="25"/>
    <col min="12801" max="12801" width="18.140625" style="25" customWidth="1"/>
    <col min="12802" max="12802" width="0" style="25" hidden="1" customWidth="1"/>
    <col min="12803" max="12803" width="66" style="25" customWidth="1"/>
    <col min="12804" max="12804" width="12.28515625" style="25" customWidth="1"/>
    <col min="12805" max="13056" width="9.140625" style="25"/>
    <col min="13057" max="13057" width="18.140625" style="25" customWidth="1"/>
    <col min="13058" max="13058" width="0" style="25" hidden="1" customWidth="1"/>
    <col min="13059" max="13059" width="66" style="25" customWidth="1"/>
    <col min="13060" max="13060" width="12.28515625" style="25" customWidth="1"/>
    <col min="13061" max="13312" width="9.140625" style="25"/>
    <col min="13313" max="13313" width="18.140625" style="25" customWidth="1"/>
    <col min="13314" max="13314" width="0" style="25" hidden="1" customWidth="1"/>
    <col min="13315" max="13315" width="66" style="25" customWidth="1"/>
    <col min="13316" max="13316" width="12.28515625" style="25" customWidth="1"/>
    <col min="13317" max="13568" width="9.140625" style="25"/>
    <col min="13569" max="13569" width="18.140625" style="25" customWidth="1"/>
    <col min="13570" max="13570" width="0" style="25" hidden="1" customWidth="1"/>
    <col min="13571" max="13571" width="66" style="25" customWidth="1"/>
    <col min="13572" max="13572" width="12.28515625" style="25" customWidth="1"/>
    <col min="13573" max="13824" width="9.140625" style="25"/>
    <col min="13825" max="13825" width="18.140625" style="25" customWidth="1"/>
    <col min="13826" max="13826" width="0" style="25" hidden="1" customWidth="1"/>
    <col min="13827" max="13827" width="66" style="25" customWidth="1"/>
    <col min="13828" max="13828" width="12.28515625" style="25" customWidth="1"/>
    <col min="13829" max="14080" width="9.140625" style="25"/>
    <col min="14081" max="14081" width="18.140625" style="25" customWidth="1"/>
    <col min="14082" max="14082" width="0" style="25" hidden="1" customWidth="1"/>
    <col min="14083" max="14083" width="66" style="25" customWidth="1"/>
    <col min="14084" max="14084" width="12.28515625" style="25" customWidth="1"/>
    <col min="14085" max="14336" width="9.140625" style="25"/>
    <col min="14337" max="14337" width="18.140625" style="25" customWidth="1"/>
    <col min="14338" max="14338" width="0" style="25" hidden="1" customWidth="1"/>
    <col min="14339" max="14339" width="66" style="25" customWidth="1"/>
    <col min="14340" max="14340" width="12.28515625" style="25" customWidth="1"/>
    <col min="14341" max="14592" width="9.140625" style="25"/>
    <col min="14593" max="14593" width="18.140625" style="25" customWidth="1"/>
    <col min="14594" max="14594" width="0" style="25" hidden="1" customWidth="1"/>
    <col min="14595" max="14595" width="66" style="25" customWidth="1"/>
    <col min="14596" max="14596" width="12.28515625" style="25" customWidth="1"/>
    <col min="14597" max="14848" width="9.140625" style="25"/>
    <col min="14849" max="14849" width="18.140625" style="25" customWidth="1"/>
    <col min="14850" max="14850" width="0" style="25" hidden="1" customWidth="1"/>
    <col min="14851" max="14851" width="66" style="25" customWidth="1"/>
    <col min="14852" max="14852" width="12.28515625" style="25" customWidth="1"/>
    <col min="14853" max="15104" width="9.140625" style="25"/>
    <col min="15105" max="15105" width="18.140625" style="25" customWidth="1"/>
    <col min="15106" max="15106" width="0" style="25" hidden="1" customWidth="1"/>
    <col min="15107" max="15107" width="66" style="25" customWidth="1"/>
    <col min="15108" max="15108" width="12.28515625" style="25" customWidth="1"/>
    <col min="15109" max="15360" width="9.140625" style="25"/>
    <col min="15361" max="15361" width="18.140625" style="25" customWidth="1"/>
    <col min="15362" max="15362" width="0" style="25" hidden="1" customWidth="1"/>
    <col min="15363" max="15363" width="66" style="25" customWidth="1"/>
    <col min="15364" max="15364" width="12.28515625" style="25" customWidth="1"/>
    <col min="15365" max="15616" width="9.140625" style="25"/>
    <col min="15617" max="15617" width="18.140625" style="25" customWidth="1"/>
    <col min="15618" max="15618" width="0" style="25" hidden="1" customWidth="1"/>
    <col min="15619" max="15619" width="66" style="25" customWidth="1"/>
    <col min="15620" max="15620" width="12.28515625" style="25" customWidth="1"/>
    <col min="15621" max="15872" width="9.140625" style="25"/>
    <col min="15873" max="15873" width="18.140625" style="25" customWidth="1"/>
    <col min="15874" max="15874" width="0" style="25" hidden="1" customWidth="1"/>
    <col min="15875" max="15875" width="66" style="25" customWidth="1"/>
    <col min="15876" max="15876" width="12.28515625" style="25" customWidth="1"/>
    <col min="15877" max="16128" width="9.140625" style="25"/>
    <col min="16129" max="16129" width="18.140625" style="25" customWidth="1"/>
    <col min="16130" max="16130" width="0" style="25" hidden="1" customWidth="1"/>
    <col min="16131" max="16131" width="66" style="25" customWidth="1"/>
    <col min="16132" max="16132" width="12.28515625" style="25" customWidth="1"/>
    <col min="16133" max="16384" width="9.140625" style="25"/>
  </cols>
  <sheetData>
    <row r="1" spans="1:10" ht="15.75" x14ac:dyDescent="0.25">
      <c r="C1" s="155" t="s">
        <v>44</v>
      </c>
      <c r="D1" s="155"/>
      <c r="E1" s="155"/>
      <c r="F1" s="155"/>
      <c r="G1" s="155"/>
      <c r="H1" s="155"/>
      <c r="I1" s="155"/>
      <c r="J1" s="155"/>
    </row>
    <row r="2" spans="1:10" ht="15.75" x14ac:dyDescent="0.2">
      <c r="C2" s="156" t="s">
        <v>690</v>
      </c>
      <c r="D2" s="156"/>
      <c r="E2" s="156"/>
      <c r="F2" s="156"/>
      <c r="G2" s="156"/>
      <c r="H2" s="156"/>
      <c r="I2" s="156"/>
      <c r="J2" s="156"/>
    </row>
    <row r="3" spans="1:10" ht="15.75" x14ac:dyDescent="0.2">
      <c r="C3" s="157" t="s">
        <v>816</v>
      </c>
      <c r="D3" s="157"/>
      <c r="E3" s="157"/>
      <c r="F3" s="157"/>
      <c r="G3" s="157"/>
      <c r="H3" s="157"/>
      <c r="I3" s="157"/>
      <c r="J3" s="157"/>
    </row>
    <row r="4" spans="1:10" ht="36.75" customHeight="1" x14ac:dyDescent="0.25">
      <c r="C4" s="158"/>
      <c r="D4" s="158"/>
      <c r="E4" s="158"/>
      <c r="F4" s="158"/>
      <c r="G4" s="158"/>
      <c r="H4" s="158"/>
      <c r="I4" s="158"/>
      <c r="J4" s="158"/>
    </row>
    <row r="5" spans="1:10" x14ac:dyDescent="0.2">
      <c r="A5" s="170" t="s">
        <v>741</v>
      </c>
      <c r="B5" s="170"/>
      <c r="C5" s="170"/>
      <c r="D5" s="170"/>
    </row>
    <row r="6" spans="1:10" ht="44.25" customHeight="1" x14ac:dyDescent="0.2">
      <c r="A6" s="170"/>
      <c r="B6" s="170"/>
      <c r="C6" s="170"/>
      <c r="D6" s="170"/>
    </row>
    <row r="7" spans="1:10" ht="15.75" x14ac:dyDescent="0.25">
      <c r="A7" s="168" t="s">
        <v>595</v>
      </c>
      <c r="B7" s="83" t="s">
        <v>596</v>
      </c>
      <c r="C7" s="169" t="s">
        <v>597</v>
      </c>
      <c r="D7" s="169" t="s">
        <v>598</v>
      </c>
    </row>
    <row r="8" spans="1:10" s="85" customFormat="1" ht="63.75" customHeight="1" x14ac:dyDescent="0.2">
      <c r="A8" s="168"/>
      <c r="B8" s="84" t="s">
        <v>596</v>
      </c>
      <c r="C8" s="169"/>
      <c r="D8" s="169"/>
    </row>
    <row r="9" spans="1:10" s="85" customFormat="1" ht="15.75" x14ac:dyDescent="0.25">
      <c r="A9" s="86">
        <v>1</v>
      </c>
      <c r="B9" s="86">
        <v>2</v>
      </c>
      <c r="C9" s="86">
        <v>2</v>
      </c>
      <c r="D9" s="86">
        <v>3</v>
      </c>
    </row>
    <row r="10" spans="1:10" ht="35.25" customHeight="1" x14ac:dyDescent="0.25">
      <c r="A10" s="86" t="s">
        <v>599</v>
      </c>
      <c r="B10" s="87"/>
      <c r="C10" s="88" t="s">
        <v>600</v>
      </c>
      <c r="D10" s="86">
        <v>100</v>
      </c>
    </row>
    <row r="11" spans="1:10" ht="66" customHeight="1" x14ac:dyDescent="0.25">
      <c r="A11" s="86" t="s">
        <v>601</v>
      </c>
      <c r="B11" s="87"/>
      <c r="C11" s="88" t="s">
        <v>602</v>
      </c>
      <c r="D11" s="89" t="s">
        <v>68</v>
      </c>
    </row>
    <row r="12" spans="1:10" ht="35.25" customHeight="1" x14ac:dyDescent="0.25">
      <c r="A12" s="86" t="s">
        <v>603</v>
      </c>
      <c r="B12" s="90"/>
      <c r="C12" s="88" t="s">
        <v>604</v>
      </c>
      <c r="D12" s="89" t="s">
        <v>68</v>
      </c>
    </row>
    <row r="13" spans="1:10" ht="35.25" customHeight="1" x14ac:dyDescent="0.25">
      <c r="A13" s="86" t="s">
        <v>605</v>
      </c>
      <c r="B13" s="91"/>
      <c r="C13" s="88" t="s">
        <v>606</v>
      </c>
      <c r="D13" s="89" t="s">
        <v>68</v>
      </c>
    </row>
    <row r="14" spans="1:10" ht="35.25" customHeight="1" x14ac:dyDescent="0.25">
      <c r="A14" s="86" t="s">
        <v>607</v>
      </c>
      <c r="B14" s="91"/>
      <c r="C14" s="88" t="s">
        <v>608</v>
      </c>
      <c r="D14" s="89" t="s">
        <v>68</v>
      </c>
    </row>
    <row r="15" spans="1:10" ht="36" hidden="1" customHeight="1" x14ac:dyDescent="0.25">
      <c r="A15" s="86"/>
      <c r="B15" s="91"/>
      <c r="C15" s="88"/>
      <c r="D15" s="89"/>
    </row>
    <row r="16" spans="1:10" ht="35.25" customHeight="1" x14ac:dyDescent="0.25">
      <c r="A16" s="86" t="s">
        <v>609</v>
      </c>
      <c r="B16" s="90"/>
      <c r="C16" s="88" t="s">
        <v>610</v>
      </c>
      <c r="D16" s="89" t="s">
        <v>68</v>
      </c>
    </row>
    <row r="17" spans="1:4" ht="49.5" customHeight="1" x14ac:dyDescent="0.25">
      <c r="A17" s="86" t="s">
        <v>611</v>
      </c>
      <c r="B17" s="90"/>
      <c r="C17" s="88" t="s">
        <v>612</v>
      </c>
      <c r="D17" s="89" t="s">
        <v>68</v>
      </c>
    </row>
    <row r="18" spans="1:4" ht="61.5" customHeight="1" x14ac:dyDescent="0.25">
      <c r="A18" s="86" t="s">
        <v>613</v>
      </c>
      <c r="B18" s="90"/>
      <c r="C18" s="88" t="s">
        <v>522</v>
      </c>
      <c r="D18" s="89" t="s">
        <v>68</v>
      </c>
    </row>
    <row r="19" spans="1:4" ht="52.5" customHeight="1" x14ac:dyDescent="0.25">
      <c r="A19" s="86" t="s">
        <v>614</v>
      </c>
      <c r="B19" s="90"/>
      <c r="C19" s="88" t="s">
        <v>615</v>
      </c>
      <c r="D19" s="89" t="s">
        <v>68</v>
      </c>
    </row>
    <row r="20" spans="1:4" ht="35.25" customHeight="1" x14ac:dyDescent="0.25">
      <c r="A20" s="86" t="s">
        <v>616</v>
      </c>
      <c r="B20" s="91"/>
      <c r="C20" s="88" t="s">
        <v>572</v>
      </c>
      <c r="D20" s="89" t="s">
        <v>68</v>
      </c>
    </row>
    <row r="21" spans="1:4" ht="16.5" customHeight="1" x14ac:dyDescent="0.25">
      <c r="A21" s="86" t="s">
        <v>617</v>
      </c>
      <c r="B21" s="91"/>
      <c r="C21" s="88" t="s">
        <v>512</v>
      </c>
      <c r="D21" s="89" t="s">
        <v>68</v>
      </c>
    </row>
    <row r="22" spans="1:4" ht="20.25" hidden="1" customHeight="1" x14ac:dyDescent="0.25">
      <c r="A22" s="86"/>
      <c r="B22" s="91"/>
      <c r="C22" s="92"/>
      <c r="D22" s="8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997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4.85546875" style="41" customWidth="1"/>
    <col min="2" max="2" width="7.5703125" style="33" customWidth="1"/>
    <col min="3" max="3" width="8.28515625" style="33" customWidth="1"/>
    <col min="4" max="4" width="12.7109375" style="33" customWidth="1"/>
    <col min="5" max="5" width="9.85546875" style="33" customWidth="1"/>
    <col min="6" max="6" width="12.7109375" style="33" customWidth="1"/>
    <col min="7" max="7" width="13.85546875" style="42" customWidth="1"/>
    <col min="8" max="8" width="14.85546875" style="4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hidden="1" x14ac:dyDescent="0.25">
      <c r="A1" s="155" t="s">
        <v>619</v>
      </c>
      <c r="B1" s="155"/>
      <c r="C1" s="155"/>
      <c r="D1" s="155"/>
      <c r="E1" s="155"/>
      <c r="F1" s="155"/>
      <c r="G1" s="155"/>
      <c r="H1" s="155"/>
    </row>
    <row r="2" spans="1:9" ht="15.75" hidden="1" x14ac:dyDescent="0.2">
      <c r="A2" s="156" t="s">
        <v>45</v>
      </c>
      <c r="B2" s="156"/>
      <c r="C2" s="156"/>
      <c r="D2" s="156"/>
      <c r="E2" s="156"/>
      <c r="F2" s="156"/>
      <c r="G2" s="156"/>
      <c r="H2" s="156"/>
    </row>
    <row r="3" spans="1:9" ht="15.75" hidden="1" x14ac:dyDescent="0.2">
      <c r="A3" s="157" t="s">
        <v>687</v>
      </c>
      <c r="B3" s="157"/>
      <c r="C3" s="157"/>
      <c r="D3" s="157"/>
      <c r="E3" s="157"/>
      <c r="F3" s="157"/>
      <c r="G3" s="157"/>
      <c r="H3" s="157"/>
    </row>
    <row r="4" spans="1:9" ht="16.5" customHeight="1" x14ac:dyDescent="0.25">
      <c r="A4" s="155" t="s">
        <v>618</v>
      </c>
      <c r="B4" s="155"/>
      <c r="C4" s="155"/>
      <c r="D4" s="155"/>
      <c r="E4" s="155"/>
      <c r="F4" s="155"/>
      <c r="G4" s="155"/>
      <c r="H4" s="155"/>
    </row>
    <row r="5" spans="1:9" ht="15" customHeight="1" x14ac:dyDescent="0.2">
      <c r="A5" s="156" t="s">
        <v>690</v>
      </c>
      <c r="B5" s="156"/>
      <c r="C5" s="156"/>
      <c r="D5" s="156"/>
      <c r="E5" s="156"/>
      <c r="F5" s="156"/>
      <c r="G5" s="156"/>
      <c r="H5" s="156"/>
    </row>
    <row r="6" spans="1:9" ht="20.25" customHeight="1" x14ac:dyDescent="0.2">
      <c r="A6" s="157" t="s">
        <v>816</v>
      </c>
      <c r="B6" s="157"/>
      <c r="C6" s="157"/>
      <c r="D6" s="157"/>
      <c r="E6" s="157"/>
      <c r="F6" s="157"/>
      <c r="G6" s="157"/>
      <c r="H6" s="157"/>
      <c r="I6" s="104"/>
    </row>
    <row r="7" spans="1:9" ht="19.5" customHeight="1" x14ac:dyDescent="0.25">
      <c r="A7" s="158"/>
      <c r="B7" s="158"/>
      <c r="C7" s="158"/>
      <c r="D7" s="158"/>
      <c r="E7" s="158"/>
      <c r="F7" s="158"/>
      <c r="G7" s="158"/>
      <c r="H7" s="158"/>
    </row>
    <row r="8" spans="1:9" ht="88.5" customHeight="1" x14ac:dyDescent="0.3">
      <c r="A8" s="171" t="s">
        <v>742</v>
      </c>
      <c r="B8" s="171"/>
      <c r="C8" s="171"/>
      <c r="D8" s="171"/>
      <c r="E8" s="171"/>
      <c r="F8" s="171"/>
      <c r="G8" s="171"/>
      <c r="H8" s="171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46</v>
      </c>
    </row>
    <row r="10" spans="1:9" s="28" customFormat="1" ht="16.5" customHeight="1" x14ac:dyDescent="0.2">
      <c r="A10" s="172" t="s">
        <v>47</v>
      </c>
      <c r="B10" s="173" t="s">
        <v>48</v>
      </c>
      <c r="C10" s="173" t="s">
        <v>49</v>
      </c>
      <c r="D10" s="173" t="s">
        <v>50</v>
      </c>
      <c r="E10" s="173" t="s">
        <v>51</v>
      </c>
      <c r="F10" s="175" t="s">
        <v>52</v>
      </c>
      <c r="G10" s="175" t="s">
        <v>696</v>
      </c>
      <c r="H10" s="175" t="s">
        <v>697</v>
      </c>
    </row>
    <row r="11" spans="1:9" s="28" customFormat="1" ht="39.75" customHeight="1" x14ac:dyDescent="0.2">
      <c r="A11" s="172"/>
      <c r="B11" s="174"/>
      <c r="C11" s="174"/>
      <c r="D11" s="174"/>
      <c r="E11" s="174"/>
      <c r="F11" s="174"/>
      <c r="G11" s="174"/>
      <c r="H11" s="174"/>
    </row>
    <row r="12" spans="1:9" s="31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53</v>
      </c>
      <c r="G12" s="121">
        <v>7</v>
      </c>
      <c r="H12" s="121">
        <v>8</v>
      </c>
    </row>
    <row r="13" spans="1:9" s="27" customFormat="1" ht="15" x14ac:dyDescent="0.25">
      <c r="A13" s="119" t="s">
        <v>54</v>
      </c>
      <c r="B13" s="113" t="s">
        <v>55</v>
      </c>
      <c r="C13" s="113" t="s">
        <v>56</v>
      </c>
      <c r="D13" s="113" t="s">
        <v>57</v>
      </c>
      <c r="E13" s="113" t="s">
        <v>58</v>
      </c>
      <c r="F13" s="114">
        <f>F14+F20+F86+F102+F108</f>
        <v>22356.6</v>
      </c>
      <c r="G13" s="114">
        <f t="shared" ref="G13:H13" si="0">G14+G20+G86+G102+G108</f>
        <v>22023.300000000003</v>
      </c>
      <c r="H13" s="114">
        <f t="shared" si="0"/>
        <v>19550.3</v>
      </c>
    </row>
    <row r="14" spans="1:9" s="27" customFormat="1" ht="39" x14ac:dyDescent="0.25">
      <c r="A14" s="119" t="s">
        <v>59</v>
      </c>
      <c r="B14" s="113" t="s">
        <v>55</v>
      </c>
      <c r="C14" s="113" t="s">
        <v>60</v>
      </c>
      <c r="D14" s="113" t="s">
        <v>57</v>
      </c>
      <c r="E14" s="113" t="s">
        <v>58</v>
      </c>
      <c r="F14" s="114">
        <f t="shared" ref="F14:H18" si="1">F15</f>
        <v>1567.6</v>
      </c>
      <c r="G14" s="114">
        <f t="shared" si="1"/>
        <v>1629</v>
      </c>
      <c r="H14" s="114">
        <f t="shared" si="1"/>
        <v>1683</v>
      </c>
    </row>
    <row r="15" spans="1:9" s="27" customFormat="1" ht="26.25" x14ac:dyDescent="0.25">
      <c r="A15" s="119" t="s">
        <v>61</v>
      </c>
      <c r="B15" s="113" t="s">
        <v>55</v>
      </c>
      <c r="C15" s="113" t="s">
        <v>60</v>
      </c>
      <c r="D15" s="113" t="s">
        <v>62</v>
      </c>
      <c r="E15" s="113" t="s">
        <v>58</v>
      </c>
      <c r="F15" s="114">
        <f t="shared" si="1"/>
        <v>1567.6</v>
      </c>
      <c r="G15" s="114">
        <f t="shared" si="1"/>
        <v>1629</v>
      </c>
      <c r="H15" s="114">
        <f t="shared" si="1"/>
        <v>1683</v>
      </c>
    </row>
    <row r="16" spans="1:9" s="27" customFormat="1" ht="26.25" x14ac:dyDescent="0.25">
      <c r="A16" s="119" t="s">
        <v>63</v>
      </c>
      <c r="B16" s="113" t="s">
        <v>55</v>
      </c>
      <c r="C16" s="113" t="s">
        <v>60</v>
      </c>
      <c r="D16" s="113" t="s">
        <v>64</v>
      </c>
      <c r="E16" s="113" t="s">
        <v>58</v>
      </c>
      <c r="F16" s="114">
        <f t="shared" si="1"/>
        <v>1567.6</v>
      </c>
      <c r="G16" s="114">
        <f t="shared" si="1"/>
        <v>1629</v>
      </c>
      <c r="H16" s="114">
        <f t="shared" si="1"/>
        <v>1683</v>
      </c>
    </row>
    <row r="17" spans="1:8" s="27" customFormat="1" ht="31.5" customHeight="1" x14ac:dyDescent="0.25">
      <c r="A17" s="119" t="s">
        <v>65</v>
      </c>
      <c r="B17" s="113" t="s">
        <v>55</v>
      </c>
      <c r="C17" s="113" t="s">
        <v>60</v>
      </c>
      <c r="D17" s="113" t="s">
        <v>66</v>
      </c>
      <c r="E17" s="113" t="s">
        <v>58</v>
      </c>
      <c r="F17" s="114">
        <f t="shared" si="1"/>
        <v>1567.6</v>
      </c>
      <c r="G17" s="114">
        <f t="shared" si="1"/>
        <v>1629</v>
      </c>
      <c r="H17" s="114">
        <f t="shared" si="1"/>
        <v>1683</v>
      </c>
    </row>
    <row r="18" spans="1:8" s="27" customFormat="1" ht="64.5" x14ac:dyDescent="0.25">
      <c r="A18" s="119" t="s">
        <v>67</v>
      </c>
      <c r="B18" s="113" t="s">
        <v>55</v>
      </c>
      <c r="C18" s="113" t="s">
        <v>60</v>
      </c>
      <c r="D18" s="113" t="s">
        <v>66</v>
      </c>
      <c r="E18" s="113" t="s">
        <v>68</v>
      </c>
      <c r="F18" s="114">
        <f t="shared" si="1"/>
        <v>1567.6</v>
      </c>
      <c r="G18" s="114">
        <f t="shared" si="1"/>
        <v>1629</v>
      </c>
      <c r="H18" s="114">
        <f t="shared" si="1"/>
        <v>1683</v>
      </c>
    </row>
    <row r="19" spans="1:8" s="27" customFormat="1" ht="26.25" x14ac:dyDescent="0.25">
      <c r="A19" s="119" t="s">
        <v>69</v>
      </c>
      <c r="B19" s="113" t="s">
        <v>55</v>
      </c>
      <c r="C19" s="113" t="s">
        <v>60</v>
      </c>
      <c r="D19" s="113" t="s">
        <v>66</v>
      </c>
      <c r="E19" s="113" t="s">
        <v>70</v>
      </c>
      <c r="F19" s="114">
        <v>1567.6</v>
      </c>
      <c r="G19" s="114">
        <v>1629</v>
      </c>
      <c r="H19" s="114">
        <v>1683</v>
      </c>
    </row>
    <row r="20" spans="1:8" ht="60" customHeight="1" x14ac:dyDescent="0.25">
      <c r="A20" s="119" t="s">
        <v>71</v>
      </c>
      <c r="B20" s="113" t="s">
        <v>55</v>
      </c>
      <c r="C20" s="113" t="s">
        <v>72</v>
      </c>
      <c r="D20" s="113" t="s">
        <v>57</v>
      </c>
      <c r="E20" s="113" t="s">
        <v>58</v>
      </c>
      <c r="F20" s="114">
        <f t="shared" ref="F20:H21" si="2">F21</f>
        <v>10085.799999999999</v>
      </c>
      <c r="G20" s="114">
        <f t="shared" si="2"/>
        <v>10483.800000000001</v>
      </c>
      <c r="H20" s="114">
        <f t="shared" si="2"/>
        <v>10805</v>
      </c>
    </row>
    <row r="21" spans="1:8" ht="26.25" x14ac:dyDescent="0.25">
      <c r="A21" s="119" t="s">
        <v>61</v>
      </c>
      <c r="B21" s="113" t="s">
        <v>55</v>
      </c>
      <c r="C21" s="113" t="s">
        <v>72</v>
      </c>
      <c r="D21" s="113" t="s">
        <v>62</v>
      </c>
      <c r="E21" s="113" t="s">
        <v>58</v>
      </c>
      <c r="F21" s="114">
        <f t="shared" si="2"/>
        <v>10085.799999999999</v>
      </c>
      <c r="G21" s="114">
        <f t="shared" si="2"/>
        <v>10483.800000000001</v>
      </c>
      <c r="H21" s="114">
        <f t="shared" si="2"/>
        <v>10805</v>
      </c>
    </row>
    <row r="22" spans="1:8" ht="28.5" customHeight="1" x14ac:dyDescent="0.25">
      <c r="A22" s="119" t="s">
        <v>63</v>
      </c>
      <c r="B22" s="113" t="s">
        <v>55</v>
      </c>
      <c r="C22" s="113" t="s">
        <v>72</v>
      </c>
      <c r="D22" s="113" t="s">
        <v>64</v>
      </c>
      <c r="E22" s="113" t="s">
        <v>58</v>
      </c>
      <c r="F22" s="114">
        <f>F26+F33+F38+F43+F52+F57+F62+F68+F77+F65</f>
        <v>10085.799999999999</v>
      </c>
      <c r="G22" s="114">
        <f>G26+G33+G38+G43+G52+G57+G62+G68+G77+G65</f>
        <v>10483.800000000001</v>
      </c>
      <c r="H22" s="114">
        <f>H26+H33+H38+H43+H52+H57+H62+H68+H77+H65</f>
        <v>10805</v>
      </c>
    </row>
    <row r="23" spans="1:8" ht="25.5" hidden="1" customHeight="1" x14ac:dyDescent="0.25">
      <c r="A23" s="119" t="s">
        <v>73</v>
      </c>
      <c r="B23" s="113" t="s">
        <v>55</v>
      </c>
      <c r="C23" s="113" t="s">
        <v>72</v>
      </c>
      <c r="D23" s="113" t="s">
        <v>74</v>
      </c>
      <c r="E23" s="113" t="s">
        <v>58</v>
      </c>
      <c r="F23" s="114">
        <f t="shared" ref="F23:H24" si="3">F24</f>
        <v>0</v>
      </c>
      <c r="G23" s="114">
        <f t="shared" si="3"/>
        <v>0</v>
      </c>
      <c r="H23" s="114">
        <f t="shared" si="3"/>
        <v>0</v>
      </c>
    </row>
    <row r="24" spans="1:8" ht="64.5" hidden="1" x14ac:dyDescent="0.25">
      <c r="A24" s="119" t="s">
        <v>67</v>
      </c>
      <c r="B24" s="113" t="s">
        <v>55</v>
      </c>
      <c r="C24" s="113" t="s">
        <v>72</v>
      </c>
      <c r="D24" s="113" t="s">
        <v>74</v>
      </c>
      <c r="E24" s="113" t="s">
        <v>68</v>
      </c>
      <c r="F24" s="114">
        <f t="shared" si="3"/>
        <v>0</v>
      </c>
      <c r="G24" s="114">
        <f t="shared" si="3"/>
        <v>0</v>
      </c>
      <c r="H24" s="114">
        <f t="shared" si="3"/>
        <v>0</v>
      </c>
    </row>
    <row r="25" spans="1:8" ht="24.75" hidden="1" customHeight="1" x14ac:dyDescent="0.25">
      <c r="A25" s="119" t="s">
        <v>69</v>
      </c>
      <c r="B25" s="113" t="s">
        <v>55</v>
      </c>
      <c r="C25" s="113" t="s">
        <v>72</v>
      </c>
      <c r="D25" s="113" t="s">
        <v>74</v>
      </c>
      <c r="E25" s="113" t="s">
        <v>70</v>
      </c>
      <c r="F25" s="114"/>
      <c r="G25" s="114"/>
      <c r="H25" s="114"/>
    </row>
    <row r="26" spans="1:8" ht="26.25" x14ac:dyDescent="0.25">
      <c r="A26" s="119" t="s">
        <v>75</v>
      </c>
      <c r="B26" s="113" t="s">
        <v>55</v>
      </c>
      <c r="C26" s="113" t="s">
        <v>72</v>
      </c>
      <c r="D26" s="113" t="s">
        <v>76</v>
      </c>
      <c r="E26" s="113" t="s">
        <v>58</v>
      </c>
      <c r="F26" s="114">
        <f>F27+F29+F31</f>
        <v>8319.9000000000015</v>
      </c>
      <c r="G26" s="114">
        <f t="shared" ref="G26:H26" si="4">G27+G29+G31</f>
        <v>8664.8000000000011</v>
      </c>
      <c r="H26" s="114">
        <f t="shared" si="4"/>
        <v>8932.3000000000011</v>
      </c>
    </row>
    <row r="27" spans="1:8" ht="64.5" x14ac:dyDescent="0.25">
      <c r="A27" s="119" t="s">
        <v>67</v>
      </c>
      <c r="B27" s="113" t="s">
        <v>55</v>
      </c>
      <c r="C27" s="113" t="s">
        <v>72</v>
      </c>
      <c r="D27" s="113" t="s">
        <v>76</v>
      </c>
      <c r="E27" s="113" t="s">
        <v>68</v>
      </c>
      <c r="F27" s="114">
        <f>F28</f>
        <v>8255.7000000000007</v>
      </c>
      <c r="G27" s="114">
        <f>G28</f>
        <v>8600.6</v>
      </c>
      <c r="H27" s="114">
        <f>H28</f>
        <v>8868.1</v>
      </c>
    </row>
    <row r="28" spans="1:8" ht="26.25" customHeight="1" x14ac:dyDescent="0.25">
      <c r="A28" s="119" t="s">
        <v>69</v>
      </c>
      <c r="B28" s="113" t="s">
        <v>55</v>
      </c>
      <c r="C28" s="113" t="s">
        <v>72</v>
      </c>
      <c r="D28" s="113" t="s">
        <v>76</v>
      </c>
      <c r="E28" s="113" t="s">
        <v>70</v>
      </c>
      <c r="F28" s="114">
        <v>8255.7000000000007</v>
      </c>
      <c r="G28" s="114">
        <v>8600.6</v>
      </c>
      <c r="H28" s="114">
        <v>8868.1</v>
      </c>
    </row>
    <row r="29" spans="1:8" ht="27.75" customHeight="1" x14ac:dyDescent="0.25">
      <c r="A29" s="119" t="s">
        <v>77</v>
      </c>
      <c r="B29" s="113" t="s">
        <v>55</v>
      </c>
      <c r="C29" s="113" t="s">
        <v>72</v>
      </c>
      <c r="D29" s="113" t="s">
        <v>76</v>
      </c>
      <c r="E29" s="113" t="s">
        <v>78</v>
      </c>
      <c r="F29" s="114">
        <f>F30</f>
        <v>35</v>
      </c>
      <c r="G29" s="114">
        <f>G30</f>
        <v>35</v>
      </c>
      <c r="H29" s="114">
        <f>H30</f>
        <v>35</v>
      </c>
    </row>
    <row r="30" spans="1:8" ht="39" x14ac:dyDescent="0.25">
      <c r="A30" s="119" t="s">
        <v>79</v>
      </c>
      <c r="B30" s="113" t="s">
        <v>55</v>
      </c>
      <c r="C30" s="113" t="s">
        <v>72</v>
      </c>
      <c r="D30" s="113" t="s">
        <v>76</v>
      </c>
      <c r="E30" s="113" t="s">
        <v>80</v>
      </c>
      <c r="F30" s="114">
        <v>35</v>
      </c>
      <c r="G30" s="114">
        <v>35</v>
      </c>
      <c r="H30" s="114">
        <v>35</v>
      </c>
    </row>
    <row r="31" spans="1:8" ht="15" x14ac:dyDescent="0.25">
      <c r="A31" s="119" t="s">
        <v>81</v>
      </c>
      <c r="B31" s="113" t="s">
        <v>55</v>
      </c>
      <c r="C31" s="113" t="s">
        <v>72</v>
      </c>
      <c r="D31" s="113" t="s">
        <v>76</v>
      </c>
      <c r="E31" s="113" t="s">
        <v>82</v>
      </c>
      <c r="F31" s="114">
        <f>F32</f>
        <v>29.2</v>
      </c>
      <c r="G31" s="114">
        <f>G32</f>
        <v>29.2</v>
      </c>
      <c r="H31" s="114">
        <f>H32</f>
        <v>29.2</v>
      </c>
    </row>
    <row r="32" spans="1:8" ht="15" x14ac:dyDescent="0.25">
      <c r="A32" s="119" t="s">
        <v>83</v>
      </c>
      <c r="B32" s="113" t="s">
        <v>55</v>
      </c>
      <c r="C32" s="113" t="s">
        <v>72</v>
      </c>
      <c r="D32" s="113" t="s">
        <v>76</v>
      </c>
      <c r="E32" s="113" t="s">
        <v>84</v>
      </c>
      <c r="F32" s="114">
        <v>29.2</v>
      </c>
      <c r="G32" s="114">
        <v>29.2</v>
      </c>
      <c r="H32" s="114">
        <v>29.2</v>
      </c>
    </row>
    <row r="33" spans="1:8" ht="39" x14ac:dyDescent="0.25">
      <c r="A33" s="119" t="s">
        <v>85</v>
      </c>
      <c r="B33" s="113" t="s">
        <v>55</v>
      </c>
      <c r="C33" s="113" t="s">
        <v>72</v>
      </c>
      <c r="D33" s="113" t="s">
        <v>86</v>
      </c>
      <c r="E33" s="113" t="s">
        <v>58</v>
      </c>
      <c r="F33" s="114">
        <f>F34+F36</f>
        <v>212.79999999999998</v>
      </c>
      <c r="G33" s="114">
        <f>G34+G36</f>
        <v>219.70000000000002</v>
      </c>
      <c r="H33" s="114">
        <f>H34+H36</f>
        <v>226.7</v>
      </c>
    </row>
    <row r="34" spans="1:8" ht="69.75" customHeight="1" x14ac:dyDescent="0.25">
      <c r="A34" s="119" t="s">
        <v>67</v>
      </c>
      <c r="B34" s="113" t="s">
        <v>55</v>
      </c>
      <c r="C34" s="113" t="s">
        <v>72</v>
      </c>
      <c r="D34" s="113" t="s">
        <v>86</v>
      </c>
      <c r="E34" s="113" t="s">
        <v>68</v>
      </c>
      <c r="F34" s="114">
        <f>F35</f>
        <v>202.7</v>
      </c>
      <c r="G34" s="114">
        <f>G35</f>
        <v>210.4</v>
      </c>
      <c r="H34" s="114">
        <f>H35</f>
        <v>217.7</v>
      </c>
    </row>
    <row r="35" spans="1:8" ht="29.25" customHeight="1" x14ac:dyDescent="0.25">
      <c r="A35" s="119" t="s">
        <v>69</v>
      </c>
      <c r="B35" s="113" t="s">
        <v>55</v>
      </c>
      <c r="C35" s="113" t="s">
        <v>72</v>
      </c>
      <c r="D35" s="113" t="s">
        <v>86</v>
      </c>
      <c r="E35" s="113" t="s">
        <v>70</v>
      </c>
      <c r="F35" s="114">
        <v>202.7</v>
      </c>
      <c r="G35" s="114">
        <v>210.4</v>
      </c>
      <c r="H35" s="114">
        <v>217.7</v>
      </c>
    </row>
    <row r="36" spans="1:8" ht="27" customHeight="1" x14ac:dyDescent="0.25">
      <c r="A36" s="119" t="s">
        <v>77</v>
      </c>
      <c r="B36" s="113" t="s">
        <v>55</v>
      </c>
      <c r="C36" s="113" t="s">
        <v>72</v>
      </c>
      <c r="D36" s="113" t="s">
        <v>86</v>
      </c>
      <c r="E36" s="113" t="s">
        <v>78</v>
      </c>
      <c r="F36" s="114">
        <f>F37</f>
        <v>10.1</v>
      </c>
      <c r="G36" s="114">
        <f>G37</f>
        <v>9.3000000000000007</v>
      </c>
      <c r="H36" s="114">
        <f>H37</f>
        <v>9</v>
      </c>
    </row>
    <row r="37" spans="1:8" ht="33" customHeight="1" x14ac:dyDescent="0.25">
      <c r="A37" s="119" t="s">
        <v>79</v>
      </c>
      <c r="B37" s="113" t="s">
        <v>55</v>
      </c>
      <c r="C37" s="113" t="s">
        <v>72</v>
      </c>
      <c r="D37" s="113" t="s">
        <v>86</v>
      </c>
      <c r="E37" s="113" t="s">
        <v>80</v>
      </c>
      <c r="F37" s="114">
        <v>10.1</v>
      </c>
      <c r="G37" s="114">
        <v>9.3000000000000007</v>
      </c>
      <c r="H37" s="114">
        <v>9</v>
      </c>
    </row>
    <row r="38" spans="1:8" ht="54" customHeight="1" x14ac:dyDescent="0.25">
      <c r="A38" s="119" t="s">
        <v>814</v>
      </c>
      <c r="B38" s="113" t="s">
        <v>55</v>
      </c>
      <c r="C38" s="113" t="s">
        <v>72</v>
      </c>
      <c r="D38" s="113" t="s">
        <v>87</v>
      </c>
      <c r="E38" s="113" t="s">
        <v>58</v>
      </c>
      <c r="F38" s="114">
        <f>F39+F41</f>
        <v>214.8</v>
      </c>
      <c r="G38" s="114">
        <f>G39+G41</f>
        <v>221.70000000000002</v>
      </c>
      <c r="H38" s="114">
        <f>H39+H41</f>
        <v>228.6</v>
      </c>
    </row>
    <row r="39" spans="1:8" ht="66" customHeight="1" x14ac:dyDescent="0.25">
      <c r="A39" s="119" t="s">
        <v>67</v>
      </c>
      <c r="B39" s="113" t="s">
        <v>55</v>
      </c>
      <c r="C39" s="113" t="s">
        <v>72</v>
      </c>
      <c r="D39" s="113" t="s">
        <v>87</v>
      </c>
      <c r="E39" s="113" t="s">
        <v>68</v>
      </c>
      <c r="F39" s="114">
        <f>F40</f>
        <v>186.5</v>
      </c>
      <c r="G39" s="114">
        <f>G40</f>
        <v>192.8</v>
      </c>
      <c r="H39" s="114">
        <f>H40</f>
        <v>199.2</v>
      </c>
    </row>
    <row r="40" spans="1:8" ht="30" customHeight="1" x14ac:dyDescent="0.25">
      <c r="A40" s="119" t="s">
        <v>69</v>
      </c>
      <c r="B40" s="113" t="s">
        <v>55</v>
      </c>
      <c r="C40" s="113" t="s">
        <v>72</v>
      </c>
      <c r="D40" s="113" t="s">
        <v>87</v>
      </c>
      <c r="E40" s="113" t="s">
        <v>70</v>
      </c>
      <c r="F40" s="114">
        <v>186.5</v>
      </c>
      <c r="G40" s="114">
        <v>192.8</v>
      </c>
      <c r="H40" s="114">
        <v>199.2</v>
      </c>
    </row>
    <row r="41" spans="1:8" ht="30.75" customHeight="1" x14ac:dyDescent="0.25">
      <c r="A41" s="119" t="s">
        <v>77</v>
      </c>
      <c r="B41" s="113" t="s">
        <v>55</v>
      </c>
      <c r="C41" s="113" t="s">
        <v>72</v>
      </c>
      <c r="D41" s="113" t="s">
        <v>87</v>
      </c>
      <c r="E41" s="113" t="s">
        <v>78</v>
      </c>
      <c r="F41" s="114">
        <f>F42</f>
        <v>28.3</v>
      </c>
      <c r="G41" s="114">
        <f>G42</f>
        <v>28.9</v>
      </c>
      <c r="H41" s="114">
        <f>H42</f>
        <v>29.4</v>
      </c>
    </row>
    <row r="42" spans="1:8" ht="33.75" customHeight="1" x14ac:dyDescent="0.25">
      <c r="A42" s="119" t="s">
        <v>79</v>
      </c>
      <c r="B42" s="113" t="s">
        <v>55</v>
      </c>
      <c r="C42" s="113" t="s">
        <v>72</v>
      </c>
      <c r="D42" s="113" t="s">
        <v>87</v>
      </c>
      <c r="E42" s="113" t="s">
        <v>80</v>
      </c>
      <c r="F42" s="114">
        <v>28.3</v>
      </c>
      <c r="G42" s="114">
        <v>28.9</v>
      </c>
      <c r="H42" s="114">
        <v>29.4</v>
      </c>
    </row>
    <row r="43" spans="1:8" ht="40.5" customHeight="1" x14ac:dyDescent="0.25">
      <c r="A43" s="119" t="s">
        <v>88</v>
      </c>
      <c r="B43" s="113" t="s">
        <v>55</v>
      </c>
      <c r="C43" s="113" t="s">
        <v>72</v>
      </c>
      <c r="D43" s="113" t="s">
        <v>89</v>
      </c>
      <c r="E43" s="113" t="s">
        <v>58</v>
      </c>
      <c r="F43" s="114">
        <f>F44+F50</f>
        <v>221.6</v>
      </c>
      <c r="G43" s="114">
        <f t="shared" ref="G43:H43" si="5">G44+G50</f>
        <v>228.5</v>
      </c>
      <c r="H43" s="114">
        <f t="shared" si="5"/>
        <v>235.5</v>
      </c>
    </row>
    <row r="44" spans="1:8" ht="66.75" customHeight="1" x14ac:dyDescent="0.25">
      <c r="A44" s="119" t="s">
        <v>67</v>
      </c>
      <c r="B44" s="113" t="s">
        <v>55</v>
      </c>
      <c r="C44" s="113" t="s">
        <v>72</v>
      </c>
      <c r="D44" s="113" t="s">
        <v>89</v>
      </c>
      <c r="E44" s="113" t="s">
        <v>68</v>
      </c>
      <c r="F44" s="114">
        <f>F45</f>
        <v>212</v>
      </c>
      <c r="G44" s="114">
        <f>G45</f>
        <v>219.1</v>
      </c>
      <c r="H44" s="114">
        <f>H45</f>
        <v>226.7</v>
      </c>
    </row>
    <row r="45" spans="1:8" ht="30" customHeight="1" x14ac:dyDescent="0.25">
      <c r="A45" s="119" t="s">
        <v>69</v>
      </c>
      <c r="B45" s="113" t="s">
        <v>55</v>
      </c>
      <c r="C45" s="113" t="s">
        <v>72</v>
      </c>
      <c r="D45" s="113" t="s">
        <v>89</v>
      </c>
      <c r="E45" s="113" t="s">
        <v>70</v>
      </c>
      <c r="F45" s="114">
        <v>212</v>
      </c>
      <c r="G45" s="114">
        <v>219.1</v>
      </c>
      <c r="H45" s="114">
        <v>226.7</v>
      </c>
    </row>
    <row r="46" spans="1:8" ht="30" hidden="1" customHeight="1" x14ac:dyDescent="0.25">
      <c r="A46" s="119" t="s">
        <v>77</v>
      </c>
      <c r="B46" s="113" t="s">
        <v>55</v>
      </c>
      <c r="C46" s="113" t="s">
        <v>72</v>
      </c>
      <c r="D46" s="113" t="s">
        <v>89</v>
      </c>
      <c r="E46" s="113" t="s">
        <v>78</v>
      </c>
      <c r="F46" s="114">
        <f>F47</f>
        <v>0</v>
      </c>
      <c r="G46" s="114">
        <f>G47</f>
        <v>0</v>
      </c>
      <c r="H46" s="114">
        <f>H47</f>
        <v>0</v>
      </c>
    </row>
    <row r="47" spans="1:8" ht="39" hidden="1" x14ac:dyDescent="0.25">
      <c r="A47" s="119" t="s">
        <v>79</v>
      </c>
      <c r="B47" s="113" t="s">
        <v>55</v>
      </c>
      <c r="C47" s="113" t="s">
        <v>72</v>
      </c>
      <c r="D47" s="113" t="s">
        <v>89</v>
      </c>
      <c r="E47" s="113" t="s">
        <v>80</v>
      </c>
      <c r="F47" s="114">
        <f>34.4-9.7-24.7</f>
        <v>0</v>
      </c>
      <c r="G47" s="114">
        <f>34.4-9.7-24.7</f>
        <v>0</v>
      </c>
      <c r="H47" s="114">
        <f>34.4-9.7-24.7</f>
        <v>0</v>
      </c>
    </row>
    <row r="48" spans="1:8" ht="26.25" hidden="1" x14ac:dyDescent="0.25">
      <c r="A48" s="119" t="s">
        <v>77</v>
      </c>
      <c r="B48" s="113" t="s">
        <v>55</v>
      </c>
      <c r="C48" s="113" t="s">
        <v>72</v>
      </c>
      <c r="D48" s="113" t="s">
        <v>89</v>
      </c>
      <c r="E48" s="113" t="s">
        <v>78</v>
      </c>
      <c r="F48" s="114">
        <f>F49</f>
        <v>0</v>
      </c>
      <c r="G48" s="114">
        <f>G49</f>
        <v>0</v>
      </c>
      <c r="H48" s="114">
        <f>H49</f>
        <v>0</v>
      </c>
    </row>
    <row r="49" spans="1:8" ht="39" hidden="1" x14ac:dyDescent="0.25">
      <c r="A49" s="119" t="s">
        <v>79</v>
      </c>
      <c r="B49" s="113" t="s">
        <v>55</v>
      </c>
      <c r="C49" s="113" t="s">
        <v>72</v>
      </c>
      <c r="D49" s="113" t="s">
        <v>89</v>
      </c>
      <c r="E49" s="113" t="s">
        <v>80</v>
      </c>
      <c r="F49" s="114">
        <f>24.7-24.7</f>
        <v>0</v>
      </c>
      <c r="G49" s="114">
        <f>24.7-24.7</f>
        <v>0</v>
      </c>
      <c r="H49" s="114">
        <f>24.7-24.7</f>
        <v>0</v>
      </c>
    </row>
    <row r="50" spans="1:8" ht="26.25" x14ac:dyDescent="0.25">
      <c r="A50" s="119" t="s">
        <v>77</v>
      </c>
      <c r="B50" s="113" t="s">
        <v>55</v>
      </c>
      <c r="C50" s="113" t="s">
        <v>72</v>
      </c>
      <c r="D50" s="113" t="s">
        <v>89</v>
      </c>
      <c r="E50" s="113" t="s">
        <v>78</v>
      </c>
      <c r="F50" s="114">
        <f>F51</f>
        <v>9.6</v>
      </c>
      <c r="G50" s="114">
        <f t="shared" ref="G50:H50" si="6">G51</f>
        <v>9.4</v>
      </c>
      <c r="H50" s="114">
        <f t="shared" si="6"/>
        <v>8.8000000000000007</v>
      </c>
    </row>
    <row r="51" spans="1:8" ht="29.25" customHeight="1" x14ac:dyDescent="0.25">
      <c r="A51" s="119" t="s">
        <v>79</v>
      </c>
      <c r="B51" s="113" t="s">
        <v>55</v>
      </c>
      <c r="C51" s="113" t="s">
        <v>72</v>
      </c>
      <c r="D51" s="113" t="s">
        <v>89</v>
      </c>
      <c r="E51" s="113" t="s">
        <v>80</v>
      </c>
      <c r="F51" s="114">
        <v>9.6</v>
      </c>
      <c r="G51" s="114">
        <v>9.4</v>
      </c>
      <c r="H51" s="114">
        <v>8.8000000000000007</v>
      </c>
    </row>
    <row r="52" spans="1:8" ht="67.5" customHeight="1" x14ac:dyDescent="0.25">
      <c r="A52" s="119" t="s">
        <v>90</v>
      </c>
      <c r="B52" s="113" t="s">
        <v>55</v>
      </c>
      <c r="C52" s="113" t="s">
        <v>72</v>
      </c>
      <c r="D52" s="113" t="s">
        <v>91</v>
      </c>
      <c r="E52" s="113" t="s">
        <v>58</v>
      </c>
      <c r="F52" s="114">
        <f>F53+F55</f>
        <v>213</v>
      </c>
      <c r="G52" s="114">
        <f>G53+G55</f>
        <v>219.89999999999998</v>
      </c>
      <c r="H52" s="114">
        <f>H53+H55</f>
        <v>226.8</v>
      </c>
    </row>
    <row r="53" spans="1:8" ht="67.5" customHeight="1" x14ac:dyDescent="0.25">
      <c r="A53" s="119" t="s">
        <v>67</v>
      </c>
      <c r="B53" s="113" t="s">
        <v>55</v>
      </c>
      <c r="C53" s="113" t="s">
        <v>72</v>
      </c>
      <c r="D53" s="113" t="s">
        <v>91</v>
      </c>
      <c r="E53" s="113" t="s">
        <v>68</v>
      </c>
      <c r="F53" s="114">
        <f>F54</f>
        <v>184.7</v>
      </c>
      <c r="G53" s="114">
        <f>G54</f>
        <v>191.7</v>
      </c>
      <c r="H53" s="114">
        <f>H54</f>
        <v>198.3</v>
      </c>
    </row>
    <row r="54" spans="1:8" ht="30" customHeight="1" x14ac:dyDescent="0.25">
      <c r="A54" s="119" t="s">
        <v>69</v>
      </c>
      <c r="B54" s="113" t="s">
        <v>55</v>
      </c>
      <c r="C54" s="113" t="s">
        <v>72</v>
      </c>
      <c r="D54" s="113" t="s">
        <v>91</v>
      </c>
      <c r="E54" s="113" t="s">
        <v>70</v>
      </c>
      <c r="F54" s="114">
        <v>184.7</v>
      </c>
      <c r="G54" s="114">
        <v>191.7</v>
      </c>
      <c r="H54" s="114">
        <v>198.3</v>
      </c>
    </row>
    <row r="55" spans="1:8" ht="33.75" customHeight="1" x14ac:dyDescent="0.25">
      <c r="A55" s="119" t="s">
        <v>77</v>
      </c>
      <c r="B55" s="113" t="s">
        <v>55</v>
      </c>
      <c r="C55" s="113" t="s">
        <v>72</v>
      </c>
      <c r="D55" s="113" t="s">
        <v>91</v>
      </c>
      <c r="E55" s="113" t="s">
        <v>78</v>
      </c>
      <c r="F55" s="114">
        <f>F56</f>
        <v>28.3</v>
      </c>
      <c r="G55" s="114">
        <f>G56</f>
        <v>28.2</v>
      </c>
      <c r="H55" s="114">
        <f>H56</f>
        <v>28.5</v>
      </c>
    </row>
    <row r="56" spans="1:8" ht="32.25" customHeight="1" x14ac:dyDescent="0.25">
      <c r="A56" s="119" t="s">
        <v>79</v>
      </c>
      <c r="B56" s="113" t="s">
        <v>55</v>
      </c>
      <c r="C56" s="113" t="s">
        <v>72</v>
      </c>
      <c r="D56" s="113" t="s">
        <v>91</v>
      </c>
      <c r="E56" s="113" t="s">
        <v>80</v>
      </c>
      <c r="F56" s="114">
        <v>28.3</v>
      </c>
      <c r="G56" s="114">
        <v>28.2</v>
      </c>
      <c r="H56" s="114">
        <v>28.5</v>
      </c>
    </row>
    <row r="57" spans="1:8" ht="55.5" customHeight="1" x14ac:dyDescent="0.25">
      <c r="A57" s="119" t="s">
        <v>92</v>
      </c>
      <c r="B57" s="113" t="s">
        <v>55</v>
      </c>
      <c r="C57" s="113" t="s">
        <v>72</v>
      </c>
      <c r="D57" s="113" t="s">
        <v>93</v>
      </c>
      <c r="E57" s="113" t="s">
        <v>58</v>
      </c>
      <c r="F57" s="114">
        <f>F58+F60</f>
        <v>674.6</v>
      </c>
      <c r="G57" s="114">
        <f>G58+G60</f>
        <v>695.3</v>
      </c>
      <c r="H57" s="114">
        <f>H58+H60</f>
        <v>716.30000000000007</v>
      </c>
    </row>
    <row r="58" spans="1:8" ht="69" customHeight="1" x14ac:dyDescent="0.25">
      <c r="A58" s="119" t="s">
        <v>67</v>
      </c>
      <c r="B58" s="113" t="s">
        <v>55</v>
      </c>
      <c r="C58" s="113" t="s">
        <v>72</v>
      </c>
      <c r="D58" s="113" t="s">
        <v>93</v>
      </c>
      <c r="E58" s="113" t="s">
        <v>68</v>
      </c>
      <c r="F58" s="114">
        <f>F59</f>
        <v>633.70000000000005</v>
      </c>
      <c r="G58" s="114">
        <f>G59</f>
        <v>656.4</v>
      </c>
      <c r="H58" s="114">
        <f>H59</f>
        <v>679.1</v>
      </c>
    </row>
    <row r="59" spans="1:8" ht="31.5" customHeight="1" x14ac:dyDescent="0.25">
      <c r="A59" s="119" t="s">
        <v>69</v>
      </c>
      <c r="B59" s="113" t="s">
        <v>55</v>
      </c>
      <c r="C59" s="113" t="s">
        <v>72</v>
      </c>
      <c r="D59" s="113" t="s">
        <v>93</v>
      </c>
      <c r="E59" s="113" t="s">
        <v>70</v>
      </c>
      <c r="F59" s="114">
        <v>633.70000000000005</v>
      </c>
      <c r="G59" s="114">
        <v>656.4</v>
      </c>
      <c r="H59" s="114">
        <v>679.1</v>
      </c>
    </row>
    <row r="60" spans="1:8" ht="30" customHeight="1" x14ac:dyDescent="0.25">
      <c r="A60" s="119" t="s">
        <v>77</v>
      </c>
      <c r="B60" s="113" t="s">
        <v>55</v>
      </c>
      <c r="C60" s="113" t="s">
        <v>72</v>
      </c>
      <c r="D60" s="113" t="s">
        <v>93</v>
      </c>
      <c r="E60" s="113" t="s">
        <v>78</v>
      </c>
      <c r="F60" s="114">
        <f>F61</f>
        <v>40.9</v>
      </c>
      <c r="G60" s="114">
        <f>G61</f>
        <v>38.9</v>
      </c>
      <c r="H60" s="114">
        <f>H61</f>
        <v>37.200000000000003</v>
      </c>
    </row>
    <row r="61" spans="1:8" ht="33" customHeight="1" x14ac:dyDescent="0.25">
      <c r="A61" s="119" t="s">
        <v>79</v>
      </c>
      <c r="B61" s="113" t="s">
        <v>55</v>
      </c>
      <c r="C61" s="113" t="s">
        <v>72</v>
      </c>
      <c r="D61" s="113" t="s">
        <v>93</v>
      </c>
      <c r="E61" s="113" t="s">
        <v>80</v>
      </c>
      <c r="F61" s="114">
        <v>40.9</v>
      </c>
      <c r="G61" s="114">
        <v>38.9</v>
      </c>
      <c r="H61" s="114">
        <v>37.200000000000003</v>
      </c>
    </row>
    <row r="62" spans="1:8" ht="93.75" customHeight="1" x14ac:dyDescent="0.25">
      <c r="A62" s="119" t="s">
        <v>94</v>
      </c>
      <c r="B62" s="113" t="s">
        <v>55</v>
      </c>
      <c r="C62" s="113" t="s">
        <v>72</v>
      </c>
      <c r="D62" s="113" t="s">
        <v>95</v>
      </c>
      <c r="E62" s="113" t="s">
        <v>58</v>
      </c>
      <c r="F62" s="114">
        <f t="shared" ref="F62:H63" si="7">F63</f>
        <v>202.8</v>
      </c>
      <c r="G62" s="114">
        <f t="shared" si="7"/>
        <v>209.7</v>
      </c>
      <c r="H62" s="114">
        <f t="shared" si="7"/>
        <v>216.5</v>
      </c>
    </row>
    <row r="63" spans="1:8" ht="68.25" customHeight="1" x14ac:dyDescent="0.25">
      <c r="A63" s="119" t="s">
        <v>67</v>
      </c>
      <c r="B63" s="113" t="s">
        <v>55</v>
      </c>
      <c r="C63" s="113" t="s">
        <v>72</v>
      </c>
      <c r="D63" s="113" t="s">
        <v>95</v>
      </c>
      <c r="E63" s="113" t="s">
        <v>68</v>
      </c>
      <c r="F63" s="114">
        <f t="shared" si="7"/>
        <v>202.8</v>
      </c>
      <c r="G63" s="114">
        <f t="shared" si="7"/>
        <v>209.7</v>
      </c>
      <c r="H63" s="114">
        <f t="shared" si="7"/>
        <v>216.5</v>
      </c>
    </row>
    <row r="64" spans="1:8" ht="32.25" customHeight="1" x14ac:dyDescent="0.25">
      <c r="A64" s="119" t="s">
        <v>69</v>
      </c>
      <c r="B64" s="113" t="s">
        <v>55</v>
      </c>
      <c r="C64" s="113" t="s">
        <v>72</v>
      </c>
      <c r="D64" s="113" t="s">
        <v>95</v>
      </c>
      <c r="E64" s="113" t="s">
        <v>70</v>
      </c>
      <c r="F64" s="114">
        <v>202.8</v>
      </c>
      <c r="G64" s="114">
        <v>209.7</v>
      </c>
      <c r="H64" s="114">
        <v>216.5</v>
      </c>
    </row>
    <row r="65" spans="1:8" ht="90" hidden="1" x14ac:dyDescent="0.25">
      <c r="A65" s="119" t="s">
        <v>96</v>
      </c>
      <c r="B65" s="113" t="s">
        <v>55</v>
      </c>
      <c r="C65" s="113" t="s">
        <v>72</v>
      </c>
      <c r="D65" s="113" t="s">
        <v>97</v>
      </c>
      <c r="E65" s="113" t="s">
        <v>58</v>
      </c>
      <c r="F65" s="114">
        <f t="shared" ref="F65:H66" si="8">F66</f>
        <v>0</v>
      </c>
      <c r="G65" s="114">
        <f t="shared" si="8"/>
        <v>0</v>
      </c>
      <c r="H65" s="114">
        <f t="shared" si="8"/>
        <v>0</v>
      </c>
    </row>
    <row r="66" spans="1:8" ht="26.25" hidden="1" x14ac:dyDescent="0.25">
      <c r="A66" s="119" t="s">
        <v>77</v>
      </c>
      <c r="B66" s="113" t="s">
        <v>55</v>
      </c>
      <c r="C66" s="113" t="s">
        <v>72</v>
      </c>
      <c r="D66" s="113" t="s">
        <v>97</v>
      </c>
      <c r="E66" s="113" t="s">
        <v>78</v>
      </c>
      <c r="F66" s="114">
        <f t="shared" si="8"/>
        <v>0</v>
      </c>
      <c r="G66" s="114">
        <f t="shared" si="8"/>
        <v>0</v>
      </c>
      <c r="H66" s="114">
        <f t="shared" si="8"/>
        <v>0</v>
      </c>
    </row>
    <row r="67" spans="1:8" ht="39" hidden="1" x14ac:dyDescent="0.25">
      <c r="A67" s="119" t="s">
        <v>79</v>
      </c>
      <c r="B67" s="113" t="s">
        <v>55</v>
      </c>
      <c r="C67" s="113" t="s">
        <v>72</v>
      </c>
      <c r="D67" s="113" t="s">
        <v>97</v>
      </c>
      <c r="E67" s="113" t="s">
        <v>80</v>
      </c>
      <c r="F67" s="114">
        <v>0</v>
      </c>
      <c r="G67" s="114">
        <v>0</v>
      </c>
      <c r="H67" s="114">
        <v>0</v>
      </c>
    </row>
    <row r="68" spans="1:8" ht="81.75" customHeight="1" x14ac:dyDescent="0.25">
      <c r="A68" s="119" t="s">
        <v>98</v>
      </c>
      <c r="B68" s="113" t="s">
        <v>55</v>
      </c>
      <c r="C68" s="113" t="s">
        <v>72</v>
      </c>
      <c r="D68" s="113" t="s">
        <v>99</v>
      </c>
      <c r="E68" s="113" t="s">
        <v>58</v>
      </c>
      <c r="F68" s="114">
        <f>F69+F71</f>
        <v>25</v>
      </c>
      <c r="G68" s="114">
        <f>G69+G71</f>
        <v>22.900000000000002</v>
      </c>
      <c r="H68" s="114">
        <f>H69+H71</f>
        <v>21</v>
      </c>
    </row>
    <row r="69" spans="1:8" ht="68.25" customHeight="1" x14ac:dyDescent="0.25">
      <c r="A69" s="119" t="s">
        <v>67</v>
      </c>
      <c r="B69" s="113" t="s">
        <v>55</v>
      </c>
      <c r="C69" s="113" t="s">
        <v>72</v>
      </c>
      <c r="D69" s="113" t="s">
        <v>99</v>
      </c>
      <c r="E69" s="113" t="s">
        <v>68</v>
      </c>
      <c r="F69" s="114">
        <f>F70</f>
        <v>19.600000000000001</v>
      </c>
      <c r="G69" s="114">
        <f>G70</f>
        <v>18.100000000000001</v>
      </c>
      <c r="H69" s="114">
        <f>H70</f>
        <v>16.5</v>
      </c>
    </row>
    <row r="70" spans="1:8" ht="29.25" customHeight="1" x14ac:dyDescent="0.25">
      <c r="A70" s="119" t="s">
        <v>69</v>
      </c>
      <c r="B70" s="113" t="s">
        <v>55</v>
      </c>
      <c r="C70" s="113" t="s">
        <v>72</v>
      </c>
      <c r="D70" s="113" t="s">
        <v>99</v>
      </c>
      <c r="E70" s="113" t="s">
        <v>70</v>
      </c>
      <c r="F70" s="114">
        <v>19.600000000000001</v>
      </c>
      <c r="G70" s="114">
        <v>18.100000000000001</v>
      </c>
      <c r="H70" s="114">
        <v>16.5</v>
      </c>
    </row>
    <row r="71" spans="1:8" ht="30" customHeight="1" x14ac:dyDescent="0.25">
      <c r="A71" s="119" t="s">
        <v>77</v>
      </c>
      <c r="B71" s="113" t="s">
        <v>55</v>
      </c>
      <c r="C71" s="113" t="s">
        <v>72</v>
      </c>
      <c r="D71" s="113" t="s">
        <v>99</v>
      </c>
      <c r="E71" s="113" t="s">
        <v>78</v>
      </c>
      <c r="F71" s="114">
        <f>F72</f>
        <v>5.4</v>
      </c>
      <c r="G71" s="114">
        <f>G72</f>
        <v>4.8</v>
      </c>
      <c r="H71" s="114">
        <f>H72</f>
        <v>4.5</v>
      </c>
    </row>
    <row r="72" spans="1:8" ht="27" customHeight="1" x14ac:dyDescent="0.25">
      <c r="A72" s="119" t="s">
        <v>79</v>
      </c>
      <c r="B72" s="113" t="s">
        <v>55</v>
      </c>
      <c r="C72" s="113" t="s">
        <v>72</v>
      </c>
      <c r="D72" s="113" t="s">
        <v>99</v>
      </c>
      <c r="E72" s="113" t="s">
        <v>80</v>
      </c>
      <c r="F72" s="114">
        <v>5.4</v>
      </c>
      <c r="G72" s="114">
        <v>4.8</v>
      </c>
      <c r="H72" s="114">
        <v>4.5</v>
      </c>
    </row>
    <row r="73" spans="1:8" ht="19.5" hidden="1" customHeight="1" x14ac:dyDescent="0.25">
      <c r="A73" s="119" t="s">
        <v>100</v>
      </c>
      <c r="B73" s="113" t="s">
        <v>55</v>
      </c>
      <c r="C73" s="113" t="s">
        <v>101</v>
      </c>
      <c r="D73" s="113" t="s">
        <v>102</v>
      </c>
      <c r="E73" s="113" t="s">
        <v>58</v>
      </c>
      <c r="F73" s="114">
        <f t="shared" ref="F73:H75" si="9">F74</f>
        <v>0</v>
      </c>
      <c r="G73" s="114">
        <f t="shared" si="9"/>
        <v>0</v>
      </c>
      <c r="H73" s="114">
        <f t="shared" si="9"/>
        <v>0</v>
      </c>
    </row>
    <row r="74" spans="1:8" ht="42.75" hidden="1" customHeight="1" x14ac:dyDescent="0.25">
      <c r="A74" s="119" t="s">
        <v>103</v>
      </c>
      <c r="B74" s="113" t="s">
        <v>55</v>
      </c>
      <c r="C74" s="113" t="s">
        <v>101</v>
      </c>
      <c r="D74" s="113" t="s">
        <v>104</v>
      </c>
      <c r="E74" s="113" t="s">
        <v>58</v>
      </c>
      <c r="F74" s="114">
        <f t="shared" si="9"/>
        <v>0</v>
      </c>
      <c r="G74" s="114">
        <f t="shared" si="9"/>
        <v>0</v>
      </c>
      <c r="H74" s="114">
        <f t="shared" si="9"/>
        <v>0</v>
      </c>
    </row>
    <row r="75" spans="1:8" ht="27" hidden="1" customHeight="1" x14ac:dyDescent="0.25">
      <c r="A75" s="119" t="s">
        <v>105</v>
      </c>
      <c r="B75" s="113" t="s">
        <v>55</v>
      </c>
      <c r="C75" s="113" t="s">
        <v>101</v>
      </c>
      <c r="D75" s="113" t="s">
        <v>104</v>
      </c>
      <c r="E75" s="113" t="s">
        <v>78</v>
      </c>
      <c r="F75" s="114">
        <f t="shared" si="9"/>
        <v>0</v>
      </c>
      <c r="G75" s="114">
        <f t="shared" si="9"/>
        <v>0</v>
      </c>
      <c r="H75" s="114">
        <f t="shared" si="9"/>
        <v>0</v>
      </c>
    </row>
    <row r="76" spans="1:8" ht="27" hidden="1" customHeight="1" x14ac:dyDescent="0.25">
      <c r="A76" s="119" t="s">
        <v>79</v>
      </c>
      <c r="B76" s="113" t="s">
        <v>55</v>
      </c>
      <c r="C76" s="113" t="s">
        <v>101</v>
      </c>
      <c r="D76" s="113" t="s">
        <v>104</v>
      </c>
      <c r="E76" s="113" t="s">
        <v>80</v>
      </c>
      <c r="F76" s="114">
        <v>0</v>
      </c>
      <c r="G76" s="114">
        <v>0</v>
      </c>
      <c r="H76" s="114">
        <v>0</v>
      </c>
    </row>
    <row r="77" spans="1:8" ht="56.25" customHeight="1" x14ac:dyDescent="0.25">
      <c r="A77" s="119" t="s">
        <v>743</v>
      </c>
      <c r="B77" s="113" t="s">
        <v>55</v>
      </c>
      <c r="C77" s="113" t="s">
        <v>72</v>
      </c>
      <c r="D77" s="113" t="s">
        <v>106</v>
      </c>
      <c r="E77" s="113" t="s">
        <v>58</v>
      </c>
      <c r="F77" s="114">
        <f t="shared" ref="F77:H78" si="10">F78</f>
        <v>1.3</v>
      </c>
      <c r="G77" s="114">
        <f t="shared" si="10"/>
        <v>1.3</v>
      </c>
      <c r="H77" s="114">
        <f t="shared" si="10"/>
        <v>1.3</v>
      </c>
    </row>
    <row r="78" spans="1:8" ht="66" customHeight="1" x14ac:dyDescent="0.25">
      <c r="A78" s="119" t="s">
        <v>67</v>
      </c>
      <c r="B78" s="113" t="s">
        <v>55</v>
      </c>
      <c r="C78" s="113" t="s">
        <v>72</v>
      </c>
      <c r="D78" s="113" t="s">
        <v>106</v>
      </c>
      <c r="E78" s="113" t="s">
        <v>68</v>
      </c>
      <c r="F78" s="114">
        <f t="shared" si="10"/>
        <v>1.3</v>
      </c>
      <c r="G78" s="114">
        <f t="shared" si="10"/>
        <v>1.3</v>
      </c>
      <c r="H78" s="114">
        <f t="shared" si="10"/>
        <v>1.3</v>
      </c>
    </row>
    <row r="79" spans="1:8" ht="27" customHeight="1" x14ac:dyDescent="0.25">
      <c r="A79" s="119" t="s">
        <v>69</v>
      </c>
      <c r="B79" s="113" t="s">
        <v>55</v>
      </c>
      <c r="C79" s="113" t="s">
        <v>72</v>
      </c>
      <c r="D79" s="113" t="s">
        <v>106</v>
      </c>
      <c r="E79" s="113" t="s">
        <v>70</v>
      </c>
      <c r="F79" s="114">
        <v>1.3</v>
      </c>
      <c r="G79" s="114">
        <v>1.3</v>
      </c>
      <c r="H79" s="114">
        <v>1.3</v>
      </c>
    </row>
    <row r="80" spans="1:8" ht="20.25" hidden="1" customHeight="1" x14ac:dyDescent="0.25">
      <c r="A80" s="119" t="s">
        <v>100</v>
      </c>
      <c r="B80" s="113" t="s">
        <v>55</v>
      </c>
      <c r="C80" s="113" t="s">
        <v>101</v>
      </c>
      <c r="D80" s="113" t="s">
        <v>57</v>
      </c>
      <c r="E80" s="113" t="s">
        <v>58</v>
      </c>
      <c r="F80" s="114">
        <f t="shared" ref="F80:H84" si="11">F81</f>
        <v>0</v>
      </c>
      <c r="G80" s="114">
        <f t="shared" si="11"/>
        <v>0</v>
      </c>
      <c r="H80" s="114">
        <f t="shared" si="11"/>
        <v>0</v>
      </c>
    </row>
    <row r="81" spans="1:8" ht="27" hidden="1" customHeight="1" x14ac:dyDescent="0.25">
      <c r="A81" s="119" t="s">
        <v>61</v>
      </c>
      <c r="B81" s="113" t="s">
        <v>55</v>
      </c>
      <c r="C81" s="113" t="s">
        <v>101</v>
      </c>
      <c r="D81" s="113" t="s">
        <v>62</v>
      </c>
      <c r="E81" s="113" t="s">
        <v>58</v>
      </c>
      <c r="F81" s="114">
        <f t="shared" si="11"/>
        <v>0</v>
      </c>
      <c r="G81" s="114">
        <f t="shared" si="11"/>
        <v>0</v>
      </c>
      <c r="H81" s="114">
        <f t="shared" si="11"/>
        <v>0</v>
      </c>
    </row>
    <row r="82" spans="1:8" ht="27" hidden="1" customHeight="1" x14ac:dyDescent="0.25">
      <c r="A82" s="119" t="s">
        <v>63</v>
      </c>
      <c r="B82" s="113" t="s">
        <v>55</v>
      </c>
      <c r="C82" s="113" t="s">
        <v>101</v>
      </c>
      <c r="D82" s="113" t="s">
        <v>64</v>
      </c>
      <c r="E82" s="113" t="s">
        <v>58</v>
      </c>
      <c r="F82" s="114">
        <f t="shared" si="11"/>
        <v>0</v>
      </c>
      <c r="G82" s="114">
        <f t="shared" si="11"/>
        <v>0</v>
      </c>
      <c r="H82" s="114">
        <f t="shared" si="11"/>
        <v>0</v>
      </c>
    </row>
    <row r="83" spans="1:8" ht="41.25" hidden="1" customHeight="1" x14ac:dyDescent="0.25">
      <c r="A83" s="119" t="s">
        <v>103</v>
      </c>
      <c r="B83" s="113" t="s">
        <v>55</v>
      </c>
      <c r="C83" s="113" t="s">
        <v>101</v>
      </c>
      <c r="D83" s="113" t="s">
        <v>107</v>
      </c>
      <c r="E83" s="113" t="s">
        <v>58</v>
      </c>
      <c r="F83" s="114">
        <f t="shared" si="11"/>
        <v>0</v>
      </c>
      <c r="G83" s="114">
        <f t="shared" si="11"/>
        <v>0</v>
      </c>
      <c r="H83" s="114">
        <f t="shared" si="11"/>
        <v>0</v>
      </c>
    </row>
    <row r="84" spans="1:8" ht="27" hidden="1" customHeight="1" x14ac:dyDescent="0.25">
      <c r="A84" s="119" t="s">
        <v>77</v>
      </c>
      <c r="B84" s="113" t="s">
        <v>55</v>
      </c>
      <c r="C84" s="113" t="s">
        <v>101</v>
      </c>
      <c r="D84" s="113" t="s">
        <v>107</v>
      </c>
      <c r="E84" s="113" t="s">
        <v>78</v>
      </c>
      <c r="F84" s="114">
        <f t="shared" si="11"/>
        <v>0</v>
      </c>
      <c r="G84" s="114">
        <f t="shared" si="11"/>
        <v>0</v>
      </c>
      <c r="H84" s="114">
        <f t="shared" si="11"/>
        <v>0</v>
      </c>
    </row>
    <row r="85" spans="1:8" ht="27.75" hidden="1" customHeight="1" x14ac:dyDescent="0.25">
      <c r="A85" s="119" t="s">
        <v>79</v>
      </c>
      <c r="B85" s="113" t="s">
        <v>55</v>
      </c>
      <c r="C85" s="113" t="s">
        <v>101</v>
      </c>
      <c r="D85" s="113" t="s">
        <v>107</v>
      </c>
      <c r="E85" s="113" t="s">
        <v>80</v>
      </c>
      <c r="F85" s="114"/>
      <c r="G85" s="114"/>
      <c r="H85" s="114"/>
    </row>
    <row r="86" spans="1:8" ht="27" customHeight="1" x14ac:dyDescent="0.25">
      <c r="A86" s="119" t="s">
        <v>108</v>
      </c>
      <c r="B86" s="113" t="s">
        <v>55</v>
      </c>
      <c r="C86" s="113" t="s">
        <v>109</v>
      </c>
      <c r="D86" s="113" t="s">
        <v>57</v>
      </c>
      <c r="E86" s="113" t="s">
        <v>58</v>
      </c>
      <c r="F86" s="114">
        <f>F87</f>
        <v>3092.2</v>
      </c>
      <c r="G86" s="114">
        <f t="shared" ref="G86:H87" si="12">G87</f>
        <v>3246</v>
      </c>
      <c r="H86" s="114">
        <f t="shared" si="12"/>
        <v>3366.7</v>
      </c>
    </row>
    <row r="87" spans="1:8" ht="27" customHeight="1" x14ac:dyDescent="0.25">
      <c r="A87" s="119" t="s">
        <v>61</v>
      </c>
      <c r="B87" s="113" t="s">
        <v>55</v>
      </c>
      <c r="C87" s="113" t="s">
        <v>109</v>
      </c>
      <c r="D87" s="113" t="s">
        <v>62</v>
      </c>
      <c r="E87" s="113" t="s">
        <v>58</v>
      </c>
      <c r="F87" s="114">
        <f>F88</f>
        <v>3092.2</v>
      </c>
      <c r="G87" s="114">
        <f t="shared" si="12"/>
        <v>3246</v>
      </c>
      <c r="H87" s="114">
        <f t="shared" si="12"/>
        <v>3366.7</v>
      </c>
    </row>
    <row r="88" spans="1:8" ht="29.25" customHeight="1" x14ac:dyDescent="0.25">
      <c r="A88" s="119" t="s">
        <v>63</v>
      </c>
      <c r="B88" s="113" t="s">
        <v>55</v>
      </c>
      <c r="C88" s="113" t="s">
        <v>109</v>
      </c>
      <c r="D88" s="113" t="s">
        <v>64</v>
      </c>
      <c r="E88" s="113" t="s">
        <v>58</v>
      </c>
      <c r="F88" s="114">
        <f>F89+F94</f>
        <v>3092.2</v>
      </c>
      <c r="G88" s="114">
        <f>G89+G94</f>
        <v>3246</v>
      </c>
      <c r="H88" s="114">
        <f>H89+H94</f>
        <v>3366.7</v>
      </c>
    </row>
    <row r="89" spans="1:8" ht="32.25" customHeight="1" x14ac:dyDescent="0.25">
      <c r="A89" s="119" t="s">
        <v>75</v>
      </c>
      <c r="B89" s="113" t="s">
        <v>55</v>
      </c>
      <c r="C89" s="113" t="s">
        <v>109</v>
      </c>
      <c r="D89" s="113" t="s">
        <v>76</v>
      </c>
      <c r="E89" s="113" t="s">
        <v>58</v>
      </c>
      <c r="F89" s="114">
        <f>F90+F92</f>
        <v>2493.1</v>
      </c>
      <c r="G89" s="114">
        <f>G90+G92</f>
        <v>2624</v>
      </c>
      <c r="H89" s="114">
        <f>H90+H92</f>
        <v>2723.2</v>
      </c>
    </row>
    <row r="90" spans="1:8" ht="70.5" customHeight="1" x14ac:dyDescent="0.25">
      <c r="A90" s="119" t="s">
        <v>67</v>
      </c>
      <c r="B90" s="113" t="s">
        <v>55</v>
      </c>
      <c r="C90" s="113" t="s">
        <v>109</v>
      </c>
      <c r="D90" s="113" t="s">
        <v>76</v>
      </c>
      <c r="E90" s="113" t="s">
        <v>68</v>
      </c>
      <c r="F90" s="114">
        <f>F91</f>
        <v>2491.1</v>
      </c>
      <c r="G90" s="114">
        <f>G91</f>
        <v>2622</v>
      </c>
      <c r="H90" s="114">
        <f>H91</f>
        <v>2721.2</v>
      </c>
    </row>
    <row r="91" spans="1:8" ht="27" customHeight="1" x14ac:dyDescent="0.25">
      <c r="A91" s="119" t="s">
        <v>69</v>
      </c>
      <c r="B91" s="113" t="s">
        <v>55</v>
      </c>
      <c r="C91" s="113" t="s">
        <v>109</v>
      </c>
      <c r="D91" s="113" t="s">
        <v>76</v>
      </c>
      <c r="E91" s="113" t="s">
        <v>70</v>
      </c>
      <c r="F91" s="114">
        <v>2491.1</v>
      </c>
      <c r="G91" s="114">
        <v>2622</v>
      </c>
      <c r="H91" s="114">
        <v>2721.2</v>
      </c>
    </row>
    <row r="92" spans="1:8" ht="15.75" customHeight="1" x14ac:dyDescent="0.25">
      <c r="A92" s="119" t="s">
        <v>81</v>
      </c>
      <c r="B92" s="113" t="s">
        <v>55</v>
      </c>
      <c r="C92" s="113" t="s">
        <v>109</v>
      </c>
      <c r="D92" s="113" t="s">
        <v>76</v>
      </c>
      <c r="E92" s="113" t="s">
        <v>82</v>
      </c>
      <c r="F92" s="114">
        <f>F93</f>
        <v>2</v>
      </c>
      <c r="G92" s="114">
        <f>G93</f>
        <v>2</v>
      </c>
      <c r="H92" s="114">
        <f>H93</f>
        <v>2</v>
      </c>
    </row>
    <row r="93" spans="1:8" ht="17.25" customHeight="1" x14ac:dyDescent="0.25">
      <c r="A93" s="119" t="s">
        <v>83</v>
      </c>
      <c r="B93" s="113" t="s">
        <v>55</v>
      </c>
      <c r="C93" s="113" t="s">
        <v>109</v>
      </c>
      <c r="D93" s="113" t="s">
        <v>76</v>
      </c>
      <c r="E93" s="113" t="s">
        <v>84</v>
      </c>
      <c r="F93" s="114">
        <v>2</v>
      </c>
      <c r="G93" s="114">
        <v>2</v>
      </c>
      <c r="H93" s="114">
        <v>2</v>
      </c>
    </row>
    <row r="94" spans="1:8" ht="27" customHeight="1" x14ac:dyDescent="0.25">
      <c r="A94" s="119" t="s">
        <v>110</v>
      </c>
      <c r="B94" s="113" t="s">
        <v>55</v>
      </c>
      <c r="C94" s="113" t="s">
        <v>109</v>
      </c>
      <c r="D94" s="113" t="s">
        <v>111</v>
      </c>
      <c r="E94" s="113" t="s">
        <v>58</v>
      </c>
      <c r="F94" s="114">
        <f t="shared" ref="F94:H95" si="13">F95</f>
        <v>599.1</v>
      </c>
      <c r="G94" s="114">
        <f t="shared" si="13"/>
        <v>622</v>
      </c>
      <c r="H94" s="114">
        <f t="shared" si="13"/>
        <v>643.5</v>
      </c>
    </row>
    <row r="95" spans="1:8" ht="67.5" customHeight="1" x14ac:dyDescent="0.25">
      <c r="A95" s="119" t="s">
        <v>67</v>
      </c>
      <c r="B95" s="113" t="s">
        <v>55</v>
      </c>
      <c r="C95" s="113" t="s">
        <v>109</v>
      </c>
      <c r="D95" s="113" t="s">
        <v>111</v>
      </c>
      <c r="E95" s="113" t="s">
        <v>68</v>
      </c>
      <c r="F95" s="114">
        <f t="shared" si="13"/>
        <v>599.1</v>
      </c>
      <c r="G95" s="114">
        <f t="shared" si="13"/>
        <v>622</v>
      </c>
      <c r="H95" s="114">
        <f t="shared" si="13"/>
        <v>643.5</v>
      </c>
    </row>
    <row r="96" spans="1:8" ht="27" customHeight="1" x14ac:dyDescent="0.25">
      <c r="A96" s="119" t="s">
        <v>69</v>
      </c>
      <c r="B96" s="113" t="s">
        <v>55</v>
      </c>
      <c r="C96" s="113" t="s">
        <v>109</v>
      </c>
      <c r="D96" s="113" t="s">
        <v>111</v>
      </c>
      <c r="E96" s="113" t="s">
        <v>70</v>
      </c>
      <c r="F96" s="114">
        <v>599.1</v>
      </c>
      <c r="G96" s="114">
        <v>622</v>
      </c>
      <c r="H96" s="114">
        <v>643.5</v>
      </c>
    </row>
    <row r="97" spans="1:8" ht="18.75" hidden="1" customHeight="1" x14ac:dyDescent="0.25">
      <c r="A97" s="119" t="s">
        <v>112</v>
      </c>
      <c r="B97" s="113" t="s">
        <v>55</v>
      </c>
      <c r="C97" s="113" t="s">
        <v>113</v>
      </c>
      <c r="D97" s="113" t="s">
        <v>57</v>
      </c>
      <c r="E97" s="113" t="s">
        <v>58</v>
      </c>
      <c r="F97" s="114">
        <f t="shared" ref="F97:H100" si="14">F98</f>
        <v>0</v>
      </c>
      <c r="G97" s="114">
        <f t="shared" si="14"/>
        <v>0</v>
      </c>
      <c r="H97" s="114">
        <f t="shared" si="14"/>
        <v>0</v>
      </c>
    </row>
    <row r="98" spans="1:8" ht="18.75" hidden="1" customHeight="1" x14ac:dyDescent="0.25">
      <c r="A98" s="119" t="s">
        <v>114</v>
      </c>
      <c r="B98" s="113" t="s">
        <v>55</v>
      </c>
      <c r="C98" s="113" t="s">
        <v>113</v>
      </c>
      <c r="D98" s="113" t="s">
        <v>115</v>
      </c>
      <c r="E98" s="113" t="s">
        <v>58</v>
      </c>
      <c r="F98" s="114">
        <f t="shared" si="14"/>
        <v>0</v>
      </c>
      <c r="G98" s="114">
        <f t="shared" si="14"/>
        <v>0</v>
      </c>
      <c r="H98" s="114">
        <f t="shared" si="14"/>
        <v>0</v>
      </c>
    </row>
    <row r="99" spans="1:8" ht="28.5" hidden="1" customHeight="1" x14ac:dyDescent="0.25">
      <c r="A99" s="119" t="s">
        <v>116</v>
      </c>
      <c r="B99" s="113" t="s">
        <v>55</v>
      </c>
      <c r="C99" s="113" t="s">
        <v>113</v>
      </c>
      <c r="D99" s="113" t="s">
        <v>117</v>
      </c>
      <c r="E99" s="113" t="s">
        <v>58</v>
      </c>
      <c r="F99" s="114">
        <f t="shared" si="14"/>
        <v>0</v>
      </c>
      <c r="G99" s="114">
        <f t="shared" si="14"/>
        <v>0</v>
      </c>
      <c r="H99" s="114">
        <f t="shared" si="14"/>
        <v>0</v>
      </c>
    </row>
    <row r="100" spans="1:8" ht="27" hidden="1" customHeight="1" x14ac:dyDescent="0.25">
      <c r="A100" s="119" t="s">
        <v>77</v>
      </c>
      <c r="B100" s="113" t="s">
        <v>55</v>
      </c>
      <c r="C100" s="113" t="s">
        <v>113</v>
      </c>
      <c r="D100" s="113" t="s">
        <v>117</v>
      </c>
      <c r="E100" s="113" t="s">
        <v>78</v>
      </c>
      <c r="F100" s="114">
        <f t="shared" si="14"/>
        <v>0</v>
      </c>
      <c r="G100" s="114">
        <f t="shared" si="14"/>
        <v>0</v>
      </c>
      <c r="H100" s="114">
        <f t="shared" si="14"/>
        <v>0</v>
      </c>
    </row>
    <row r="101" spans="1:8" ht="27" hidden="1" customHeight="1" x14ac:dyDescent="0.25">
      <c r="A101" s="119" t="s">
        <v>79</v>
      </c>
      <c r="B101" s="113" t="s">
        <v>55</v>
      </c>
      <c r="C101" s="113" t="s">
        <v>113</v>
      </c>
      <c r="D101" s="113" t="s">
        <v>117</v>
      </c>
      <c r="E101" s="113" t="s">
        <v>80</v>
      </c>
      <c r="F101" s="114"/>
      <c r="G101" s="114"/>
      <c r="H101" s="114"/>
    </row>
    <row r="102" spans="1:8" ht="18" customHeight="1" x14ac:dyDescent="0.25">
      <c r="A102" s="119" t="s">
        <v>118</v>
      </c>
      <c r="B102" s="113" t="s">
        <v>55</v>
      </c>
      <c r="C102" s="113" t="s">
        <v>119</v>
      </c>
      <c r="D102" s="113" t="s">
        <v>57</v>
      </c>
      <c r="E102" s="113" t="s">
        <v>58</v>
      </c>
      <c r="F102" s="114">
        <f>F103</f>
        <v>99</v>
      </c>
      <c r="G102" s="114">
        <f t="shared" ref="G102:H106" si="15">G103</f>
        <v>99</v>
      </c>
      <c r="H102" s="114">
        <f t="shared" si="15"/>
        <v>99</v>
      </c>
    </row>
    <row r="103" spans="1:8" ht="15.75" customHeight="1" x14ac:dyDescent="0.25">
      <c r="A103" s="119" t="s">
        <v>120</v>
      </c>
      <c r="B103" s="113" t="s">
        <v>55</v>
      </c>
      <c r="C103" s="113" t="s">
        <v>119</v>
      </c>
      <c r="D103" s="113" t="s">
        <v>121</v>
      </c>
      <c r="E103" s="113" t="s">
        <v>58</v>
      </c>
      <c r="F103" s="114">
        <f>F104</f>
        <v>99</v>
      </c>
      <c r="G103" s="114">
        <f t="shared" si="15"/>
        <v>99</v>
      </c>
      <c r="H103" s="114">
        <f t="shared" si="15"/>
        <v>99</v>
      </c>
    </row>
    <row r="104" spans="1:8" ht="17.25" customHeight="1" x14ac:dyDescent="0.25">
      <c r="A104" s="119" t="s">
        <v>122</v>
      </c>
      <c r="B104" s="113" t="s">
        <v>55</v>
      </c>
      <c r="C104" s="113" t="s">
        <v>119</v>
      </c>
      <c r="D104" s="113" t="s">
        <v>123</v>
      </c>
      <c r="E104" s="113" t="s">
        <v>58</v>
      </c>
      <c r="F104" s="114">
        <f>F105</f>
        <v>99</v>
      </c>
      <c r="G104" s="114">
        <f t="shared" si="15"/>
        <v>99</v>
      </c>
      <c r="H104" s="114">
        <f t="shared" si="15"/>
        <v>99</v>
      </c>
    </row>
    <row r="105" spans="1:8" ht="30.75" customHeight="1" x14ac:dyDescent="0.25">
      <c r="A105" s="119" t="s">
        <v>124</v>
      </c>
      <c r="B105" s="113" t="s">
        <v>55</v>
      </c>
      <c r="C105" s="113" t="s">
        <v>119</v>
      </c>
      <c r="D105" s="113" t="s">
        <v>125</v>
      </c>
      <c r="E105" s="113" t="s">
        <v>58</v>
      </c>
      <c r="F105" s="114">
        <f>F106</f>
        <v>99</v>
      </c>
      <c r="G105" s="114">
        <f t="shared" si="15"/>
        <v>99</v>
      </c>
      <c r="H105" s="114">
        <f t="shared" si="15"/>
        <v>99</v>
      </c>
    </row>
    <row r="106" spans="1:8" ht="19.5" customHeight="1" x14ac:dyDescent="0.25">
      <c r="A106" s="119" t="s">
        <v>81</v>
      </c>
      <c r="B106" s="113" t="s">
        <v>55</v>
      </c>
      <c r="C106" s="113" t="s">
        <v>119</v>
      </c>
      <c r="D106" s="113" t="s">
        <v>125</v>
      </c>
      <c r="E106" s="113" t="s">
        <v>82</v>
      </c>
      <c r="F106" s="114">
        <f>F107</f>
        <v>99</v>
      </c>
      <c r="G106" s="114">
        <f t="shared" si="15"/>
        <v>99</v>
      </c>
      <c r="H106" s="114">
        <f t="shared" si="15"/>
        <v>99</v>
      </c>
    </row>
    <row r="107" spans="1:8" ht="16.5" customHeight="1" x14ac:dyDescent="0.25">
      <c r="A107" s="119" t="s">
        <v>126</v>
      </c>
      <c r="B107" s="113" t="s">
        <v>55</v>
      </c>
      <c r="C107" s="113" t="s">
        <v>119</v>
      </c>
      <c r="D107" s="113" t="s">
        <v>125</v>
      </c>
      <c r="E107" s="113" t="s">
        <v>127</v>
      </c>
      <c r="F107" s="114">
        <v>99</v>
      </c>
      <c r="G107" s="114">
        <v>99</v>
      </c>
      <c r="H107" s="114">
        <v>99</v>
      </c>
    </row>
    <row r="108" spans="1:8" ht="15" x14ac:dyDescent="0.25">
      <c r="A108" s="119" t="s">
        <v>128</v>
      </c>
      <c r="B108" s="113" t="s">
        <v>55</v>
      </c>
      <c r="C108" s="113" t="s">
        <v>129</v>
      </c>
      <c r="D108" s="113" t="s">
        <v>57</v>
      </c>
      <c r="E108" s="113" t="s">
        <v>58</v>
      </c>
      <c r="F108" s="114">
        <f>F123+F150+F165+F171+F203+F109+F187+F118+F155+F195+F199</f>
        <v>7512</v>
      </c>
      <c r="G108" s="114">
        <f>G123+G150+G155+G165+G171+G195+G199+G203</f>
        <v>6565.5</v>
      </c>
      <c r="H108" s="114">
        <f>H123+H150+H165+H171+H203+H109+H187+H118+H155+H195+H199</f>
        <v>3596.6</v>
      </c>
    </row>
    <row r="109" spans="1:8" ht="39" hidden="1" x14ac:dyDescent="0.25">
      <c r="A109" s="119" t="s">
        <v>130</v>
      </c>
      <c r="B109" s="113" t="s">
        <v>55</v>
      </c>
      <c r="C109" s="113" t="s">
        <v>129</v>
      </c>
      <c r="D109" s="113" t="s">
        <v>131</v>
      </c>
      <c r="E109" s="113" t="s">
        <v>58</v>
      </c>
      <c r="F109" s="114">
        <f t="shared" ref="F109:H112" si="16">F110</f>
        <v>0</v>
      </c>
      <c r="G109" s="114">
        <f t="shared" si="16"/>
        <v>0</v>
      </c>
      <c r="H109" s="114">
        <f t="shared" si="16"/>
        <v>0</v>
      </c>
    </row>
    <row r="110" spans="1:8" ht="26.25" hidden="1" x14ac:dyDescent="0.25">
      <c r="A110" s="119" t="s">
        <v>132</v>
      </c>
      <c r="B110" s="113" t="s">
        <v>55</v>
      </c>
      <c r="C110" s="113" t="s">
        <v>129</v>
      </c>
      <c r="D110" s="113" t="s">
        <v>133</v>
      </c>
      <c r="E110" s="113" t="s">
        <v>58</v>
      </c>
      <c r="F110" s="114">
        <f t="shared" si="16"/>
        <v>0</v>
      </c>
      <c r="G110" s="114">
        <f t="shared" si="16"/>
        <v>0</v>
      </c>
      <c r="H110" s="114">
        <f t="shared" si="16"/>
        <v>0</v>
      </c>
    </row>
    <row r="111" spans="1:8" ht="15" hidden="1" x14ac:dyDescent="0.25">
      <c r="A111" s="119" t="s">
        <v>134</v>
      </c>
      <c r="B111" s="113" t="s">
        <v>55</v>
      </c>
      <c r="C111" s="113" t="s">
        <v>129</v>
      </c>
      <c r="D111" s="113" t="s">
        <v>135</v>
      </c>
      <c r="E111" s="113" t="s">
        <v>58</v>
      </c>
      <c r="F111" s="114">
        <f t="shared" si="16"/>
        <v>0</v>
      </c>
      <c r="G111" s="114">
        <f t="shared" si="16"/>
        <v>0</v>
      </c>
      <c r="H111" s="114">
        <f t="shared" si="16"/>
        <v>0</v>
      </c>
    </row>
    <row r="112" spans="1:8" ht="26.25" hidden="1" x14ac:dyDescent="0.25">
      <c r="A112" s="119" t="s">
        <v>77</v>
      </c>
      <c r="B112" s="113" t="s">
        <v>55</v>
      </c>
      <c r="C112" s="113" t="s">
        <v>129</v>
      </c>
      <c r="D112" s="113" t="s">
        <v>135</v>
      </c>
      <c r="E112" s="113" t="s">
        <v>78</v>
      </c>
      <c r="F112" s="114">
        <f t="shared" si="16"/>
        <v>0</v>
      </c>
      <c r="G112" s="114">
        <f t="shared" si="16"/>
        <v>0</v>
      </c>
      <c r="H112" s="114">
        <f t="shared" si="16"/>
        <v>0</v>
      </c>
    </row>
    <row r="113" spans="1:8" ht="39" hidden="1" x14ac:dyDescent="0.25">
      <c r="A113" s="119" t="s">
        <v>79</v>
      </c>
      <c r="B113" s="113" t="s">
        <v>55</v>
      </c>
      <c r="C113" s="113" t="s">
        <v>129</v>
      </c>
      <c r="D113" s="113" t="s">
        <v>135</v>
      </c>
      <c r="E113" s="113" t="s">
        <v>80</v>
      </c>
      <c r="F113" s="114">
        <v>0</v>
      </c>
      <c r="G113" s="114">
        <v>0</v>
      </c>
      <c r="H113" s="114">
        <v>0</v>
      </c>
    </row>
    <row r="114" spans="1:8" ht="15" hidden="1" x14ac:dyDescent="0.25">
      <c r="A114" s="119"/>
      <c r="B114" s="113"/>
      <c r="C114" s="113"/>
      <c r="D114" s="113"/>
      <c r="E114" s="113"/>
      <c r="F114" s="114"/>
      <c r="G114" s="114"/>
      <c r="H114" s="114"/>
    </row>
    <row r="115" spans="1:8" ht="15" hidden="1" x14ac:dyDescent="0.25">
      <c r="A115" s="119"/>
      <c r="B115" s="113"/>
      <c r="C115" s="113"/>
      <c r="D115" s="113"/>
      <c r="E115" s="113"/>
      <c r="F115" s="114"/>
      <c r="G115" s="114"/>
      <c r="H115" s="114"/>
    </row>
    <row r="116" spans="1:8" ht="15" hidden="1" x14ac:dyDescent="0.25">
      <c r="A116" s="119"/>
      <c r="B116" s="113"/>
      <c r="C116" s="113"/>
      <c r="D116" s="113"/>
      <c r="E116" s="113"/>
      <c r="F116" s="114"/>
      <c r="G116" s="114"/>
      <c r="H116" s="114"/>
    </row>
    <row r="117" spans="1:8" ht="15" hidden="1" x14ac:dyDescent="0.25">
      <c r="A117" s="119"/>
      <c r="B117" s="113"/>
      <c r="C117" s="113"/>
      <c r="D117" s="113"/>
      <c r="E117" s="113"/>
      <c r="F117" s="114"/>
      <c r="G117" s="114"/>
      <c r="H117" s="114"/>
    </row>
    <row r="118" spans="1:8" ht="39" hidden="1" x14ac:dyDescent="0.25">
      <c r="A118" s="119" t="s">
        <v>130</v>
      </c>
      <c r="B118" s="113" t="s">
        <v>55</v>
      </c>
      <c r="C118" s="113" t="s">
        <v>129</v>
      </c>
      <c r="D118" s="113" t="s">
        <v>131</v>
      </c>
      <c r="E118" s="113" t="s">
        <v>58</v>
      </c>
      <c r="F118" s="114">
        <f>F119</f>
        <v>0</v>
      </c>
      <c r="G118" s="114">
        <f t="shared" ref="G118:H121" si="17">G119</f>
        <v>0</v>
      </c>
      <c r="H118" s="114">
        <f t="shared" si="17"/>
        <v>0</v>
      </c>
    </row>
    <row r="119" spans="1:8" ht="26.25" hidden="1" x14ac:dyDescent="0.25">
      <c r="A119" s="119" t="s">
        <v>132</v>
      </c>
      <c r="B119" s="113" t="s">
        <v>55</v>
      </c>
      <c r="C119" s="113" t="s">
        <v>129</v>
      </c>
      <c r="D119" s="113" t="s">
        <v>133</v>
      </c>
      <c r="E119" s="113" t="s">
        <v>58</v>
      </c>
      <c r="F119" s="114">
        <f>F120</f>
        <v>0</v>
      </c>
      <c r="G119" s="114">
        <f t="shared" si="17"/>
        <v>0</v>
      </c>
      <c r="H119" s="114">
        <f t="shared" si="17"/>
        <v>0</v>
      </c>
    </row>
    <row r="120" spans="1:8" ht="15" hidden="1" x14ac:dyDescent="0.25">
      <c r="A120" s="119" t="s">
        <v>134</v>
      </c>
      <c r="B120" s="113" t="s">
        <v>55</v>
      </c>
      <c r="C120" s="113" t="s">
        <v>129</v>
      </c>
      <c r="D120" s="113" t="s">
        <v>135</v>
      </c>
      <c r="E120" s="113" t="s">
        <v>58</v>
      </c>
      <c r="F120" s="114">
        <f>F121</f>
        <v>0</v>
      </c>
      <c r="G120" s="114">
        <f t="shared" si="17"/>
        <v>0</v>
      </c>
      <c r="H120" s="114">
        <f t="shared" si="17"/>
        <v>0</v>
      </c>
    </row>
    <row r="121" spans="1:8" ht="26.25" hidden="1" x14ac:dyDescent="0.25">
      <c r="A121" s="119" t="s">
        <v>77</v>
      </c>
      <c r="B121" s="113" t="s">
        <v>55</v>
      </c>
      <c r="C121" s="113" t="s">
        <v>129</v>
      </c>
      <c r="D121" s="113" t="s">
        <v>135</v>
      </c>
      <c r="E121" s="113" t="s">
        <v>78</v>
      </c>
      <c r="F121" s="114">
        <f>F122</f>
        <v>0</v>
      </c>
      <c r="G121" s="114">
        <f t="shared" si="17"/>
        <v>0</v>
      </c>
      <c r="H121" s="114">
        <f t="shared" si="17"/>
        <v>0</v>
      </c>
    </row>
    <row r="122" spans="1:8" ht="39" hidden="1" x14ac:dyDescent="0.25">
      <c r="A122" s="119" t="s">
        <v>79</v>
      </c>
      <c r="B122" s="113" t="s">
        <v>55</v>
      </c>
      <c r="C122" s="113" t="s">
        <v>129</v>
      </c>
      <c r="D122" s="113" t="s">
        <v>135</v>
      </c>
      <c r="E122" s="113" t="s">
        <v>80</v>
      </c>
      <c r="F122" s="114"/>
      <c r="G122" s="114"/>
      <c r="H122" s="114"/>
    </row>
    <row r="123" spans="1:8" ht="45.75" customHeight="1" x14ac:dyDescent="0.25">
      <c r="A123" s="119" t="s">
        <v>750</v>
      </c>
      <c r="B123" s="113" t="s">
        <v>55</v>
      </c>
      <c r="C123" s="113" t="s">
        <v>129</v>
      </c>
      <c r="D123" s="113" t="s">
        <v>136</v>
      </c>
      <c r="E123" s="113" t="s">
        <v>58</v>
      </c>
      <c r="F123" s="114">
        <f>F124+F138+F142+F146</f>
        <v>613.69999999999993</v>
      </c>
      <c r="G123" s="114">
        <f>G124+G138+G142+G146</f>
        <v>608.20000000000005</v>
      </c>
      <c r="H123" s="114">
        <f>H124+H138+H142+H146</f>
        <v>0</v>
      </c>
    </row>
    <row r="124" spans="1:8" ht="27.75" customHeight="1" x14ac:dyDescent="0.25">
      <c r="A124" s="119" t="s">
        <v>137</v>
      </c>
      <c r="B124" s="113" t="s">
        <v>55</v>
      </c>
      <c r="C124" s="113" t="s">
        <v>129</v>
      </c>
      <c r="D124" s="113" t="s">
        <v>138</v>
      </c>
      <c r="E124" s="113" t="s">
        <v>58</v>
      </c>
      <c r="F124" s="114">
        <f>F125</f>
        <v>30</v>
      </c>
      <c r="G124" s="114">
        <f>G125</f>
        <v>30</v>
      </c>
      <c r="H124" s="114">
        <f>H125</f>
        <v>0</v>
      </c>
    </row>
    <row r="125" spans="1:8" ht="15.75" customHeight="1" x14ac:dyDescent="0.25">
      <c r="A125" s="119" t="s">
        <v>134</v>
      </c>
      <c r="B125" s="113" t="s">
        <v>55</v>
      </c>
      <c r="C125" s="113" t="s">
        <v>129</v>
      </c>
      <c r="D125" s="113" t="s">
        <v>139</v>
      </c>
      <c r="E125" s="113" t="s">
        <v>58</v>
      </c>
      <c r="F125" s="114">
        <f>F128</f>
        <v>30</v>
      </c>
      <c r="G125" s="114">
        <f>G128</f>
        <v>30</v>
      </c>
      <c r="H125" s="114">
        <f>H128</f>
        <v>0</v>
      </c>
    </row>
    <row r="126" spans="1:8" ht="27" hidden="1" customHeight="1" x14ac:dyDescent="0.25">
      <c r="A126" s="119" t="s">
        <v>77</v>
      </c>
      <c r="B126" s="113" t="s">
        <v>55</v>
      </c>
      <c r="C126" s="113" t="s">
        <v>129</v>
      </c>
      <c r="D126" s="113" t="s">
        <v>139</v>
      </c>
      <c r="E126" s="113" t="s">
        <v>78</v>
      </c>
      <c r="F126" s="114">
        <f>F127</f>
        <v>0</v>
      </c>
      <c r="G126" s="114">
        <f>G127</f>
        <v>0</v>
      </c>
      <c r="H126" s="114">
        <f>H127</f>
        <v>0</v>
      </c>
    </row>
    <row r="127" spans="1:8" ht="27.75" hidden="1" customHeight="1" x14ac:dyDescent="0.25">
      <c r="A127" s="119" t="s">
        <v>79</v>
      </c>
      <c r="B127" s="113" t="s">
        <v>55</v>
      </c>
      <c r="C127" s="113" t="s">
        <v>129</v>
      </c>
      <c r="D127" s="113" t="s">
        <v>139</v>
      </c>
      <c r="E127" s="113" t="s">
        <v>80</v>
      </c>
      <c r="F127" s="114">
        <f>45-45</f>
        <v>0</v>
      </c>
      <c r="G127" s="114">
        <f>45-45</f>
        <v>0</v>
      </c>
      <c r="H127" s="114">
        <f>45-45</f>
        <v>0</v>
      </c>
    </row>
    <row r="128" spans="1:8" ht="17.25" customHeight="1" x14ac:dyDescent="0.25">
      <c r="A128" s="119" t="s">
        <v>81</v>
      </c>
      <c r="B128" s="113" t="s">
        <v>55</v>
      </c>
      <c r="C128" s="113" t="s">
        <v>129</v>
      </c>
      <c r="D128" s="113" t="s">
        <v>139</v>
      </c>
      <c r="E128" s="113" t="s">
        <v>82</v>
      </c>
      <c r="F128" s="114">
        <f>F129</f>
        <v>30</v>
      </c>
      <c r="G128" s="114">
        <f>G129</f>
        <v>30</v>
      </c>
      <c r="H128" s="114">
        <f>H129</f>
        <v>0</v>
      </c>
    </row>
    <row r="129" spans="1:8" ht="18" customHeight="1" x14ac:dyDescent="0.25">
      <c r="A129" s="119" t="s">
        <v>83</v>
      </c>
      <c r="B129" s="113" t="s">
        <v>55</v>
      </c>
      <c r="C129" s="113" t="s">
        <v>129</v>
      </c>
      <c r="D129" s="113" t="s">
        <v>139</v>
      </c>
      <c r="E129" s="113" t="s">
        <v>84</v>
      </c>
      <c r="F129" s="114">
        <v>30</v>
      </c>
      <c r="G129" s="114">
        <v>30</v>
      </c>
      <c r="H129" s="114">
        <v>0</v>
      </c>
    </row>
    <row r="130" spans="1:8" ht="76.5" hidden="1" customHeight="1" x14ac:dyDescent="0.25">
      <c r="A130" s="119" t="s">
        <v>140</v>
      </c>
      <c r="B130" s="113" t="s">
        <v>55</v>
      </c>
      <c r="C130" s="113" t="s">
        <v>129</v>
      </c>
      <c r="D130" s="113" t="s">
        <v>141</v>
      </c>
      <c r="E130" s="113" t="s">
        <v>58</v>
      </c>
      <c r="F130" s="114">
        <f t="shared" ref="F130:H132" si="18">F131</f>
        <v>0</v>
      </c>
      <c r="G130" s="114">
        <f t="shared" si="18"/>
        <v>0</v>
      </c>
      <c r="H130" s="114">
        <f t="shared" si="18"/>
        <v>0</v>
      </c>
    </row>
    <row r="131" spans="1:8" ht="15.75" hidden="1" customHeight="1" x14ac:dyDescent="0.25">
      <c r="A131" s="119" t="s">
        <v>134</v>
      </c>
      <c r="B131" s="113" t="s">
        <v>55</v>
      </c>
      <c r="C131" s="113" t="s">
        <v>129</v>
      </c>
      <c r="D131" s="113" t="s">
        <v>142</v>
      </c>
      <c r="E131" s="113" t="s">
        <v>58</v>
      </c>
      <c r="F131" s="114">
        <f t="shared" si="18"/>
        <v>0</v>
      </c>
      <c r="G131" s="114">
        <f t="shared" si="18"/>
        <v>0</v>
      </c>
      <c r="H131" s="114">
        <f t="shared" si="18"/>
        <v>0</v>
      </c>
    </row>
    <row r="132" spans="1:8" ht="25.5" hidden="1" customHeight="1" x14ac:dyDescent="0.25">
      <c r="A132" s="119" t="s">
        <v>77</v>
      </c>
      <c r="B132" s="113" t="s">
        <v>55</v>
      </c>
      <c r="C132" s="113" t="s">
        <v>129</v>
      </c>
      <c r="D132" s="113" t="s">
        <v>142</v>
      </c>
      <c r="E132" s="113" t="s">
        <v>78</v>
      </c>
      <c r="F132" s="114">
        <f t="shared" si="18"/>
        <v>0</v>
      </c>
      <c r="G132" s="114">
        <f t="shared" si="18"/>
        <v>0</v>
      </c>
      <c r="H132" s="114">
        <f t="shared" si="18"/>
        <v>0</v>
      </c>
    </row>
    <row r="133" spans="1:8" ht="27" hidden="1" customHeight="1" x14ac:dyDescent="0.25">
      <c r="A133" s="119" t="s">
        <v>79</v>
      </c>
      <c r="B133" s="113" t="s">
        <v>55</v>
      </c>
      <c r="C133" s="113" t="s">
        <v>129</v>
      </c>
      <c r="D133" s="113" t="s">
        <v>142</v>
      </c>
      <c r="E133" s="113" t="s">
        <v>80</v>
      </c>
      <c r="F133" s="114"/>
      <c r="G133" s="114"/>
      <c r="H133" s="114"/>
    </row>
    <row r="134" spans="1:8" ht="27" hidden="1" customHeight="1" x14ac:dyDescent="0.25">
      <c r="A134" s="119"/>
      <c r="B134" s="113"/>
      <c r="C134" s="113"/>
      <c r="D134" s="113"/>
      <c r="E134" s="113"/>
      <c r="F134" s="114"/>
      <c r="G134" s="114"/>
      <c r="H134" s="114"/>
    </row>
    <row r="135" spans="1:8" ht="27" hidden="1" customHeight="1" x14ac:dyDescent="0.25">
      <c r="A135" s="119"/>
      <c r="B135" s="113"/>
      <c r="C135" s="113"/>
      <c r="D135" s="113"/>
      <c r="E135" s="113"/>
      <c r="F135" s="114"/>
      <c r="G135" s="114"/>
      <c r="H135" s="114"/>
    </row>
    <row r="136" spans="1:8" ht="27" hidden="1" customHeight="1" x14ac:dyDescent="0.25">
      <c r="A136" s="119"/>
      <c r="B136" s="113"/>
      <c r="C136" s="113"/>
      <c r="D136" s="113"/>
      <c r="E136" s="113"/>
      <c r="F136" s="114"/>
      <c r="G136" s="114"/>
      <c r="H136" s="114"/>
    </row>
    <row r="137" spans="1:8" ht="27" hidden="1" customHeight="1" x14ac:dyDescent="0.25">
      <c r="A137" s="119"/>
      <c r="B137" s="113"/>
      <c r="C137" s="113"/>
      <c r="D137" s="113"/>
      <c r="E137" s="113"/>
      <c r="F137" s="114"/>
      <c r="G137" s="114"/>
      <c r="H137" s="114"/>
    </row>
    <row r="138" spans="1:8" ht="81.75" hidden="1" customHeight="1" x14ac:dyDescent="0.25">
      <c r="A138" s="128" t="s">
        <v>143</v>
      </c>
      <c r="B138" s="113" t="s">
        <v>55</v>
      </c>
      <c r="C138" s="113" t="s">
        <v>129</v>
      </c>
      <c r="D138" s="113" t="s">
        <v>144</v>
      </c>
      <c r="E138" s="113" t="s">
        <v>58</v>
      </c>
      <c r="F138" s="114">
        <f t="shared" ref="F138:H140" si="19">F139</f>
        <v>0</v>
      </c>
      <c r="G138" s="114">
        <f t="shared" si="19"/>
        <v>0</v>
      </c>
      <c r="H138" s="114">
        <f t="shared" si="19"/>
        <v>0</v>
      </c>
    </row>
    <row r="139" spans="1:8" ht="18.75" hidden="1" customHeight="1" x14ac:dyDescent="0.25">
      <c r="A139" s="128" t="s">
        <v>134</v>
      </c>
      <c r="B139" s="113" t="s">
        <v>55</v>
      </c>
      <c r="C139" s="113" t="s">
        <v>129</v>
      </c>
      <c r="D139" s="113" t="s">
        <v>145</v>
      </c>
      <c r="E139" s="113" t="s">
        <v>58</v>
      </c>
      <c r="F139" s="114">
        <f t="shared" si="19"/>
        <v>0</v>
      </c>
      <c r="G139" s="114">
        <f t="shared" si="19"/>
        <v>0</v>
      </c>
      <c r="H139" s="114">
        <f t="shared" si="19"/>
        <v>0</v>
      </c>
    </row>
    <row r="140" spans="1:8" ht="27" hidden="1" customHeight="1" x14ac:dyDescent="0.25">
      <c r="A140" s="119" t="s">
        <v>77</v>
      </c>
      <c r="B140" s="113" t="s">
        <v>55</v>
      </c>
      <c r="C140" s="113" t="s">
        <v>129</v>
      </c>
      <c r="D140" s="113" t="s">
        <v>145</v>
      </c>
      <c r="E140" s="113" t="s">
        <v>78</v>
      </c>
      <c r="F140" s="114">
        <f t="shared" si="19"/>
        <v>0</v>
      </c>
      <c r="G140" s="114">
        <f t="shared" si="19"/>
        <v>0</v>
      </c>
      <c r="H140" s="114">
        <f t="shared" si="19"/>
        <v>0</v>
      </c>
    </row>
    <row r="141" spans="1:8" ht="27" hidden="1" customHeight="1" x14ac:dyDescent="0.25">
      <c r="A141" s="119" t="s">
        <v>79</v>
      </c>
      <c r="B141" s="113" t="s">
        <v>55</v>
      </c>
      <c r="C141" s="113" t="s">
        <v>129</v>
      </c>
      <c r="D141" s="113" t="s">
        <v>145</v>
      </c>
      <c r="E141" s="113" t="s">
        <v>80</v>
      </c>
      <c r="F141" s="114"/>
      <c r="G141" s="114"/>
      <c r="H141" s="114"/>
    </row>
    <row r="142" spans="1:8" ht="43.5" customHeight="1" x14ac:dyDescent="0.25">
      <c r="A142" s="119" t="s">
        <v>146</v>
      </c>
      <c r="B142" s="113" t="s">
        <v>55</v>
      </c>
      <c r="C142" s="113" t="s">
        <v>129</v>
      </c>
      <c r="D142" s="113" t="s">
        <v>147</v>
      </c>
      <c r="E142" s="113" t="s">
        <v>58</v>
      </c>
      <c r="F142" s="114">
        <f t="shared" ref="F142:H144" si="20">F143</f>
        <v>16.899999999999999</v>
      </c>
      <c r="G142" s="114">
        <f t="shared" si="20"/>
        <v>0</v>
      </c>
      <c r="H142" s="114">
        <f t="shared" si="20"/>
        <v>0</v>
      </c>
    </row>
    <row r="143" spans="1:8" ht="19.5" customHeight="1" x14ac:dyDescent="0.25">
      <c r="A143" s="128" t="s">
        <v>134</v>
      </c>
      <c r="B143" s="113" t="s">
        <v>55</v>
      </c>
      <c r="C143" s="113" t="s">
        <v>129</v>
      </c>
      <c r="D143" s="113" t="s">
        <v>148</v>
      </c>
      <c r="E143" s="113" t="s">
        <v>58</v>
      </c>
      <c r="F143" s="114">
        <f t="shared" si="20"/>
        <v>16.899999999999999</v>
      </c>
      <c r="G143" s="114">
        <f t="shared" si="20"/>
        <v>0</v>
      </c>
      <c r="H143" s="114">
        <f t="shared" si="20"/>
        <v>0</v>
      </c>
    </row>
    <row r="144" spans="1:8" ht="27" customHeight="1" x14ac:dyDescent="0.25">
      <c r="A144" s="119" t="s">
        <v>77</v>
      </c>
      <c r="B144" s="113" t="s">
        <v>55</v>
      </c>
      <c r="C144" s="113" t="s">
        <v>129</v>
      </c>
      <c r="D144" s="113" t="s">
        <v>148</v>
      </c>
      <c r="E144" s="113" t="s">
        <v>78</v>
      </c>
      <c r="F144" s="114">
        <f t="shared" si="20"/>
        <v>16.899999999999999</v>
      </c>
      <c r="G144" s="114">
        <f t="shared" si="20"/>
        <v>0</v>
      </c>
      <c r="H144" s="114">
        <f t="shared" si="20"/>
        <v>0</v>
      </c>
    </row>
    <row r="145" spans="1:8" ht="27" customHeight="1" x14ac:dyDescent="0.25">
      <c r="A145" s="119" t="s">
        <v>79</v>
      </c>
      <c r="B145" s="113" t="s">
        <v>55</v>
      </c>
      <c r="C145" s="113" t="s">
        <v>129</v>
      </c>
      <c r="D145" s="113" t="s">
        <v>148</v>
      </c>
      <c r="E145" s="113" t="s">
        <v>80</v>
      </c>
      <c r="F145" s="114">
        <v>16.899999999999999</v>
      </c>
      <c r="G145" s="114">
        <v>0</v>
      </c>
      <c r="H145" s="114">
        <v>0</v>
      </c>
    </row>
    <row r="146" spans="1:8" ht="56.25" customHeight="1" x14ac:dyDescent="0.25">
      <c r="A146" s="119" t="s">
        <v>149</v>
      </c>
      <c r="B146" s="113" t="s">
        <v>55</v>
      </c>
      <c r="C146" s="113" t="s">
        <v>129</v>
      </c>
      <c r="D146" s="113" t="s">
        <v>150</v>
      </c>
      <c r="E146" s="113" t="s">
        <v>58</v>
      </c>
      <c r="F146" s="114">
        <f t="shared" ref="F146:H148" si="21">F147</f>
        <v>566.79999999999995</v>
      </c>
      <c r="G146" s="114">
        <f t="shared" si="21"/>
        <v>578.20000000000005</v>
      </c>
      <c r="H146" s="114">
        <f t="shared" si="21"/>
        <v>0</v>
      </c>
    </row>
    <row r="147" spans="1:8" ht="17.25" customHeight="1" x14ac:dyDescent="0.25">
      <c r="A147" s="128" t="s">
        <v>134</v>
      </c>
      <c r="B147" s="113" t="s">
        <v>55</v>
      </c>
      <c r="C147" s="113" t="s">
        <v>129</v>
      </c>
      <c r="D147" s="113" t="s">
        <v>151</v>
      </c>
      <c r="E147" s="113" t="s">
        <v>58</v>
      </c>
      <c r="F147" s="114">
        <f t="shared" si="21"/>
        <v>566.79999999999995</v>
      </c>
      <c r="G147" s="114">
        <f t="shared" si="21"/>
        <v>578.20000000000005</v>
      </c>
      <c r="H147" s="114">
        <f t="shared" si="21"/>
        <v>0</v>
      </c>
    </row>
    <row r="148" spans="1:8" ht="27" customHeight="1" x14ac:dyDescent="0.25">
      <c r="A148" s="119" t="s">
        <v>77</v>
      </c>
      <c r="B148" s="113" t="s">
        <v>55</v>
      </c>
      <c r="C148" s="113" t="s">
        <v>129</v>
      </c>
      <c r="D148" s="113" t="s">
        <v>151</v>
      </c>
      <c r="E148" s="113" t="s">
        <v>78</v>
      </c>
      <c r="F148" s="114">
        <f t="shared" si="21"/>
        <v>566.79999999999995</v>
      </c>
      <c r="G148" s="114">
        <f t="shared" si="21"/>
        <v>578.20000000000005</v>
      </c>
      <c r="H148" s="114">
        <f t="shared" si="21"/>
        <v>0</v>
      </c>
    </row>
    <row r="149" spans="1:8" ht="27" customHeight="1" x14ac:dyDescent="0.25">
      <c r="A149" s="119" t="s">
        <v>79</v>
      </c>
      <c r="B149" s="113" t="s">
        <v>55</v>
      </c>
      <c r="C149" s="113" t="s">
        <v>129</v>
      </c>
      <c r="D149" s="113" t="s">
        <v>151</v>
      </c>
      <c r="E149" s="113" t="s">
        <v>80</v>
      </c>
      <c r="F149" s="114">
        <v>566.79999999999995</v>
      </c>
      <c r="G149" s="114">
        <v>578.20000000000005</v>
      </c>
      <c r="H149" s="114">
        <v>0</v>
      </c>
    </row>
    <row r="150" spans="1:8" ht="64.5" x14ac:dyDescent="0.25">
      <c r="A150" s="119" t="s">
        <v>747</v>
      </c>
      <c r="B150" s="113" t="s">
        <v>55</v>
      </c>
      <c r="C150" s="113" t="s">
        <v>129</v>
      </c>
      <c r="D150" s="113" t="s">
        <v>153</v>
      </c>
      <c r="E150" s="113" t="s">
        <v>58</v>
      </c>
      <c r="F150" s="114">
        <f t="shared" ref="F150:H153" si="22">F151</f>
        <v>206</v>
      </c>
      <c r="G150" s="114">
        <f t="shared" si="22"/>
        <v>206</v>
      </c>
      <c r="H150" s="114">
        <f t="shared" si="22"/>
        <v>106</v>
      </c>
    </row>
    <row r="151" spans="1:8" ht="30" customHeight="1" x14ac:dyDescent="0.25">
      <c r="A151" s="119" t="s">
        <v>154</v>
      </c>
      <c r="B151" s="113" t="s">
        <v>55</v>
      </c>
      <c r="C151" s="113" t="s">
        <v>129</v>
      </c>
      <c r="D151" s="113" t="s">
        <v>155</v>
      </c>
      <c r="E151" s="113" t="s">
        <v>58</v>
      </c>
      <c r="F151" s="114">
        <f t="shared" si="22"/>
        <v>206</v>
      </c>
      <c r="G151" s="114">
        <f t="shared" si="22"/>
        <v>206</v>
      </c>
      <c r="H151" s="114">
        <f t="shared" si="22"/>
        <v>106</v>
      </c>
    </row>
    <row r="152" spans="1:8" ht="18" customHeight="1" x14ac:dyDescent="0.25">
      <c r="A152" s="119" t="s">
        <v>134</v>
      </c>
      <c r="B152" s="113" t="s">
        <v>55</v>
      </c>
      <c r="C152" s="113" t="s">
        <v>129</v>
      </c>
      <c r="D152" s="113" t="s">
        <v>156</v>
      </c>
      <c r="E152" s="113" t="s">
        <v>58</v>
      </c>
      <c r="F152" s="114">
        <f t="shared" si="22"/>
        <v>206</v>
      </c>
      <c r="G152" s="114">
        <f t="shared" si="22"/>
        <v>206</v>
      </c>
      <c r="H152" s="114">
        <f t="shared" si="22"/>
        <v>106</v>
      </c>
    </row>
    <row r="153" spans="1:8" ht="26.25" x14ac:dyDescent="0.25">
      <c r="A153" s="119" t="s">
        <v>77</v>
      </c>
      <c r="B153" s="113" t="s">
        <v>55</v>
      </c>
      <c r="C153" s="113" t="s">
        <v>129</v>
      </c>
      <c r="D153" s="113" t="s">
        <v>156</v>
      </c>
      <c r="E153" s="113" t="s">
        <v>78</v>
      </c>
      <c r="F153" s="114">
        <f t="shared" si="22"/>
        <v>206</v>
      </c>
      <c r="G153" s="114">
        <f t="shared" si="22"/>
        <v>206</v>
      </c>
      <c r="H153" s="114">
        <f t="shared" si="22"/>
        <v>106</v>
      </c>
    </row>
    <row r="154" spans="1:8" ht="30.75" customHeight="1" x14ac:dyDescent="0.25">
      <c r="A154" s="119" t="s">
        <v>79</v>
      </c>
      <c r="B154" s="113" t="s">
        <v>55</v>
      </c>
      <c r="C154" s="113" t="s">
        <v>129</v>
      </c>
      <c r="D154" s="113" t="s">
        <v>156</v>
      </c>
      <c r="E154" s="113" t="s">
        <v>80</v>
      </c>
      <c r="F154" s="114">
        <v>206</v>
      </c>
      <c r="G154" s="114">
        <v>206</v>
      </c>
      <c r="H154" s="114">
        <v>106</v>
      </c>
    </row>
    <row r="155" spans="1:8" ht="51" customHeight="1" x14ac:dyDescent="0.25">
      <c r="A155" s="119" t="s">
        <v>638</v>
      </c>
      <c r="B155" s="113" t="s">
        <v>55</v>
      </c>
      <c r="C155" s="113" t="s">
        <v>129</v>
      </c>
      <c r="D155" s="113" t="s">
        <v>639</v>
      </c>
      <c r="E155" s="113" t="s">
        <v>58</v>
      </c>
      <c r="F155" s="114">
        <f>F156</f>
        <v>2</v>
      </c>
      <c r="G155" s="114">
        <f t="shared" ref="G155:H158" si="23">G156</f>
        <v>0</v>
      </c>
      <c r="H155" s="114">
        <f t="shared" si="23"/>
        <v>0</v>
      </c>
    </row>
    <row r="156" spans="1:8" ht="30.75" customHeight="1" x14ac:dyDescent="0.25">
      <c r="A156" s="119" t="s">
        <v>640</v>
      </c>
      <c r="B156" s="113" t="s">
        <v>55</v>
      </c>
      <c r="C156" s="113" t="s">
        <v>129</v>
      </c>
      <c r="D156" s="113" t="s">
        <v>641</v>
      </c>
      <c r="E156" s="113" t="s">
        <v>58</v>
      </c>
      <c r="F156" s="114">
        <f>F157+F162</f>
        <v>2</v>
      </c>
      <c r="G156" s="114">
        <f t="shared" si="23"/>
        <v>0</v>
      </c>
      <c r="H156" s="114">
        <f t="shared" si="23"/>
        <v>0</v>
      </c>
    </row>
    <row r="157" spans="1:8" ht="22.5" customHeight="1" x14ac:dyDescent="0.25">
      <c r="A157" s="119" t="s">
        <v>134</v>
      </c>
      <c r="B157" s="113" t="s">
        <v>55</v>
      </c>
      <c r="C157" s="113" t="s">
        <v>129</v>
      </c>
      <c r="D157" s="113" t="s">
        <v>642</v>
      </c>
      <c r="E157" s="113" t="s">
        <v>58</v>
      </c>
      <c r="F157" s="114">
        <f>F158+F160</f>
        <v>2</v>
      </c>
      <c r="G157" s="114">
        <f t="shared" si="23"/>
        <v>0</v>
      </c>
      <c r="H157" s="114">
        <f t="shared" si="23"/>
        <v>0</v>
      </c>
    </row>
    <row r="158" spans="1:8" ht="30.75" hidden="1" customHeight="1" x14ac:dyDescent="0.25">
      <c r="A158" s="119" t="s">
        <v>77</v>
      </c>
      <c r="B158" s="113" t="s">
        <v>55</v>
      </c>
      <c r="C158" s="113" t="s">
        <v>129</v>
      </c>
      <c r="D158" s="113" t="s">
        <v>642</v>
      </c>
      <c r="E158" s="113" t="s">
        <v>78</v>
      </c>
      <c r="F158" s="114">
        <f>F159</f>
        <v>0</v>
      </c>
      <c r="G158" s="114">
        <f t="shared" si="23"/>
        <v>0</v>
      </c>
      <c r="H158" s="114">
        <f t="shared" si="23"/>
        <v>0</v>
      </c>
    </row>
    <row r="159" spans="1:8" ht="30.75" hidden="1" customHeight="1" x14ac:dyDescent="0.25">
      <c r="A159" s="119" t="s">
        <v>79</v>
      </c>
      <c r="B159" s="113" t="s">
        <v>55</v>
      </c>
      <c r="C159" s="113" t="s">
        <v>129</v>
      </c>
      <c r="D159" s="113" t="s">
        <v>642</v>
      </c>
      <c r="E159" s="113" t="s">
        <v>80</v>
      </c>
      <c r="F159" s="114"/>
      <c r="G159" s="114"/>
      <c r="H159" s="114"/>
    </row>
    <row r="160" spans="1:8" ht="23.25" customHeight="1" x14ac:dyDescent="0.25">
      <c r="A160" s="119" t="s">
        <v>81</v>
      </c>
      <c r="B160" s="113" t="s">
        <v>55</v>
      </c>
      <c r="C160" s="113" t="s">
        <v>129</v>
      </c>
      <c r="D160" s="113" t="s">
        <v>642</v>
      </c>
      <c r="E160" s="113" t="s">
        <v>82</v>
      </c>
      <c r="F160" s="114">
        <f>F161</f>
        <v>2</v>
      </c>
      <c r="G160" s="114">
        <v>0</v>
      </c>
      <c r="H160" s="114">
        <v>0</v>
      </c>
    </row>
    <row r="161" spans="1:8" ht="22.5" customHeight="1" x14ac:dyDescent="0.25">
      <c r="A161" s="119" t="s">
        <v>83</v>
      </c>
      <c r="B161" s="113" t="s">
        <v>55</v>
      </c>
      <c r="C161" s="113" t="s">
        <v>129</v>
      </c>
      <c r="D161" s="113" t="s">
        <v>642</v>
      </c>
      <c r="E161" s="113" t="s">
        <v>84</v>
      </c>
      <c r="F161" s="114">
        <v>2</v>
      </c>
      <c r="G161" s="114">
        <v>0</v>
      </c>
      <c r="H161" s="114">
        <v>0</v>
      </c>
    </row>
    <row r="162" spans="1:8" ht="41.25" hidden="1" customHeight="1" x14ac:dyDescent="0.25">
      <c r="A162" s="119" t="s">
        <v>643</v>
      </c>
      <c r="B162" s="113" t="s">
        <v>55</v>
      </c>
      <c r="C162" s="113" t="s">
        <v>129</v>
      </c>
      <c r="D162" s="113" t="s">
        <v>644</v>
      </c>
      <c r="E162" s="113" t="s">
        <v>58</v>
      </c>
      <c r="F162" s="114">
        <f>F163</f>
        <v>0</v>
      </c>
      <c r="G162" s="114">
        <v>0</v>
      </c>
      <c r="H162" s="114">
        <v>0</v>
      </c>
    </row>
    <row r="163" spans="1:8" ht="27" hidden="1" customHeight="1" x14ac:dyDescent="0.25">
      <c r="A163" s="119" t="s">
        <v>77</v>
      </c>
      <c r="B163" s="113" t="s">
        <v>55</v>
      </c>
      <c r="C163" s="113" t="s">
        <v>129</v>
      </c>
      <c r="D163" s="113" t="s">
        <v>644</v>
      </c>
      <c r="E163" s="113" t="s">
        <v>78</v>
      </c>
      <c r="F163" s="114">
        <f>F164</f>
        <v>0</v>
      </c>
      <c r="G163" s="114">
        <v>0</v>
      </c>
      <c r="H163" s="114">
        <v>0</v>
      </c>
    </row>
    <row r="164" spans="1:8" ht="30.75" hidden="1" customHeight="1" x14ac:dyDescent="0.25">
      <c r="A164" s="119" t="s">
        <v>79</v>
      </c>
      <c r="B164" s="113" t="s">
        <v>55</v>
      </c>
      <c r="C164" s="113" t="s">
        <v>129</v>
      </c>
      <c r="D164" s="113" t="s">
        <v>644</v>
      </c>
      <c r="E164" s="113" t="s">
        <v>80</v>
      </c>
      <c r="F164" s="114"/>
      <c r="G164" s="114"/>
      <c r="H164" s="114"/>
    </row>
    <row r="165" spans="1:8" s="112" customFormat="1" ht="56.25" customHeight="1" x14ac:dyDescent="0.25">
      <c r="A165" s="119" t="s">
        <v>157</v>
      </c>
      <c r="B165" s="134" t="s">
        <v>55</v>
      </c>
      <c r="C165" s="134" t="s">
        <v>129</v>
      </c>
      <c r="D165" s="134" t="s">
        <v>158</v>
      </c>
      <c r="E165" s="134" t="s">
        <v>58</v>
      </c>
      <c r="F165" s="135">
        <f t="shared" ref="F165:H169" si="24">F166</f>
        <v>87.6</v>
      </c>
      <c r="G165" s="135">
        <f t="shared" si="24"/>
        <v>0</v>
      </c>
      <c r="H165" s="135">
        <f t="shared" si="24"/>
        <v>0</v>
      </c>
    </row>
    <row r="166" spans="1:8" ht="44.25" customHeight="1" x14ac:dyDescent="0.25">
      <c r="A166" s="119" t="s">
        <v>159</v>
      </c>
      <c r="B166" s="113" t="s">
        <v>55</v>
      </c>
      <c r="C166" s="113" t="s">
        <v>129</v>
      </c>
      <c r="D166" s="113" t="s">
        <v>160</v>
      </c>
      <c r="E166" s="113" t="s">
        <v>58</v>
      </c>
      <c r="F166" s="114">
        <f t="shared" si="24"/>
        <v>87.6</v>
      </c>
      <c r="G166" s="114">
        <f t="shared" si="24"/>
        <v>0</v>
      </c>
      <c r="H166" s="114">
        <f t="shared" si="24"/>
        <v>0</v>
      </c>
    </row>
    <row r="167" spans="1:8" ht="43.5" customHeight="1" x14ac:dyDescent="0.25">
      <c r="A167" s="119" t="s">
        <v>161</v>
      </c>
      <c r="B167" s="113" t="s">
        <v>55</v>
      </c>
      <c r="C167" s="113" t="s">
        <v>129</v>
      </c>
      <c r="D167" s="113" t="s">
        <v>162</v>
      </c>
      <c r="E167" s="113" t="s">
        <v>58</v>
      </c>
      <c r="F167" s="114">
        <f t="shared" si="24"/>
        <v>87.6</v>
      </c>
      <c r="G167" s="114">
        <f t="shared" si="24"/>
        <v>0</v>
      </c>
      <c r="H167" s="114">
        <f t="shared" si="24"/>
        <v>0</v>
      </c>
    </row>
    <row r="168" spans="1:8" ht="18.75" customHeight="1" x14ac:dyDescent="0.25">
      <c r="A168" s="119" t="s">
        <v>134</v>
      </c>
      <c r="B168" s="113" t="s">
        <v>55</v>
      </c>
      <c r="C168" s="113" t="s">
        <v>129</v>
      </c>
      <c r="D168" s="113" t="s">
        <v>163</v>
      </c>
      <c r="E168" s="113" t="s">
        <v>58</v>
      </c>
      <c r="F168" s="114">
        <f t="shared" si="24"/>
        <v>87.6</v>
      </c>
      <c r="G168" s="114">
        <f t="shared" si="24"/>
        <v>0</v>
      </c>
      <c r="H168" s="114">
        <f t="shared" si="24"/>
        <v>0</v>
      </c>
    </row>
    <row r="169" spans="1:8" ht="26.25" customHeight="1" x14ac:dyDescent="0.25">
      <c r="A169" s="119" t="s">
        <v>77</v>
      </c>
      <c r="B169" s="113" t="s">
        <v>55</v>
      </c>
      <c r="C169" s="113" t="s">
        <v>129</v>
      </c>
      <c r="D169" s="113" t="s">
        <v>163</v>
      </c>
      <c r="E169" s="113" t="s">
        <v>78</v>
      </c>
      <c r="F169" s="114">
        <f t="shared" si="24"/>
        <v>87.6</v>
      </c>
      <c r="G169" s="114">
        <f t="shared" si="24"/>
        <v>0</v>
      </c>
      <c r="H169" s="114">
        <f t="shared" si="24"/>
        <v>0</v>
      </c>
    </row>
    <row r="170" spans="1:8" ht="31.5" customHeight="1" x14ac:dyDescent="0.25">
      <c r="A170" s="119" t="s">
        <v>79</v>
      </c>
      <c r="B170" s="113" t="s">
        <v>55</v>
      </c>
      <c r="C170" s="113" t="s">
        <v>129</v>
      </c>
      <c r="D170" s="113" t="s">
        <v>163</v>
      </c>
      <c r="E170" s="113" t="s">
        <v>80</v>
      </c>
      <c r="F170" s="114">
        <v>87.6</v>
      </c>
      <c r="G170" s="114">
        <v>0</v>
      </c>
      <c r="H170" s="114">
        <v>0</v>
      </c>
    </row>
    <row r="171" spans="1:8" ht="28.5" customHeight="1" x14ac:dyDescent="0.25">
      <c r="A171" s="119" t="s">
        <v>752</v>
      </c>
      <c r="B171" s="113" t="s">
        <v>55</v>
      </c>
      <c r="C171" s="113" t="s">
        <v>129</v>
      </c>
      <c r="D171" s="113" t="s">
        <v>164</v>
      </c>
      <c r="E171" s="113" t="s">
        <v>58</v>
      </c>
      <c r="F171" s="114">
        <f>F172+F183+F179</f>
        <v>958.90000000000009</v>
      </c>
      <c r="G171" s="114">
        <f t="shared" ref="G171:H171" si="25">G172+G183+G179</f>
        <v>1098.9000000000001</v>
      </c>
      <c r="H171" s="114">
        <f t="shared" si="25"/>
        <v>0</v>
      </c>
    </row>
    <row r="172" spans="1:8" ht="39" hidden="1" x14ac:dyDescent="0.25">
      <c r="A172" s="119" t="s">
        <v>165</v>
      </c>
      <c r="B172" s="113" t="s">
        <v>55</v>
      </c>
      <c r="C172" s="113" t="s">
        <v>129</v>
      </c>
      <c r="D172" s="113" t="s">
        <v>166</v>
      </c>
      <c r="E172" s="113" t="s">
        <v>58</v>
      </c>
      <c r="F172" s="114">
        <f t="shared" ref="F172:H174" si="26">F173</f>
        <v>0</v>
      </c>
      <c r="G172" s="114">
        <f t="shared" si="26"/>
        <v>0</v>
      </c>
      <c r="H172" s="114">
        <f t="shared" si="26"/>
        <v>0</v>
      </c>
    </row>
    <row r="173" spans="1:8" ht="15" hidden="1" x14ac:dyDescent="0.25">
      <c r="A173" s="119" t="s">
        <v>134</v>
      </c>
      <c r="B173" s="113" t="s">
        <v>55</v>
      </c>
      <c r="C173" s="113" t="s">
        <v>129</v>
      </c>
      <c r="D173" s="113" t="s">
        <v>167</v>
      </c>
      <c r="E173" s="113" t="s">
        <v>58</v>
      </c>
      <c r="F173" s="114">
        <f t="shared" si="26"/>
        <v>0</v>
      </c>
      <c r="G173" s="114">
        <f t="shared" si="26"/>
        <v>0</v>
      </c>
      <c r="H173" s="114">
        <f t="shared" si="26"/>
        <v>0</v>
      </c>
    </row>
    <row r="174" spans="1:8" ht="26.25" hidden="1" x14ac:dyDescent="0.25">
      <c r="A174" s="119" t="s">
        <v>77</v>
      </c>
      <c r="B174" s="113" t="s">
        <v>55</v>
      </c>
      <c r="C174" s="113" t="s">
        <v>129</v>
      </c>
      <c r="D174" s="113" t="s">
        <v>167</v>
      </c>
      <c r="E174" s="113" t="s">
        <v>78</v>
      </c>
      <c r="F174" s="114">
        <f t="shared" si="26"/>
        <v>0</v>
      </c>
      <c r="G174" s="114">
        <f t="shared" si="26"/>
        <v>0</v>
      </c>
      <c r="H174" s="114">
        <f t="shared" si="26"/>
        <v>0</v>
      </c>
    </row>
    <row r="175" spans="1:8" ht="39" hidden="1" x14ac:dyDescent="0.25">
      <c r="A175" s="119" t="s">
        <v>79</v>
      </c>
      <c r="B175" s="113" t="s">
        <v>55</v>
      </c>
      <c r="C175" s="113" t="s">
        <v>129</v>
      </c>
      <c r="D175" s="113" t="s">
        <v>167</v>
      </c>
      <c r="E175" s="113" t="s">
        <v>80</v>
      </c>
      <c r="F175" s="114">
        <v>0</v>
      </c>
      <c r="G175" s="114">
        <v>0</v>
      </c>
      <c r="H175" s="114">
        <v>0</v>
      </c>
    </row>
    <row r="176" spans="1:8" ht="15" hidden="1" x14ac:dyDescent="0.25">
      <c r="A176" s="119" t="s">
        <v>120</v>
      </c>
      <c r="B176" s="113" t="s">
        <v>55</v>
      </c>
      <c r="C176" s="113" t="s">
        <v>129</v>
      </c>
      <c r="D176" s="113" t="s">
        <v>168</v>
      </c>
      <c r="E176" s="113" t="s">
        <v>58</v>
      </c>
      <c r="F176" s="114">
        <f t="shared" ref="F176:H177" si="27">F177</f>
        <v>0</v>
      </c>
      <c r="G176" s="114">
        <f t="shared" si="27"/>
        <v>0</v>
      </c>
      <c r="H176" s="114">
        <f t="shared" si="27"/>
        <v>0</v>
      </c>
    </row>
    <row r="177" spans="1:8" ht="15" hidden="1" x14ac:dyDescent="0.25">
      <c r="A177" s="119" t="s">
        <v>169</v>
      </c>
      <c r="B177" s="113" t="s">
        <v>55</v>
      </c>
      <c r="C177" s="113" t="s">
        <v>129</v>
      </c>
      <c r="D177" s="113" t="s">
        <v>170</v>
      </c>
      <c r="E177" s="113" t="s">
        <v>58</v>
      </c>
      <c r="F177" s="114">
        <f t="shared" si="27"/>
        <v>0</v>
      </c>
      <c r="G177" s="114">
        <f t="shared" si="27"/>
        <v>0</v>
      </c>
      <c r="H177" s="114">
        <f t="shared" si="27"/>
        <v>0</v>
      </c>
    </row>
    <row r="178" spans="1:8" ht="15" hidden="1" x14ac:dyDescent="0.25">
      <c r="A178" s="119" t="s">
        <v>171</v>
      </c>
      <c r="B178" s="113" t="s">
        <v>55</v>
      </c>
      <c r="C178" s="113" t="s">
        <v>129</v>
      </c>
      <c r="D178" s="113" t="s">
        <v>170</v>
      </c>
      <c r="E178" s="113" t="s">
        <v>172</v>
      </c>
      <c r="F178" s="114">
        <v>0</v>
      </c>
      <c r="G178" s="114">
        <v>0</v>
      </c>
      <c r="H178" s="114">
        <v>0</v>
      </c>
    </row>
    <row r="179" spans="1:8" ht="39" x14ac:dyDescent="0.25">
      <c r="A179" s="119" t="s">
        <v>165</v>
      </c>
      <c r="B179" s="113" t="s">
        <v>55</v>
      </c>
      <c r="C179" s="113" t="s">
        <v>129</v>
      </c>
      <c r="D179" s="113" t="s">
        <v>166</v>
      </c>
      <c r="E179" s="113" t="s">
        <v>58</v>
      </c>
      <c r="F179" s="114">
        <f>F180</f>
        <v>360</v>
      </c>
      <c r="G179" s="114">
        <f t="shared" ref="G179:H181" si="28">G180</f>
        <v>0</v>
      </c>
      <c r="H179" s="114">
        <f t="shared" si="28"/>
        <v>0</v>
      </c>
    </row>
    <row r="180" spans="1:8" ht="15" x14ac:dyDescent="0.25">
      <c r="A180" s="119" t="s">
        <v>134</v>
      </c>
      <c r="B180" s="113" t="s">
        <v>55</v>
      </c>
      <c r="C180" s="113" t="s">
        <v>129</v>
      </c>
      <c r="D180" s="113" t="s">
        <v>167</v>
      </c>
      <c r="E180" s="113" t="s">
        <v>58</v>
      </c>
      <c r="F180" s="114">
        <f>F181</f>
        <v>360</v>
      </c>
      <c r="G180" s="114">
        <f t="shared" si="28"/>
        <v>0</v>
      </c>
      <c r="H180" s="114">
        <f t="shared" si="28"/>
        <v>0</v>
      </c>
    </row>
    <row r="181" spans="1:8" ht="26.25" x14ac:dyDescent="0.25">
      <c r="A181" s="119" t="s">
        <v>77</v>
      </c>
      <c r="B181" s="113" t="s">
        <v>55</v>
      </c>
      <c r="C181" s="113" t="s">
        <v>129</v>
      </c>
      <c r="D181" s="113" t="s">
        <v>167</v>
      </c>
      <c r="E181" s="113" t="s">
        <v>78</v>
      </c>
      <c r="F181" s="114">
        <f>F182</f>
        <v>360</v>
      </c>
      <c r="G181" s="114">
        <f t="shared" si="28"/>
        <v>0</v>
      </c>
      <c r="H181" s="114">
        <f t="shared" si="28"/>
        <v>0</v>
      </c>
    </row>
    <row r="182" spans="1:8" ht="39" x14ac:dyDescent="0.25">
      <c r="A182" s="119" t="s">
        <v>79</v>
      </c>
      <c r="B182" s="113" t="s">
        <v>55</v>
      </c>
      <c r="C182" s="113" t="s">
        <v>129</v>
      </c>
      <c r="D182" s="113" t="s">
        <v>167</v>
      </c>
      <c r="E182" s="113" t="s">
        <v>80</v>
      </c>
      <c r="F182" s="114">
        <v>360</v>
      </c>
      <c r="G182" s="114">
        <v>0</v>
      </c>
      <c r="H182" s="114">
        <v>0</v>
      </c>
    </row>
    <row r="183" spans="1:8" ht="31.5" customHeight="1" x14ac:dyDescent="0.25">
      <c r="A183" s="119" t="s">
        <v>173</v>
      </c>
      <c r="B183" s="113" t="s">
        <v>55</v>
      </c>
      <c r="C183" s="113" t="s">
        <v>129</v>
      </c>
      <c r="D183" s="113" t="s">
        <v>174</v>
      </c>
      <c r="E183" s="113" t="s">
        <v>58</v>
      </c>
      <c r="F183" s="114">
        <f t="shared" ref="F183:H185" si="29">F184</f>
        <v>598.90000000000009</v>
      </c>
      <c r="G183" s="114">
        <f t="shared" si="29"/>
        <v>1098.9000000000001</v>
      </c>
      <c r="H183" s="114">
        <f t="shared" si="29"/>
        <v>0</v>
      </c>
    </row>
    <row r="184" spans="1:8" ht="18.75" customHeight="1" x14ac:dyDescent="0.25">
      <c r="A184" s="119" t="s">
        <v>134</v>
      </c>
      <c r="B184" s="113" t="s">
        <v>55</v>
      </c>
      <c r="C184" s="113" t="s">
        <v>129</v>
      </c>
      <c r="D184" s="113" t="s">
        <v>175</v>
      </c>
      <c r="E184" s="113" t="s">
        <v>58</v>
      </c>
      <c r="F184" s="114">
        <f t="shared" si="29"/>
        <v>598.90000000000009</v>
      </c>
      <c r="G184" s="114">
        <f t="shared" si="29"/>
        <v>1098.9000000000001</v>
      </c>
      <c r="H184" s="114">
        <f t="shared" si="29"/>
        <v>0</v>
      </c>
    </row>
    <row r="185" spans="1:8" ht="26.25" x14ac:dyDescent="0.25">
      <c r="A185" s="119" t="s">
        <v>77</v>
      </c>
      <c r="B185" s="113" t="s">
        <v>55</v>
      </c>
      <c r="C185" s="113" t="s">
        <v>129</v>
      </c>
      <c r="D185" s="113" t="s">
        <v>175</v>
      </c>
      <c r="E185" s="113" t="s">
        <v>78</v>
      </c>
      <c r="F185" s="114">
        <f t="shared" si="29"/>
        <v>598.90000000000009</v>
      </c>
      <c r="G185" s="114">
        <f t="shared" si="29"/>
        <v>1098.9000000000001</v>
      </c>
      <c r="H185" s="114">
        <f t="shared" si="29"/>
        <v>0</v>
      </c>
    </row>
    <row r="186" spans="1:8" ht="29.25" customHeight="1" x14ac:dyDescent="0.25">
      <c r="A186" s="119" t="s">
        <v>79</v>
      </c>
      <c r="B186" s="113" t="s">
        <v>55</v>
      </c>
      <c r="C186" s="113" t="s">
        <v>129</v>
      </c>
      <c r="D186" s="113" t="s">
        <v>175</v>
      </c>
      <c r="E186" s="113" t="s">
        <v>80</v>
      </c>
      <c r="F186" s="114">
        <f>1098.9-500</f>
        <v>598.90000000000009</v>
      </c>
      <c r="G186" s="114">
        <v>1098.9000000000001</v>
      </c>
      <c r="H186" s="114">
        <v>0</v>
      </c>
    </row>
    <row r="187" spans="1:8" ht="51.75" hidden="1" x14ac:dyDescent="0.25">
      <c r="A187" s="119" t="s">
        <v>176</v>
      </c>
      <c r="B187" s="113" t="s">
        <v>55</v>
      </c>
      <c r="C187" s="113" t="s">
        <v>129</v>
      </c>
      <c r="D187" s="113" t="s">
        <v>177</v>
      </c>
      <c r="E187" s="113" t="s">
        <v>58</v>
      </c>
      <c r="F187" s="114">
        <f t="shared" ref="F187:H189" si="30">F188</f>
        <v>0</v>
      </c>
      <c r="G187" s="114">
        <f t="shared" si="30"/>
        <v>0</v>
      </c>
      <c r="H187" s="114">
        <f t="shared" si="30"/>
        <v>0</v>
      </c>
    </row>
    <row r="188" spans="1:8" ht="15" hidden="1" x14ac:dyDescent="0.25">
      <c r="A188" s="119" t="s">
        <v>134</v>
      </c>
      <c r="B188" s="113" t="s">
        <v>55</v>
      </c>
      <c r="C188" s="113" t="s">
        <v>129</v>
      </c>
      <c r="D188" s="113" t="s">
        <v>178</v>
      </c>
      <c r="E188" s="113" t="s">
        <v>58</v>
      </c>
      <c r="F188" s="114">
        <f t="shared" si="30"/>
        <v>0</v>
      </c>
      <c r="G188" s="114">
        <f t="shared" si="30"/>
        <v>0</v>
      </c>
      <c r="H188" s="114">
        <f t="shared" si="30"/>
        <v>0</v>
      </c>
    </row>
    <row r="189" spans="1:8" ht="39" hidden="1" x14ac:dyDescent="0.25">
      <c r="A189" s="119" t="s">
        <v>179</v>
      </c>
      <c r="B189" s="113" t="s">
        <v>55</v>
      </c>
      <c r="C189" s="113" t="s">
        <v>129</v>
      </c>
      <c r="D189" s="113" t="s">
        <v>178</v>
      </c>
      <c r="E189" s="113" t="s">
        <v>180</v>
      </c>
      <c r="F189" s="114">
        <f t="shared" si="30"/>
        <v>0</v>
      </c>
      <c r="G189" s="114">
        <f t="shared" si="30"/>
        <v>0</v>
      </c>
      <c r="H189" s="114">
        <f t="shared" si="30"/>
        <v>0</v>
      </c>
    </row>
    <row r="190" spans="1:8" ht="15" hidden="1" x14ac:dyDescent="0.25">
      <c r="A190" s="119" t="s">
        <v>181</v>
      </c>
      <c r="B190" s="113" t="s">
        <v>55</v>
      </c>
      <c r="C190" s="113" t="s">
        <v>129</v>
      </c>
      <c r="D190" s="113" t="s">
        <v>178</v>
      </c>
      <c r="E190" s="113" t="s">
        <v>182</v>
      </c>
      <c r="F190" s="114">
        <v>0</v>
      </c>
      <c r="G190" s="114">
        <v>0</v>
      </c>
      <c r="H190" s="114">
        <v>0</v>
      </c>
    </row>
    <row r="191" spans="1:8" ht="26.25" hidden="1" x14ac:dyDescent="0.25">
      <c r="A191" s="119" t="s">
        <v>183</v>
      </c>
      <c r="B191" s="113" t="s">
        <v>55</v>
      </c>
      <c r="C191" s="113" t="s">
        <v>129</v>
      </c>
      <c r="D191" s="113" t="s">
        <v>184</v>
      </c>
      <c r="E191" s="113" t="s">
        <v>58</v>
      </c>
      <c r="F191" s="114">
        <f t="shared" ref="F191:H193" si="31">F192</f>
        <v>0</v>
      </c>
      <c r="G191" s="114">
        <f t="shared" si="31"/>
        <v>0</v>
      </c>
      <c r="H191" s="114">
        <f t="shared" si="31"/>
        <v>0</v>
      </c>
    </row>
    <row r="192" spans="1:8" ht="15" hidden="1" x14ac:dyDescent="0.25">
      <c r="A192" s="119" t="s">
        <v>134</v>
      </c>
      <c r="B192" s="113" t="s">
        <v>55</v>
      </c>
      <c r="C192" s="113" t="s">
        <v>129</v>
      </c>
      <c r="D192" s="113" t="s">
        <v>185</v>
      </c>
      <c r="E192" s="113" t="s">
        <v>58</v>
      </c>
      <c r="F192" s="114">
        <f t="shared" si="31"/>
        <v>0</v>
      </c>
      <c r="G192" s="114">
        <f t="shared" si="31"/>
        <v>0</v>
      </c>
      <c r="H192" s="114">
        <f t="shared" si="31"/>
        <v>0</v>
      </c>
    </row>
    <row r="193" spans="1:8" ht="26.25" hidden="1" x14ac:dyDescent="0.25">
      <c r="A193" s="119" t="s">
        <v>77</v>
      </c>
      <c r="B193" s="113" t="s">
        <v>55</v>
      </c>
      <c r="C193" s="113" t="s">
        <v>129</v>
      </c>
      <c r="D193" s="113" t="s">
        <v>185</v>
      </c>
      <c r="E193" s="113" t="s">
        <v>78</v>
      </c>
      <c r="F193" s="114">
        <f t="shared" si="31"/>
        <v>0</v>
      </c>
      <c r="G193" s="114">
        <f t="shared" si="31"/>
        <v>0</v>
      </c>
      <c r="H193" s="114">
        <f t="shared" si="31"/>
        <v>0</v>
      </c>
    </row>
    <row r="194" spans="1:8" ht="39" hidden="1" x14ac:dyDescent="0.25">
      <c r="A194" s="119" t="s">
        <v>79</v>
      </c>
      <c r="B194" s="113" t="s">
        <v>55</v>
      </c>
      <c r="C194" s="113" t="s">
        <v>129</v>
      </c>
      <c r="D194" s="113" t="s">
        <v>185</v>
      </c>
      <c r="E194" s="113" t="s">
        <v>80</v>
      </c>
      <c r="F194" s="114"/>
      <c r="G194" s="114"/>
      <c r="H194" s="114"/>
    </row>
    <row r="195" spans="1:8" ht="39" x14ac:dyDescent="0.25">
      <c r="A195" s="119" t="s">
        <v>746</v>
      </c>
      <c r="B195" s="113" t="s">
        <v>55</v>
      </c>
      <c r="C195" s="113" t="s">
        <v>129</v>
      </c>
      <c r="D195" s="113" t="s">
        <v>744</v>
      </c>
      <c r="E195" s="113" t="s">
        <v>58</v>
      </c>
      <c r="F195" s="114">
        <f t="shared" ref="F195:H197" si="32">F196</f>
        <v>0</v>
      </c>
      <c r="G195" s="114">
        <f t="shared" si="32"/>
        <v>0</v>
      </c>
      <c r="H195" s="114">
        <f>H196</f>
        <v>30</v>
      </c>
    </row>
    <row r="196" spans="1:8" ht="15" x14ac:dyDescent="0.25">
      <c r="A196" s="119" t="s">
        <v>134</v>
      </c>
      <c r="B196" s="113" t="s">
        <v>55</v>
      </c>
      <c r="C196" s="113" t="s">
        <v>129</v>
      </c>
      <c r="D196" s="113" t="s">
        <v>745</v>
      </c>
      <c r="E196" s="113" t="s">
        <v>58</v>
      </c>
      <c r="F196" s="114">
        <f t="shared" si="32"/>
        <v>0</v>
      </c>
      <c r="G196" s="114">
        <f t="shared" si="32"/>
        <v>0</v>
      </c>
      <c r="H196" s="114">
        <f t="shared" si="32"/>
        <v>30</v>
      </c>
    </row>
    <row r="197" spans="1:8" ht="15" x14ac:dyDescent="0.25">
      <c r="A197" s="119" t="s">
        <v>81</v>
      </c>
      <c r="B197" s="113" t="s">
        <v>55</v>
      </c>
      <c r="C197" s="113" t="s">
        <v>129</v>
      </c>
      <c r="D197" s="113" t="s">
        <v>745</v>
      </c>
      <c r="E197" s="113" t="s">
        <v>82</v>
      </c>
      <c r="F197" s="114">
        <f t="shared" si="32"/>
        <v>0</v>
      </c>
      <c r="G197" s="114">
        <f t="shared" si="32"/>
        <v>0</v>
      </c>
      <c r="H197" s="114">
        <f t="shared" si="32"/>
        <v>30</v>
      </c>
    </row>
    <row r="198" spans="1:8" ht="15" x14ac:dyDescent="0.25">
      <c r="A198" s="119" t="s">
        <v>83</v>
      </c>
      <c r="B198" s="113" t="s">
        <v>55</v>
      </c>
      <c r="C198" s="113" t="s">
        <v>129</v>
      </c>
      <c r="D198" s="113" t="s">
        <v>745</v>
      </c>
      <c r="E198" s="113" t="s">
        <v>84</v>
      </c>
      <c r="F198" s="114">
        <v>0</v>
      </c>
      <c r="G198" s="114">
        <v>0</v>
      </c>
      <c r="H198" s="114">
        <v>30</v>
      </c>
    </row>
    <row r="199" spans="1:8" ht="51.75" x14ac:dyDescent="0.25">
      <c r="A199" s="119" t="s">
        <v>751</v>
      </c>
      <c r="B199" s="113" t="s">
        <v>55</v>
      </c>
      <c r="C199" s="113" t="s">
        <v>129</v>
      </c>
      <c r="D199" s="113" t="s">
        <v>748</v>
      </c>
      <c r="E199" s="113" t="s">
        <v>58</v>
      </c>
      <c r="F199" s="114">
        <f t="shared" ref="F199:H201" si="33">F200</f>
        <v>0</v>
      </c>
      <c r="G199" s="114">
        <f t="shared" si="33"/>
        <v>87.6</v>
      </c>
      <c r="H199" s="114">
        <f t="shared" si="33"/>
        <v>87.6</v>
      </c>
    </row>
    <row r="200" spans="1:8" ht="15" x14ac:dyDescent="0.25">
      <c r="A200" s="119" t="s">
        <v>134</v>
      </c>
      <c r="B200" s="113" t="s">
        <v>55</v>
      </c>
      <c r="C200" s="113" t="s">
        <v>129</v>
      </c>
      <c r="D200" s="113" t="s">
        <v>749</v>
      </c>
      <c r="E200" s="113" t="s">
        <v>58</v>
      </c>
      <c r="F200" s="114">
        <f t="shared" si="33"/>
        <v>0</v>
      </c>
      <c r="G200" s="114">
        <f t="shared" si="33"/>
        <v>87.6</v>
      </c>
      <c r="H200" s="114">
        <f t="shared" si="33"/>
        <v>87.6</v>
      </c>
    </row>
    <row r="201" spans="1:8" ht="26.25" x14ac:dyDescent="0.25">
      <c r="A201" s="119" t="s">
        <v>77</v>
      </c>
      <c r="B201" s="113" t="s">
        <v>55</v>
      </c>
      <c r="C201" s="113" t="s">
        <v>129</v>
      </c>
      <c r="D201" s="113" t="s">
        <v>749</v>
      </c>
      <c r="E201" s="113" t="s">
        <v>78</v>
      </c>
      <c r="F201" s="114">
        <f t="shared" si="33"/>
        <v>0</v>
      </c>
      <c r="G201" s="114">
        <f t="shared" si="33"/>
        <v>87.6</v>
      </c>
      <c r="H201" s="114">
        <f t="shared" si="33"/>
        <v>87.6</v>
      </c>
    </row>
    <row r="202" spans="1:8" ht="27.75" customHeight="1" x14ac:dyDescent="0.25">
      <c r="A202" s="119" t="s">
        <v>79</v>
      </c>
      <c r="B202" s="113" t="s">
        <v>55</v>
      </c>
      <c r="C202" s="113" t="s">
        <v>129</v>
      </c>
      <c r="D202" s="113" t="s">
        <v>749</v>
      </c>
      <c r="E202" s="113" t="s">
        <v>80</v>
      </c>
      <c r="F202" s="114">
        <v>0</v>
      </c>
      <c r="G202" s="114">
        <v>87.6</v>
      </c>
      <c r="H202" s="114">
        <v>87.6</v>
      </c>
    </row>
    <row r="203" spans="1:8" ht="39" x14ac:dyDescent="0.25">
      <c r="A203" s="119" t="s">
        <v>186</v>
      </c>
      <c r="B203" s="113" t="s">
        <v>55</v>
      </c>
      <c r="C203" s="113" t="s">
        <v>129</v>
      </c>
      <c r="D203" s="113" t="s">
        <v>187</v>
      </c>
      <c r="E203" s="113" t="s">
        <v>58</v>
      </c>
      <c r="F203" s="114">
        <f>F204+F207+F210+F216+F213</f>
        <v>5643.8</v>
      </c>
      <c r="G203" s="114">
        <f t="shared" ref="G203:H203" si="34">G204+G207+G210+G216</f>
        <v>4564.8</v>
      </c>
      <c r="H203" s="114">
        <f t="shared" si="34"/>
        <v>3373</v>
      </c>
    </row>
    <row r="204" spans="1:8" ht="54" customHeight="1" x14ac:dyDescent="0.25">
      <c r="A204" s="119" t="s">
        <v>188</v>
      </c>
      <c r="B204" s="113" t="s">
        <v>55</v>
      </c>
      <c r="C204" s="113" t="s">
        <v>129</v>
      </c>
      <c r="D204" s="113" t="s">
        <v>189</v>
      </c>
      <c r="E204" s="113" t="s">
        <v>58</v>
      </c>
      <c r="F204" s="114">
        <f t="shared" ref="F204:H205" si="35">F205</f>
        <v>357.2</v>
      </c>
      <c r="G204" s="114">
        <f t="shared" si="35"/>
        <v>496</v>
      </c>
      <c r="H204" s="114">
        <f t="shared" si="35"/>
        <v>300</v>
      </c>
    </row>
    <row r="205" spans="1:8" ht="15" x14ac:dyDescent="0.25">
      <c r="A205" s="119" t="s">
        <v>81</v>
      </c>
      <c r="B205" s="113" t="s">
        <v>55</v>
      </c>
      <c r="C205" s="113" t="s">
        <v>129</v>
      </c>
      <c r="D205" s="113" t="s">
        <v>189</v>
      </c>
      <c r="E205" s="113" t="s">
        <v>82</v>
      </c>
      <c r="F205" s="114">
        <f t="shared" si="35"/>
        <v>357.2</v>
      </c>
      <c r="G205" s="114">
        <f t="shared" si="35"/>
        <v>496</v>
      </c>
      <c r="H205" s="114">
        <f t="shared" si="35"/>
        <v>300</v>
      </c>
    </row>
    <row r="206" spans="1:8" ht="15" x14ac:dyDescent="0.25">
      <c r="A206" s="119" t="s">
        <v>83</v>
      </c>
      <c r="B206" s="113" t="s">
        <v>55</v>
      </c>
      <c r="C206" s="113" t="s">
        <v>129</v>
      </c>
      <c r="D206" s="113" t="s">
        <v>189</v>
      </c>
      <c r="E206" s="113" t="s">
        <v>84</v>
      </c>
      <c r="F206" s="114">
        <v>357.2</v>
      </c>
      <c r="G206" s="114">
        <v>496</v>
      </c>
      <c r="H206" s="114">
        <v>300</v>
      </c>
    </row>
    <row r="207" spans="1:8" ht="33" customHeight="1" x14ac:dyDescent="0.25">
      <c r="A207" s="119" t="s">
        <v>190</v>
      </c>
      <c r="B207" s="113" t="s">
        <v>55</v>
      </c>
      <c r="C207" s="113" t="s">
        <v>129</v>
      </c>
      <c r="D207" s="113" t="s">
        <v>191</v>
      </c>
      <c r="E207" s="113" t="s">
        <v>58</v>
      </c>
      <c r="F207" s="114">
        <f>F208+F219</f>
        <v>5071.3</v>
      </c>
      <c r="G207" s="114">
        <f>G208+G219</f>
        <v>4068.8</v>
      </c>
      <c r="H207" s="114">
        <f>H208+H219</f>
        <v>3073</v>
      </c>
    </row>
    <row r="208" spans="1:8" ht="70.5" customHeight="1" x14ac:dyDescent="0.25">
      <c r="A208" s="119" t="s">
        <v>67</v>
      </c>
      <c r="B208" s="113" t="s">
        <v>55</v>
      </c>
      <c r="C208" s="113" t="s">
        <v>129</v>
      </c>
      <c r="D208" s="113" t="s">
        <v>191</v>
      </c>
      <c r="E208" s="113" t="s">
        <v>68</v>
      </c>
      <c r="F208" s="114">
        <f>F209</f>
        <v>2545.4</v>
      </c>
      <c r="G208" s="114">
        <f>G209</f>
        <v>2600</v>
      </c>
      <c r="H208" s="114">
        <f>H209</f>
        <v>2600</v>
      </c>
    </row>
    <row r="209" spans="1:8" ht="18" customHeight="1" x14ac:dyDescent="0.25">
      <c r="A209" s="119" t="s">
        <v>192</v>
      </c>
      <c r="B209" s="113" t="s">
        <v>55</v>
      </c>
      <c r="C209" s="113" t="s">
        <v>129</v>
      </c>
      <c r="D209" s="113" t="s">
        <v>191</v>
      </c>
      <c r="E209" s="113" t="s">
        <v>193</v>
      </c>
      <c r="F209" s="114">
        <v>2545.4</v>
      </c>
      <c r="G209" s="114">
        <v>2600</v>
      </c>
      <c r="H209" s="114">
        <v>2600</v>
      </c>
    </row>
    <row r="210" spans="1:8" ht="36" customHeight="1" x14ac:dyDescent="0.25">
      <c r="A210" s="119" t="s">
        <v>645</v>
      </c>
      <c r="B210" s="113" t="s">
        <v>55</v>
      </c>
      <c r="C210" s="113" t="s">
        <v>129</v>
      </c>
      <c r="D210" s="113" t="s">
        <v>646</v>
      </c>
      <c r="E210" s="113" t="s">
        <v>58</v>
      </c>
      <c r="F210" s="114">
        <f>F211</f>
        <v>204.5</v>
      </c>
      <c r="G210" s="114">
        <f t="shared" ref="G210:H211" si="36">G211</f>
        <v>0</v>
      </c>
      <c r="H210" s="114">
        <f t="shared" si="36"/>
        <v>0</v>
      </c>
    </row>
    <row r="211" spans="1:8" ht="66" customHeight="1" x14ac:dyDescent="0.25">
      <c r="A211" s="119" t="s">
        <v>67</v>
      </c>
      <c r="B211" s="113" t="s">
        <v>55</v>
      </c>
      <c r="C211" s="113" t="s">
        <v>129</v>
      </c>
      <c r="D211" s="113" t="s">
        <v>646</v>
      </c>
      <c r="E211" s="113" t="s">
        <v>68</v>
      </c>
      <c r="F211" s="114">
        <f>F212</f>
        <v>204.5</v>
      </c>
      <c r="G211" s="114">
        <f t="shared" si="36"/>
        <v>0</v>
      </c>
      <c r="H211" s="114">
        <f t="shared" si="36"/>
        <v>0</v>
      </c>
    </row>
    <row r="212" spans="1:8" ht="18" customHeight="1" x14ac:dyDescent="0.25">
      <c r="A212" s="119" t="s">
        <v>192</v>
      </c>
      <c r="B212" s="113" t="s">
        <v>55</v>
      </c>
      <c r="C212" s="113" t="s">
        <v>129</v>
      </c>
      <c r="D212" s="113" t="s">
        <v>646</v>
      </c>
      <c r="E212" s="113" t="s">
        <v>193</v>
      </c>
      <c r="F212" s="114">
        <v>204.5</v>
      </c>
      <c r="G212" s="114">
        <v>0</v>
      </c>
      <c r="H212" s="114">
        <v>0</v>
      </c>
    </row>
    <row r="213" spans="1:8" ht="43.5" hidden="1" customHeight="1" x14ac:dyDescent="0.25">
      <c r="A213" s="119" t="s">
        <v>643</v>
      </c>
      <c r="B213" s="113" t="s">
        <v>55</v>
      </c>
      <c r="C213" s="113" t="s">
        <v>129</v>
      </c>
      <c r="D213" s="113" t="s">
        <v>647</v>
      </c>
      <c r="E213" s="113" t="s">
        <v>58</v>
      </c>
      <c r="F213" s="114">
        <f>F214</f>
        <v>0</v>
      </c>
      <c r="G213" s="114">
        <v>0</v>
      </c>
      <c r="H213" s="114">
        <v>0</v>
      </c>
    </row>
    <row r="214" spans="1:8" ht="18" hidden="1" customHeight="1" x14ac:dyDescent="0.25">
      <c r="A214" s="119" t="s">
        <v>81</v>
      </c>
      <c r="B214" s="113" t="s">
        <v>55</v>
      </c>
      <c r="C214" s="113" t="s">
        <v>129</v>
      </c>
      <c r="D214" s="113" t="s">
        <v>647</v>
      </c>
      <c r="E214" s="113" t="s">
        <v>82</v>
      </c>
      <c r="F214" s="114">
        <f>F215</f>
        <v>0</v>
      </c>
      <c r="G214" s="114">
        <v>0</v>
      </c>
      <c r="H214" s="114">
        <v>0</v>
      </c>
    </row>
    <row r="215" spans="1:8" ht="18" hidden="1" customHeight="1" x14ac:dyDescent="0.25">
      <c r="A215" s="119" t="s">
        <v>83</v>
      </c>
      <c r="B215" s="113" t="s">
        <v>55</v>
      </c>
      <c r="C215" s="113" t="s">
        <v>129</v>
      </c>
      <c r="D215" s="113" t="s">
        <v>647</v>
      </c>
      <c r="E215" s="113" t="s">
        <v>84</v>
      </c>
      <c r="F215" s="114"/>
      <c r="G215" s="114"/>
      <c r="H215" s="114"/>
    </row>
    <row r="216" spans="1:8" ht="42.75" customHeight="1" x14ac:dyDescent="0.25">
      <c r="A216" s="119" t="s">
        <v>648</v>
      </c>
      <c r="B216" s="113" t="s">
        <v>55</v>
      </c>
      <c r="C216" s="113" t="s">
        <v>129</v>
      </c>
      <c r="D216" s="113" t="s">
        <v>649</v>
      </c>
      <c r="E216" s="113" t="s">
        <v>58</v>
      </c>
      <c r="F216" s="114">
        <f>F217</f>
        <v>10.8</v>
      </c>
      <c r="G216" s="114">
        <f t="shared" ref="G216:H217" si="37">G217</f>
        <v>0</v>
      </c>
      <c r="H216" s="114">
        <f t="shared" si="37"/>
        <v>0</v>
      </c>
    </row>
    <row r="217" spans="1:8" ht="72" customHeight="1" x14ac:dyDescent="0.25">
      <c r="A217" s="119" t="s">
        <v>67</v>
      </c>
      <c r="B217" s="113" t="s">
        <v>55</v>
      </c>
      <c r="C217" s="113" t="s">
        <v>129</v>
      </c>
      <c r="D217" s="113" t="s">
        <v>649</v>
      </c>
      <c r="E217" s="113" t="s">
        <v>68</v>
      </c>
      <c r="F217" s="114">
        <f>F218</f>
        <v>10.8</v>
      </c>
      <c r="G217" s="114">
        <f t="shared" si="37"/>
        <v>0</v>
      </c>
      <c r="H217" s="114">
        <f t="shared" si="37"/>
        <v>0</v>
      </c>
    </row>
    <row r="218" spans="1:8" ht="18" customHeight="1" x14ac:dyDescent="0.25">
      <c r="A218" s="119" t="s">
        <v>192</v>
      </c>
      <c r="B218" s="113" t="s">
        <v>55</v>
      </c>
      <c r="C218" s="113" t="s">
        <v>129</v>
      </c>
      <c r="D218" s="113" t="s">
        <v>649</v>
      </c>
      <c r="E218" s="113" t="s">
        <v>193</v>
      </c>
      <c r="F218" s="114">
        <v>10.8</v>
      </c>
      <c r="G218" s="114">
        <v>0</v>
      </c>
      <c r="H218" s="114">
        <v>0</v>
      </c>
    </row>
    <row r="219" spans="1:8" ht="26.25" x14ac:dyDescent="0.25">
      <c r="A219" s="119" t="s">
        <v>77</v>
      </c>
      <c r="B219" s="113" t="s">
        <v>55</v>
      </c>
      <c r="C219" s="113" t="s">
        <v>129</v>
      </c>
      <c r="D219" s="113" t="s">
        <v>191</v>
      </c>
      <c r="E219" s="113" t="s">
        <v>78</v>
      </c>
      <c r="F219" s="114">
        <f>F220</f>
        <v>2525.9</v>
      </c>
      <c r="G219" s="114">
        <f>G220</f>
        <v>1468.8</v>
      </c>
      <c r="H219" s="114">
        <f>H220</f>
        <v>473</v>
      </c>
    </row>
    <row r="220" spans="1:8" ht="39" x14ac:dyDescent="0.25">
      <c r="A220" s="119" t="s">
        <v>79</v>
      </c>
      <c r="B220" s="113" t="s">
        <v>55</v>
      </c>
      <c r="C220" s="113" t="s">
        <v>129</v>
      </c>
      <c r="D220" s="113" t="s">
        <v>191</v>
      </c>
      <c r="E220" s="113" t="s">
        <v>80</v>
      </c>
      <c r="F220" s="114">
        <v>2525.9</v>
      </c>
      <c r="G220" s="114">
        <f>1757.3-288.5</f>
        <v>1468.8</v>
      </c>
      <c r="H220" s="114">
        <f>700-227</f>
        <v>473</v>
      </c>
    </row>
    <row r="221" spans="1:8" ht="15" x14ac:dyDescent="0.25">
      <c r="A221" s="119" t="s">
        <v>194</v>
      </c>
      <c r="B221" s="113" t="s">
        <v>60</v>
      </c>
      <c r="C221" s="113" t="s">
        <v>56</v>
      </c>
      <c r="D221" s="113" t="s">
        <v>57</v>
      </c>
      <c r="E221" s="113" t="s">
        <v>58</v>
      </c>
      <c r="F221" s="114">
        <f t="shared" ref="F221:H226" si="38">F222</f>
        <v>82.899999999999991</v>
      </c>
      <c r="G221" s="114">
        <f t="shared" si="38"/>
        <v>82.9</v>
      </c>
      <c r="H221" s="114">
        <f t="shared" si="38"/>
        <v>82.9</v>
      </c>
    </row>
    <row r="222" spans="1:8" ht="20.25" customHeight="1" x14ac:dyDescent="0.25">
      <c r="A222" s="119" t="s">
        <v>195</v>
      </c>
      <c r="B222" s="113" t="s">
        <v>60</v>
      </c>
      <c r="C222" s="113" t="s">
        <v>196</v>
      </c>
      <c r="D222" s="113" t="s">
        <v>57</v>
      </c>
      <c r="E222" s="113" t="s">
        <v>58</v>
      </c>
      <c r="F222" s="114">
        <f t="shared" si="38"/>
        <v>82.899999999999991</v>
      </c>
      <c r="G222" s="114">
        <f t="shared" si="38"/>
        <v>82.9</v>
      </c>
      <c r="H222" s="114">
        <f t="shared" si="38"/>
        <v>82.9</v>
      </c>
    </row>
    <row r="223" spans="1:8" ht="30.75" customHeight="1" x14ac:dyDescent="0.25">
      <c r="A223" s="119" t="s">
        <v>61</v>
      </c>
      <c r="B223" s="113" t="s">
        <v>60</v>
      </c>
      <c r="C223" s="113" t="s">
        <v>196</v>
      </c>
      <c r="D223" s="113" t="s">
        <v>62</v>
      </c>
      <c r="E223" s="113" t="s">
        <v>58</v>
      </c>
      <c r="F223" s="114">
        <f t="shared" si="38"/>
        <v>82.899999999999991</v>
      </c>
      <c r="G223" s="114">
        <f t="shared" si="38"/>
        <v>82.9</v>
      </c>
      <c r="H223" s="114">
        <f t="shared" si="38"/>
        <v>82.9</v>
      </c>
    </row>
    <row r="224" spans="1:8" ht="30" customHeight="1" x14ac:dyDescent="0.25">
      <c r="A224" s="119" t="s">
        <v>63</v>
      </c>
      <c r="B224" s="113" t="s">
        <v>60</v>
      </c>
      <c r="C224" s="113" t="s">
        <v>196</v>
      </c>
      <c r="D224" s="113" t="s">
        <v>64</v>
      </c>
      <c r="E224" s="113" t="s">
        <v>58</v>
      </c>
      <c r="F224" s="114">
        <f t="shared" si="38"/>
        <v>82.899999999999991</v>
      </c>
      <c r="G224" s="114">
        <f t="shared" si="38"/>
        <v>82.9</v>
      </c>
      <c r="H224" s="114">
        <f t="shared" si="38"/>
        <v>82.9</v>
      </c>
    </row>
    <row r="225" spans="1:8" ht="30.75" customHeight="1" x14ac:dyDescent="0.25">
      <c r="A225" s="119" t="s">
        <v>197</v>
      </c>
      <c r="B225" s="113" t="s">
        <v>60</v>
      </c>
      <c r="C225" s="113" t="s">
        <v>196</v>
      </c>
      <c r="D225" s="113" t="s">
        <v>198</v>
      </c>
      <c r="E225" s="113" t="s">
        <v>58</v>
      </c>
      <c r="F225" s="114">
        <f>F226+F228</f>
        <v>82.899999999999991</v>
      </c>
      <c r="G225" s="114">
        <f t="shared" ref="G225:H225" si="39">G226+G228</f>
        <v>82.9</v>
      </c>
      <c r="H225" s="114">
        <f t="shared" si="39"/>
        <v>82.9</v>
      </c>
    </row>
    <row r="226" spans="1:8" ht="68.25" customHeight="1" x14ac:dyDescent="0.25">
      <c r="A226" s="119" t="s">
        <v>67</v>
      </c>
      <c r="B226" s="113" t="s">
        <v>60</v>
      </c>
      <c r="C226" s="113" t="s">
        <v>196</v>
      </c>
      <c r="D226" s="113" t="s">
        <v>198</v>
      </c>
      <c r="E226" s="113" t="s">
        <v>68</v>
      </c>
      <c r="F226" s="114">
        <f t="shared" si="38"/>
        <v>76.599999999999994</v>
      </c>
      <c r="G226" s="114">
        <f t="shared" si="38"/>
        <v>79.5</v>
      </c>
      <c r="H226" s="114">
        <f t="shared" si="38"/>
        <v>82.2</v>
      </c>
    </row>
    <row r="227" spans="1:8" ht="30.75" customHeight="1" x14ac:dyDescent="0.25">
      <c r="A227" s="119" t="s">
        <v>69</v>
      </c>
      <c r="B227" s="113" t="s">
        <v>60</v>
      </c>
      <c r="C227" s="113" t="s">
        <v>196</v>
      </c>
      <c r="D227" s="113" t="s">
        <v>198</v>
      </c>
      <c r="E227" s="113" t="s">
        <v>70</v>
      </c>
      <c r="F227" s="114">
        <f>76.3+0.3</f>
        <v>76.599999999999994</v>
      </c>
      <c r="G227" s="114">
        <f>79.2+0.3</f>
        <v>79.5</v>
      </c>
      <c r="H227" s="114">
        <f>81.9+0.3</f>
        <v>82.2</v>
      </c>
    </row>
    <row r="228" spans="1:8" ht="30.75" customHeight="1" x14ac:dyDescent="0.25">
      <c r="A228" s="119" t="s">
        <v>77</v>
      </c>
      <c r="B228" s="113" t="s">
        <v>60</v>
      </c>
      <c r="C228" s="113" t="s">
        <v>196</v>
      </c>
      <c r="D228" s="113" t="s">
        <v>198</v>
      </c>
      <c r="E228" s="113" t="s">
        <v>78</v>
      </c>
      <c r="F228" s="114">
        <f>F229</f>
        <v>6.3</v>
      </c>
      <c r="G228" s="114">
        <f t="shared" ref="G228:H228" si="40">G229</f>
        <v>3.4</v>
      </c>
      <c r="H228" s="114">
        <f t="shared" si="40"/>
        <v>0.7</v>
      </c>
    </row>
    <row r="229" spans="1:8" ht="30.75" customHeight="1" x14ac:dyDescent="0.25">
      <c r="A229" s="119" t="s">
        <v>79</v>
      </c>
      <c r="B229" s="113" t="s">
        <v>60</v>
      </c>
      <c r="C229" s="113" t="s">
        <v>196</v>
      </c>
      <c r="D229" s="113" t="s">
        <v>198</v>
      </c>
      <c r="E229" s="113" t="s">
        <v>80</v>
      </c>
      <c r="F229" s="114">
        <v>6.3</v>
      </c>
      <c r="G229" s="114">
        <v>3.4</v>
      </c>
      <c r="H229" s="114">
        <v>0.7</v>
      </c>
    </row>
    <row r="230" spans="1:8" ht="26.25" x14ac:dyDescent="0.25">
      <c r="A230" s="119" t="s">
        <v>199</v>
      </c>
      <c r="B230" s="113" t="s">
        <v>196</v>
      </c>
      <c r="C230" s="113" t="s">
        <v>56</v>
      </c>
      <c r="D230" s="113" t="s">
        <v>57</v>
      </c>
      <c r="E230" s="113" t="s">
        <v>58</v>
      </c>
      <c r="F230" s="114">
        <f t="shared" ref="F230:H230" si="41">F231</f>
        <v>3297.1</v>
      </c>
      <c r="G230" s="114">
        <f>G231</f>
        <v>2262.5</v>
      </c>
      <c r="H230" s="114">
        <f t="shared" si="41"/>
        <v>2251.5</v>
      </c>
    </row>
    <row r="231" spans="1:8" ht="39" x14ac:dyDescent="0.25">
      <c r="A231" s="119" t="s">
        <v>200</v>
      </c>
      <c r="B231" s="113" t="s">
        <v>196</v>
      </c>
      <c r="C231" s="113" t="s">
        <v>201</v>
      </c>
      <c r="D231" s="113" t="s">
        <v>57</v>
      </c>
      <c r="E231" s="113" t="s">
        <v>58</v>
      </c>
      <c r="F231" s="114">
        <f>F232+F285</f>
        <v>3297.1</v>
      </c>
      <c r="G231" s="114">
        <f>G232+G285</f>
        <v>2262.5</v>
      </c>
      <c r="H231" s="114">
        <f>H232+H285</f>
        <v>2251.5</v>
      </c>
    </row>
    <row r="232" spans="1:8" ht="51.75" x14ac:dyDescent="0.25">
      <c r="A232" s="119" t="s">
        <v>157</v>
      </c>
      <c r="B232" s="113" t="s">
        <v>196</v>
      </c>
      <c r="C232" s="113" t="s">
        <v>201</v>
      </c>
      <c r="D232" s="113" t="s">
        <v>158</v>
      </c>
      <c r="E232" s="113" t="s">
        <v>58</v>
      </c>
      <c r="F232" s="114">
        <f>F233+F267+F276</f>
        <v>3297.1</v>
      </c>
      <c r="G232" s="114">
        <f t="shared" ref="G232:H232" si="42">G233+G267+G276</f>
        <v>0</v>
      </c>
      <c r="H232" s="114">
        <f t="shared" si="42"/>
        <v>0</v>
      </c>
    </row>
    <row r="233" spans="1:8" ht="39" x14ac:dyDescent="0.25">
      <c r="A233" s="119" t="s">
        <v>202</v>
      </c>
      <c r="B233" s="113" t="s">
        <v>196</v>
      </c>
      <c r="C233" s="113" t="s">
        <v>201</v>
      </c>
      <c r="D233" s="113" t="s">
        <v>203</v>
      </c>
      <c r="E233" s="113" t="s">
        <v>58</v>
      </c>
      <c r="F233" s="114">
        <f>F234+F257+F253</f>
        <v>2785.1</v>
      </c>
      <c r="G233" s="114">
        <f>G234+G257+G253</f>
        <v>0</v>
      </c>
      <c r="H233" s="114">
        <f>H234+H257+H253</f>
        <v>0</v>
      </c>
    </row>
    <row r="234" spans="1:8" ht="83.25" customHeight="1" x14ac:dyDescent="0.25">
      <c r="A234" s="119" t="s">
        <v>204</v>
      </c>
      <c r="B234" s="113" t="s">
        <v>196</v>
      </c>
      <c r="C234" s="113" t="s">
        <v>201</v>
      </c>
      <c r="D234" s="113" t="s">
        <v>205</v>
      </c>
      <c r="E234" s="113" t="s">
        <v>58</v>
      </c>
      <c r="F234" s="114">
        <f>F235+F238+F241+F244</f>
        <v>2736.1</v>
      </c>
      <c r="G234" s="114">
        <f t="shared" ref="G234:H234" si="43">G235+G238+G241+G244</f>
        <v>0</v>
      </c>
      <c r="H234" s="114">
        <f t="shared" si="43"/>
        <v>0</v>
      </c>
    </row>
    <row r="235" spans="1:8" ht="51.75" x14ac:dyDescent="0.25">
      <c r="A235" s="119" t="s">
        <v>188</v>
      </c>
      <c r="B235" s="113" t="s">
        <v>196</v>
      </c>
      <c r="C235" s="113" t="s">
        <v>201</v>
      </c>
      <c r="D235" s="113" t="s">
        <v>206</v>
      </c>
      <c r="E235" s="113" t="s">
        <v>58</v>
      </c>
      <c r="F235" s="114">
        <f t="shared" ref="F235:H236" si="44">F236</f>
        <v>4</v>
      </c>
      <c r="G235" s="114">
        <f t="shared" si="44"/>
        <v>0</v>
      </c>
      <c r="H235" s="114">
        <f t="shared" si="44"/>
        <v>0</v>
      </c>
    </row>
    <row r="236" spans="1:8" ht="15" x14ac:dyDescent="0.25">
      <c r="A236" s="119" t="s">
        <v>81</v>
      </c>
      <c r="B236" s="113" t="s">
        <v>196</v>
      </c>
      <c r="C236" s="113" t="s">
        <v>201</v>
      </c>
      <c r="D236" s="113" t="s">
        <v>206</v>
      </c>
      <c r="E236" s="113" t="s">
        <v>82</v>
      </c>
      <c r="F236" s="114">
        <f t="shared" si="44"/>
        <v>4</v>
      </c>
      <c r="G236" s="114">
        <f t="shared" si="44"/>
        <v>0</v>
      </c>
      <c r="H236" s="114">
        <f t="shared" si="44"/>
        <v>0</v>
      </c>
    </row>
    <row r="237" spans="1:8" ht="15" x14ac:dyDescent="0.25">
      <c r="A237" s="119" t="s">
        <v>83</v>
      </c>
      <c r="B237" s="113" t="s">
        <v>196</v>
      </c>
      <c r="C237" s="113" t="s">
        <v>201</v>
      </c>
      <c r="D237" s="113" t="s">
        <v>206</v>
      </c>
      <c r="E237" s="113" t="s">
        <v>84</v>
      </c>
      <c r="F237" s="114">
        <v>4</v>
      </c>
      <c r="G237" s="114">
        <v>0</v>
      </c>
      <c r="H237" s="114">
        <v>0</v>
      </c>
    </row>
    <row r="238" spans="1:8" ht="29.25" customHeight="1" x14ac:dyDescent="0.25">
      <c r="A238" s="119" t="s">
        <v>190</v>
      </c>
      <c r="B238" s="113" t="s">
        <v>196</v>
      </c>
      <c r="C238" s="113" t="s">
        <v>201</v>
      </c>
      <c r="D238" s="113" t="s">
        <v>207</v>
      </c>
      <c r="E238" s="113" t="s">
        <v>58</v>
      </c>
      <c r="F238" s="114">
        <f>F239+F247</f>
        <v>2374.1</v>
      </c>
      <c r="G238" s="114">
        <f>G239+G247</f>
        <v>0</v>
      </c>
      <c r="H238" s="114">
        <f>H239+H247</f>
        <v>0</v>
      </c>
    </row>
    <row r="239" spans="1:8" ht="64.5" x14ac:dyDescent="0.25">
      <c r="A239" s="119" t="s">
        <v>67</v>
      </c>
      <c r="B239" s="113" t="s">
        <v>196</v>
      </c>
      <c r="C239" s="113" t="s">
        <v>201</v>
      </c>
      <c r="D239" s="113" t="s">
        <v>207</v>
      </c>
      <c r="E239" s="113" t="s">
        <v>68</v>
      </c>
      <c r="F239" s="114">
        <f>F240</f>
        <v>2180</v>
      </c>
      <c r="G239" s="114">
        <f>G240</f>
        <v>0</v>
      </c>
      <c r="H239" s="114">
        <f>H240</f>
        <v>0</v>
      </c>
    </row>
    <row r="240" spans="1:8" ht="18.75" customHeight="1" x14ac:dyDescent="0.25">
      <c r="A240" s="119" t="s">
        <v>192</v>
      </c>
      <c r="B240" s="113" t="s">
        <v>196</v>
      </c>
      <c r="C240" s="113" t="s">
        <v>201</v>
      </c>
      <c r="D240" s="113" t="s">
        <v>207</v>
      </c>
      <c r="E240" s="113" t="s">
        <v>193</v>
      </c>
      <c r="F240" s="114">
        <v>2180</v>
      </c>
      <c r="G240" s="114"/>
      <c r="H240" s="114"/>
    </row>
    <row r="241" spans="1:8" ht="29.25" customHeight="1" x14ac:dyDescent="0.25">
      <c r="A241" s="119" t="s">
        <v>645</v>
      </c>
      <c r="B241" s="113" t="s">
        <v>196</v>
      </c>
      <c r="C241" s="113" t="s">
        <v>201</v>
      </c>
      <c r="D241" s="113" t="s">
        <v>650</v>
      </c>
      <c r="E241" s="113" t="s">
        <v>58</v>
      </c>
      <c r="F241" s="114">
        <f>F242</f>
        <v>340.1</v>
      </c>
      <c r="G241" s="114">
        <f t="shared" ref="G241:H242" si="45">G242</f>
        <v>0</v>
      </c>
      <c r="H241" s="114">
        <f t="shared" si="45"/>
        <v>0</v>
      </c>
    </row>
    <row r="242" spans="1:8" ht="68.25" customHeight="1" x14ac:dyDescent="0.25">
      <c r="A242" s="119" t="s">
        <v>67</v>
      </c>
      <c r="B242" s="113" t="s">
        <v>196</v>
      </c>
      <c r="C242" s="113" t="s">
        <v>201</v>
      </c>
      <c r="D242" s="113" t="s">
        <v>650</v>
      </c>
      <c r="E242" s="113" t="s">
        <v>68</v>
      </c>
      <c r="F242" s="114">
        <f>F243</f>
        <v>340.1</v>
      </c>
      <c r="G242" s="114">
        <f t="shared" si="45"/>
        <v>0</v>
      </c>
      <c r="H242" s="114">
        <f t="shared" si="45"/>
        <v>0</v>
      </c>
    </row>
    <row r="243" spans="1:8" ht="18.75" customHeight="1" x14ac:dyDescent="0.25">
      <c r="A243" s="119" t="s">
        <v>192</v>
      </c>
      <c r="B243" s="113" t="s">
        <v>196</v>
      </c>
      <c r="C243" s="113" t="s">
        <v>201</v>
      </c>
      <c r="D243" s="113" t="s">
        <v>650</v>
      </c>
      <c r="E243" s="113" t="s">
        <v>193</v>
      </c>
      <c r="F243" s="114">
        <v>340.1</v>
      </c>
      <c r="G243" s="114">
        <v>0</v>
      </c>
      <c r="H243" s="114">
        <v>0</v>
      </c>
    </row>
    <row r="244" spans="1:8" ht="40.5" customHeight="1" x14ac:dyDescent="0.25">
      <c r="A244" s="119" t="s">
        <v>648</v>
      </c>
      <c r="B244" s="113" t="s">
        <v>196</v>
      </c>
      <c r="C244" s="113" t="s">
        <v>201</v>
      </c>
      <c r="D244" s="113" t="s">
        <v>651</v>
      </c>
      <c r="E244" s="113" t="s">
        <v>58</v>
      </c>
      <c r="F244" s="114">
        <f>F245</f>
        <v>17.899999999999999</v>
      </c>
      <c r="G244" s="114">
        <f t="shared" ref="G244:H244" si="46">G245</f>
        <v>0</v>
      </c>
      <c r="H244" s="114">
        <f t="shared" si="46"/>
        <v>0</v>
      </c>
    </row>
    <row r="245" spans="1:8" ht="68.25" customHeight="1" x14ac:dyDescent="0.25">
      <c r="A245" s="119" t="s">
        <v>67</v>
      </c>
      <c r="B245" s="113" t="s">
        <v>196</v>
      </c>
      <c r="C245" s="113" t="s">
        <v>201</v>
      </c>
      <c r="D245" s="113" t="s">
        <v>651</v>
      </c>
      <c r="E245" s="113" t="s">
        <v>68</v>
      </c>
      <c r="F245" s="114">
        <f>F246</f>
        <v>17.899999999999999</v>
      </c>
      <c r="G245" s="114">
        <f>G246</f>
        <v>0</v>
      </c>
      <c r="H245" s="114">
        <f>H246</f>
        <v>0</v>
      </c>
    </row>
    <row r="246" spans="1:8" ht="18.75" customHeight="1" x14ac:dyDescent="0.25">
      <c r="A246" s="119" t="s">
        <v>192</v>
      </c>
      <c r="B246" s="113" t="s">
        <v>196</v>
      </c>
      <c r="C246" s="113" t="s">
        <v>201</v>
      </c>
      <c r="D246" s="113" t="s">
        <v>651</v>
      </c>
      <c r="E246" s="113" t="s">
        <v>193</v>
      </c>
      <c r="F246" s="114">
        <v>17.899999999999999</v>
      </c>
      <c r="G246" s="114">
        <v>0</v>
      </c>
      <c r="H246" s="114">
        <v>0</v>
      </c>
    </row>
    <row r="247" spans="1:8" ht="26.25" x14ac:dyDescent="0.25">
      <c r="A247" s="119" t="s">
        <v>77</v>
      </c>
      <c r="B247" s="113" t="s">
        <v>196</v>
      </c>
      <c r="C247" s="113" t="s">
        <v>201</v>
      </c>
      <c r="D247" s="113" t="s">
        <v>207</v>
      </c>
      <c r="E247" s="113" t="s">
        <v>78</v>
      </c>
      <c r="F247" s="114">
        <f>F248</f>
        <v>194.1</v>
      </c>
      <c r="G247" s="114">
        <f>G248</f>
        <v>0</v>
      </c>
      <c r="H247" s="114">
        <f>H248</f>
        <v>0</v>
      </c>
    </row>
    <row r="248" spans="1:8" ht="29.25" customHeight="1" x14ac:dyDescent="0.25">
      <c r="A248" s="119" t="s">
        <v>208</v>
      </c>
      <c r="B248" s="113" t="s">
        <v>196</v>
      </c>
      <c r="C248" s="113" t="s">
        <v>201</v>
      </c>
      <c r="D248" s="113" t="s">
        <v>207</v>
      </c>
      <c r="E248" s="113" t="s">
        <v>80</v>
      </c>
      <c r="F248" s="114">
        <v>194.1</v>
      </c>
      <c r="G248" s="114">
        <v>0</v>
      </c>
      <c r="H248" s="114">
        <v>0</v>
      </c>
    </row>
    <row r="249" spans="1:8" ht="26.25" hidden="1" x14ac:dyDescent="0.25">
      <c r="A249" s="119" t="s">
        <v>209</v>
      </c>
      <c r="B249" s="113" t="s">
        <v>196</v>
      </c>
      <c r="C249" s="113" t="s">
        <v>201</v>
      </c>
      <c r="D249" s="113" t="s">
        <v>210</v>
      </c>
      <c r="E249" s="113" t="s">
        <v>58</v>
      </c>
      <c r="F249" s="114">
        <f t="shared" ref="F249:H251" si="47">F250</f>
        <v>0</v>
      </c>
      <c r="G249" s="114">
        <f t="shared" si="47"/>
        <v>0</v>
      </c>
      <c r="H249" s="114">
        <f t="shared" si="47"/>
        <v>0</v>
      </c>
    </row>
    <row r="250" spans="1:8" ht="15" hidden="1" x14ac:dyDescent="0.25">
      <c r="A250" s="119" t="s">
        <v>134</v>
      </c>
      <c r="B250" s="113" t="s">
        <v>196</v>
      </c>
      <c r="C250" s="113" t="s">
        <v>201</v>
      </c>
      <c r="D250" s="113" t="s">
        <v>211</v>
      </c>
      <c r="E250" s="113" t="s">
        <v>58</v>
      </c>
      <c r="F250" s="114">
        <f t="shared" si="47"/>
        <v>0</v>
      </c>
      <c r="G250" s="114">
        <f t="shared" si="47"/>
        <v>0</v>
      </c>
      <c r="H250" s="114">
        <f t="shared" si="47"/>
        <v>0</v>
      </c>
    </row>
    <row r="251" spans="1:8" ht="26.25" hidden="1" x14ac:dyDescent="0.25">
      <c r="A251" s="119" t="s">
        <v>77</v>
      </c>
      <c r="B251" s="113" t="s">
        <v>196</v>
      </c>
      <c r="C251" s="113" t="s">
        <v>201</v>
      </c>
      <c r="D251" s="113" t="s">
        <v>211</v>
      </c>
      <c r="E251" s="113" t="s">
        <v>78</v>
      </c>
      <c r="F251" s="114">
        <f t="shared" si="47"/>
        <v>0</v>
      </c>
      <c r="G251" s="114">
        <f t="shared" si="47"/>
        <v>0</v>
      </c>
      <c r="H251" s="114">
        <f t="shared" si="47"/>
        <v>0</v>
      </c>
    </row>
    <row r="252" spans="1:8" ht="39" hidden="1" x14ac:dyDescent="0.25">
      <c r="A252" s="119" t="s">
        <v>79</v>
      </c>
      <c r="B252" s="113" t="s">
        <v>196</v>
      </c>
      <c r="C252" s="113" t="s">
        <v>201</v>
      </c>
      <c r="D252" s="113" t="s">
        <v>211</v>
      </c>
      <c r="E252" s="113" t="s">
        <v>80</v>
      </c>
      <c r="F252" s="114"/>
      <c r="G252" s="114"/>
      <c r="H252" s="114"/>
    </row>
    <row r="253" spans="1:8" ht="26.25" x14ac:dyDescent="0.25">
      <c r="A253" s="119" t="s">
        <v>209</v>
      </c>
      <c r="B253" s="113" t="s">
        <v>196</v>
      </c>
      <c r="C253" s="113" t="s">
        <v>201</v>
      </c>
      <c r="D253" s="113" t="s">
        <v>210</v>
      </c>
      <c r="E253" s="113" t="s">
        <v>58</v>
      </c>
      <c r="F253" s="114">
        <f t="shared" ref="F253:H255" si="48">F254</f>
        <v>49</v>
      </c>
      <c r="G253" s="114">
        <f t="shared" si="48"/>
        <v>0</v>
      </c>
      <c r="H253" s="114">
        <f t="shared" si="48"/>
        <v>0</v>
      </c>
    </row>
    <row r="254" spans="1:8" ht="15" x14ac:dyDescent="0.25">
      <c r="A254" s="119" t="s">
        <v>134</v>
      </c>
      <c r="B254" s="113" t="s">
        <v>196</v>
      </c>
      <c r="C254" s="113" t="s">
        <v>201</v>
      </c>
      <c r="D254" s="113" t="s">
        <v>211</v>
      </c>
      <c r="E254" s="113" t="s">
        <v>58</v>
      </c>
      <c r="F254" s="114">
        <f t="shared" si="48"/>
        <v>49</v>
      </c>
      <c r="G254" s="114">
        <f t="shared" si="48"/>
        <v>0</v>
      </c>
      <c r="H254" s="114">
        <f t="shared" si="48"/>
        <v>0</v>
      </c>
    </row>
    <row r="255" spans="1:8" ht="26.25" x14ac:dyDescent="0.25">
      <c r="A255" s="119" t="s">
        <v>77</v>
      </c>
      <c r="B255" s="113" t="s">
        <v>196</v>
      </c>
      <c r="C255" s="113" t="s">
        <v>201</v>
      </c>
      <c r="D255" s="113" t="s">
        <v>211</v>
      </c>
      <c r="E255" s="113" t="s">
        <v>78</v>
      </c>
      <c r="F255" s="114">
        <f t="shared" si="48"/>
        <v>49</v>
      </c>
      <c r="G255" s="114">
        <f t="shared" si="48"/>
        <v>0</v>
      </c>
      <c r="H255" s="114">
        <f t="shared" si="48"/>
        <v>0</v>
      </c>
    </row>
    <row r="256" spans="1:8" ht="29.25" customHeight="1" x14ac:dyDescent="0.25">
      <c r="A256" s="119" t="s">
        <v>79</v>
      </c>
      <c r="B256" s="113" t="s">
        <v>196</v>
      </c>
      <c r="C256" s="113" t="s">
        <v>201</v>
      </c>
      <c r="D256" s="113" t="s">
        <v>211</v>
      </c>
      <c r="E256" s="113" t="s">
        <v>80</v>
      </c>
      <c r="F256" s="114">
        <v>49</v>
      </c>
      <c r="G256" s="114">
        <v>0</v>
      </c>
      <c r="H256" s="114">
        <v>0</v>
      </c>
    </row>
    <row r="257" spans="1:8" ht="51.75" hidden="1" x14ac:dyDescent="0.25">
      <c r="A257" s="119" t="s">
        <v>212</v>
      </c>
      <c r="B257" s="113" t="s">
        <v>196</v>
      </c>
      <c r="C257" s="113" t="s">
        <v>201</v>
      </c>
      <c r="D257" s="113" t="s">
        <v>213</v>
      </c>
      <c r="E257" s="113" t="s">
        <v>58</v>
      </c>
      <c r="F257" s="114">
        <f t="shared" ref="F257:H258" si="49">F258</f>
        <v>0</v>
      </c>
      <c r="G257" s="114">
        <f t="shared" si="49"/>
        <v>0</v>
      </c>
      <c r="H257" s="114">
        <f t="shared" si="49"/>
        <v>0</v>
      </c>
    </row>
    <row r="258" spans="1:8" ht="26.25" hidden="1" x14ac:dyDescent="0.25">
      <c r="A258" s="119" t="s">
        <v>77</v>
      </c>
      <c r="B258" s="113" t="s">
        <v>196</v>
      </c>
      <c r="C258" s="113" t="s">
        <v>201</v>
      </c>
      <c r="D258" s="113" t="s">
        <v>214</v>
      </c>
      <c r="E258" s="113" t="s">
        <v>78</v>
      </c>
      <c r="F258" s="114">
        <f t="shared" si="49"/>
        <v>0</v>
      </c>
      <c r="G258" s="114">
        <f t="shared" si="49"/>
        <v>0</v>
      </c>
      <c r="H258" s="114">
        <f t="shared" si="49"/>
        <v>0</v>
      </c>
    </row>
    <row r="259" spans="1:8" ht="39" hidden="1" x14ac:dyDescent="0.25">
      <c r="A259" s="119" t="s">
        <v>79</v>
      </c>
      <c r="B259" s="113" t="s">
        <v>196</v>
      </c>
      <c r="C259" s="113" t="s">
        <v>201</v>
      </c>
      <c r="D259" s="113" t="s">
        <v>214</v>
      </c>
      <c r="E259" s="113" t="s">
        <v>80</v>
      </c>
      <c r="F259" s="114">
        <v>0</v>
      </c>
      <c r="G259" s="114">
        <v>0</v>
      </c>
      <c r="H259" s="114">
        <v>0</v>
      </c>
    </row>
    <row r="260" spans="1:8" ht="77.25" hidden="1" x14ac:dyDescent="0.25">
      <c r="A260" s="119" t="s">
        <v>215</v>
      </c>
      <c r="B260" s="113" t="s">
        <v>196</v>
      </c>
      <c r="C260" s="113" t="s">
        <v>201</v>
      </c>
      <c r="D260" s="113" t="s">
        <v>216</v>
      </c>
      <c r="E260" s="113" t="s">
        <v>58</v>
      </c>
      <c r="F260" s="114">
        <f>F261+F264</f>
        <v>0</v>
      </c>
      <c r="G260" s="114">
        <f>G261+G264</f>
        <v>0</v>
      </c>
      <c r="H260" s="114">
        <f>H261+H264</f>
        <v>0</v>
      </c>
    </row>
    <row r="261" spans="1:8" ht="15" hidden="1" x14ac:dyDescent="0.25">
      <c r="A261" s="119" t="s">
        <v>134</v>
      </c>
      <c r="B261" s="113" t="s">
        <v>196</v>
      </c>
      <c r="C261" s="113" t="s">
        <v>201</v>
      </c>
      <c r="D261" s="113" t="s">
        <v>217</v>
      </c>
      <c r="E261" s="113" t="s">
        <v>58</v>
      </c>
      <c r="F261" s="114">
        <f t="shared" ref="F261:H262" si="50">F262</f>
        <v>0</v>
      </c>
      <c r="G261" s="114">
        <f t="shared" si="50"/>
        <v>0</v>
      </c>
      <c r="H261" s="114">
        <f t="shared" si="50"/>
        <v>0</v>
      </c>
    </row>
    <row r="262" spans="1:8" ht="26.25" hidden="1" x14ac:dyDescent="0.25">
      <c r="A262" s="119" t="s">
        <v>77</v>
      </c>
      <c r="B262" s="113" t="s">
        <v>196</v>
      </c>
      <c r="C262" s="113" t="s">
        <v>201</v>
      </c>
      <c r="D262" s="113" t="s">
        <v>217</v>
      </c>
      <c r="E262" s="113" t="s">
        <v>78</v>
      </c>
      <c r="F262" s="114">
        <f t="shared" si="50"/>
        <v>0</v>
      </c>
      <c r="G262" s="114">
        <f t="shared" si="50"/>
        <v>0</v>
      </c>
      <c r="H262" s="114">
        <f t="shared" si="50"/>
        <v>0</v>
      </c>
    </row>
    <row r="263" spans="1:8" ht="39" hidden="1" x14ac:dyDescent="0.25">
      <c r="A263" s="119" t="s">
        <v>79</v>
      </c>
      <c r="B263" s="113" t="s">
        <v>196</v>
      </c>
      <c r="C263" s="113" t="s">
        <v>201</v>
      </c>
      <c r="D263" s="113" t="s">
        <v>217</v>
      </c>
      <c r="E263" s="113" t="s">
        <v>80</v>
      </c>
      <c r="F263" s="114"/>
      <c r="G263" s="114"/>
      <c r="H263" s="114"/>
    </row>
    <row r="264" spans="1:8" ht="29.25" hidden="1" customHeight="1" x14ac:dyDescent="0.25">
      <c r="A264" s="119" t="s">
        <v>218</v>
      </c>
      <c r="B264" s="113" t="s">
        <v>196</v>
      </c>
      <c r="C264" s="113" t="s">
        <v>201</v>
      </c>
      <c r="D264" s="113" t="s">
        <v>219</v>
      </c>
      <c r="E264" s="113" t="s">
        <v>58</v>
      </c>
      <c r="F264" s="114">
        <f t="shared" ref="F264:H265" si="51">F265</f>
        <v>0</v>
      </c>
      <c r="G264" s="114">
        <f t="shared" si="51"/>
        <v>0</v>
      </c>
      <c r="H264" s="114">
        <f t="shared" si="51"/>
        <v>0</v>
      </c>
    </row>
    <row r="265" spans="1:8" s="32" customFormat="1" ht="29.25" hidden="1" customHeight="1" x14ac:dyDescent="0.25">
      <c r="A265" s="119" t="s">
        <v>77</v>
      </c>
      <c r="B265" s="113" t="s">
        <v>196</v>
      </c>
      <c r="C265" s="113" t="s">
        <v>201</v>
      </c>
      <c r="D265" s="113" t="s">
        <v>219</v>
      </c>
      <c r="E265" s="113" t="s">
        <v>78</v>
      </c>
      <c r="F265" s="114">
        <f t="shared" si="51"/>
        <v>0</v>
      </c>
      <c r="G265" s="114">
        <f t="shared" si="51"/>
        <v>0</v>
      </c>
      <c r="H265" s="114">
        <f t="shared" si="51"/>
        <v>0</v>
      </c>
    </row>
    <row r="266" spans="1:8" s="32" customFormat="1" ht="39" hidden="1" x14ac:dyDescent="0.25">
      <c r="A266" s="119" t="s">
        <v>79</v>
      </c>
      <c r="B266" s="113" t="s">
        <v>196</v>
      </c>
      <c r="C266" s="113" t="s">
        <v>201</v>
      </c>
      <c r="D266" s="113" t="s">
        <v>219</v>
      </c>
      <c r="E266" s="113" t="s">
        <v>80</v>
      </c>
      <c r="F266" s="114">
        <f>5000-5000</f>
        <v>0</v>
      </c>
      <c r="G266" s="114">
        <f>5000-5000</f>
        <v>0</v>
      </c>
      <c r="H266" s="114">
        <f>5000-5000</f>
        <v>0</v>
      </c>
    </row>
    <row r="267" spans="1:8" s="32" customFormat="1" ht="39" hidden="1" x14ac:dyDescent="0.25">
      <c r="A267" s="119" t="s">
        <v>159</v>
      </c>
      <c r="B267" s="113" t="s">
        <v>196</v>
      </c>
      <c r="C267" s="113" t="s">
        <v>201</v>
      </c>
      <c r="D267" s="113" t="s">
        <v>160</v>
      </c>
      <c r="E267" s="113" t="s">
        <v>58</v>
      </c>
      <c r="F267" s="114">
        <f>F268+F272</f>
        <v>0</v>
      </c>
      <c r="G267" s="114">
        <f>G268+G272</f>
        <v>0</v>
      </c>
      <c r="H267" s="114">
        <f>H268+H272</f>
        <v>0</v>
      </c>
    </row>
    <row r="268" spans="1:8" s="32" customFormat="1" ht="53.25" hidden="1" customHeight="1" x14ac:dyDescent="0.25">
      <c r="A268" s="119" t="s">
        <v>220</v>
      </c>
      <c r="B268" s="113" t="s">
        <v>196</v>
      </c>
      <c r="C268" s="113" t="s">
        <v>201</v>
      </c>
      <c r="D268" s="113" t="s">
        <v>221</v>
      </c>
      <c r="E268" s="113" t="s">
        <v>58</v>
      </c>
      <c r="F268" s="114">
        <f t="shared" ref="F268:H270" si="52">F269</f>
        <v>0</v>
      </c>
      <c r="G268" s="114">
        <f t="shared" si="52"/>
        <v>0</v>
      </c>
      <c r="H268" s="114">
        <f t="shared" si="52"/>
        <v>0</v>
      </c>
    </row>
    <row r="269" spans="1:8" s="32" customFormat="1" ht="15" hidden="1" x14ac:dyDescent="0.25">
      <c r="A269" s="119" t="s">
        <v>134</v>
      </c>
      <c r="B269" s="113" t="s">
        <v>196</v>
      </c>
      <c r="C269" s="113" t="s">
        <v>201</v>
      </c>
      <c r="D269" s="113" t="s">
        <v>222</v>
      </c>
      <c r="E269" s="113" t="s">
        <v>58</v>
      </c>
      <c r="F269" s="114">
        <f t="shared" si="52"/>
        <v>0</v>
      </c>
      <c r="G269" s="114">
        <f t="shared" si="52"/>
        <v>0</v>
      </c>
      <c r="H269" s="114">
        <f t="shared" si="52"/>
        <v>0</v>
      </c>
    </row>
    <row r="270" spans="1:8" s="32" customFormat="1" ht="26.25" hidden="1" x14ac:dyDescent="0.25">
      <c r="A270" s="119" t="s">
        <v>77</v>
      </c>
      <c r="B270" s="113" t="s">
        <v>196</v>
      </c>
      <c r="C270" s="113" t="s">
        <v>201</v>
      </c>
      <c r="D270" s="113" t="s">
        <v>222</v>
      </c>
      <c r="E270" s="113" t="s">
        <v>78</v>
      </c>
      <c r="F270" s="114">
        <f t="shared" si="52"/>
        <v>0</v>
      </c>
      <c r="G270" s="114">
        <f t="shared" si="52"/>
        <v>0</v>
      </c>
      <c r="H270" s="114">
        <f t="shared" si="52"/>
        <v>0</v>
      </c>
    </row>
    <row r="271" spans="1:8" s="32" customFormat="1" ht="39" hidden="1" x14ac:dyDescent="0.25">
      <c r="A271" s="119" t="s">
        <v>79</v>
      </c>
      <c r="B271" s="113" t="s">
        <v>196</v>
      </c>
      <c r="C271" s="113" t="s">
        <v>201</v>
      </c>
      <c r="D271" s="113" t="s">
        <v>222</v>
      </c>
      <c r="E271" s="113" t="s">
        <v>80</v>
      </c>
      <c r="F271" s="114">
        <v>0</v>
      </c>
      <c r="G271" s="114">
        <v>0</v>
      </c>
      <c r="H271" s="114">
        <v>0</v>
      </c>
    </row>
    <row r="272" spans="1:8" s="32" customFormat="1" ht="46.5" hidden="1" customHeight="1" x14ac:dyDescent="0.25">
      <c r="A272" s="119" t="s">
        <v>223</v>
      </c>
      <c r="B272" s="113" t="s">
        <v>196</v>
      </c>
      <c r="C272" s="113" t="s">
        <v>201</v>
      </c>
      <c r="D272" s="113" t="s">
        <v>224</v>
      </c>
      <c r="E272" s="113" t="s">
        <v>58</v>
      </c>
      <c r="F272" s="114">
        <f t="shared" ref="F272:H274" si="53">F273</f>
        <v>0</v>
      </c>
      <c r="G272" s="114">
        <f t="shared" si="53"/>
        <v>0</v>
      </c>
      <c r="H272" s="114">
        <f t="shared" si="53"/>
        <v>0</v>
      </c>
    </row>
    <row r="273" spans="1:8" s="32" customFormat="1" ht="15" hidden="1" x14ac:dyDescent="0.25">
      <c r="A273" s="119" t="s">
        <v>134</v>
      </c>
      <c r="B273" s="113" t="s">
        <v>196</v>
      </c>
      <c r="C273" s="113" t="s">
        <v>201</v>
      </c>
      <c r="D273" s="113" t="s">
        <v>225</v>
      </c>
      <c r="E273" s="113" t="s">
        <v>58</v>
      </c>
      <c r="F273" s="114">
        <f t="shared" si="53"/>
        <v>0</v>
      </c>
      <c r="G273" s="114">
        <f t="shared" si="53"/>
        <v>0</v>
      </c>
      <c r="H273" s="114">
        <f t="shared" si="53"/>
        <v>0</v>
      </c>
    </row>
    <row r="274" spans="1:8" s="32" customFormat="1" ht="26.25" hidden="1" x14ac:dyDescent="0.25">
      <c r="A274" s="119" t="s">
        <v>77</v>
      </c>
      <c r="B274" s="113" t="s">
        <v>196</v>
      </c>
      <c r="C274" s="113" t="s">
        <v>201</v>
      </c>
      <c r="D274" s="113" t="s">
        <v>225</v>
      </c>
      <c r="E274" s="113" t="s">
        <v>78</v>
      </c>
      <c r="F274" s="114">
        <f t="shared" si="53"/>
        <v>0</v>
      </c>
      <c r="G274" s="114">
        <f t="shared" si="53"/>
        <v>0</v>
      </c>
      <c r="H274" s="114">
        <f t="shared" si="53"/>
        <v>0</v>
      </c>
    </row>
    <row r="275" spans="1:8" s="32" customFormat="1" ht="39" hidden="1" x14ac:dyDescent="0.25">
      <c r="A275" s="119" t="s">
        <v>79</v>
      </c>
      <c r="B275" s="113" t="s">
        <v>196</v>
      </c>
      <c r="C275" s="113" t="s">
        <v>201</v>
      </c>
      <c r="D275" s="113" t="s">
        <v>225</v>
      </c>
      <c r="E275" s="113" t="s">
        <v>80</v>
      </c>
      <c r="F275" s="114">
        <v>0</v>
      </c>
      <c r="G275" s="114">
        <v>0</v>
      </c>
      <c r="H275" s="114">
        <v>0</v>
      </c>
    </row>
    <row r="276" spans="1:8" s="32" customFormat="1" ht="46.5" customHeight="1" x14ac:dyDescent="0.25">
      <c r="A276" s="119" t="s">
        <v>159</v>
      </c>
      <c r="B276" s="113" t="s">
        <v>196</v>
      </c>
      <c r="C276" s="113" t="s">
        <v>201</v>
      </c>
      <c r="D276" s="113" t="s">
        <v>160</v>
      </c>
      <c r="E276" s="113" t="s">
        <v>58</v>
      </c>
      <c r="F276" s="114">
        <f>F277+F281</f>
        <v>512</v>
      </c>
      <c r="G276" s="114">
        <f t="shared" ref="G276:H276" si="54">G277+G281</f>
        <v>0</v>
      </c>
      <c r="H276" s="114">
        <f t="shared" si="54"/>
        <v>0</v>
      </c>
    </row>
    <row r="277" spans="1:8" s="32" customFormat="1" ht="81.75" customHeight="1" x14ac:dyDescent="0.25">
      <c r="A277" s="119" t="s">
        <v>220</v>
      </c>
      <c r="B277" s="113" t="s">
        <v>196</v>
      </c>
      <c r="C277" s="113" t="s">
        <v>201</v>
      </c>
      <c r="D277" s="113" t="s">
        <v>221</v>
      </c>
      <c r="E277" s="113" t="s">
        <v>58</v>
      </c>
      <c r="F277" s="114">
        <f>F278</f>
        <v>463</v>
      </c>
      <c r="G277" s="114">
        <f t="shared" ref="G277:H279" si="55">G278</f>
        <v>0</v>
      </c>
      <c r="H277" s="114">
        <f t="shared" si="55"/>
        <v>0</v>
      </c>
    </row>
    <row r="278" spans="1:8" s="32" customFormat="1" ht="15" x14ac:dyDescent="0.25">
      <c r="A278" s="119" t="s">
        <v>134</v>
      </c>
      <c r="B278" s="113" t="s">
        <v>196</v>
      </c>
      <c r="C278" s="113" t="s">
        <v>201</v>
      </c>
      <c r="D278" s="113" t="s">
        <v>222</v>
      </c>
      <c r="E278" s="113" t="s">
        <v>58</v>
      </c>
      <c r="F278" s="114">
        <f>F279</f>
        <v>463</v>
      </c>
      <c r="G278" s="114">
        <f t="shared" si="55"/>
        <v>0</v>
      </c>
      <c r="H278" s="114">
        <f t="shared" si="55"/>
        <v>0</v>
      </c>
    </row>
    <row r="279" spans="1:8" s="32" customFormat="1" ht="26.25" x14ac:dyDescent="0.25">
      <c r="A279" s="119" t="s">
        <v>77</v>
      </c>
      <c r="B279" s="113" t="s">
        <v>196</v>
      </c>
      <c r="C279" s="113" t="s">
        <v>201</v>
      </c>
      <c r="D279" s="113" t="s">
        <v>222</v>
      </c>
      <c r="E279" s="113" t="s">
        <v>78</v>
      </c>
      <c r="F279" s="114">
        <f>F280</f>
        <v>463</v>
      </c>
      <c r="G279" s="114">
        <f t="shared" si="55"/>
        <v>0</v>
      </c>
      <c r="H279" s="114">
        <f t="shared" si="55"/>
        <v>0</v>
      </c>
    </row>
    <row r="280" spans="1:8" s="32" customFormat="1" ht="39" x14ac:dyDescent="0.25">
      <c r="A280" s="119" t="s">
        <v>79</v>
      </c>
      <c r="B280" s="113" t="s">
        <v>196</v>
      </c>
      <c r="C280" s="113" t="s">
        <v>201</v>
      </c>
      <c r="D280" s="113" t="s">
        <v>222</v>
      </c>
      <c r="E280" s="113" t="s">
        <v>80</v>
      </c>
      <c r="F280" s="114">
        <v>463</v>
      </c>
      <c r="G280" s="114">
        <v>0</v>
      </c>
      <c r="H280" s="114">
        <v>0</v>
      </c>
    </row>
    <row r="281" spans="1:8" s="32" customFormat="1" ht="42" customHeight="1" x14ac:dyDescent="0.25">
      <c r="A281" s="119" t="s">
        <v>223</v>
      </c>
      <c r="B281" s="113" t="s">
        <v>196</v>
      </c>
      <c r="C281" s="113" t="s">
        <v>201</v>
      </c>
      <c r="D281" s="113" t="s">
        <v>224</v>
      </c>
      <c r="E281" s="113" t="s">
        <v>58</v>
      </c>
      <c r="F281" s="114">
        <f>F282</f>
        <v>49</v>
      </c>
      <c r="G281" s="114">
        <f t="shared" ref="G281:H283" si="56">G282</f>
        <v>0</v>
      </c>
      <c r="H281" s="114">
        <f t="shared" si="56"/>
        <v>0</v>
      </c>
    </row>
    <row r="282" spans="1:8" s="32" customFormat="1" ht="15" x14ac:dyDescent="0.25">
      <c r="A282" s="119" t="s">
        <v>134</v>
      </c>
      <c r="B282" s="113" t="s">
        <v>196</v>
      </c>
      <c r="C282" s="113" t="s">
        <v>201</v>
      </c>
      <c r="D282" s="113" t="s">
        <v>225</v>
      </c>
      <c r="E282" s="113" t="s">
        <v>58</v>
      </c>
      <c r="F282" s="114">
        <f>F283</f>
        <v>49</v>
      </c>
      <c r="G282" s="114">
        <f t="shared" si="56"/>
        <v>0</v>
      </c>
      <c r="H282" s="114">
        <f t="shared" si="56"/>
        <v>0</v>
      </c>
    </row>
    <row r="283" spans="1:8" s="32" customFormat="1" ht="26.25" x14ac:dyDescent="0.25">
      <c r="A283" s="119" t="s">
        <v>77</v>
      </c>
      <c r="B283" s="113" t="s">
        <v>196</v>
      </c>
      <c r="C283" s="113" t="s">
        <v>201</v>
      </c>
      <c r="D283" s="113" t="s">
        <v>225</v>
      </c>
      <c r="E283" s="113" t="s">
        <v>78</v>
      </c>
      <c r="F283" s="114">
        <f>F284</f>
        <v>49</v>
      </c>
      <c r="G283" s="114">
        <f t="shared" si="56"/>
        <v>0</v>
      </c>
      <c r="H283" s="114">
        <f t="shared" si="56"/>
        <v>0</v>
      </c>
    </row>
    <row r="284" spans="1:8" s="32" customFormat="1" ht="33" customHeight="1" x14ac:dyDescent="0.25">
      <c r="A284" s="119" t="s">
        <v>79</v>
      </c>
      <c r="B284" s="113" t="s">
        <v>196</v>
      </c>
      <c r="C284" s="113" t="s">
        <v>201</v>
      </c>
      <c r="D284" s="113" t="s">
        <v>225</v>
      </c>
      <c r="E284" s="113" t="s">
        <v>80</v>
      </c>
      <c r="F284" s="114">
        <v>49</v>
      </c>
      <c r="G284" s="114">
        <v>0</v>
      </c>
      <c r="H284" s="114">
        <v>0</v>
      </c>
    </row>
    <row r="285" spans="1:8" s="32" customFormat="1" ht="51.75" x14ac:dyDescent="0.25">
      <c r="A285" s="119" t="s">
        <v>751</v>
      </c>
      <c r="B285" s="113" t="s">
        <v>196</v>
      </c>
      <c r="C285" s="113" t="s">
        <v>201</v>
      </c>
      <c r="D285" s="113" t="s">
        <v>748</v>
      </c>
      <c r="E285" s="113" t="s">
        <v>58</v>
      </c>
      <c r="F285" s="114">
        <f>F286</f>
        <v>0</v>
      </c>
      <c r="G285" s="114">
        <f>G286+G291+G294</f>
        <v>2262.5</v>
      </c>
      <c r="H285" s="114">
        <f>H286+H291+H294</f>
        <v>2251.5</v>
      </c>
    </row>
    <row r="286" spans="1:8" s="32" customFormat="1" ht="26.25" x14ac:dyDescent="0.25">
      <c r="A286" s="119" t="s">
        <v>190</v>
      </c>
      <c r="B286" s="113" t="s">
        <v>196</v>
      </c>
      <c r="C286" s="113" t="s">
        <v>201</v>
      </c>
      <c r="D286" s="113" t="s">
        <v>803</v>
      </c>
      <c r="E286" s="113" t="s">
        <v>58</v>
      </c>
      <c r="F286" s="114">
        <f>F287+F289+F292</f>
        <v>0</v>
      </c>
      <c r="G286" s="114">
        <f>G287+G289</f>
        <v>2209.5</v>
      </c>
      <c r="H286" s="114">
        <f>H287+H289</f>
        <v>2198.5</v>
      </c>
    </row>
    <row r="287" spans="1:8" s="32" customFormat="1" ht="64.5" x14ac:dyDescent="0.25">
      <c r="A287" s="119" t="s">
        <v>67</v>
      </c>
      <c r="B287" s="113" t="s">
        <v>196</v>
      </c>
      <c r="C287" s="113" t="s">
        <v>201</v>
      </c>
      <c r="D287" s="113" t="s">
        <v>803</v>
      </c>
      <c r="E287" s="113" t="s">
        <v>68</v>
      </c>
      <c r="F287" s="114">
        <f>F288</f>
        <v>0</v>
      </c>
      <c r="G287" s="114">
        <f>G288</f>
        <v>2198.5</v>
      </c>
      <c r="H287" s="114">
        <f>H288</f>
        <v>2198.5</v>
      </c>
    </row>
    <row r="288" spans="1:8" s="32" customFormat="1" ht="20.25" customHeight="1" x14ac:dyDescent="0.25">
      <c r="A288" s="119" t="s">
        <v>192</v>
      </c>
      <c r="B288" s="113" t="s">
        <v>196</v>
      </c>
      <c r="C288" s="113" t="s">
        <v>201</v>
      </c>
      <c r="D288" s="113" t="s">
        <v>803</v>
      </c>
      <c r="E288" s="113" t="s">
        <v>193</v>
      </c>
      <c r="F288" s="114">
        <v>0</v>
      </c>
      <c r="G288" s="114">
        <v>2198.5</v>
      </c>
      <c r="H288" s="114">
        <v>2198.5</v>
      </c>
    </row>
    <row r="289" spans="1:8" s="32" customFormat="1" ht="26.25" x14ac:dyDescent="0.25">
      <c r="A289" s="119" t="s">
        <v>77</v>
      </c>
      <c r="B289" s="113" t="s">
        <v>196</v>
      </c>
      <c r="C289" s="113" t="s">
        <v>201</v>
      </c>
      <c r="D289" s="113" t="s">
        <v>803</v>
      </c>
      <c r="E289" s="113" t="s">
        <v>78</v>
      </c>
      <c r="F289" s="114">
        <f>F290</f>
        <v>0</v>
      </c>
      <c r="G289" s="114">
        <f>G290</f>
        <v>11</v>
      </c>
      <c r="H289" s="114">
        <f>H290</f>
        <v>0</v>
      </c>
    </row>
    <row r="290" spans="1:8" s="32" customFormat="1" ht="32.25" customHeight="1" x14ac:dyDescent="0.25">
      <c r="A290" s="119" t="s">
        <v>79</v>
      </c>
      <c r="B290" s="113" t="s">
        <v>196</v>
      </c>
      <c r="C290" s="113" t="s">
        <v>201</v>
      </c>
      <c r="D290" s="113" t="s">
        <v>803</v>
      </c>
      <c r="E290" s="113" t="s">
        <v>80</v>
      </c>
      <c r="F290" s="114">
        <v>0</v>
      </c>
      <c r="G290" s="114">
        <v>11</v>
      </c>
      <c r="H290" s="114">
        <v>0</v>
      </c>
    </row>
    <row r="291" spans="1:8" s="32" customFormat="1" ht="51.75" x14ac:dyDescent="0.25">
      <c r="A291" s="119" t="s">
        <v>188</v>
      </c>
      <c r="B291" s="113" t="s">
        <v>196</v>
      </c>
      <c r="C291" s="113" t="s">
        <v>201</v>
      </c>
      <c r="D291" s="113" t="s">
        <v>804</v>
      </c>
      <c r="E291" s="113" t="s">
        <v>58</v>
      </c>
      <c r="F291" s="114">
        <v>0</v>
      </c>
      <c r="G291" s="114">
        <f>G292</f>
        <v>4</v>
      </c>
      <c r="H291" s="114">
        <f>H292</f>
        <v>4</v>
      </c>
    </row>
    <row r="292" spans="1:8" s="32" customFormat="1" ht="15" x14ac:dyDescent="0.25">
      <c r="A292" s="119" t="s">
        <v>81</v>
      </c>
      <c r="B292" s="113" t="s">
        <v>196</v>
      </c>
      <c r="C292" s="113" t="s">
        <v>201</v>
      </c>
      <c r="D292" s="113" t="s">
        <v>804</v>
      </c>
      <c r="E292" s="113" t="s">
        <v>82</v>
      </c>
      <c r="F292" s="114">
        <f>F293</f>
        <v>0</v>
      </c>
      <c r="G292" s="114">
        <f>G293</f>
        <v>4</v>
      </c>
      <c r="H292" s="114">
        <f>H293</f>
        <v>4</v>
      </c>
    </row>
    <row r="293" spans="1:8" s="32" customFormat="1" ht="15" x14ac:dyDescent="0.25">
      <c r="A293" s="119" t="s">
        <v>83</v>
      </c>
      <c r="B293" s="113" t="s">
        <v>196</v>
      </c>
      <c r="C293" s="113" t="s">
        <v>201</v>
      </c>
      <c r="D293" s="113" t="s">
        <v>804</v>
      </c>
      <c r="E293" s="113" t="s">
        <v>84</v>
      </c>
      <c r="F293" s="114">
        <v>0</v>
      </c>
      <c r="G293" s="114">
        <v>4</v>
      </c>
      <c r="H293" s="114">
        <v>4</v>
      </c>
    </row>
    <row r="294" spans="1:8" s="32" customFormat="1" ht="15" x14ac:dyDescent="0.25">
      <c r="A294" s="119" t="s">
        <v>134</v>
      </c>
      <c r="B294" s="113" t="s">
        <v>196</v>
      </c>
      <c r="C294" s="113" t="s">
        <v>201</v>
      </c>
      <c r="D294" s="113" t="s">
        <v>749</v>
      </c>
      <c r="E294" s="113" t="s">
        <v>58</v>
      </c>
      <c r="F294" s="114">
        <v>0</v>
      </c>
      <c r="G294" s="114">
        <f>G295</f>
        <v>49</v>
      </c>
      <c r="H294" s="114">
        <f>H295</f>
        <v>49</v>
      </c>
    </row>
    <row r="295" spans="1:8" s="32" customFormat="1" ht="26.25" x14ac:dyDescent="0.25">
      <c r="A295" s="119" t="s">
        <v>77</v>
      </c>
      <c r="B295" s="113" t="s">
        <v>196</v>
      </c>
      <c r="C295" s="113" t="s">
        <v>201</v>
      </c>
      <c r="D295" s="113" t="s">
        <v>749</v>
      </c>
      <c r="E295" s="113" t="s">
        <v>78</v>
      </c>
      <c r="F295" s="114">
        <v>0</v>
      </c>
      <c r="G295" s="114">
        <f>G296</f>
        <v>49</v>
      </c>
      <c r="H295" s="114">
        <f>H296</f>
        <v>49</v>
      </c>
    </row>
    <row r="296" spans="1:8" s="32" customFormat="1" ht="32.25" customHeight="1" x14ac:dyDescent="0.25">
      <c r="A296" s="119" t="s">
        <v>79</v>
      </c>
      <c r="B296" s="113" t="s">
        <v>196</v>
      </c>
      <c r="C296" s="113" t="s">
        <v>201</v>
      </c>
      <c r="D296" s="113" t="s">
        <v>749</v>
      </c>
      <c r="E296" s="113" t="s">
        <v>80</v>
      </c>
      <c r="F296" s="114">
        <v>0</v>
      </c>
      <c r="G296" s="114">
        <v>49</v>
      </c>
      <c r="H296" s="114">
        <v>49</v>
      </c>
    </row>
    <row r="297" spans="1:8" s="33" customFormat="1" ht="15" x14ac:dyDescent="0.25">
      <c r="A297" s="119" t="s">
        <v>226</v>
      </c>
      <c r="B297" s="113" t="s">
        <v>72</v>
      </c>
      <c r="C297" s="113" t="s">
        <v>56</v>
      </c>
      <c r="D297" s="113" t="s">
        <v>57</v>
      </c>
      <c r="E297" s="113" t="s">
        <v>58</v>
      </c>
      <c r="F297" s="114">
        <f>F298+F307+F352</f>
        <v>4827.7999999999993</v>
      </c>
      <c r="G297" s="114">
        <f>G298+G307+G352</f>
        <v>3384.2999999999997</v>
      </c>
      <c r="H297" s="114">
        <f>H298+H307+H352</f>
        <v>2166.7999999999997</v>
      </c>
    </row>
    <row r="298" spans="1:8" s="34" customFormat="1" ht="15" x14ac:dyDescent="0.25">
      <c r="A298" s="119" t="s">
        <v>227</v>
      </c>
      <c r="B298" s="113" t="s">
        <v>72</v>
      </c>
      <c r="C298" s="113" t="s">
        <v>101</v>
      </c>
      <c r="D298" s="113" t="s">
        <v>57</v>
      </c>
      <c r="E298" s="113" t="s">
        <v>58</v>
      </c>
      <c r="F298" s="114">
        <f t="shared" ref="F298:H299" si="57">F299</f>
        <v>48.7</v>
      </c>
      <c r="G298" s="114">
        <f t="shared" si="57"/>
        <v>48.7</v>
      </c>
      <c r="H298" s="114">
        <f t="shared" si="57"/>
        <v>48.7</v>
      </c>
    </row>
    <row r="299" spans="1:8" s="34" customFormat="1" ht="31.5" customHeight="1" x14ac:dyDescent="0.25">
      <c r="A299" s="119" t="s">
        <v>61</v>
      </c>
      <c r="B299" s="113" t="s">
        <v>72</v>
      </c>
      <c r="C299" s="113" t="s">
        <v>101</v>
      </c>
      <c r="D299" s="113" t="s">
        <v>62</v>
      </c>
      <c r="E299" s="113" t="s">
        <v>58</v>
      </c>
      <c r="F299" s="114">
        <f t="shared" si="57"/>
        <v>48.7</v>
      </c>
      <c r="G299" s="114">
        <f t="shared" si="57"/>
        <v>48.7</v>
      </c>
      <c r="H299" s="114">
        <f t="shared" si="57"/>
        <v>48.7</v>
      </c>
    </row>
    <row r="300" spans="1:8" s="34" customFormat="1" ht="28.5" customHeight="1" x14ac:dyDescent="0.25">
      <c r="A300" s="119" t="s">
        <v>63</v>
      </c>
      <c r="B300" s="113" t="s">
        <v>72</v>
      </c>
      <c r="C300" s="113" t="s">
        <v>101</v>
      </c>
      <c r="D300" s="113" t="s">
        <v>64</v>
      </c>
      <c r="E300" s="113" t="s">
        <v>58</v>
      </c>
      <c r="F300" s="114">
        <f>F304</f>
        <v>48.7</v>
      </c>
      <c r="G300" s="114">
        <f>G304</f>
        <v>48.7</v>
      </c>
      <c r="H300" s="114">
        <f>H304</f>
        <v>48.7</v>
      </c>
    </row>
    <row r="301" spans="1:8" s="34" customFormat="1" ht="30.75" hidden="1" customHeight="1" x14ac:dyDescent="0.25">
      <c r="A301" s="119" t="s">
        <v>228</v>
      </c>
      <c r="B301" s="113" t="s">
        <v>72</v>
      </c>
      <c r="C301" s="113" t="s">
        <v>101</v>
      </c>
      <c r="D301" s="113" t="s">
        <v>229</v>
      </c>
      <c r="E301" s="113" t="s">
        <v>58</v>
      </c>
      <c r="F301" s="114">
        <f t="shared" ref="F301:H302" si="58">F302</f>
        <v>0</v>
      </c>
      <c r="G301" s="114">
        <f t="shared" si="58"/>
        <v>0</v>
      </c>
      <c r="H301" s="114">
        <f t="shared" si="58"/>
        <v>0</v>
      </c>
    </row>
    <row r="302" spans="1:8" s="34" customFormat="1" ht="26.25" hidden="1" x14ac:dyDescent="0.25">
      <c r="A302" s="119" t="s">
        <v>77</v>
      </c>
      <c r="B302" s="113" t="s">
        <v>72</v>
      </c>
      <c r="C302" s="113" t="s">
        <v>101</v>
      </c>
      <c r="D302" s="113" t="s">
        <v>229</v>
      </c>
      <c r="E302" s="113" t="s">
        <v>78</v>
      </c>
      <c r="F302" s="114">
        <f t="shared" si="58"/>
        <v>0</v>
      </c>
      <c r="G302" s="114">
        <f t="shared" si="58"/>
        <v>0</v>
      </c>
      <c r="H302" s="114">
        <f t="shared" si="58"/>
        <v>0</v>
      </c>
    </row>
    <row r="303" spans="1:8" s="34" customFormat="1" ht="39" hidden="1" x14ac:dyDescent="0.25">
      <c r="A303" s="119" t="s">
        <v>79</v>
      </c>
      <c r="B303" s="113" t="s">
        <v>72</v>
      </c>
      <c r="C303" s="113" t="s">
        <v>101</v>
      </c>
      <c r="D303" s="113" t="s">
        <v>229</v>
      </c>
      <c r="E303" s="113" t="s">
        <v>80</v>
      </c>
      <c r="F303" s="114"/>
      <c r="G303" s="114"/>
      <c r="H303" s="114"/>
    </row>
    <row r="304" spans="1:8" s="34" customFormat="1" ht="26.25" x14ac:dyDescent="0.25">
      <c r="A304" s="119" t="s">
        <v>230</v>
      </c>
      <c r="B304" s="113" t="s">
        <v>72</v>
      </c>
      <c r="C304" s="113" t="s">
        <v>101</v>
      </c>
      <c r="D304" s="113" t="s">
        <v>231</v>
      </c>
      <c r="E304" s="113" t="s">
        <v>58</v>
      </c>
      <c r="F304" s="114">
        <f t="shared" ref="F304:H305" si="59">F305</f>
        <v>48.7</v>
      </c>
      <c r="G304" s="114">
        <f t="shared" si="59"/>
        <v>48.7</v>
      </c>
      <c r="H304" s="114">
        <f t="shared" si="59"/>
        <v>48.7</v>
      </c>
    </row>
    <row r="305" spans="1:8" s="34" customFormat="1" ht="26.25" x14ac:dyDescent="0.25">
      <c r="A305" s="119" t="s">
        <v>77</v>
      </c>
      <c r="B305" s="113" t="s">
        <v>72</v>
      </c>
      <c r="C305" s="113" t="s">
        <v>101</v>
      </c>
      <c r="D305" s="113" t="s">
        <v>231</v>
      </c>
      <c r="E305" s="113" t="s">
        <v>78</v>
      </c>
      <c r="F305" s="114">
        <f>F306</f>
        <v>48.7</v>
      </c>
      <c r="G305" s="114">
        <f t="shared" si="59"/>
        <v>48.7</v>
      </c>
      <c r="H305" s="114">
        <f t="shared" si="59"/>
        <v>48.7</v>
      </c>
    </row>
    <row r="306" spans="1:8" s="33" customFormat="1" ht="34.5" customHeight="1" x14ac:dyDescent="0.25">
      <c r="A306" s="119" t="s">
        <v>79</v>
      </c>
      <c r="B306" s="113" t="s">
        <v>72</v>
      </c>
      <c r="C306" s="113" t="s">
        <v>101</v>
      </c>
      <c r="D306" s="113" t="s">
        <v>231</v>
      </c>
      <c r="E306" s="113" t="s">
        <v>80</v>
      </c>
      <c r="F306" s="114">
        <v>48.7</v>
      </c>
      <c r="G306" s="114">
        <v>48.7</v>
      </c>
      <c r="H306" s="114">
        <v>48.7</v>
      </c>
    </row>
    <row r="307" spans="1:8" s="33" customFormat="1" ht="15" x14ac:dyDescent="0.25">
      <c r="A307" s="119" t="s">
        <v>232</v>
      </c>
      <c r="B307" s="113" t="s">
        <v>72</v>
      </c>
      <c r="C307" s="113" t="s">
        <v>201</v>
      </c>
      <c r="D307" s="113" t="s">
        <v>57</v>
      </c>
      <c r="E307" s="113" t="s">
        <v>58</v>
      </c>
      <c r="F307" s="114">
        <f>F311+F320+F347+F338+F343</f>
        <v>4579.0999999999995</v>
      </c>
      <c r="G307" s="114">
        <f>G311+G320+G347+G338+G343</f>
        <v>3135.6</v>
      </c>
      <c r="H307" s="114">
        <f t="shared" ref="H307" si="60">H311+H320+H347+H338+H343</f>
        <v>2058.1</v>
      </c>
    </row>
    <row r="308" spans="1:8" s="33" customFormat="1" ht="31.5" hidden="1" customHeight="1" x14ac:dyDescent="0.25">
      <c r="A308" s="119" t="s">
        <v>233</v>
      </c>
      <c r="B308" s="113" t="s">
        <v>72</v>
      </c>
      <c r="C308" s="113" t="s">
        <v>201</v>
      </c>
      <c r="D308" s="113" t="s">
        <v>234</v>
      </c>
      <c r="E308" s="113" t="s">
        <v>58</v>
      </c>
      <c r="F308" s="114">
        <f t="shared" ref="F308:H309" si="61">F309</f>
        <v>0</v>
      </c>
      <c r="G308" s="114">
        <f t="shared" si="61"/>
        <v>0</v>
      </c>
      <c r="H308" s="114">
        <f t="shared" si="61"/>
        <v>0</v>
      </c>
    </row>
    <row r="309" spans="1:8" s="33" customFormat="1" ht="27" hidden="1" customHeight="1" x14ac:dyDescent="0.25">
      <c r="A309" s="119" t="s">
        <v>105</v>
      </c>
      <c r="B309" s="113" t="s">
        <v>72</v>
      </c>
      <c r="C309" s="113" t="s">
        <v>201</v>
      </c>
      <c r="D309" s="113" t="s">
        <v>234</v>
      </c>
      <c r="E309" s="113" t="s">
        <v>78</v>
      </c>
      <c r="F309" s="114">
        <f t="shared" si="61"/>
        <v>0</v>
      </c>
      <c r="G309" s="114">
        <f t="shared" si="61"/>
        <v>0</v>
      </c>
      <c r="H309" s="114">
        <f t="shared" si="61"/>
        <v>0</v>
      </c>
    </row>
    <row r="310" spans="1:8" s="33" customFormat="1" ht="30.75" hidden="1" customHeight="1" x14ac:dyDescent="0.25">
      <c r="A310" s="119" t="s">
        <v>79</v>
      </c>
      <c r="B310" s="113" t="s">
        <v>72</v>
      </c>
      <c r="C310" s="113" t="s">
        <v>201</v>
      </c>
      <c r="D310" s="113" t="s">
        <v>234</v>
      </c>
      <c r="E310" s="113" t="s">
        <v>80</v>
      </c>
      <c r="F310" s="114">
        <v>0</v>
      </c>
      <c r="G310" s="114">
        <v>0</v>
      </c>
      <c r="H310" s="114">
        <v>0</v>
      </c>
    </row>
    <row r="311" spans="1:8" s="33" customFormat="1" ht="46.5" customHeight="1" x14ac:dyDescent="0.25">
      <c r="A311" s="119" t="s">
        <v>754</v>
      </c>
      <c r="B311" s="113" t="s">
        <v>72</v>
      </c>
      <c r="C311" s="113" t="s">
        <v>201</v>
      </c>
      <c r="D311" s="113" t="s">
        <v>236</v>
      </c>
      <c r="E311" s="113" t="s">
        <v>58</v>
      </c>
      <c r="F311" s="114">
        <f>F312+F316</f>
        <v>100</v>
      </c>
      <c r="G311" s="114">
        <f>G312+G316</f>
        <v>100</v>
      </c>
      <c r="H311" s="114">
        <f>H312+H316</f>
        <v>100</v>
      </c>
    </row>
    <row r="312" spans="1:8" s="33" customFormat="1" ht="43.5" customHeight="1" x14ac:dyDescent="0.25">
      <c r="A312" s="119" t="s">
        <v>755</v>
      </c>
      <c r="B312" s="113" t="s">
        <v>72</v>
      </c>
      <c r="C312" s="113" t="s">
        <v>201</v>
      </c>
      <c r="D312" s="113" t="s">
        <v>237</v>
      </c>
      <c r="E312" s="113" t="s">
        <v>58</v>
      </c>
      <c r="F312" s="114">
        <f t="shared" ref="F312:H314" si="62">F313</f>
        <v>100</v>
      </c>
      <c r="G312" s="114">
        <f t="shared" si="62"/>
        <v>100</v>
      </c>
      <c r="H312" s="114">
        <f t="shared" si="62"/>
        <v>100</v>
      </c>
    </row>
    <row r="313" spans="1:8" s="33" customFormat="1" ht="18.75" customHeight="1" x14ac:dyDescent="0.25">
      <c r="A313" s="119" t="s">
        <v>134</v>
      </c>
      <c r="B313" s="113" t="s">
        <v>72</v>
      </c>
      <c r="C313" s="113" t="s">
        <v>201</v>
      </c>
      <c r="D313" s="113" t="s">
        <v>238</v>
      </c>
      <c r="E313" s="113" t="s">
        <v>58</v>
      </c>
      <c r="F313" s="114">
        <f t="shared" si="62"/>
        <v>100</v>
      </c>
      <c r="G313" s="114">
        <f t="shared" si="62"/>
        <v>100</v>
      </c>
      <c r="H313" s="114">
        <f t="shared" si="62"/>
        <v>100</v>
      </c>
    </row>
    <row r="314" spans="1:8" s="33" customFormat="1" ht="30.75" customHeight="1" x14ac:dyDescent="0.25">
      <c r="A314" s="119" t="s">
        <v>77</v>
      </c>
      <c r="B314" s="113" t="s">
        <v>72</v>
      </c>
      <c r="C314" s="113" t="s">
        <v>201</v>
      </c>
      <c r="D314" s="113" t="s">
        <v>238</v>
      </c>
      <c r="E314" s="113" t="s">
        <v>78</v>
      </c>
      <c r="F314" s="114">
        <f t="shared" si="62"/>
        <v>100</v>
      </c>
      <c r="G314" s="114">
        <f t="shared" si="62"/>
        <v>100</v>
      </c>
      <c r="H314" s="114">
        <f t="shared" si="62"/>
        <v>100</v>
      </c>
    </row>
    <row r="315" spans="1:8" s="33" customFormat="1" ht="34.5" customHeight="1" x14ac:dyDescent="0.25">
      <c r="A315" s="119" t="s">
        <v>79</v>
      </c>
      <c r="B315" s="113" t="s">
        <v>72</v>
      </c>
      <c r="C315" s="113" t="s">
        <v>201</v>
      </c>
      <c r="D315" s="113" t="s">
        <v>238</v>
      </c>
      <c r="E315" s="113" t="s">
        <v>80</v>
      </c>
      <c r="F315" s="114">
        <v>100</v>
      </c>
      <c r="G315" s="114">
        <v>100</v>
      </c>
      <c r="H315" s="114">
        <v>100</v>
      </c>
    </row>
    <row r="316" spans="1:8" s="33" customFormat="1" ht="48" hidden="1" customHeight="1" x14ac:dyDescent="0.25">
      <c r="A316" s="119" t="s">
        <v>239</v>
      </c>
      <c r="B316" s="113" t="s">
        <v>72</v>
      </c>
      <c r="C316" s="113" t="s">
        <v>201</v>
      </c>
      <c r="D316" s="113" t="s">
        <v>240</v>
      </c>
      <c r="E316" s="113" t="s">
        <v>58</v>
      </c>
      <c r="F316" s="114">
        <f t="shared" ref="F316:H318" si="63">F317</f>
        <v>0</v>
      </c>
      <c r="G316" s="114">
        <f t="shared" si="63"/>
        <v>0</v>
      </c>
      <c r="H316" s="114">
        <f t="shared" si="63"/>
        <v>0</v>
      </c>
    </row>
    <row r="317" spans="1:8" s="33" customFormat="1" ht="30.75" hidden="1" customHeight="1" x14ac:dyDescent="0.25">
      <c r="A317" s="119" t="s">
        <v>134</v>
      </c>
      <c r="B317" s="113" t="s">
        <v>72</v>
      </c>
      <c r="C317" s="113" t="s">
        <v>201</v>
      </c>
      <c r="D317" s="113" t="s">
        <v>241</v>
      </c>
      <c r="E317" s="113" t="s">
        <v>58</v>
      </c>
      <c r="F317" s="114">
        <f t="shared" si="63"/>
        <v>0</v>
      </c>
      <c r="G317" s="114">
        <f t="shared" si="63"/>
        <v>0</v>
      </c>
      <c r="H317" s="114">
        <f t="shared" si="63"/>
        <v>0</v>
      </c>
    </row>
    <row r="318" spans="1:8" s="33" customFormat="1" ht="30.75" hidden="1" customHeight="1" x14ac:dyDescent="0.25">
      <c r="A318" s="119" t="s">
        <v>77</v>
      </c>
      <c r="B318" s="113" t="s">
        <v>72</v>
      </c>
      <c r="C318" s="113" t="s">
        <v>201</v>
      </c>
      <c r="D318" s="113" t="s">
        <v>241</v>
      </c>
      <c r="E318" s="113" t="s">
        <v>78</v>
      </c>
      <c r="F318" s="114">
        <f t="shared" si="63"/>
        <v>0</v>
      </c>
      <c r="G318" s="114">
        <f t="shared" si="63"/>
        <v>0</v>
      </c>
      <c r="H318" s="114">
        <f t="shared" si="63"/>
        <v>0</v>
      </c>
    </row>
    <row r="319" spans="1:8" s="33" customFormat="1" ht="30.75" hidden="1" customHeight="1" x14ac:dyDescent="0.25">
      <c r="A319" s="119" t="s">
        <v>79</v>
      </c>
      <c r="B319" s="113" t="s">
        <v>72</v>
      </c>
      <c r="C319" s="113" t="s">
        <v>201</v>
      </c>
      <c r="D319" s="113" t="s">
        <v>241</v>
      </c>
      <c r="E319" s="113" t="s">
        <v>80</v>
      </c>
      <c r="F319" s="114"/>
      <c r="G319" s="114"/>
      <c r="H319" s="114"/>
    </row>
    <row r="320" spans="1:8" s="33" customFormat="1" ht="83.25" customHeight="1" x14ac:dyDescent="0.25">
      <c r="A320" s="119" t="s">
        <v>758</v>
      </c>
      <c r="B320" s="113" t="s">
        <v>72</v>
      </c>
      <c r="C320" s="113" t="s">
        <v>201</v>
      </c>
      <c r="D320" s="113" t="s">
        <v>242</v>
      </c>
      <c r="E320" s="113" t="s">
        <v>58</v>
      </c>
      <c r="F320" s="114">
        <f>F327+F334+F324+F321</f>
        <v>4429.0999999999995</v>
      </c>
      <c r="G320" s="114">
        <f>G327+G334</f>
        <v>0</v>
      </c>
      <c r="H320" s="114">
        <f>H327+H334</f>
        <v>0</v>
      </c>
    </row>
    <row r="321" spans="1:8" s="33" customFormat="1" ht="67.5" hidden="1" customHeight="1" x14ac:dyDescent="0.25">
      <c r="A321" s="119" t="s">
        <v>652</v>
      </c>
      <c r="B321" s="113" t="s">
        <v>72</v>
      </c>
      <c r="C321" s="113" t="s">
        <v>201</v>
      </c>
      <c r="D321" s="113" t="s">
        <v>653</v>
      </c>
      <c r="E321" s="113" t="s">
        <v>58</v>
      </c>
      <c r="F321" s="114">
        <f>F322</f>
        <v>0</v>
      </c>
      <c r="G321" s="114">
        <v>0</v>
      </c>
      <c r="H321" s="114">
        <v>0</v>
      </c>
    </row>
    <row r="322" spans="1:8" s="33" customFormat="1" ht="27.75" hidden="1" customHeight="1" x14ac:dyDescent="0.25">
      <c r="A322" s="119" t="s">
        <v>77</v>
      </c>
      <c r="B322" s="113" t="s">
        <v>72</v>
      </c>
      <c r="C322" s="113" t="s">
        <v>201</v>
      </c>
      <c r="D322" s="113" t="s">
        <v>653</v>
      </c>
      <c r="E322" s="113" t="s">
        <v>78</v>
      </c>
      <c r="F322" s="114">
        <f>F323</f>
        <v>0</v>
      </c>
      <c r="G322" s="114">
        <v>0</v>
      </c>
      <c r="H322" s="114">
        <v>0</v>
      </c>
    </row>
    <row r="323" spans="1:8" s="33" customFormat="1" ht="36.75" hidden="1" customHeight="1" x14ac:dyDescent="0.25">
      <c r="A323" s="119" t="s">
        <v>79</v>
      </c>
      <c r="B323" s="113" t="s">
        <v>72</v>
      </c>
      <c r="C323" s="113" t="s">
        <v>201</v>
      </c>
      <c r="D323" s="113" t="s">
        <v>653</v>
      </c>
      <c r="E323" s="113" t="s">
        <v>80</v>
      </c>
      <c r="F323" s="114"/>
      <c r="G323" s="114"/>
      <c r="H323" s="114"/>
    </row>
    <row r="324" spans="1:8" s="33" customFormat="1" ht="71.25" hidden="1" customHeight="1" x14ac:dyDescent="0.25">
      <c r="A324" s="119" t="s">
        <v>654</v>
      </c>
      <c r="B324" s="113" t="s">
        <v>72</v>
      </c>
      <c r="C324" s="113" t="s">
        <v>201</v>
      </c>
      <c r="D324" s="113" t="s">
        <v>655</v>
      </c>
      <c r="E324" s="113" t="s">
        <v>58</v>
      </c>
      <c r="F324" s="114">
        <f>F325</f>
        <v>0</v>
      </c>
      <c r="G324" s="114">
        <v>0</v>
      </c>
      <c r="H324" s="114">
        <v>0</v>
      </c>
    </row>
    <row r="325" spans="1:8" s="33" customFormat="1" ht="25.5" hidden="1" customHeight="1" x14ac:dyDescent="0.25">
      <c r="A325" s="119" t="s">
        <v>77</v>
      </c>
      <c r="B325" s="113" t="s">
        <v>72</v>
      </c>
      <c r="C325" s="113" t="s">
        <v>201</v>
      </c>
      <c r="D325" s="113" t="s">
        <v>655</v>
      </c>
      <c r="E325" s="113" t="s">
        <v>78</v>
      </c>
      <c r="F325" s="114">
        <f>F326</f>
        <v>0</v>
      </c>
      <c r="G325" s="114">
        <v>0</v>
      </c>
      <c r="H325" s="114">
        <v>0</v>
      </c>
    </row>
    <row r="326" spans="1:8" s="33" customFormat="1" ht="33.75" hidden="1" customHeight="1" x14ac:dyDescent="0.25">
      <c r="A326" s="119" t="s">
        <v>79</v>
      </c>
      <c r="B326" s="113" t="s">
        <v>72</v>
      </c>
      <c r="C326" s="113" t="s">
        <v>201</v>
      </c>
      <c r="D326" s="113" t="s">
        <v>655</v>
      </c>
      <c r="E326" s="113" t="s">
        <v>80</v>
      </c>
      <c r="F326" s="114"/>
      <c r="G326" s="114"/>
      <c r="H326" s="114"/>
    </row>
    <row r="327" spans="1:8" s="33" customFormat="1" ht="75.75" customHeight="1" x14ac:dyDescent="0.25">
      <c r="A327" s="119" t="s">
        <v>243</v>
      </c>
      <c r="B327" s="113" t="s">
        <v>72</v>
      </c>
      <c r="C327" s="113" t="s">
        <v>201</v>
      </c>
      <c r="D327" s="113" t="s">
        <v>244</v>
      </c>
      <c r="E327" s="113" t="s">
        <v>58</v>
      </c>
      <c r="F327" s="114">
        <f>F328+F331</f>
        <v>4248.7</v>
      </c>
      <c r="G327" s="114">
        <f t="shared" ref="F327:H329" si="64">G328</f>
        <v>0</v>
      </c>
      <c r="H327" s="114">
        <f t="shared" si="64"/>
        <v>0</v>
      </c>
    </row>
    <row r="328" spans="1:8" s="33" customFormat="1" ht="17.25" customHeight="1" x14ac:dyDescent="0.25">
      <c r="A328" s="119" t="s">
        <v>134</v>
      </c>
      <c r="B328" s="113" t="s">
        <v>72</v>
      </c>
      <c r="C328" s="113" t="s">
        <v>201</v>
      </c>
      <c r="D328" s="113" t="s">
        <v>245</v>
      </c>
      <c r="E328" s="113" t="s">
        <v>58</v>
      </c>
      <c r="F328" s="114">
        <f t="shared" si="64"/>
        <v>4248.7</v>
      </c>
      <c r="G328" s="114">
        <f t="shared" si="64"/>
        <v>0</v>
      </c>
      <c r="H328" s="114">
        <f t="shared" si="64"/>
        <v>0</v>
      </c>
    </row>
    <row r="329" spans="1:8" s="33" customFormat="1" ht="26.25" x14ac:dyDescent="0.25">
      <c r="A329" s="119" t="s">
        <v>77</v>
      </c>
      <c r="B329" s="113" t="s">
        <v>72</v>
      </c>
      <c r="C329" s="113" t="s">
        <v>201</v>
      </c>
      <c r="D329" s="113" t="s">
        <v>245</v>
      </c>
      <c r="E329" s="113" t="s">
        <v>78</v>
      </c>
      <c r="F329" s="114">
        <f t="shared" si="64"/>
        <v>4248.7</v>
      </c>
      <c r="G329" s="114">
        <f t="shared" si="64"/>
        <v>0</v>
      </c>
      <c r="H329" s="114">
        <f t="shared" si="64"/>
        <v>0</v>
      </c>
    </row>
    <row r="330" spans="1:8" s="33" customFormat="1" ht="30" customHeight="1" x14ac:dyDescent="0.25">
      <c r="A330" s="119" t="s">
        <v>79</v>
      </c>
      <c r="B330" s="113" t="s">
        <v>72</v>
      </c>
      <c r="C330" s="113" t="s">
        <v>201</v>
      </c>
      <c r="D330" s="113" t="s">
        <v>245</v>
      </c>
      <c r="E330" s="113" t="s">
        <v>80</v>
      </c>
      <c r="F330" s="114">
        <f>6033.7-1785</f>
        <v>4248.7</v>
      </c>
      <c r="G330" s="114">
        <v>0</v>
      </c>
      <c r="H330" s="114">
        <v>0</v>
      </c>
    </row>
    <row r="331" spans="1:8" s="33" customFormat="1" ht="45" hidden="1" customHeight="1" x14ac:dyDescent="0.25">
      <c r="A331" s="119" t="s">
        <v>643</v>
      </c>
      <c r="B331" s="113" t="s">
        <v>72</v>
      </c>
      <c r="C331" s="113" t="s">
        <v>201</v>
      </c>
      <c r="D331" s="113" t="s">
        <v>656</v>
      </c>
      <c r="E331" s="113" t="s">
        <v>58</v>
      </c>
      <c r="F331" s="114">
        <f>F332</f>
        <v>0</v>
      </c>
      <c r="G331" s="114">
        <v>0</v>
      </c>
      <c r="H331" s="114">
        <v>0</v>
      </c>
    </row>
    <row r="332" spans="1:8" s="33" customFormat="1" ht="30" hidden="1" customHeight="1" x14ac:dyDescent="0.25">
      <c r="A332" s="119" t="s">
        <v>77</v>
      </c>
      <c r="B332" s="113" t="s">
        <v>72</v>
      </c>
      <c r="C332" s="113" t="s">
        <v>201</v>
      </c>
      <c r="D332" s="113" t="s">
        <v>245</v>
      </c>
      <c r="E332" s="113" t="s">
        <v>78</v>
      </c>
      <c r="F332" s="114">
        <f>F333</f>
        <v>0</v>
      </c>
      <c r="G332" s="114">
        <v>0</v>
      </c>
      <c r="H332" s="114">
        <v>0</v>
      </c>
    </row>
    <row r="333" spans="1:8" s="33" customFormat="1" ht="30" hidden="1" customHeight="1" x14ac:dyDescent="0.25">
      <c r="A333" s="119" t="s">
        <v>79</v>
      </c>
      <c r="B333" s="113" t="s">
        <v>72</v>
      </c>
      <c r="C333" s="113" t="s">
        <v>201</v>
      </c>
      <c r="D333" s="113" t="s">
        <v>245</v>
      </c>
      <c r="E333" s="113" t="s">
        <v>80</v>
      </c>
      <c r="F333" s="114"/>
      <c r="G333" s="114"/>
      <c r="H333" s="114"/>
    </row>
    <row r="334" spans="1:8" s="33" customFormat="1" ht="81.75" customHeight="1" x14ac:dyDescent="0.25">
      <c r="A334" s="119" t="s">
        <v>246</v>
      </c>
      <c r="B334" s="113" t="s">
        <v>72</v>
      </c>
      <c r="C334" s="113" t="s">
        <v>201</v>
      </c>
      <c r="D334" s="113" t="s">
        <v>247</v>
      </c>
      <c r="E334" s="113" t="s">
        <v>58</v>
      </c>
      <c r="F334" s="114">
        <f t="shared" ref="F334:H336" si="65">F335</f>
        <v>180.4</v>
      </c>
      <c r="G334" s="114">
        <f t="shared" si="65"/>
        <v>0</v>
      </c>
      <c r="H334" s="114">
        <f t="shared" si="65"/>
        <v>0</v>
      </c>
    </row>
    <row r="335" spans="1:8" s="33" customFormat="1" ht="15" x14ac:dyDescent="0.25">
      <c r="A335" s="119" t="s">
        <v>134</v>
      </c>
      <c r="B335" s="113" t="s">
        <v>72</v>
      </c>
      <c r="C335" s="113" t="s">
        <v>201</v>
      </c>
      <c r="D335" s="113" t="s">
        <v>248</v>
      </c>
      <c r="E335" s="113" t="s">
        <v>58</v>
      </c>
      <c r="F335" s="114">
        <f t="shared" si="65"/>
        <v>180.4</v>
      </c>
      <c r="G335" s="114">
        <f t="shared" si="65"/>
        <v>0</v>
      </c>
      <c r="H335" s="114">
        <f t="shared" si="65"/>
        <v>0</v>
      </c>
    </row>
    <row r="336" spans="1:8" s="33" customFormat="1" ht="26.25" x14ac:dyDescent="0.25">
      <c r="A336" s="119" t="s">
        <v>77</v>
      </c>
      <c r="B336" s="113" t="s">
        <v>72</v>
      </c>
      <c r="C336" s="113" t="s">
        <v>201</v>
      </c>
      <c r="D336" s="113" t="s">
        <v>248</v>
      </c>
      <c r="E336" s="113" t="s">
        <v>78</v>
      </c>
      <c r="F336" s="114">
        <f t="shared" si="65"/>
        <v>180.4</v>
      </c>
      <c r="G336" s="114">
        <f t="shared" si="65"/>
        <v>0</v>
      </c>
      <c r="H336" s="114">
        <f t="shared" si="65"/>
        <v>0</v>
      </c>
    </row>
    <row r="337" spans="1:8" s="33" customFormat="1" ht="29.25" customHeight="1" x14ac:dyDescent="0.25">
      <c r="A337" s="119" t="s">
        <v>79</v>
      </c>
      <c r="B337" s="113" t="s">
        <v>72</v>
      </c>
      <c r="C337" s="113" t="s">
        <v>201</v>
      </c>
      <c r="D337" s="113" t="s">
        <v>248</v>
      </c>
      <c r="E337" s="113" t="s">
        <v>80</v>
      </c>
      <c r="F337" s="114">
        <v>180.4</v>
      </c>
      <c r="G337" s="114">
        <v>0</v>
      </c>
      <c r="H337" s="114">
        <v>0</v>
      </c>
    </row>
    <row r="338" spans="1:8" s="33" customFormat="1" ht="64.5" hidden="1" x14ac:dyDescent="0.25">
      <c r="A338" s="119" t="s">
        <v>152</v>
      </c>
      <c r="B338" s="113" t="s">
        <v>72</v>
      </c>
      <c r="C338" s="113" t="s">
        <v>201</v>
      </c>
      <c r="D338" s="113" t="s">
        <v>153</v>
      </c>
      <c r="E338" s="113" t="s">
        <v>58</v>
      </c>
      <c r="F338" s="114">
        <f t="shared" ref="F338:H341" si="66">F339</f>
        <v>0</v>
      </c>
      <c r="G338" s="114">
        <f t="shared" si="66"/>
        <v>0</v>
      </c>
      <c r="H338" s="114">
        <f t="shared" si="66"/>
        <v>0</v>
      </c>
    </row>
    <row r="339" spans="1:8" s="33" customFormat="1" ht="51.75" hidden="1" x14ac:dyDescent="0.25">
      <c r="A339" s="119" t="s">
        <v>249</v>
      </c>
      <c r="B339" s="113" t="s">
        <v>72</v>
      </c>
      <c r="C339" s="113" t="s">
        <v>201</v>
      </c>
      <c r="D339" s="113" t="s">
        <v>250</v>
      </c>
      <c r="E339" s="113" t="s">
        <v>58</v>
      </c>
      <c r="F339" s="114">
        <f t="shared" si="66"/>
        <v>0</v>
      </c>
      <c r="G339" s="114">
        <f t="shared" si="66"/>
        <v>0</v>
      </c>
      <c r="H339" s="114">
        <f t="shared" si="66"/>
        <v>0</v>
      </c>
    </row>
    <row r="340" spans="1:8" s="33" customFormat="1" ht="15" hidden="1" x14ac:dyDescent="0.25">
      <c r="A340" s="119" t="s">
        <v>134</v>
      </c>
      <c r="B340" s="113" t="s">
        <v>72</v>
      </c>
      <c r="C340" s="113" t="s">
        <v>201</v>
      </c>
      <c r="D340" s="113" t="s">
        <v>251</v>
      </c>
      <c r="E340" s="113" t="s">
        <v>58</v>
      </c>
      <c r="F340" s="114">
        <f t="shared" si="66"/>
        <v>0</v>
      </c>
      <c r="G340" s="114">
        <f t="shared" si="66"/>
        <v>0</v>
      </c>
      <c r="H340" s="114">
        <f t="shared" si="66"/>
        <v>0</v>
      </c>
    </row>
    <row r="341" spans="1:8" s="33" customFormat="1" ht="26.25" hidden="1" x14ac:dyDescent="0.25">
      <c r="A341" s="119" t="s">
        <v>77</v>
      </c>
      <c r="B341" s="113" t="s">
        <v>72</v>
      </c>
      <c r="C341" s="113" t="s">
        <v>201</v>
      </c>
      <c r="D341" s="113" t="s">
        <v>251</v>
      </c>
      <c r="E341" s="113" t="s">
        <v>78</v>
      </c>
      <c r="F341" s="114">
        <f t="shared" si="66"/>
        <v>0</v>
      </c>
      <c r="G341" s="114">
        <f t="shared" si="66"/>
        <v>0</v>
      </c>
      <c r="H341" s="114">
        <f t="shared" si="66"/>
        <v>0</v>
      </c>
    </row>
    <row r="342" spans="1:8" s="33" customFormat="1" ht="39" hidden="1" x14ac:dyDescent="0.25">
      <c r="A342" s="119" t="s">
        <v>79</v>
      </c>
      <c r="B342" s="113" t="s">
        <v>72</v>
      </c>
      <c r="C342" s="113" t="s">
        <v>201</v>
      </c>
      <c r="D342" s="113" t="s">
        <v>251</v>
      </c>
      <c r="E342" s="113" t="s">
        <v>80</v>
      </c>
      <c r="F342" s="114"/>
      <c r="G342" s="114"/>
      <c r="H342" s="114"/>
    </row>
    <row r="343" spans="1:8" s="33" customFormat="1" ht="77.25" x14ac:dyDescent="0.25">
      <c r="A343" s="119" t="s">
        <v>778</v>
      </c>
      <c r="B343" s="113" t="s">
        <v>72</v>
      </c>
      <c r="C343" s="113" t="s">
        <v>201</v>
      </c>
      <c r="D343" s="113" t="s">
        <v>756</v>
      </c>
      <c r="E343" s="113" t="s">
        <v>58</v>
      </c>
      <c r="F343" s="114">
        <v>0</v>
      </c>
      <c r="G343" s="114">
        <f t="shared" ref="G343:H345" si="67">G344</f>
        <v>2915.7</v>
      </c>
      <c r="H343" s="114">
        <f t="shared" si="67"/>
        <v>1958.1</v>
      </c>
    </row>
    <row r="344" spans="1:8" s="33" customFormat="1" ht="15" x14ac:dyDescent="0.25">
      <c r="A344" s="119" t="s">
        <v>134</v>
      </c>
      <c r="B344" s="113" t="s">
        <v>72</v>
      </c>
      <c r="C344" s="113" t="s">
        <v>201</v>
      </c>
      <c r="D344" s="113" t="s">
        <v>757</v>
      </c>
      <c r="E344" s="113" t="s">
        <v>58</v>
      </c>
      <c r="F344" s="114">
        <v>0</v>
      </c>
      <c r="G344" s="114">
        <f t="shared" si="67"/>
        <v>2915.7</v>
      </c>
      <c r="H344" s="114">
        <f t="shared" si="67"/>
        <v>1958.1</v>
      </c>
    </row>
    <row r="345" spans="1:8" s="33" customFormat="1" ht="26.25" x14ac:dyDescent="0.25">
      <c r="A345" s="119" t="s">
        <v>77</v>
      </c>
      <c r="B345" s="113" t="s">
        <v>72</v>
      </c>
      <c r="C345" s="113" t="s">
        <v>201</v>
      </c>
      <c r="D345" s="113" t="s">
        <v>757</v>
      </c>
      <c r="E345" s="113" t="s">
        <v>78</v>
      </c>
      <c r="F345" s="114">
        <v>0</v>
      </c>
      <c r="G345" s="114">
        <f t="shared" si="67"/>
        <v>2915.7</v>
      </c>
      <c r="H345" s="114">
        <f t="shared" si="67"/>
        <v>1958.1</v>
      </c>
    </row>
    <row r="346" spans="1:8" s="33" customFormat="1" ht="33.75" customHeight="1" x14ac:dyDescent="0.25">
      <c r="A346" s="119" t="s">
        <v>79</v>
      </c>
      <c r="B346" s="113" t="s">
        <v>72</v>
      </c>
      <c r="C346" s="113" t="s">
        <v>201</v>
      </c>
      <c r="D346" s="113" t="s">
        <v>757</v>
      </c>
      <c r="E346" s="113" t="s">
        <v>80</v>
      </c>
      <c r="F346" s="114">
        <v>0</v>
      </c>
      <c r="G346" s="114">
        <f>2800.5+115.2</f>
        <v>2915.7</v>
      </c>
      <c r="H346" s="114">
        <v>1958.1</v>
      </c>
    </row>
    <row r="347" spans="1:8" s="33" customFormat="1" ht="30" customHeight="1" x14ac:dyDescent="0.25">
      <c r="A347" s="119" t="s">
        <v>752</v>
      </c>
      <c r="B347" s="113" t="s">
        <v>72</v>
      </c>
      <c r="C347" s="113" t="s">
        <v>201</v>
      </c>
      <c r="D347" s="113" t="s">
        <v>164</v>
      </c>
      <c r="E347" s="113" t="s">
        <v>58</v>
      </c>
      <c r="F347" s="114">
        <f t="shared" ref="F347:H350" si="68">F348</f>
        <v>50</v>
      </c>
      <c r="G347" s="114">
        <f t="shared" si="68"/>
        <v>119.9</v>
      </c>
      <c r="H347" s="114">
        <f t="shared" si="68"/>
        <v>0</v>
      </c>
    </row>
    <row r="348" spans="1:8" s="33" customFormat="1" ht="26.25" x14ac:dyDescent="0.25">
      <c r="A348" s="119" t="s">
        <v>173</v>
      </c>
      <c r="B348" s="113" t="s">
        <v>72</v>
      </c>
      <c r="C348" s="113" t="s">
        <v>201</v>
      </c>
      <c r="D348" s="113" t="s">
        <v>174</v>
      </c>
      <c r="E348" s="113" t="s">
        <v>58</v>
      </c>
      <c r="F348" s="114">
        <f t="shared" si="68"/>
        <v>50</v>
      </c>
      <c r="G348" s="114">
        <f t="shared" si="68"/>
        <v>119.9</v>
      </c>
      <c r="H348" s="114">
        <f t="shared" si="68"/>
        <v>0</v>
      </c>
    </row>
    <row r="349" spans="1:8" s="33" customFormat="1" ht="15" x14ac:dyDescent="0.25">
      <c r="A349" s="119" t="s">
        <v>134</v>
      </c>
      <c r="B349" s="113" t="s">
        <v>72</v>
      </c>
      <c r="C349" s="113" t="s">
        <v>201</v>
      </c>
      <c r="D349" s="113" t="s">
        <v>175</v>
      </c>
      <c r="E349" s="113" t="s">
        <v>58</v>
      </c>
      <c r="F349" s="114">
        <f t="shared" si="68"/>
        <v>50</v>
      </c>
      <c r="G349" s="114">
        <f t="shared" si="68"/>
        <v>119.9</v>
      </c>
      <c r="H349" s="114">
        <f t="shared" si="68"/>
        <v>0</v>
      </c>
    </row>
    <row r="350" spans="1:8" s="33" customFormat="1" ht="26.25" x14ac:dyDescent="0.25">
      <c r="A350" s="119" t="s">
        <v>77</v>
      </c>
      <c r="B350" s="113" t="s">
        <v>72</v>
      </c>
      <c r="C350" s="113" t="s">
        <v>201</v>
      </c>
      <c r="D350" s="113" t="s">
        <v>175</v>
      </c>
      <c r="E350" s="113" t="s">
        <v>78</v>
      </c>
      <c r="F350" s="114">
        <f t="shared" si="68"/>
        <v>50</v>
      </c>
      <c r="G350" s="114">
        <f t="shared" si="68"/>
        <v>119.9</v>
      </c>
      <c r="H350" s="114">
        <f t="shared" si="68"/>
        <v>0</v>
      </c>
    </row>
    <row r="351" spans="1:8" s="33" customFormat="1" ht="33" customHeight="1" x14ac:dyDescent="0.25">
      <c r="A351" s="119" t="s">
        <v>79</v>
      </c>
      <c r="B351" s="113" t="s">
        <v>72</v>
      </c>
      <c r="C351" s="113" t="s">
        <v>201</v>
      </c>
      <c r="D351" s="113" t="s">
        <v>175</v>
      </c>
      <c r="E351" s="113" t="s">
        <v>80</v>
      </c>
      <c r="F351" s="114">
        <v>50</v>
      </c>
      <c r="G351" s="114">
        <v>119.9</v>
      </c>
      <c r="H351" s="114">
        <v>0</v>
      </c>
    </row>
    <row r="352" spans="1:8" s="33" customFormat="1" ht="15" x14ac:dyDescent="0.25">
      <c r="A352" s="119" t="s">
        <v>252</v>
      </c>
      <c r="B352" s="113" t="s">
        <v>72</v>
      </c>
      <c r="C352" s="113" t="s">
        <v>253</v>
      </c>
      <c r="D352" s="113" t="s">
        <v>57</v>
      </c>
      <c r="E352" s="113" t="s">
        <v>58</v>
      </c>
      <c r="F352" s="114">
        <f>F359+F372+F353</f>
        <v>200</v>
      </c>
      <c r="G352" s="114">
        <f>G359+G372+G353</f>
        <v>200</v>
      </c>
      <c r="H352" s="114">
        <f>H359+H372+H353</f>
        <v>60</v>
      </c>
    </row>
    <row r="353" spans="1:8" s="33" customFormat="1" ht="39" hidden="1" x14ac:dyDescent="0.25">
      <c r="A353" s="119" t="s">
        <v>235</v>
      </c>
      <c r="B353" s="113" t="s">
        <v>72</v>
      </c>
      <c r="C353" s="113" t="s">
        <v>253</v>
      </c>
      <c r="D353" s="113" t="s">
        <v>236</v>
      </c>
      <c r="E353" s="113" t="s">
        <v>58</v>
      </c>
      <c r="F353" s="114">
        <f t="shared" ref="F353:H356" si="69">F354</f>
        <v>0</v>
      </c>
      <c r="G353" s="114">
        <f t="shared" si="69"/>
        <v>0</v>
      </c>
      <c r="H353" s="114">
        <f t="shared" si="69"/>
        <v>0</v>
      </c>
    </row>
    <row r="354" spans="1:8" s="33" customFormat="1" ht="51.75" hidden="1" x14ac:dyDescent="0.25">
      <c r="A354" s="119" t="s">
        <v>239</v>
      </c>
      <c r="B354" s="113" t="s">
        <v>72</v>
      </c>
      <c r="C354" s="113" t="s">
        <v>253</v>
      </c>
      <c r="D354" s="113" t="s">
        <v>240</v>
      </c>
      <c r="E354" s="113" t="s">
        <v>58</v>
      </c>
      <c r="F354" s="114">
        <f t="shared" si="69"/>
        <v>0</v>
      </c>
      <c r="G354" s="114">
        <f t="shared" si="69"/>
        <v>0</v>
      </c>
      <c r="H354" s="114">
        <f t="shared" si="69"/>
        <v>0</v>
      </c>
    </row>
    <row r="355" spans="1:8" s="33" customFormat="1" ht="15" hidden="1" x14ac:dyDescent="0.25">
      <c r="A355" s="119" t="s">
        <v>134</v>
      </c>
      <c r="B355" s="113" t="s">
        <v>72</v>
      </c>
      <c r="C355" s="113" t="s">
        <v>253</v>
      </c>
      <c r="D355" s="113" t="s">
        <v>241</v>
      </c>
      <c r="E355" s="113" t="s">
        <v>58</v>
      </c>
      <c r="F355" s="114">
        <f t="shared" si="69"/>
        <v>0</v>
      </c>
      <c r="G355" s="114">
        <f t="shared" si="69"/>
        <v>0</v>
      </c>
      <c r="H355" s="114">
        <f t="shared" si="69"/>
        <v>0</v>
      </c>
    </row>
    <row r="356" spans="1:8" s="33" customFormat="1" ht="26.25" hidden="1" x14ac:dyDescent="0.25">
      <c r="A356" s="119" t="s">
        <v>77</v>
      </c>
      <c r="B356" s="113" t="s">
        <v>72</v>
      </c>
      <c r="C356" s="113" t="s">
        <v>253</v>
      </c>
      <c r="D356" s="113" t="s">
        <v>241</v>
      </c>
      <c r="E356" s="113" t="s">
        <v>78</v>
      </c>
      <c r="F356" s="114">
        <f t="shared" si="69"/>
        <v>0</v>
      </c>
      <c r="G356" s="114">
        <f t="shared" si="69"/>
        <v>0</v>
      </c>
      <c r="H356" s="114">
        <f t="shared" si="69"/>
        <v>0</v>
      </c>
    </row>
    <row r="357" spans="1:8" s="33" customFormat="1" ht="39" hidden="1" x14ac:dyDescent="0.25">
      <c r="A357" s="119" t="s">
        <v>79</v>
      </c>
      <c r="B357" s="113" t="s">
        <v>72</v>
      </c>
      <c r="C357" s="113" t="s">
        <v>253</v>
      </c>
      <c r="D357" s="113" t="s">
        <v>241</v>
      </c>
      <c r="E357" s="113" t="s">
        <v>80</v>
      </c>
      <c r="F357" s="114">
        <v>0</v>
      </c>
      <c r="G357" s="114">
        <v>0</v>
      </c>
      <c r="H357" s="114">
        <v>0</v>
      </c>
    </row>
    <row r="358" spans="1:8" s="33" customFormat="1" ht="15" hidden="1" x14ac:dyDescent="0.25">
      <c r="A358" s="119"/>
      <c r="B358" s="113"/>
      <c r="C358" s="113"/>
      <c r="D358" s="113"/>
      <c r="E358" s="113"/>
      <c r="F358" s="114"/>
      <c r="G358" s="114"/>
      <c r="H358" s="114"/>
    </row>
    <row r="359" spans="1:8" s="33" customFormat="1" ht="69" customHeight="1" x14ac:dyDescent="0.25">
      <c r="A359" s="119" t="s">
        <v>747</v>
      </c>
      <c r="B359" s="113" t="s">
        <v>72</v>
      </c>
      <c r="C359" s="113" t="s">
        <v>253</v>
      </c>
      <c r="D359" s="113" t="s">
        <v>153</v>
      </c>
      <c r="E359" s="113" t="s">
        <v>58</v>
      </c>
      <c r="F359" s="114">
        <f>F360+F368</f>
        <v>200</v>
      </c>
      <c r="G359" s="114">
        <f>G360+G368</f>
        <v>200</v>
      </c>
      <c r="H359" s="114">
        <f>H360+H368</f>
        <v>60</v>
      </c>
    </row>
    <row r="360" spans="1:8" s="33" customFormat="1" ht="26.25" hidden="1" x14ac:dyDescent="0.25">
      <c r="A360" s="119" t="s">
        <v>254</v>
      </c>
      <c r="B360" s="113" t="s">
        <v>72</v>
      </c>
      <c r="C360" s="113" t="s">
        <v>253</v>
      </c>
      <c r="D360" s="113" t="s">
        <v>255</v>
      </c>
      <c r="E360" s="113" t="s">
        <v>58</v>
      </c>
      <c r="F360" s="114">
        <f t="shared" ref="F360:H362" si="70">F361</f>
        <v>0</v>
      </c>
      <c r="G360" s="114">
        <f t="shared" si="70"/>
        <v>0</v>
      </c>
      <c r="H360" s="114">
        <f t="shared" si="70"/>
        <v>0</v>
      </c>
    </row>
    <row r="361" spans="1:8" s="33" customFormat="1" ht="24.75" hidden="1" customHeight="1" x14ac:dyDescent="0.25">
      <c r="A361" s="119" t="s">
        <v>134</v>
      </c>
      <c r="B361" s="113" t="s">
        <v>72</v>
      </c>
      <c r="C361" s="113" t="s">
        <v>253</v>
      </c>
      <c r="D361" s="113" t="s">
        <v>256</v>
      </c>
      <c r="E361" s="113" t="s">
        <v>58</v>
      </c>
      <c r="F361" s="114">
        <f t="shared" si="70"/>
        <v>0</v>
      </c>
      <c r="G361" s="114">
        <f t="shared" si="70"/>
        <v>0</v>
      </c>
      <c r="H361" s="114">
        <f t="shared" si="70"/>
        <v>0</v>
      </c>
    </row>
    <row r="362" spans="1:8" s="33" customFormat="1" ht="30.75" hidden="1" customHeight="1" x14ac:dyDescent="0.25">
      <c r="A362" s="119" t="s">
        <v>77</v>
      </c>
      <c r="B362" s="113" t="s">
        <v>72</v>
      </c>
      <c r="C362" s="113" t="s">
        <v>253</v>
      </c>
      <c r="D362" s="113" t="s">
        <v>256</v>
      </c>
      <c r="E362" s="113" t="s">
        <v>78</v>
      </c>
      <c r="F362" s="114">
        <f t="shared" si="70"/>
        <v>0</v>
      </c>
      <c r="G362" s="114">
        <f t="shared" si="70"/>
        <v>0</v>
      </c>
      <c r="H362" s="114">
        <f t="shared" si="70"/>
        <v>0</v>
      </c>
    </row>
    <row r="363" spans="1:8" s="33" customFormat="1" ht="30" hidden="1" customHeight="1" x14ac:dyDescent="0.25">
      <c r="A363" s="119" t="s">
        <v>79</v>
      </c>
      <c r="B363" s="113" t="s">
        <v>72</v>
      </c>
      <c r="C363" s="113" t="s">
        <v>253</v>
      </c>
      <c r="D363" s="113" t="s">
        <v>256</v>
      </c>
      <c r="E363" s="113" t="s">
        <v>80</v>
      </c>
      <c r="F363" s="114">
        <f>200-177.9-22.1</f>
        <v>0</v>
      </c>
      <c r="G363" s="114">
        <f>200-177.9-22.1</f>
        <v>0</v>
      </c>
      <c r="H363" s="114">
        <f>200-177.9-22.1</f>
        <v>0</v>
      </c>
    </row>
    <row r="364" spans="1:8" s="33" customFormat="1" ht="41.25" hidden="1" customHeight="1" x14ac:dyDescent="0.25">
      <c r="A364" s="119" t="s">
        <v>257</v>
      </c>
      <c r="B364" s="113" t="s">
        <v>72</v>
      </c>
      <c r="C364" s="113" t="s">
        <v>253</v>
      </c>
      <c r="D364" s="113" t="s">
        <v>258</v>
      </c>
      <c r="E364" s="113" t="s">
        <v>58</v>
      </c>
      <c r="F364" s="114">
        <f t="shared" ref="F364:H366" si="71">F365</f>
        <v>0</v>
      </c>
      <c r="G364" s="114">
        <f t="shared" si="71"/>
        <v>0</v>
      </c>
      <c r="H364" s="114">
        <f t="shared" si="71"/>
        <v>0</v>
      </c>
    </row>
    <row r="365" spans="1:8" s="33" customFormat="1" ht="30" hidden="1" customHeight="1" x14ac:dyDescent="0.25">
      <c r="A365" s="119" t="s">
        <v>134</v>
      </c>
      <c r="B365" s="113" t="s">
        <v>72</v>
      </c>
      <c r="C365" s="113" t="s">
        <v>253</v>
      </c>
      <c r="D365" s="113" t="s">
        <v>259</v>
      </c>
      <c r="E365" s="113" t="s">
        <v>58</v>
      </c>
      <c r="F365" s="114">
        <f t="shared" si="71"/>
        <v>0</v>
      </c>
      <c r="G365" s="114">
        <f t="shared" si="71"/>
        <v>0</v>
      </c>
      <c r="H365" s="114">
        <f t="shared" si="71"/>
        <v>0</v>
      </c>
    </row>
    <row r="366" spans="1:8" s="33" customFormat="1" ht="30" hidden="1" customHeight="1" x14ac:dyDescent="0.25">
      <c r="A366" s="119" t="s">
        <v>77</v>
      </c>
      <c r="B366" s="113" t="s">
        <v>72</v>
      </c>
      <c r="C366" s="113" t="s">
        <v>253</v>
      </c>
      <c r="D366" s="113" t="s">
        <v>259</v>
      </c>
      <c r="E366" s="113" t="s">
        <v>78</v>
      </c>
      <c r="F366" s="114">
        <f t="shared" si="71"/>
        <v>0</v>
      </c>
      <c r="G366" s="114">
        <f t="shared" si="71"/>
        <v>0</v>
      </c>
      <c r="H366" s="114">
        <f t="shared" si="71"/>
        <v>0</v>
      </c>
    </row>
    <row r="367" spans="1:8" s="33" customFormat="1" ht="35.25" hidden="1" customHeight="1" x14ac:dyDescent="0.25">
      <c r="A367" s="119" t="s">
        <v>79</v>
      </c>
      <c r="B367" s="113" t="s">
        <v>72</v>
      </c>
      <c r="C367" s="113" t="s">
        <v>253</v>
      </c>
      <c r="D367" s="113" t="s">
        <v>259</v>
      </c>
      <c r="E367" s="113" t="s">
        <v>80</v>
      </c>
      <c r="F367" s="114"/>
      <c r="G367" s="114"/>
      <c r="H367" s="114"/>
    </row>
    <row r="368" spans="1:8" s="33" customFormat="1" ht="58.5" customHeight="1" x14ac:dyDescent="0.25">
      <c r="A368" s="119" t="s">
        <v>779</v>
      </c>
      <c r="B368" s="113" t="s">
        <v>72</v>
      </c>
      <c r="C368" s="113" t="s">
        <v>253</v>
      </c>
      <c r="D368" s="113" t="s">
        <v>260</v>
      </c>
      <c r="E368" s="113" t="s">
        <v>58</v>
      </c>
      <c r="F368" s="114">
        <f t="shared" ref="F368:H370" si="72">F369</f>
        <v>200</v>
      </c>
      <c r="G368" s="114">
        <f t="shared" si="72"/>
        <v>200</v>
      </c>
      <c r="H368" s="114">
        <f t="shared" si="72"/>
        <v>60</v>
      </c>
    </row>
    <row r="369" spans="1:8" s="33" customFormat="1" ht="18.75" customHeight="1" x14ac:dyDescent="0.25">
      <c r="A369" s="119" t="s">
        <v>134</v>
      </c>
      <c r="B369" s="113" t="s">
        <v>72</v>
      </c>
      <c r="C369" s="113" t="s">
        <v>253</v>
      </c>
      <c r="D369" s="113" t="s">
        <v>261</v>
      </c>
      <c r="E369" s="113" t="s">
        <v>58</v>
      </c>
      <c r="F369" s="114">
        <f t="shared" si="72"/>
        <v>200</v>
      </c>
      <c r="G369" s="114">
        <f t="shared" si="72"/>
        <v>200</v>
      </c>
      <c r="H369" s="114">
        <f t="shared" si="72"/>
        <v>60</v>
      </c>
    </row>
    <row r="370" spans="1:8" s="33" customFormat="1" ht="30" customHeight="1" x14ac:dyDescent="0.25">
      <c r="A370" s="119" t="s">
        <v>77</v>
      </c>
      <c r="B370" s="113" t="s">
        <v>72</v>
      </c>
      <c r="C370" s="113" t="s">
        <v>253</v>
      </c>
      <c r="D370" s="113" t="s">
        <v>261</v>
      </c>
      <c r="E370" s="113" t="s">
        <v>78</v>
      </c>
      <c r="F370" s="114">
        <f t="shared" si="72"/>
        <v>200</v>
      </c>
      <c r="G370" s="114">
        <f t="shared" si="72"/>
        <v>200</v>
      </c>
      <c r="H370" s="114">
        <f t="shared" si="72"/>
        <v>60</v>
      </c>
    </row>
    <row r="371" spans="1:8" s="33" customFormat="1" ht="30" customHeight="1" x14ac:dyDescent="0.25">
      <c r="A371" s="119" t="s">
        <v>79</v>
      </c>
      <c r="B371" s="113" t="s">
        <v>72</v>
      </c>
      <c r="C371" s="113" t="s">
        <v>253</v>
      </c>
      <c r="D371" s="113" t="s">
        <v>261</v>
      </c>
      <c r="E371" s="113" t="s">
        <v>80</v>
      </c>
      <c r="F371" s="114">
        <v>200</v>
      </c>
      <c r="G371" s="114">
        <v>200</v>
      </c>
      <c r="H371" s="114">
        <v>60</v>
      </c>
    </row>
    <row r="372" spans="1:8" s="33" customFormat="1" ht="31.5" hidden="1" customHeight="1" x14ac:dyDescent="0.25">
      <c r="A372" s="119" t="s">
        <v>262</v>
      </c>
      <c r="B372" s="113" t="s">
        <v>72</v>
      </c>
      <c r="C372" s="113" t="s">
        <v>253</v>
      </c>
      <c r="D372" s="113" t="s">
        <v>263</v>
      </c>
      <c r="E372" s="113" t="s">
        <v>58</v>
      </c>
      <c r="F372" s="114">
        <f t="shared" ref="F372:H375" si="73">F373</f>
        <v>0</v>
      </c>
      <c r="G372" s="114">
        <f t="shared" si="73"/>
        <v>0</v>
      </c>
      <c r="H372" s="114">
        <f t="shared" si="73"/>
        <v>0</v>
      </c>
    </row>
    <row r="373" spans="1:8" s="33" customFormat="1" ht="40.5" hidden="1" customHeight="1" x14ac:dyDescent="0.25">
      <c r="A373" s="119" t="s">
        <v>264</v>
      </c>
      <c r="B373" s="113" t="s">
        <v>72</v>
      </c>
      <c r="C373" s="113" t="s">
        <v>253</v>
      </c>
      <c r="D373" s="113" t="s">
        <v>265</v>
      </c>
      <c r="E373" s="113" t="s">
        <v>58</v>
      </c>
      <c r="F373" s="114">
        <f t="shared" si="73"/>
        <v>0</v>
      </c>
      <c r="G373" s="114">
        <f t="shared" si="73"/>
        <v>0</v>
      </c>
      <c r="H373" s="114">
        <f t="shared" si="73"/>
        <v>0</v>
      </c>
    </row>
    <row r="374" spans="1:8" s="33" customFormat="1" ht="30.75" hidden="1" customHeight="1" x14ac:dyDescent="0.25">
      <c r="A374" s="119" t="s">
        <v>266</v>
      </c>
      <c r="B374" s="113" t="s">
        <v>72</v>
      </c>
      <c r="C374" s="113" t="s">
        <v>253</v>
      </c>
      <c r="D374" s="113" t="s">
        <v>267</v>
      </c>
      <c r="E374" s="113" t="s">
        <v>58</v>
      </c>
      <c r="F374" s="114">
        <f t="shared" si="73"/>
        <v>0</v>
      </c>
      <c r="G374" s="114">
        <f t="shared" si="73"/>
        <v>0</v>
      </c>
      <c r="H374" s="114">
        <f t="shared" si="73"/>
        <v>0</v>
      </c>
    </row>
    <row r="375" spans="1:8" s="33" customFormat="1" ht="18" hidden="1" customHeight="1" x14ac:dyDescent="0.25">
      <c r="A375" s="119" t="s">
        <v>81</v>
      </c>
      <c r="B375" s="113" t="s">
        <v>72</v>
      </c>
      <c r="C375" s="113" t="s">
        <v>253</v>
      </c>
      <c r="D375" s="113" t="s">
        <v>267</v>
      </c>
      <c r="E375" s="113" t="s">
        <v>82</v>
      </c>
      <c r="F375" s="114">
        <f t="shared" si="73"/>
        <v>0</v>
      </c>
      <c r="G375" s="114">
        <f t="shared" si="73"/>
        <v>0</v>
      </c>
      <c r="H375" s="114">
        <f t="shared" si="73"/>
        <v>0</v>
      </c>
    </row>
    <row r="376" spans="1:8" s="33" customFormat="1" ht="24.75" hidden="1" customHeight="1" x14ac:dyDescent="0.25">
      <c r="A376" s="119" t="s">
        <v>268</v>
      </c>
      <c r="B376" s="113" t="s">
        <v>72</v>
      </c>
      <c r="C376" s="113" t="s">
        <v>253</v>
      </c>
      <c r="D376" s="113" t="s">
        <v>267</v>
      </c>
      <c r="E376" s="113" t="s">
        <v>269</v>
      </c>
      <c r="F376" s="114">
        <v>0</v>
      </c>
      <c r="G376" s="114">
        <v>0</v>
      </c>
      <c r="H376" s="114">
        <v>0</v>
      </c>
    </row>
    <row r="377" spans="1:8" s="33" customFormat="1" ht="28.5" hidden="1" customHeight="1" x14ac:dyDescent="0.25">
      <c r="A377" s="119" t="s">
        <v>270</v>
      </c>
      <c r="B377" s="113" t="s">
        <v>72</v>
      </c>
      <c r="C377" s="113" t="s">
        <v>253</v>
      </c>
      <c r="D377" s="113" t="s">
        <v>271</v>
      </c>
      <c r="E377" s="113" t="s">
        <v>58</v>
      </c>
      <c r="F377" s="114">
        <f>F378</f>
        <v>0</v>
      </c>
      <c r="G377" s="114">
        <f>G378</f>
        <v>0</v>
      </c>
      <c r="H377" s="114">
        <f>H378</f>
        <v>0</v>
      </c>
    </row>
    <row r="378" spans="1:8" s="33" customFormat="1" ht="28.5" hidden="1" customHeight="1" x14ac:dyDescent="0.25">
      <c r="A378" s="119" t="s">
        <v>268</v>
      </c>
      <c r="B378" s="113" t="s">
        <v>72</v>
      </c>
      <c r="C378" s="113" t="s">
        <v>253</v>
      </c>
      <c r="D378" s="113" t="s">
        <v>271</v>
      </c>
      <c r="E378" s="113" t="s">
        <v>269</v>
      </c>
      <c r="F378" s="114"/>
      <c r="G378" s="114"/>
      <c r="H378" s="114"/>
    </row>
    <row r="379" spans="1:8" s="33" customFormat="1" ht="28.5" hidden="1" customHeight="1" x14ac:dyDescent="0.25">
      <c r="A379" s="119" t="s">
        <v>272</v>
      </c>
      <c r="B379" s="113" t="s">
        <v>72</v>
      </c>
      <c r="C379" s="113" t="s">
        <v>253</v>
      </c>
      <c r="D379" s="113" t="s">
        <v>273</v>
      </c>
      <c r="E379" s="113" t="s">
        <v>58</v>
      </c>
      <c r="F379" s="114">
        <f>F380</f>
        <v>0</v>
      </c>
      <c r="G379" s="114">
        <f>G380</f>
        <v>0</v>
      </c>
      <c r="H379" s="114">
        <f>H380</f>
        <v>0</v>
      </c>
    </row>
    <row r="380" spans="1:8" s="33" customFormat="1" ht="28.5" hidden="1" customHeight="1" x14ac:dyDescent="0.25">
      <c r="A380" s="119" t="s">
        <v>268</v>
      </c>
      <c r="B380" s="113" t="s">
        <v>72</v>
      </c>
      <c r="C380" s="113" t="s">
        <v>253</v>
      </c>
      <c r="D380" s="113" t="s">
        <v>273</v>
      </c>
      <c r="E380" s="113" t="s">
        <v>269</v>
      </c>
      <c r="F380" s="114"/>
      <c r="G380" s="114"/>
      <c r="H380" s="114"/>
    </row>
    <row r="381" spans="1:8" s="33" customFormat="1" ht="15" x14ac:dyDescent="0.25">
      <c r="A381" s="119" t="s">
        <v>274</v>
      </c>
      <c r="B381" s="113" t="s">
        <v>101</v>
      </c>
      <c r="C381" s="113" t="s">
        <v>56</v>
      </c>
      <c r="D381" s="113" t="s">
        <v>57</v>
      </c>
      <c r="E381" s="113" t="s">
        <v>58</v>
      </c>
      <c r="F381" s="114">
        <f>F382+F413+F500</f>
        <v>7774.7000000000007</v>
      </c>
      <c r="G381" s="114">
        <f>G382+G413+G500</f>
        <v>5308.8</v>
      </c>
      <c r="H381" s="114">
        <f>H382+H413+H500</f>
        <v>1584.1</v>
      </c>
    </row>
    <row r="382" spans="1:8" s="33" customFormat="1" ht="15" x14ac:dyDescent="0.25">
      <c r="A382" s="119" t="s">
        <v>275</v>
      </c>
      <c r="B382" s="113" t="s">
        <v>101</v>
      </c>
      <c r="C382" s="113" t="s">
        <v>55</v>
      </c>
      <c r="D382" s="113" t="s">
        <v>57</v>
      </c>
      <c r="E382" s="113" t="s">
        <v>58</v>
      </c>
      <c r="F382" s="114">
        <f>F383+F404</f>
        <v>563.1</v>
      </c>
      <c r="G382" s="114">
        <f>G383+G404</f>
        <v>438.9</v>
      </c>
      <c r="H382" s="114">
        <f>H383+H404+H409</f>
        <v>166.6</v>
      </c>
    </row>
    <row r="383" spans="1:8" s="33" customFormat="1" ht="64.5" x14ac:dyDescent="0.25">
      <c r="A383" s="119" t="s">
        <v>747</v>
      </c>
      <c r="B383" s="113" t="s">
        <v>101</v>
      </c>
      <c r="C383" s="113" t="s">
        <v>55</v>
      </c>
      <c r="D383" s="113" t="s">
        <v>153</v>
      </c>
      <c r="E383" s="113" t="s">
        <v>58</v>
      </c>
      <c r="F383" s="114">
        <f>F384+F388+F400</f>
        <v>272.3</v>
      </c>
      <c r="G383" s="114">
        <f>G384+G388+G400</f>
        <v>272.3</v>
      </c>
      <c r="H383" s="114">
        <f>H384+H388+H400</f>
        <v>100</v>
      </c>
    </row>
    <row r="384" spans="1:8" s="33" customFormat="1" ht="64.5" x14ac:dyDescent="0.25">
      <c r="A384" s="119" t="s">
        <v>276</v>
      </c>
      <c r="B384" s="113" t="s">
        <v>101</v>
      </c>
      <c r="C384" s="113" t="s">
        <v>55</v>
      </c>
      <c r="D384" s="113" t="s">
        <v>277</v>
      </c>
      <c r="E384" s="113" t="s">
        <v>58</v>
      </c>
      <c r="F384" s="114">
        <f t="shared" ref="F384:H386" si="74">F385</f>
        <v>272.3</v>
      </c>
      <c r="G384" s="114">
        <f t="shared" si="74"/>
        <v>272.3</v>
      </c>
      <c r="H384" s="114">
        <f t="shared" si="74"/>
        <v>100</v>
      </c>
    </row>
    <row r="385" spans="1:8" s="33" customFormat="1" ht="15" x14ac:dyDescent="0.25">
      <c r="A385" s="119" t="s">
        <v>134</v>
      </c>
      <c r="B385" s="113" t="s">
        <v>101</v>
      </c>
      <c r="C385" s="113" t="s">
        <v>55</v>
      </c>
      <c r="D385" s="113" t="s">
        <v>278</v>
      </c>
      <c r="E385" s="113" t="s">
        <v>58</v>
      </c>
      <c r="F385" s="114">
        <f t="shared" si="74"/>
        <v>272.3</v>
      </c>
      <c r="G385" s="114">
        <f t="shared" si="74"/>
        <v>272.3</v>
      </c>
      <c r="H385" s="114">
        <f t="shared" si="74"/>
        <v>100</v>
      </c>
    </row>
    <row r="386" spans="1:8" s="33" customFormat="1" ht="26.25" x14ac:dyDescent="0.25">
      <c r="A386" s="119" t="s">
        <v>77</v>
      </c>
      <c r="B386" s="113" t="s">
        <v>101</v>
      </c>
      <c r="C386" s="113" t="s">
        <v>55</v>
      </c>
      <c r="D386" s="113" t="s">
        <v>278</v>
      </c>
      <c r="E386" s="113" t="s">
        <v>78</v>
      </c>
      <c r="F386" s="114">
        <f t="shared" si="74"/>
        <v>272.3</v>
      </c>
      <c r="G386" s="114">
        <f t="shared" si="74"/>
        <v>272.3</v>
      </c>
      <c r="H386" s="114">
        <f t="shared" si="74"/>
        <v>100</v>
      </c>
    </row>
    <row r="387" spans="1:8" s="33" customFormat="1" ht="27.75" customHeight="1" x14ac:dyDescent="0.25">
      <c r="A387" s="119" t="s">
        <v>79</v>
      </c>
      <c r="B387" s="113" t="s">
        <v>101</v>
      </c>
      <c r="C387" s="113" t="s">
        <v>55</v>
      </c>
      <c r="D387" s="113" t="s">
        <v>278</v>
      </c>
      <c r="E387" s="113" t="s">
        <v>80</v>
      </c>
      <c r="F387" s="114">
        <v>272.3</v>
      </c>
      <c r="G387" s="114">
        <v>272.3</v>
      </c>
      <c r="H387" s="114">
        <v>100</v>
      </c>
    </row>
    <row r="388" spans="1:8" s="33" customFormat="1" ht="51.75" hidden="1" x14ac:dyDescent="0.25">
      <c r="A388" s="119" t="s">
        <v>279</v>
      </c>
      <c r="B388" s="113" t="s">
        <v>101</v>
      </c>
      <c r="C388" s="113" t="s">
        <v>55</v>
      </c>
      <c r="D388" s="113" t="s">
        <v>280</v>
      </c>
      <c r="E388" s="113" t="s">
        <v>58</v>
      </c>
      <c r="F388" s="114">
        <f>F389</f>
        <v>0</v>
      </c>
      <c r="G388" s="114">
        <f>G389</f>
        <v>0</v>
      </c>
      <c r="H388" s="114">
        <f>H389</f>
        <v>0</v>
      </c>
    </row>
    <row r="389" spans="1:8" s="33" customFormat="1" ht="15" hidden="1" x14ac:dyDescent="0.25">
      <c r="A389" s="119" t="s">
        <v>134</v>
      </c>
      <c r="B389" s="113" t="s">
        <v>101</v>
      </c>
      <c r="C389" s="113" t="s">
        <v>55</v>
      </c>
      <c r="D389" s="113" t="s">
        <v>281</v>
      </c>
      <c r="E389" s="113" t="s">
        <v>58</v>
      </c>
      <c r="F389" s="114">
        <f>F390+F392</f>
        <v>0</v>
      </c>
      <c r="G389" s="114">
        <f>G390+G392</f>
        <v>0</v>
      </c>
      <c r="H389" s="114">
        <f>H390+H392</f>
        <v>0</v>
      </c>
    </row>
    <row r="390" spans="1:8" s="33" customFormat="1" ht="26.25" hidden="1" x14ac:dyDescent="0.25">
      <c r="A390" s="119" t="s">
        <v>77</v>
      </c>
      <c r="B390" s="113" t="s">
        <v>101</v>
      </c>
      <c r="C390" s="113" t="s">
        <v>55</v>
      </c>
      <c r="D390" s="113" t="s">
        <v>281</v>
      </c>
      <c r="E390" s="113" t="s">
        <v>78</v>
      </c>
      <c r="F390" s="114">
        <f>F391</f>
        <v>0</v>
      </c>
      <c r="G390" s="114">
        <f>G391</f>
        <v>0</v>
      </c>
      <c r="H390" s="114">
        <f>H391</f>
        <v>0</v>
      </c>
    </row>
    <row r="391" spans="1:8" s="33" customFormat="1" ht="39" hidden="1" x14ac:dyDescent="0.25">
      <c r="A391" s="119" t="s">
        <v>79</v>
      </c>
      <c r="B391" s="113" t="s">
        <v>101</v>
      </c>
      <c r="C391" s="113" t="s">
        <v>55</v>
      </c>
      <c r="D391" s="113" t="s">
        <v>281</v>
      </c>
      <c r="E391" s="113" t="s">
        <v>80</v>
      </c>
      <c r="F391" s="114">
        <f>15.3+29.5-44.8</f>
        <v>0</v>
      </c>
      <c r="G391" s="114">
        <f>15.3+29.5-44.8</f>
        <v>0</v>
      </c>
      <c r="H391" s="114">
        <f>15.3+29.5-44.8</f>
        <v>0</v>
      </c>
    </row>
    <row r="392" spans="1:8" s="33" customFormat="1" ht="39" hidden="1" x14ac:dyDescent="0.25">
      <c r="A392" s="119" t="s">
        <v>179</v>
      </c>
      <c r="B392" s="113" t="s">
        <v>101</v>
      </c>
      <c r="C392" s="113" t="s">
        <v>55</v>
      </c>
      <c r="D392" s="113" t="s">
        <v>281</v>
      </c>
      <c r="E392" s="113" t="s">
        <v>180</v>
      </c>
      <c r="F392" s="114">
        <f>F393</f>
        <v>0</v>
      </c>
      <c r="G392" s="114">
        <f>G393</f>
        <v>0</v>
      </c>
      <c r="H392" s="114">
        <f>H393</f>
        <v>0</v>
      </c>
    </row>
    <row r="393" spans="1:8" s="33" customFormat="1" ht="15" hidden="1" x14ac:dyDescent="0.25">
      <c r="A393" s="119" t="s">
        <v>181</v>
      </c>
      <c r="B393" s="113" t="s">
        <v>101</v>
      </c>
      <c r="C393" s="113" t="s">
        <v>55</v>
      </c>
      <c r="D393" s="113" t="s">
        <v>281</v>
      </c>
      <c r="E393" s="113" t="s">
        <v>182</v>
      </c>
      <c r="F393" s="114">
        <v>0</v>
      </c>
      <c r="G393" s="114">
        <v>0</v>
      </c>
      <c r="H393" s="114">
        <v>0</v>
      </c>
    </row>
    <row r="394" spans="1:8" s="33" customFormat="1" ht="15" hidden="1" x14ac:dyDescent="0.25">
      <c r="A394" s="119" t="s">
        <v>81</v>
      </c>
      <c r="B394" s="113" t="s">
        <v>101</v>
      </c>
      <c r="C394" s="113" t="s">
        <v>55</v>
      </c>
      <c r="D394" s="113" t="s">
        <v>153</v>
      </c>
      <c r="E394" s="113" t="s">
        <v>82</v>
      </c>
      <c r="F394" s="114">
        <f>F395</f>
        <v>0</v>
      </c>
      <c r="G394" s="114">
        <f>G395</f>
        <v>0</v>
      </c>
      <c r="H394" s="114">
        <f>H395</f>
        <v>0</v>
      </c>
    </row>
    <row r="395" spans="1:8" s="33" customFormat="1" ht="16.5" hidden="1" customHeight="1" x14ac:dyDescent="0.25">
      <c r="A395" s="119" t="s">
        <v>83</v>
      </c>
      <c r="B395" s="113" t="s">
        <v>101</v>
      </c>
      <c r="C395" s="113" t="s">
        <v>55</v>
      </c>
      <c r="D395" s="113" t="s">
        <v>153</v>
      </c>
      <c r="E395" s="113" t="s">
        <v>84</v>
      </c>
      <c r="F395" s="114">
        <v>0</v>
      </c>
      <c r="G395" s="114">
        <v>0</v>
      </c>
      <c r="H395" s="114">
        <v>0</v>
      </c>
    </row>
    <row r="396" spans="1:8" s="33" customFormat="1" ht="27" hidden="1" customHeight="1" x14ac:dyDescent="0.25">
      <c r="A396" s="119" t="s">
        <v>282</v>
      </c>
      <c r="B396" s="113" t="s">
        <v>101</v>
      </c>
      <c r="C396" s="113" t="s">
        <v>55</v>
      </c>
      <c r="D396" s="113" t="s">
        <v>283</v>
      </c>
      <c r="E396" s="113" t="s">
        <v>58</v>
      </c>
      <c r="F396" s="114">
        <f t="shared" ref="F396:H398" si="75">F397</f>
        <v>0</v>
      </c>
      <c r="G396" s="114">
        <f t="shared" si="75"/>
        <v>0</v>
      </c>
      <c r="H396" s="114">
        <f t="shared" si="75"/>
        <v>0</v>
      </c>
    </row>
    <row r="397" spans="1:8" s="33" customFormat="1" ht="16.5" hidden="1" customHeight="1" x14ac:dyDescent="0.25">
      <c r="A397" s="119" t="s">
        <v>134</v>
      </c>
      <c r="B397" s="113" t="s">
        <v>101</v>
      </c>
      <c r="C397" s="113" t="s">
        <v>55</v>
      </c>
      <c r="D397" s="113" t="s">
        <v>284</v>
      </c>
      <c r="E397" s="113" t="s">
        <v>58</v>
      </c>
      <c r="F397" s="114">
        <f t="shared" si="75"/>
        <v>0</v>
      </c>
      <c r="G397" s="114">
        <f t="shared" si="75"/>
        <v>0</v>
      </c>
      <c r="H397" s="114">
        <f t="shared" si="75"/>
        <v>0</v>
      </c>
    </row>
    <row r="398" spans="1:8" s="33" customFormat="1" ht="27" hidden="1" customHeight="1" x14ac:dyDescent="0.25">
      <c r="A398" s="119" t="s">
        <v>77</v>
      </c>
      <c r="B398" s="113" t="s">
        <v>101</v>
      </c>
      <c r="C398" s="113" t="s">
        <v>55</v>
      </c>
      <c r="D398" s="113" t="s">
        <v>284</v>
      </c>
      <c r="E398" s="113" t="s">
        <v>78</v>
      </c>
      <c r="F398" s="114">
        <f t="shared" si="75"/>
        <v>0</v>
      </c>
      <c r="G398" s="114">
        <f t="shared" si="75"/>
        <v>0</v>
      </c>
      <c r="H398" s="114">
        <f t="shared" si="75"/>
        <v>0</v>
      </c>
    </row>
    <row r="399" spans="1:8" s="33" customFormat="1" ht="27" hidden="1" customHeight="1" x14ac:dyDescent="0.25">
      <c r="A399" s="119" t="s">
        <v>79</v>
      </c>
      <c r="B399" s="113" t="s">
        <v>101</v>
      </c>
      <c r="C399" s="113" t="s">
        <v>55</v>
      </c>
      <c r="D399" s="113" t="s">
        <v>284</v>
      </c>
      <c r="E399" s="113" t="s">
        <v>80</v>
      </c>
      <c r="F399" s="114"/>
      <c r="G399" s="114"/>
      <c r="H399" s="114"/>
    </row>
    <row r="400" spans="1:8" s="33" customFormat="1" ht="41.25" hidden="1" customHeight="1" x14ac:dyDescent="0.25">
      <c r="A400" s="119" t="s">
        <v>285</v>
      </c>
      <c r="B400" s="113" t="s">
        <v>101</v>
      </c>
      <c r="C400" s="113" t="s">
        <v>55</v>
      </c>
      <c r="D400" s="113" t="s">
        <v>286</v>
      </c>
      <c r="E400" s="113" t="s">
        <v>58</v>
      </c>
      <c r="F400" s="114">
        <f t="shared" ref="F400:H402" si="76">F401</f>
        <v>0</v>
      </c>
      <c r="G400" s="114">
        <f t="shared" si="76"/>
        <v>0</v>
      </c>
      <c r="H400" s="114">
        <f t="shared" si="76"/>
        <v>0</v>
      </c>
    </row>
    <row r="401" spans="1:8" s="33" customFormat="1" ht="18.75" hidden="1" customHeight="1" x14ac:dyDescent="0.25">
      <c r="A401" s="119" t="s">
        <v>134</v>
      </c>
      <c r="B401" s="113" t="s">
        <v>101</v>
      </c>
      <c r="C401" s="113" t="s">
        <v>55</v>
      </c>
      <c r="D401" s="113" t="s">
        <v>287</v>
      </c>
      <c r="E401" s="113" t="s">
        <v>58</v>
      </c>
      <c r="F401" s="114">
        <f t="shared" si="76"/>
        <v>0</v>
      </c>
      <c r="G401" s="114">
        <f t="shared" si="76"/>
        <v>0</v>
      </c>
      <c r="H401" s="114">
        <f t="shared" si="76"/>
        <v>0</v>
      </c>
    </row>
    <row r="402" spans="1:8" s="33" customFormat="1" ht="27" hidden="1" customHeight="1" x14ac:dyDescent="0.25">
      <c r="A402" s="119" t="s">
        <v>77</v>
      </c>
      <c r="B402" s="113" t="s">
        <v>101</v>
      </c>
      <c r="C402" s="113" t="s">
        <v>55</v>
      </c>
      <c r="D402" s="113" t="s">
        <v>287</v>
      </c>
      <c r="E402" s="113" t="s">
        <v>78</v>
      </c>
      <c r="F402" s="114">
        <f t="shared" si="76"/>
        <v>0</v>
      </c>
      <c r="G402" s="114">
        <f t="shared" si="76"/>
        <v>0</v>
      </c>
      <c r="H402" s="114">
        <f t="shared" si="76"/>
        <v>0</v>
      </c>
    </row>
    <row r="403" spans="1:8" s="33" customFormat="1" ht="27" hidden="1" customHeight="1" x14ac:dyDescent="0.25">
      <c r="A403" s="119" t="s">
        <v>79</v>
      </c>
      <c r="B403" s="113" t="s">
        <v>101</v>
      </c>
      <c r="C403" s="113" t="s">
        <v>55</v>
      </c>
      <c r="D403" s="113" t="s">
        <v>287</v>
      </c>
      <c r="E403" s="113" t="s">
        <v>80</v>
      </c>
      <c r="F403" s="114">
        <v>0</v>
      </c>
      <c r="G403" s="114">
        <v>0</v>
      </c>
      <c r="H403" s="114">
        <v>0</v>
      </c>
    </row>
    <row r="404" spans="1:8" s="33" customFormat="1" ht="36" customHeight="1" x14ac:dyDescent="0.25">
      <c r="A404" s="119" t="s">
        <v>752</v>
      </c>
      <c r="B404" s="113" t="s">
        <v>101</v>
      </c>
      <c r="C404" s="113" t="s">
        <v>55</v>
      </c>
      <c r="D404" s="113" t="s">
        <v>164</v>
      </c>
      <c r="E404" s="113" t="s">
        <v>58</v>
      </c>
      <c r="F404" s="114">
        <f t="shared" ref="F404:H407" si="77">F405</f>
        <v>290.8</v>
      </c>
      <c r="G404" s="114">
        <f t="shared" si="77"/>
        <v>166.6</v>
      </c>
      <c r="H404" s="114">
        <f t="shared" si="77"/>
        <v>0</v>
      </c>
    </row>
    <row r="405" spans="1:8" s="33" customFormat="1" ht="28.5" customHeight="1" x14ac:dyDescent="0.25">
      <c r="A405" s="119" t="s">
        <v>173</v>
      </c>
      <c r="B405" s="113" t="s">
        <v>101</v>
      </c>
      <c r="C405" s="113" t="s">
        <v>55</v>
      </c>
      <c r="D405" s="113" t="s">
        <v>174</v>
      </c>
      <c r="E405" s="113" t="s">
        <v>58</v>
      </c>
      <c r="F405" s="114">
        <f t="shared" si="77"/>
        <v>290.8</v>
      </c>
      <c r="G405" s="114">
        <f t="shared" si="77"/>
        <v>166.6</v>
      </c>
      <c r="H405" s="114">
        <f t="shared" si="77"/>
        <v>0</v>
      </c>
    </row>
    <row r="406" spans="1:8" s="33" customFormat="1" ht="16.5" customHeight="1" x14ac:dyDescent="0.25">
      <c r="A406" s="119" t="s">
        <v>134</v>
      </c>
      <c r="B406" s="113" t="s">
        <v>101</v>
      </c>
      <c r="C406" s="113" t="s">
        <v>55</v>
      </c>
      <c r="D406" s="113" t="s">
        <v>175</v>
      </c>
      <c r="E406" s="113" t="s">
        <v>58</v>
      </c>
      <c r="F406" s="114">
        <f t="shared" si="77"/>
        <v>290.8</v>
      </c>
      <c r="G406" s="114">
        <f t="shared" si="77"/>
        <v>166.6</v>
      </c>
      <c r="H406" s="114">
        <f t="shared" si="77"/>
        <v>0</v>
      </c>
    </row>
    <row r="407" spans="1:8" s="33" customFormat="1" ht="29.25" customHeight="1" x14ac:dyDescent="0.25">
      <c r="A407" s="119" t="s">
        <v>77</v>
      </c>
      <c r="B407" s="113" t="s">
        <v>101</v>
      </c>
      <c r="C407" s="113" t="s">
        <v>55</v>
      </c>
      <c r="D407" s="113" t="s">
        <v>175</v>
      </c>
      <c r="E407" s="113" t="s">
        <v>78</v>
      </c>
      <c r="F407" s="114">
        <f t="shared" si="77"/>
        <v>290.8</v>
      </c>
      <c r="G407" s="114">
        <f t="shared" si="77"/>
        <v>166.6</v>
      </c>
      <c r="H407" s="114">
        <f t="shared" si="77"/>
        <v>0</v>
      </c>
    </row>
    <row r="408" spans="1:8" s="33" customFormat="1" ht="27.75" customHeight="1" x14ac:dyDescent="0.25">
      <c r="A408" s="119" t="s">
        <v>79</v>
      </c>
      <c r="B408" s="113" t="s">
        <v>101</v>
      </c>
      <c r="C408" s="113" t="s">
        <v>55</v>
      </c>
      <c r="D408" s="113" t="s">
        <v>175</v>
      </c>
      <c r="E408" s="113" t="s">
        <v>80</v>
      </c>
      <c r="F408" s="114">
        <v>290.8</v>
      </c>
      <c r="G408" s="114">
        <v>166.6</v>
      </c>
      <c r="H408" s="114">
        <v>0</v>
      </c>
    </row>
    <row r="409" spans="1:8" s="33" customFormat="1" ht="40.5" customHeight="1" x14ac:dyDescent="0.25">
      <c r="A409" s="119" t="s">
        <v>780</v>
      </c>
      <c r="B409" s="113" t="s">
        <v>101</v>
      </c>
      <c r="C409" s="113" t="s">
        <v>55</v>
      </c>
      <c r="D409" s="113" t="s">
        <v>759</v>
      </c>
      <c r="E409" s="113" t="s">
        <v>58</v>
      </c>
      <c r="F409" s="114">
        <v>0</v>
      </c>
      <c r="G409" s="114">
        <v>0</v>
      </c>
      <c r="H409" s="114">
        <f>H410</f>
        <v>66.599999999999994</v>
      </c>
    </row>
    <row r="410" spans="1:8" s="33" customFormat="1" ht="27.75" customHeight="1" x14ac:dyDescent="0.25">
      <c r="A410" s="119" t="s">
        <v>134</v>
      </c>
      <c r="B410" s="113" t="s">
        <v>101</v>
      </c>
      <c r="C410" s="113" t="s">
        <v>55</v>
      </c>
      <c r="D410" s="113" t="s">
        <v>760</v>
      </c>
      <c r="E410" s="113" t="s">
        <v>58</v>
      </c>
      <c r="F410" s="114">
        <v>0</v>
      </c>
      <c r="G410" s="114">
        <v>0</v>
      </c>
      <c r="H410" s="114">
        <f>H411</f>
        <v>66.599999999999994</v>
      </c>
    </row>
    <row r="411" spans="1:8" s="33" customFormat="1" ht="27.75" customHeight="1" x14ac:dyDescent="0.25">
      <c r="A411" s="119" t="s">
        <v>77</v>
      </c>
      <c r="B411" s="113" t="s">
        <v>101</v>
      </c>
      <c r="C411" s="113" t="s">
        <v>55</v>
      </c>
      <c r="D411" s="113" t="s">
        <v>760</v>
      </c>
      <c r="E411" s="113" t="s">
        <v>78</v>
      </c>
      <c r="F411" s="114">
        <v>0</v>
      </c>
      <c r="G411" s="114">
        <v>0</v>
      </c>
      <c r="H411" s="114">
        <f>H412</f>
        <v>66.599999999999994</v>
      </c>
    </row>
    <row r="412" spans="1:8" s="33" customFormat="1" ht="27.75" customHeight="1" x14ac:dyDescent="0.25">
      <c r="A412" s="119" t="s">
        <v>79</v>
      </c>
      <c r="B412" s="113" t="s">
        <v>101</v>
      </c>
      <c r="C412" s="113" t="s">
        <v>55</v>
      </c>
      <c r="D412" s="113" t="s">
        <v>760</v>
      </c>
      <c r="E412" s="113" t="s">
        <v>80</v>
      </c>
      <c r="F412" s="114">
        <v>0</v>
      </c>
      <c r="G412" s="114">
        <v>0</v>
      </c>
      <c r="H412" s="114">
        <v>66.599999999999994</v>
      </c>
    </row>
    <row r="413" spans="1:8" ht="15" x14ac:dyDescent="0.25">
      <c r="A413" s="119" t="s">
        <v>288</v>
      </c>
      <c r="B413" s="113" t="s">
        <v>101</v>
      </c>
      <c r="C413" s="113" t="s">
        <v>60</v>
      </c>
      <c r="D413" s="113" t="s">
        <v>57</v>
      </c>
      <c r="E413" s="113" t="s">
        <v>58</v>
      </c>
      <c r="F413" s="114">
        <f>F418+F455+F479+F491</f>
        <v>5032.2</v>
      </c>
      <c r="G413" s="114">
        <f t="shared" ref="G413" si="78">G418+G455+G479+G491</f>
        <v>2699.9</v>
      </c>
      <c r="H413" s="114">
        <f>H418+H455+H479+H491+H487</f>
        <v>687.5</v>
      </c>
    </row>
    <row r="414" spans="1:8" ht="26.25" hidden="1" x14ac:dyDescent="0.25">
      <c r="A414" s="119" t="s">
        <v>289</v>
      </c>
      <c r="B414" s="113" t="s">
        <v>101</v>
      </c>
      <c r="C414" s="113" t="s">
        <v>60</v>
      </c>
      <c r="D414" s="113" t="s">
        <v>290</v>
      </c>
      <c r="E414" s="113" t="s">
        <v>58</v>
      </c>
      <c r="F414" s="114">
        <f t="shared" ref="F414:H416" si="79">F415</f>
        <v>0</v>
      </c>
      <c r="G414" s="114">
        <f t="shared" si="79"/>
        <v>0</v>
      </c>
      <c r="H414" s="114">
        <f t="shared" si="79"/>
        <v>0</v>
      </c>
    </row>
    <row r="415" spans="1:8" ht="26.25" hidden="1" x14ac:dyDescent="0.25">
      <c r="A415" s="119" t="s">
        <v>291</v>
      </c>
      <c r="B415" s="113" t="s">
        <v>101</v>
      </c>
      <c r="C415" s="113" t="s">
        <v>60</v>
      </c>
      <c r="D415" s="113" t="s">
        <v>292</v>
      </c>
      <c r="E415" s="113" t="s">
        <v>58</v>
      </c>
      <c r="F415" s="114">
        <f t="shared" si="79"/>
        <v>0</v>
      </c>
      <c r="G415" s="114">
        <f t="shared" si="79"/>
        <v>0</v>
      </c>
      <c r="H415" s="114">
        <f t="shared" si="79"/>
        <v>0</v>
      </c>
    </row>
    <row r="416" spans="1:8" ht="39" hidden="1" x14ac:dyDescent="0.25">
      <c r="A416" s="119" t="s">
        <v>268</v>
      </c>
      <c r="B416" s="113" t="s">
        <v>101</v>
      </c>
      <c r="C416" s="113" t="s">
        <v>60</v>
      </c>
      <c r="D416" s="113" t="s">
        <v>292</v>
      </c>
      <c r="E416" s="113" t="s">
        <v>82</v>
      </c>
      <c r="F416" s="114">
        <f t="shared" si="79"/>
        <v>0</v>
      </c>
      <c r="G416" s="114">
        <f t="shared" si="79"/>
        <v>0</v>
      </c>
      <c r="H416" s="114">
        <f t="shared" si="79"/>
        <v>0</v>
      </c>
    </row>
    <row r="417" spans="1:8" ht="15" hidden="1" x14ac:dyDescent="0.25">
      <c r="A417" s="119" t="s">
        <v>81</v>
      </c>
      <c r="B417" s="113" t="s">
        <v>101</v>
      </c>
      <c r="C417" s="113" t="s">
        <v>60</v>
      </c>
      <c r="D417" s="113" t="s">
        <v>292</v>
      </c>
      <c r="E417" s="113" t="s">
        <v>269</v>
      </c>
      <c r="F417" s="114">
        <v>0</v>
      </c>
      <c r="G417" s="114">
        <v>0</v>
      </c>
      <c r="H417" s="114">
        <v>0</v>
      </c>
    </row>
    <row r="418" spans="1:8" s="33" customFormat="1" ht="66.75" customHeight="1" x14ac:dyDescent="0.25">
      <c r="A418" s="119" t="s">
        <v>747</v>
      </c>
      <c r="B418" s="113" t="s">
        <v>101</v>
      </c>
      <c r="C418" s="113" t="s">
        <v>60</v>
      </c>
      <c r="D418" s="113" t="s">
        <v>153</v>
      </c>
      <c r="E418" s="113" t="s">
        <v>58</v>
      </c>
      <c r="F418" s="114">
        <f>F422+F438+F443+F419</f>
        <v>771.1</v>
      </c>
      <c r="G418" s="114">
        <f>G422+G438+G443</f>
        <v>1478.8</v>
      </c>
      <c r="H418" s="114">
        <f>H422+H438+H443</f>
        <v>508</v>
      </c>
    </row>
    <row r="419" spans="1:8" s="33" customFormat="1" ht="41.25" hidden="1" customHeight="1" x14ac:dyDescent="0.25">
      <c r="A419" s="119" t="s">
        <v>643</v>
      </c>
      <c r="B419" s="113" t="s">
        <v>101</v>
      </c>
      <c r="C419" s="113" t="s">
        <v>60</v>
      </c>
      <c r="D419" s="113" t="s">
        <v>657</v>
      </c>
      <c r="E419" s="113" t="s">
        <v>58</v>
      </c>
      <c r="F419" s="114">
        <f>F420</f>
        <v>0</v>
      </c>
      <c r="G419" s="114">
        <v>0</v>
      </c>
      <c r="H419" s="114">
        <v>0</v>
      </c>
    </row>
    <row r="420" spans="1:8" s="33" customFormat="1" ht="33.75" hidden="1" customHeight="1" x14ac:dyDescent="0.25">
      <c r="A420" s="119" t="s">
        <v>77</v>
      </c>
      <c r="B420" s="113" t="s">
        <v>101</v>
      </c>
      <c r="C420" s="113" t="s">
        <v>60</v>
      </c>
      <c r="D420" s="113" t="s">
        <v>657</v>
      </c>
      <c r="E420" s="113" t="s">
        <v>78</v>
      </c>
      <c r="F420" s="114">
        <f>F421</f>
        <v>0</v>
      </c>
      <c r="G420" s="114">
        <v>0</v>
      </c>
      <c r="H420" s="114">
        <v>0</v>
      </c>
    </row>
    <row r="421" spans="1:8" s="33" customFormat="1" ht="35.25" hidden="1" customHeight="1" x14ac:dyDescent="0.25">
      <c r="A421" s="119" t="s">
        <v>79</v>
      </c>
      <c r="B421" s="113" t="s">
        <v>101</v>
      </c>
      <c r="C421" s="113" t="s">
        <v>60</v>
      </c>
      <c r="D421" s="113" t="s">
        <v>657</v>
      </c>
      <c r="E421" s="113" t="s">
        <v>80</v>
      </c>
      <c r="F421" s="114">
        <f>9602-9602</f>
        <v>0</v>
      </c>
      <c r="G421" s="114">
        <v>0</v>
      </c>
      <c r="H421" s="114">
        <v>0</v>
      </c>
    </row>
    <row r="422" spans="1:8" s="33" customFormat="1" ht="94.5" hidden="1" customHeight="1" x14ac:dyDescent="0.25">
      <c r="A422" s="119" t="s">
        <v>293</v>
      </c>
      <c r="B422" s="113" t="s">
        <v>101</v>
      </c>
      <c r="C422" s="113" t="s">
        <v>60</v>
      </c>
      <c r="D422" s="113" t="s">
        <v>294</v>
      </c>
      <c r="E422" s="113" t="s">
        <v>58</v>
      </c>
      <c r="F422" s="114">
        <f>F423</f>
        <v>0</v>
      </c>
      <c r="G422" s="114">
        <f>G423</f>
        <v>0</v>
      </c>
      <c r="H422" s="114">
        <f>H423</f>
        <v>0</v>
      </c>
    </row>
    <row r="423" spans="1:8" s="33" customFormat="1" ht="19.5" hidden="1" customHeight="1" x14ac:dyDescent="0.25">
      <c r="A423" s="119" t="s">
        <v>134</v>
      </c>
      <c r="B423" s="113" t="s">
        <v>101</v>
      </c>
      <c r="C423" s="113" t="s">
        <v>60</v>
      </c>
      <c r="D423" s="113" t="s">
        <v>295</v>
      </c>
      <c r="E423" s="113" t="s">
        <v>58</v>
      </c>
      <c r="F423" s="114">
        <f>F424+F426</f>
        <v>0</v>
      </c>
      <c r="G423" s="114">
        <f>G424+G426</f>
        <v>0</v>
      </c>
      <c r="H423" s="114">
        <f>H424+H426</f>
        <v>0</v>
      </c>
    </row>
    <row r="424" spans="1:8" s="33" customFormat="1" ht="31.5" hidden="1" customHeight="1" x14ac:dyDescent="0.25">
      <c r="A424" s="119" t="s">
        <v>77</v>
      </c>
      <c r="B424" s="113" t="s">
        <v>101</v>
      </c>
      <c r="C424" s="113" t="s">
        <v>60</v>
      </c>
      <c r="D424" s="113" t="s">
        <v>295</v>
      </c>
      <c r="E424" s="113" t="s">
        <v>78</v>
      </c>
      <c r="F424" s="114">
        <f>F425</f>
        <v>0</v>
      </c>
      <c r="G424" s="114">
        <f>G425</f>
        <v>0</v>
      </c>
      <c r="H424" s="114">
        <f>H425</f>
        <v>0</v>
      </c>
    </row>
    <row r="425" spans="1:8" s="33" customFormat="1" ht="30.75" hidden="1" customHeight="1" x14ac:dyDescent="0.25">
      <c r="A425" s="119" t="s">
        <v>79</v>
      </c>
      <c r="B425" s="113" t="s">
        <v>101</v>
      </c>
      <c r="C425" s="113" t="s">
        <v>60</v>
      </c>
      <c r="D425" s="113" t="s">
        <v>295</v>
      </c>
      <c r="E425" s="113" t="s">
        <v>80</v>
      </c>
      <c r="F425" s="114">
        <f>50-50</f>
        <v>0</v>
      </c>
      <c r="G425" s="114">
        <f>50-50</f>
        <v>0</v>
      </c>
      <c r="H425" s="114">
        <f>50-50</f>
        <v>0</v>
      </c>
    </row>
    <row r="426" spans="1:8" s="33" customFormat="1" ht="31.5" hidden="1" customHeight="1" x14ac:dyDescent="0.25">
      <c r="A426" s="119" t="s">
        <v>620</v>
      </c>
      <c r="B426" s="113" t="s">
        <v>101</v>
      </c>
      <c r="C426" s="113" t="s">
        <v>60</v>
      </c>
      <c r="D426" s="113" t="s">
        <v>295</v>
      </c>
      <c r="E426" s="113" t="s">
        <v>180</v>
      </c>
      <c r="F426" s="114">
        <f>F427</f>
        <v>0</v>
      </c>
      <c r="G426" s="114">
        <f>G427</f>
        <v>0</v>
      </c>
      <c r="H426" s="114">
        <f>H427</f>
        <v>0</v>
      </c>
    </row>
    <row r="427" spans="1:8" s="33" customFormat="1" ht="14.25" hidden="1" customHeight="1" x14ac:dyDescent="0.25">
      <c r="A427" s="119" t="s">
        <v>181</v>
      </c>
      <c r="B427" s="113" t="s">
        <v>101</v>
      </c>
      <c r="C427" s="113" t="s">
        <v>60</v>
      </c>
      <c r="D427" s="113" t="s">
        <v>295</v>
      </c>
      <c r="E427" s="113" t="s">
        <v>182</v>
      </c>
      <c r="F427" s="114"/>
      <c r="G427" s="114"/>
      <c r="H427" s="114"/>
    </row>
    <row r="428" spans="1:8" s="33" customFormat="1" ht="41.25" hidden="1" customHeight="1" x14ac:dyDescent="0.25">
      <c r="A428" s="119" t="s">
        <v>296</v>
      </c>
      <c r="B428" s="113" t="s">
        <v>101</v>
      </c>
      <c r="C428" s="113" t="s">
        <v>60</v>
      </c>
      <c r="D428" s="113" t="s">
        <v>158</v>
      </c>
      <c r="E428" s="113" t="s">
        <v>58</v>
      </c>
      <c r="F428" s="114">
        <f>F429+F434</f>
        <v>0</v>
      </c>
      <c r="G428" s="114">
        <f>G429+G434</f>
        <v>0</v>
      </c>
      <c r="H428" s="114">
        <f>H429+H434</f>
        <v>0</v>
      </c>
    </row>
    <row r="429" spans="1:8" s="33" customFormat="1" ht="27" hidden="1" customHeight="1" x14ac:dyDescent="0.25">
      <c r="A429" s="119" t="s">
        <v>202</v>
      </c>
      <c r="B429" s="113" t="s">
        <v>101</v>
      </c>
      <c r="C429" s="113" t="s">
        <v>60</v>
      </c>
      <c r="D429" s="113" t="s">
        <v>203</v>
      </c>
      <c r="E429" s="113" t="s">
        <v>58</v>
      </c>
      <c r="F429" s="114">
        <f t="shared" ref="F429:H432" si="80">F430</f>
        <v>0</v>
      </c>
      <c r="G429" s="114">
        <f t="shared" si="80"/>
        <v>0</v>
      </c>
      <c r="H429" s="114">
        <f t="shared" si="80"/>
        <v>0</v>
      </c>
    </row>
    <row r="430" spans="1:8" s="33" customFormat="1" ht="54.75" hidden="1" customHeight="1" x14ac:dyDescent="0.25">
      <c r="A430" s="119" t="s">
        <v>297</v>
      </c>
      <c r="B430" s="113" t="s">
        <v>101</v>
      </c>
      <c r="C430" s="113" t="s">
        <v>60</v>
      </c>
      <c r="D430" s="113" t="s">
        <v>213</v>
      </c>
      <c r="E430" s="113" t="s">
        <v>58</v>
      </c>
      <c r="F430" s="114">
        <f t="shared" si="80"/>
        <v>0</v>
      </c>
      <c r="G430" s="114">
        <f t="shared" si="80"/>
        <v>0</v>
      </c>
      <c r="H430" s="114">
        <f t="shared" si="80"/>
        <v>0</v>
      </c>
    </row>
    <row r="431" spans="1:8" s="33" customFormat="1" ht="21" hidden="1" customHeight="1" x14ac:dyDescent="0.25">
      <c r="A431" s="119" t="s">
        <v>134</v>
      </c>
      <c r="B431" s="113" t="s">
        <v>101</v>
      </c>
      <c r="C431" s="113" t="s">
        <v>60</v>
      </c>
      <c r="D431" s="113" t="s">
        <v>214</v>
      </c>
      <c r="E431" s="113" t="s">
        <v>58</v>
      </c>
      <c r="F431" s="114">
        <f t="shared" si="80"/>
        <v>0</v>
      </c>
      <c r="G431" s="114">
        <f t="shared" si="80"/>
        <v>0</v>
      </c>
      <c r="H431" s="114">
        <f t="shared" si="80"/>
        <v>0</v>
      </c>
    </row>
    <row r="432" spans="1:8" s="33" customFormat="1" ht="27.75" hidden="1" customHeight="1" x14ac:dyDescent="0.25">
      <c r="A432" s="119" t="s">
        <v>77</v>
      </c>
      <c r="B432" s="113" t="s">
        <v>101</v>
      </c>
      <c r="C432" s="113" t="s">
        <v>60</v>
      </c>
      <c r="D432" s="113" t="s">
        <v>214</v>
      </c>
      <c r="E432" s="113" t="s">
        <v>78</v>
      </c>
      <c r="F432" s="114">
        <f t="shared" si="80"/>
        <v>0</v>
      </c>
      <c r="G432" s="114">
        <f t="shared" si="80"/>
        <v>0</v>
      </c>
      <c r="H432" s="114">
        <f t="shared" si="80"/>
        <v>0</v>
      </c>
    </row>
    <row r="433" spans="1:8" s="33" customFormat="1" ht="27.75" hidden="1" customHeight="1" x14ac:dyDescent="0.25">
      <c r="A433" s="119" t="s">
        <v>79</v>
      </c>
      <c r="B433" s="113" t="s">
        <v>101</v>
      </c>
      <c r="C433" s="113" t="s">
        <v>60</v>
      </c>
      <c r="D433" s="113" t="s">
        <v>214</v>
      </c>
      <c r="E433" s="113" t="s">
        <v>80</v>
      </c>
      <c r="F433" s="114">
        <f>10-10</f>
        <v>0</v>
      </c>
      <c r="G433" s="114">
        <f>10-10</f>
        <v>0</v>
      </c>
      <c r="H433" s="114">
        <f>10-10</f>
        <v>0</v>
      </c>
    </row>
    <row r="434" spans="1:8" s="33" customFormat="1" ht="69.75" hidden="1" customHeight="1" x14ac:dyDescent="0.25">
      <c r="A434" s="119" t="s">
        <v>215</v>
      </c>
      <c r="B434" s="113" t="s">
        <v>101</v>
      </c>
      <c r="C434" s="113" t="s">
        <v>60</v>
      </c>
      <c r="D434" s="113" t="s">
        <v>216</v>
      </c>
      <c r="E434" s="113" t="s">
        <v>58</v>
      </c>
      <c r="F434" s="114">
        <f t="shared" ref="F434:H436" si="81">F435</f>
        <v>0</v>
      </c>
      <c r="G434" s="114">
        <f t="shared" si="81"/>
        <v>0</v>
      </c>
      <c r="H434" s="114">
        <f t="shared" si="81"/>
        <v>0</v>
      </c>
    </row>
    <row r="435" spans="1:8" s="33" customFormat="1" ht="27.75" hidden="1" customHeight="1" x14ac:dyDescent="0.25">
      <c r="A435" s="119" t="s">
        <v>134</v>
      </c>
      <c r="B435" s="113" t="s">
        <v>101</v>
      </c>
      <c r="C435" s="113" t="s">
        <v>60</v>
      </c>
      <c r="D435" s="113" t="s">
        <v>217</v>
      </c>
      <c r="E435" s="113" t="s">
        <v>58</v>
      </c>
      <c r="F435" s="114">
        <f t="shared" si="81"/>
        <v>0</v>
      </c>
      <c r="G435" s="114">
        <f t="shared" si="81"/>
        <v>0</v>
      </c>
      <c r="H435" s="114">
        <f t="shared" si="81"/>
        <v>0</v>
      </c>
    </row>
    <row r="436" spans="1:8" s="33" customFormat="1" ht="27.75" hidden="1" customHeight="1" x14ac:dyDescent="0.25">
      <c r="A436" s="119" t="s">
        <v>77</v>
      </c>
      <c r="B436" s="113" t="s">
        <v>101</v>
      </c>
      <c r="C436" s="113" t="s">
        <v>60</v>
      </c>
      <c r="D436" s="113" t="s">
        <v>217</v>
      </c>
      <c r="E436" s="113" t="s">
        <v>78</v>
      </c>
      <c r="F436" s="114">
        <f t="shared" si="81"/>
        <v>0</v>
      </c>
      <c r="G436" s="114">
        <f t="shared" si="81"/>
        <v>0</v>
      </c>
      <c r="H436" s="114">
        <f t="shared" si="81"/>
        <v>0</v>
      </c>
    </row>
    <row r="437" spans="1:8" s="33" customFormat="1" ht="27.75" hidden="1" customHeight="1" x14ac:dyDescent="0.25">
      <c r="A437" s="119" t="s">
        <v>79</v>
      </c>
      <c r="B437" s="113" t="s">
        <v>101</v>
      </c>
      <c r="C437" s="113" t="s">
        <v>60</v>
      </c>
      <c r="D437" s="113" t="s">
        <v>217</v>
      </c>
      <c r="E437" s="113" t="s">
        <v>80</v>
      </c>
      <c r="F437" s="114">
        <v>0</v>
      </c>
      <c r="G437" s="114">
        <v>0</v>
      </c>
      <c r="H437" s="114">
        <v>0</v>
      </c>
    </row>
    <row r="438" spans="1:8" s="33" customFormat="1" ht="43.5" customHeight="1" x14ac:dyDescent="0.25">
      <c r="A438" s="119" t="s">
        <v>781</v>
      </c>
      <c r="B438" s="113" t="s">
        <v>101</v>
      </c>
      <c r="C438" s="113" t="s">
        <v>60</v>
      </c>
      <c r="D438" s="113" t="s">
        <v>283</v>
      </c>
      <c r="E438" s="113" t="s">
        <v>58</v>
      </c>
      <c r="F438" s="114">
        <f t="shared" ref="F438:H440" si="82">F439</f>
        <v>600</v>
      </c>
      <c r="G438" s="114">
        <f t="shared" si="82"/>
        <v>800</v>
      </c>
      <c r="H438" s="114">
        <f t="shared" si="82"/>
        <v>260</v>
      </c>
    </row>
    <row r="439" spans="1:8" s="33" customFormat="1" ht="18" customHeight="1" x14ac:dyDescent="0.25">
      <c r="A439" s="119" t="s">
        <v>134</v>
      </c>
      <c r="B439" s="113" t="s">
        <v>101</v>
      </c>
      <c r="C439" s="113" t="s">
        <v>60</v>
      </c>
      <c r="D439" s="113" t="s">
        <v>284</v>
      </c>
      <c r="E439" s="113" t="s">
        <v>58</v>
      </c>
      <c r="F439" s="114">
        <f t="shared" si="82"/>
        <v>600</v>
      </c>
      <c r="G439" s="114">
        <f t="shared" si="82"/>
        <v>800</v>
      </c>
      <c r="H439" s="114">
        <f t="shared" si="82"/>
        <v>260</v>
      </c>
    </row>
    <row r="440" spans="1:8" s="33" customFormat="1" ht="27.75" customHeight="1" x14ac:dyDescent="0.25">
      <c r="A440" s="119" t="s">
        <v>77</v>
      </c>
      <c r="B440" s="113" t="s">
        <v>101</v>
      </c>
      <c r="C440" s="113" t="s">
        <v>60</v>
      </c>
      <c r="D440" s="113" t="s">
        <v>284</v>
      </c>
      <c r="E440" s="113" t="s">
        <v>78</v>
      </c>
      <c r="F440" s="114">
        <f t="shared" si="82"/>
        <v>600</v>
      </c>
      <c r="G440" s="114">
        <f t="shared" si="82"/>
        <v>800</v>
      </c>
      <c r="H440" s="114">
        <f t="shared" si="82"/>
        <v>260</v>
      </c>
    </row>
    <row r="441" spans="1:8" s="33" customFormat="1" ht="27.75" customHeight="1" x14ac:dyDescent="0.25">
      <c r="A441" s="119" t="s">
        <v>79</v>
      </c>
      <c r="B441" s="113" t="s">
        <v>101</v>
      </c>
      <c r="C441" s="113" t="s">
        <v>60</v>
      </c>
      <c r="D441" s="113" t="s">
        <v>284</v>
      </c>
      <c r="E441" s="113" t="s">
        <v>80</v>
      </c>
      <c r="F441" s="114">
        <v>600</v>
      </c>
      <c r="G441" s="114">
        <v>800</v>
      </c>
      <c r="H441" s="114">
        <v>260</v>
      </c>
    </row>
    <row r="442" spans="1:8" s="33" customFormat="1" ht="27.75" customHeight="1" x14ac:dyDescent="0.25">
      <c r="A442" s="119" t="s">
        <v>299</v>
      </c>
      <c r="B442" s="113" t="s">
        <v>101</v>
      </c>
      <c r="C442" s="113" t="s">
        <v>60</v>
      </c>
      <c r="D442" s="113" t="s">
        <v>258</v>
      </c>
      <c r="E442" s="113" t="s">
        <v>58</v>
      </c>
      <c r="F442" s="114">
        <f t="shared" ref="F442:H444" si="83">F443</f>
        <v>171.1</v>
      </c>
      <c r="G442" s="114">
        <f t="shared" si="83"/>
        <v>678.8</v>
      </c>
      <c r="H442" s="114">
        <f t="shared" si="83"/>
        <v>248</v>
      </c>
    </row>
    <row r="443" spans="1:8" s="33" customFormat="1" ht="17.25" customHeight="1" x14ac:dyDescent="0.25">
      <c r="A443" s="119" t="s">
        <v>134</v>
      </c>
      <c r="B443" s="113" t="s">
        <v>101</v>
      </c>
      <c r="C443" s="113" t="s">
        <v>60</v>
      </c>
      <c r="D443" s="113" t="s">
        <v>259</v>
      </c>
      <c r="E443" s="113" t="s">
        <v>58</v>
      </c>
      <c r="F443" s="114">
        <f t="shared" si="83"/>
        <v>171.1</v>
      </c>
      <c r="G443" s="114">
        <f t="shared" si="83"/>
        <v>678.8</v>
      </c>
      <c r="H443" s="114">
        <f t="shared" si="83"/>
        <v>248</v>
      </c>
    </row>
    <row r="444" spans="1:8" s="33" customFormat="1" ht="27.75" customHeight="1" x14ac:dyDescent="0.25">
      <c r="A444" s="119" t="s">
        <v>77</v>
      </c>
      <c r="B444" s="113" t="s">
        <v>101</v>
      </c>
      <c r="C444" s="113" t="s">
        <v>60</v>
      </c>
      <c r="D444" s="113" t="s">
        <v>259</v>
      </c>
      <c r="E444" s="113" t="s">
        <v>78</v>
      </c>
      <c r="F444" s="114">
        <f t="shared" si="83"/>
        <v>171.1</v>
      </c>
      <c r="G444" s="114">
        <f t="shared" si="83"/>
        <v>678.8</v>
      </c>
      <c r="H444" s="114">
        <f t="shared" si="83"/>
        <v>248</v>
      </c>
    </row>
    <row r="445" spans="1:8" s="33" customFormat="1" ht="27.75" customHeight="1" x14ac:dyDescent="0.25">
      <c r="A445" s="119" t="s">
        <v>79</v>
      </c>
      <c r="B445" s="113" t="s">
        <v>101</v>
      </c>
      <c r="C445" s="113" t="s">
        <v>60</v>
      </c>
      <c r="D445" s="113" t="s">
        <v>259</v>
      </c>
      <c r="E445" s="113" t="s">
        <v>80</v>
      </c>
      <c r="F445" s="114">
        <v>171.1</v>
      </c>
      <c r="G445" s="114">
        <v>678.8</v>
      </c>
      <c r="H445" s="114">
        <v>248</v>
      </c>
    </row>
    <row r="446" spans="1:8" s="33" customFormat="1" ht="39.75" hidden="1" customHeight="1" x14ac:dyDescent="0.25">
      <c r="A446" s="119" t="s">
        <v>296</v>
      </c>
      <c r="B446" s="113" t="s">
        <v>101</v>
      </c>
      <c r="C446" s="113" t="s">
        <v>60</v>
      </c>
      <c r="D446" s="113" t="s">
        <v>158</v>
      </c>
      <c r="E446" s="113" t="s">
        <v>58</v>
      </c>
      <c r="F446" s="114">
        <f t="shared" ref="F446:H447" si="84">F447</f>
        <v>0</v>
      </c>
      <c r="G446" s="114">
        <f t="shared" si="84"/>
        <v>0</v>
      </c>
      <c r="H446" s="114">
        <f t="shared" si="84"/>
        <v>0</v>
      </c>
    </row>
    <row r="447" spans="1:8" s="33" customFormat="1" ht="27.75" hidden="1" customHeight="1" x14ac:dyDescent="0.25">
      <c r="A447" s="119" t="s">
        <v>202</v>
      </c>
      <c r="B447" s="113" t="s">
        <v>101</v>
      </c>
      <c r="C447" s="113" t="s">
        <v>60</v>
      </c>
      <c r="D447" s="113" t="s">
        <v>203</v>
      </c>
      <c r="E447" s="113" t="s">
        <v>58</v>
      </c>
      <c r="F447" s="114">
        <f t="shared" si="84"/>
        <v>0</v>
      </c>
      <c r="G447" s="114">
        <f t="shared" si="84"/>
        <v>0</v>
      </c>
      <c r="H447" s="114">
        <f t="shared" si="84"/>
        <v>0</v>
      </c>
    </row>
    <row r="448" spans="1:8" s="33" customFormat="1" ht="65.25" hidden="1" customHeight="1" x14ac:dyDescent="0.25">
      <c r="A448" s="119" t="s">
        <v>215</v>
      </c>
      <c r="B448" s="113" t="s">
        <v>101</v>
      </c>
      <c r="C448" s="113" t="s">
        <v>60</v>
      </c>
      <c r="D448" s="113" t="s">
        <v>216</v>
      </c>
      <c r="E448" s="113" t="s">
        <v>58</v>
      </c>
      <c r="F448" s="114">
        <f>F449+F452</f>
        <v>0</v>
      </c>
      <c r="G448" s="114">
        <f>G449+G452</f>
        <v>0</v>
      </c>
      <c r="H448" s="114">
        <f>H449+H452</f>
        <v>0</v>
      </c>
    </row>
    <row r="449" spans="1:8" s="33" customFormat="1" ht="27.75" hidden="1" customHeight="1" x14ac:dyDescent="0.25">
      <c r="A449" s="119" t="s">
        <v>218</v>
      </c>
      <c r="B449" s="113" t="s">
        <v>101</v>
      </c>
      <c r="C449" s="113" t="s">
        <v>60</v>
      </c>
      <c r="D449" s="113" t="s">
        <v>219</v>
      </c>
      <c r="E449" s="113" t="s">
        <v>58</v>
      </c>
      <c r="F449" s="114">
        <f t="shared" ref="F449:H450" si="85">F450</f>
        <v>0</v>
      </c>
      <c r="G449" s="114">
        <f t="shared" si="85"/>
        <v>0</v>
      </c>
      <c r="H449" s="114">
        <f t="shared" si="85"/>
        <v>0</v>
      </c>
    </row>
    <row r="450" spans="1:8" s="33" customFormat="1" ht="27.75" hidden="1" customHeight="1" x14ac:dyDescent="0.25">
      <c r="A450" s="119" t="s">
        <v>77</v>
      </c>
      <c r="B450" s="113" t="s">
        <v>101</v>
      </c>
      <c r="C450" s="113" t="s">
        <v>60</v>
      </c>
      <c r="D450" s="113" t="s">
        <v>219</v>
      </c>
      <c r="E450" s="113" t="s">
        <v>78</v>
      </c>
      <c r="F450" s="114">
        <f t="shared" si="85"/>
        <v>0</v>
      </c>
      <c r="G450" s="114">
        <f t="shared" si="85"/>
        <v>0</v>
      </c>
      <c r="H450" s="114">
        <f t="shared" si="85"/>
        <v>0</v>
      </c>
    </row>
    <row r="451" spans="1:8" s="33" customFormat="1" ht="27.75" hidden="1" customHeight="1" x14ac:dyDescent="0.25">
      <c r="A451" s="119" t="s">
        <v>79</v>
      </c>
      <c r="B451" s="113" t="s">
        <v>101</v>
      </c>
      <c r="C451" s="113" t="s">
        <v>60</v>
      </c>
      <c r="D451" s="113" t="s">
        <v>219</v>
      </c>
      <c r="E451" s="113" t="s">
        <v>80</v>
      </c>
      <c r="F451" s="114"/>
      <c r="G451" s="114"/>
      <c r="H451" s="114"/>
    </row>
    <row r="452" spans="1:8" s="33" customFormat="1" ht="17.25" hidden="1" customHeight="1" x14ac:dyDescent="0.25">
      <c r="A452" s="119" t="s">
        <v>134</v>
      </c>
      <c r="B452" s="113" t="s">
        <v>101</v>
      </c>
      <c r="C452" s="113" t="s">
        <v>60</v>
      </c>
      <c r="D452" s="113" t="s">
        <v>217</v>
      </c>
      <c r="E452" s="113" t="s">
        <v>58</v>
      </c>
      <c r="F452" s="114">
        <f t="shared" ref="F452:H453" si="86">F453</f>
        <v>0</v>
      </c>
      <c r="G452" s="114">
        <f t="shared" si="86"/>
        <v>0</v>
      </c>
      <c r="H452" s="114">
        <f t="shared" si="86"/>
        <v>0</v>
      </c>
    </row>
    <row r="453" spans="1:8" s="33" customFormat="1" ht="27.75" hidden="1" customHeight="1" x14ac:dyDescent="0.25">
      <c r="A453" s="119" t="s">
        <v>77</v>
      </c>
      <c r="B453" s="113" t="s">
        <v>101</v>
      </c>
      <c r="C453" s="113" t="s">
        <v>60</v>
      </c>
      <c r="D453" s="113" t="s">
        <v>217</v>
      </c>
      <c r="E453" s="113" t="s">
        <v>78</v>
      </c>
      <c r="F453" s="114">
        <f t="shared" si="86"/>
        <v>0</v>
      </c>
      <c r="G453" s="114">
        <f t="shared" si="86"/>
        <v>0</v>
      </c>
      <c r="H453" s="114">
        <f t="shared" si="86"/>
        <v>0</v>
      </c>
    </row>
    <row r="454" spans="1:8" s="33" customFormat="1" ht="27.75" hidden="1" customHeight="1" x14ac:dyDescent="0.25">
      <c r="A454" s="119" t="s">
        <v>79</v>
      </c>
      <c r="B454" s="113" t="s">
        <v>101</v>
      </c>
      <c r="C454" s="113" t="s">
        <v>60</v>
      </c>
      <c r="D454" s="113" t="s">
        <v>217</v>
      </c>
      <c r="E454" s="113" t="s">
        <v>80</v>
      </c>
      <c r="F454" s="114"/>
      <c r="G454" s="114"/>
      <c r="H454" s="114"/>
    </row>
    <row r="455" spans="1:8" s="33" customFormat="1" ht="43.5" customHeight="1" x14ac:dyDescent="0.25">
      <c r="A455" s="119" t="s">
        <v>782</v>
      </c>
      <c r="B455" s="113" t="s">
        <v>101</v>
      </c>
      <c r="C455" s="113" t="s">
        <v>60</v>
      </c>
      <c r="D455" s="113" t="s">
        <v>300</v>
      </c>
      <c r="E455" s="113" t="s">
        <v>58</v>
      </c>
      <c r="F455" s="114">
        <f>F460+F476</f>
        <v>490.3</v>
      </c>
      <c r="G455" s="114">
        <f>G460</f>
        <v>490.3</v>
      </c>
      <c r="H455" s="114">
        <f>H460</f>
        <v>63.4</v>
      </c>
    </row>
    <row r="456" spans="1:8" s="33" customFormat="1" ht="30" hidden="1" customHeight="1" x14ac:dyDescent="0.25">
      <c r="A456" s="119" t="s">
        <v>301</v>
      </c>
      <c r="B456" s="113" t="s">
        <v>101</v>
      </c>
      <c r="C456" s="113" t="s">
        <v>60</v>
      </c>
      <c r="D456" s="113" t="s">
        <v>302</v>
      </c>
      <c r="E456" s="113" t="s">
        <v>58</v>
      </c>
      <c r="F456" s="114">
        <f t="shared" ref="F456:H458" si="87">F457</f>
        <v>0</v>
      </c>
      <c r="G456" s="114">
        <f t="shared" si="87"/>
        <v>0</v>
      </c>
      <c r="H456" s="114">
        <f t="shared" si="87"/>
        <v>0</v>
      </c>
    </row>
    <row r="457" spans="1:8" s="33" customFormat="1" ht="20.25" hidden="1" customHeight="1" x14ac:dyDescent="0.25">
      <c r="A457" s="119" t="s">
        <v>134</v>
      </c>
      <c r="B457" s="113" t="s">
        <v>101</v>
      </c>
      <c r="C457" s="113" t="s">
        <v>60</v>
      </c>
      <c r="D457" s="113" t="s">
        <v>303</v>
      </c>
      <c r="E457" s="113" t="s">
        <v>58</v>
      </c>
      <c r="F457" s="114">
        <f t="shared" si="87"/>
        <v>0</v>
      </c>
      <c r="G457" s="114">
        <f t="shared" si="87"/>
        <v>0</v>
      </c>
      <c r="H457" s="114">
        <f t="shared" si="87"/>
        <v>0</v>
      </c>
    </row>
    <row r="458" spans="1:8" s="33" customFormat="1" ht="27.75" hidden="1" customHeight="1" x14ac:dyDescent="0.25">
      <c r="A458" s="119" t="s">
        <v>77</v>
      </c>
      <c r="B458" s="113" t="s">
        <v>101</v>
      </c>
      <c r="C458" s="113" t="s">
        <v>60</v>
      </c>
      <c r="D458" s="113" t="s">
        <v>303</v>
      </c>
      <c r="E458" s="113" t="s">
        <v>78</v>
      </c>
      <c r="F458" s="114">
        <f t="shared" si="87"/>
        <v>0</v>
      </c>
      <c r="G458" s="114">
        <f t="shared" si="87"/>
        <v>0</v>
      </c>
      <c r="H458" s="114">
        <f t="shared" si="87"/>
        <v>0</v>
      </c>
    </row>
    <row r="459" spans="1:8" s="33" customFormat="1" ht="25.5" hidden="1" customHeight="1" x14ac:dyDescent="0.25">
      <c r="A459" s="119" t="s">
        <v>79</v>
      </c>
      <c r="B459" s="113" t="s">
        <v>101</v>
      </c>
      <c r="C459" s="113" t="s">
        <v>60</v>
      </c>
      <c r="D459" s="113" t="s">
        <v>303</v>
      </c>
      <c r="E459" s="113" t="s">
        <v>80</v>
      </c>
      <c r="F459" s="114"/>
      <c r="G459" s="114"/>
      <c r="H459" s="114"/>
    </row>
    <row r="460" spans="1:8" s="33" customFormat="1" ht="25.5" customHeight="1" x14ac:dyDescent="0.25">
      <c r="A460" s="119" t="s">
        <v>304</v>
      </c>
      <c r="B460" s="113" t="s">
        <v>101</v>
      </c>
      <c r="C460" s="113" t="s">
        <v>60</v>
      </c>
      <c r="D460" s="113" t="s">
        <v>305</v>
      </c>
      <c r="E460" s="113" t="s">
        <v>58</v>
      </c>
      <c r="F460" s="114">
        <f t="shared" ref="F460:H462" si="88">F461</f>
        <v>490.3</v>
      </c>
      <c r="G460" s="114">
        <f t="shared" si="88"/>
        <v>490.3</v>
      </c>
      <c r="H460" s="114">
        <f t="shared" si="88"/>
        <v>63.4</v>
      </c>
    </row>
    <row r="461" spans="1:8" s="33" customFormat="1" ht="15.75" customHeight="1" x14ac:dyDescent="0.25">
      <c r="A461" s="119" t="s">
        <v>134</v>
      </c>
      <c r="B461" s="113" t="s">
        <v>101</v>
      </c>
      <c r="C461" s="113" t="s">
        <v>60</v>
      </c>
      <c r="D461" s="113" t="s">
        <v>306</v>
      </c>
      <c r="E461" s="113" t="s">
        <v>58</v>
      </c>
      <c r="F461" s="114">
        <f t="shared" si="88"/>
        <v>490.3</v>
      </c>
      <c r="G461" s="114">
        <f t="shared" si="88"/>
        <v>490.3</v>
      </c>
      <c r="H461" s="114">
        <f t="shared" si="88"/>
        <v>63.4</v>
      </c>
    </row>
    <row r="462" spans="1:8" s="33" customFormat="1" ht="25.5" customHeight="1" x14ac:dyDescent="0.25">
      <c r="A462" s="119" t="s">
        <v>77</v>
      </c>
      <c r="B462" s="113" t="s">
        <v>101</v>
      </c>
      <c r="C462" s="113" t="s">
        <v>60</v>
      </c>
      <c r="D462" s="113" t="s">
        <v>306</v>
      </c>
      <c r="E462" s="113" t="s">
        <v>78</v>
      </c>
      <c r="F462" s="114">
        <f t="shared" si="88"/>
        <v>490.3</v>
      </c>
      <c r="G462" s="114">
        <f t="shared" si="88"/>
        <v>490.3</v>
      </c>
      <c r="H462" s="114">
        <f t="shared" si="88"/>
        <v>63.4</v>
      </c>
    </row>
    <row r="463" spans="1:8" s="33" customFormat="1" ht="25.5" customHeight="1" x14ac:dyDescent="0.25">
      <c r="A463" s="119" t="s">
        <v>79</v>
      </c>
      <c r="B463" s="113" t="s">
        <v>101</v>
      </c>
      <c r="C463" s="113" t="s">
        <v>60</v>
      </c>
      <c r="D463" s="113" t="s">
        <v>306</v>
      </c>
      <c r="E463" s="113" t="s">
        <v>80</v>
      </c>
      <c r="F463" s="114">
        <v>490.3</v>
      </c>
      <c r="G463" s="114">
        <v>490.3</v>
      </c>
      <c r="H463" s="114">
        <v>63.4</v>
      </c>
    </row>
    <row r="464" spans="1:8" s="33" customFormat="1" ht="30" hidden="1" customHeight="1" x14ac:dyDescent="0.25">
      <c r="A464" s="119" t="s">
        <v>307</v>
      </c>
      <c r="B464" s="113" t="s">
        <v>101</v>
      </c>
      <c r="C464" s="113" t="s">
        <v>60</v>
      </c>
      <c r="D464" s="113" t="s">
        <v>164</v>
      </c>
      <c r="E464" s="113" t="s">
        <v>58</v>
      </c>
      <c r="F464" s="114">
        <f t="shared" ref="F464:H467" si="89">F465</f>
        <v>0</v>
      </c>
      <c r="G464" s="114">
        <f t="shared" si="89"/>
        <v>0</v>
      </c>
      <c r="H464" s="114">
        <f t="shared" si="89"/>
        <v>0</v>
      </c>
    </row>
    <row r="465" spans="1:8" s="33" customFormat="1" ht="25.5" hidden="1" customHeight="1" x14ac:dyDescent="0.25">
      <c r="A465" s="119" t="s">
        <v>173</v>
      </c>
      <c r="B465" s="113" t="s">
        <v>101</v>
      </c>
      <c r="C465" s="113" t="s">
        <v>60</v>
      </c>
      <c r="D465" s="113" t="s">
        <v>174</v>
      </c>
      <c r="E465" s="113" t="s">
        <v>58</v>
      </c>
      <c r="F465" s="114">
        <f t="shared" si="89"/>
        <v>0</v>
      </c>
      <c r="G465" s="114">
        <f t="shared" si="89"/>
        <v>0</v>
      </c>
      <c r="H465" s="114">
        <f t="shared" si="89"/>
        <v>0</v>
      </c>
    </row>
    <row r="466" spans="1:8" s="33" customFormat="1" ht="16.5" hidden="1" customHeight="1" x14ac:dyDescent="0.25">
      <c r="A466" s="119" t="s">
        <v>134</v>
      </c>
      <c r="B466" s="113" t="s">
        <v>101</v>
      </c>
      <c r="C466" s="113" t="s">
        <v>60</v>
      </c>
      <c r="D466" s="113" t="s">
        <v>175</v>
      </c>
      <c r="E466" s="113" t="s">
        <v>58</v>
      </c>
      <c r="F466" s="114">
        <f t="shared" si="89"/>
        <v>0</v>
      </c>
      <c r="G466" s="114">
        <f t="shared" si="89"/>
        <v>0</v>
      </c>
      <c r="H466" s="114">
        <f t="shared" si="89"/>
        <v>0</v>
      </c>
    </row>
    <row r="467" spans="1:8" s="33" customFormat="1" ht="27" hidden="1" customHeight="1" x14ac:dyDescent="0.25">
      <c r="A467" s="119" t="s">
        <v>77</v>
      </c>
      <c r="B467" s="113" t="s">
        <v>101</v>
      </c>
      <c r="C467" s="113" t="s">
        <v>60</v>
      </c>
      <c r="D467" s="113" t="s">
        <v>175</v>
      </c>
      <c r="E467" s="113" t="s">
        <v>78</v>
      </c>
      <c r="F467" s="114">
        <f t="shared" si="89"/>
        <v>0</v>
      </c>
      <c r="G467" s="114">
        <f t="shared" si="89"/>
        <v>0</v>
      </c>
      <c r="H467" s="114">
        <f t="shared" si="89"/>
        <v>0</v>
      </c>
    </row>
    <row r="468" spans="1:8" s="33" customFormat="1" ht="27" hidden="1" customHeight="1" x14ac:dyDescent="0.25">
      <c r="A468" s="119" t="s">
        <v>79</v>
      </c>
      <c r="B468" s="113" t="s">
        <v>101</v>
      </c>
      <c r="C468" s="113" t="s">
        <v>60</v>
      </c>
      <c r="D468" s="113" t="s">
        <v>175</v>
      </c>
      <c r="E468" s="113" t="s">
        <v>80</v>
      </c>
      <c r="F468" s="114">
        <v>0</v>
      </c>
      <c r="G468" s="114">
        <v>0</v>
      </c>
      <c r="H468" s="114">
        <v>0</v>
      </c>
    </row>
    <row r="469" spans="1:8" ht="30.75" hidden="1" customHeight="1" x14ac:dyDescent="0.25">
      <c r="A469" s="119" t="s">
        <v>289</v>
      </c>
      <c r="B469" s="113" t="s">
        <v>101</v>
      </c>
      <c r="C469" s="113" t="s">
        <v>60</v>
      </c>
      <c r="D469" s="113" t="s">
        <v>290</v>
      </c>
      <c r="E469" s="113" t="s">
        <v>58</v>
      </c>
      <c r="F469" s="114">
        <f t="shared" ref="F469:H471" si="90">F470</f>
        <v>0</v>
      </c>
      <c r="G469" s="114">
        <f t="shared" si="90"/>
        <v>0</v>
      </c>
      <c r="H469" s="114">
        <f t="shared" si="90"/>
        <v>0</v>
      </c>
    </row>
    <row r="470" spans="1:8" ht="29.25" hidden="1" customHeight="1" x14ac:dyDescent="0.25">
      <c r="A470" s="119" t="s">
        <v>291</v>
      </c>
      <c r="B470" s="113" t="s">
        <v>101</v>
      </c>
      <c r="C470" s="113" t="s">
        <v>60</v>
      </c>
      <c r="D470" s="113" t="s">
        <v>292</v>
      </c>
      <c r="E470" s="113" t="s">
        <v>58</v>
      </c>
      <c r="F470" s="114">
        <f t="shared" si="90"/>
        <v>0</v>
      </c>
      <c r="G470" s="114">
        <f t="shared" si="90"/>
        <v>0</v>
      </c>
      <c r="H470" s="114">
        <f t="shared" si="90"/>
        <v>0</v>
      </c>
    </row>
    <row r="471" spans="1:8" ht="15" hidden="1" x14ac:dyDescent="0.25">
      <c r="A471" s="119" t="s">
        <v>81</v>
      </c>
      <c r="B471" s="113" t="s">
        <v>101</v>
      </c>
      <c r="C471" s="113" t="s">
        <v>60</v>
      </c>
      <c r="D471" s="113" t="s">
        <v>292</v>
      </c>
      <c r="E471" s="113" t="s">
        <v>82</v>
      </c>
      <c r="F471" s="114">
        <f t="shared" si="90"/>
        <v>0</v>
      </c>
      <c r="G471" s="114">
        <f t="shared" si="90"/>
        <v>0</v>
      </c>
      <c r="H471" s="114">
        <f t="shared" si="90"/>
        <v>0</v>
      </c>
    </row>
    <row r="472" spans="1:8" ht="27.75" hidden="1" customHeight="1" x14ac:dyDescent="0.25">
      <c r="A472" s="119" t="s">
        <v>268</v>
      </c>
      <c r="B472" s="113" t="s">
        <v>101</v>
      </c>
      <c r="C472" s="113" t="s">
        <v>60</v>
      </c>
      <c r="D472" s="113" t="s">
        <v>292</v>
      </c>
      <c r="E472" s="113" t="s">
        <v>269</v>
      </c>
      <c r="F472" s="114"/>
      <c r="G472" s="114"/>
      <c r="H472" s="114"/>
    </row>
    <row r="473" spans="1:8" ht="19.5" hidden="1" customHeight="1" x14ac:dyDescent="0.25">
      <c r="A473" s="119" t="s">
        <v>120</v>
      </c>
      <c r="B473" s="113" t="s">
        <v>101</v>
      </c>
      <c r="C473" s="113" t="s">
        <v>60</v>
      </c>
      <c r="D473" s="113" t="s">
        <v>168</v>
      </c>
      <c r="E473" s="113" t="s">
        <v>58</v>
      </c>
      <c r="F473" s="114">
        <f t="shared" ref="F473:H474" si="91">F474</f>
        <v>0</v>
      </c>
      <c r="G473" s="114">
        <f t="shared" si="91"/>
        <v>0</v>
      </c>
      <c r="H473" s="114">
        <f t="shared" si="91"/>
        <v>0</v>
      </c>
    </row>
    <row r="474" spans="1:8" ht="18" hidden="1" customHeight="1" x14ac:dyDescent="0.25">
      <c r="A474" s="119" t="s">
        <v>169</v>
      </c>
      <c r="B474" s="113" t="s">
        <v>101</v>
      </c>
      <c r="C474" s="113" t="s">
        <v>60</v>
      </c>
      <c r="D474" s="113" t="s">
        <v>170</v>
      </c>
      <c r="E474" s="113" t="s">
        <v>58</v>
      </c>
      <c r="F474" s="114">
        <f t="shared" si="91"/>
        <v>0</v>
      </c>
      <c r="G474" s="114">
        <f t="shared" si="91"/>
        <v>0</v>
      </c>
      <c r="H474" s="114">
        <f t="shared" si="91"/>
        <v>0</v>
      </c>
    </row>
    <row r="475" spans="1:8" ht="27.75" hidden="1" customHeight="1" x14ac:dyDescent="0.25">
      <c r="A475" s="119" t="s">
        <v>79</v>
      </c>
      <c r="B475" s="113" t="s">
        <v>101</v>
      </c>
      <c r="C475" s="113" t="s">
        <v>60</v>
      </c>
      <c r="D475" s="113" t="s">
        <v>170</v>
      </c>
      <c r="E475" s="113" t="s">
        <v>80</v>
      </c>
      <c r="F475" s="114">
        <v>0</v>
      </c>
      <c r="G475" s="114">
        <v>0</v>
      </c>
      <c r="H475" s="114">
        <v>0</v>
      </c>
    </row>
    <row r="476" spans="1:8" ht="42" hidden="1" customHeight="1" x14ac:dyDescent="0.25">
      <c r="A476" s="119" t="s">
        <v>643</v>
      </c>
      <c r="B476" s="113" t="s">
        <v>101</v>
      </c>
      <c r="C476" s="113" t="s">
        <v>60</v>
      </c>
      <c r="D476" s="113" t="s">
        <v>658</v>
      </c>
      <c r="E476" s="113" t="s">
        <v>58</v>
      </c>
      <c r="F476" s="114">
        <f>F477</f>
        <v>0</v>
      </c>
      <c r="G476" s="114">
        <v>0</v>
      </c>
      <c r="H476" s="114">
        <v>0</v>
      </c>
    </row>
    <row r="477" spans="1:8" ht="27.75" hidden="1" customHeight="1" x14ac:dyDescent="0.25">
      <c r="A477" s="119" t="s">
        <v>77</v>
      </c>
      <c r="B477" s="113" t="s">
        <v>101</v>
      </c>
      <c r="C477" s="113" t="s">
        <v>60</v>
      </c>
      <c r="D477" s="113" t="s">
        <v>658</v>
      </c>
      <c r="E477" s="113" t="s">
        <v>78</v>
      </c>
      <c r="F477" s="114">
        <f>F478</f>
        <v>0</v>
      </c>
      <c r="G477" s="114">
        <v>0</v>
      </c>
      <c r="H477" s="114">
        <v>0</v>
      </c>
    </row>
    <row r="478" spans="1:8" ht="27.75" hidden="1" customHeight="1" x14ac:dyDescent="0.25">
      <c r="A478" s="119" t="s">
        <v>79</v>
      </c>
      <c r="B478" s="113" t="s">
        <v>101</v>
      </c>
      <c r="C478" s="113" t="s">
        <v>60</v>
      </c>
      <c r="D478" s="113" t="s">
        <v>658</v>
      </c>
      <c r="E478" s="113" t="s">
        <v>80</v>
      </c>
      <c r="F478" s="114"/>
      <c r="G478" s="114"/>
      <c r="H478" s="114"/>
    </row>
    <row r="479" spans="1:8" ht="39.75" customHeight="1" x14ac:dyDescent="0.25">
      <c r="A479" s="119" t="s">
        <v>752</v>
      </c>
      <c r="B479" s="113" t="s">
        <v>101</v>
      </c>
      <c r="C479" s="113" t="s">
        <v>60</v>
      </c>
      <c r="D479" s="113" t="s">
        <v>164</v>
      </c>
      <c r="E479" s="113" t="s">
        <v>58</v>
      </c>
      <c r="F479" s="114">
        <f>F480</f>
        <v>614.70000000000005</v>
      </c>
      <c r="G479" s="114">
        <f t="shared" ref="G479:H480" si="92">G480</f>
        <v>614.70000000000005</v>
      </c>
      <c r="H479" s="114">
        <f t="shared" si="92"/>
        <v>0</v>
      </c>
    </row>
    <row r="480" spans="1:8" ht="27.75" customHeight="1" x14ac:dyDescent="0.25">
      <c r="A480" s="119" t="s">
        <v>173</v>
      </c>
      <c r="B480" s="113" t="s">
        <v>101</v>
      </c>
      <c r="C480" s="113" t="s">
        <v>60</v>
      </c>
      <c r="D480" s="113" t="s">
        <v>174</v>
      </c>
      <c r="E480" s="113" t="s">
        <v>58</v>
      </c>
      <c r="F480" s="114">
        <f>F481</f>
        <v>614.70000000000005</v>
      </c>
      <c r="G480" s="114">
        <f t="shared" si="92"/>
        <v>614.70000000000005</v>
      </c>
      <c r="H480" s="114">
        <f t="shared" si="92"/>
        <v>0</v>
      </c>
    </row>
    <row r="481" spans="1:8" ht="21" customHeight="1" x14ac:dyDescent="0.25">
      <c r="A481" s="119" t="s">
        <v>134</v>
      </c>
      <c r="B481" s="113" t="s">
        <v>101</v>
      </c>
      <c r="C481" s="113" t="s">
        <v>60</v>
      </c>
      <c r="D481" s="113" t="s">
        <v>175</v>
      </c>
      <c r="E481" s="113" t="s">
        <v>58</v>
      </c>
      <c r="F481" s="114">
        <f>F482+F484</f>
        <v>614.70000000000005</v>
      </c>
      <c r="G481" s="114">
        <f t="shared" ref="G481:H481" si="93">G482+G484</f>
        <v>614.70000000000005</v>
      </c>
      <c r="H481" s="114">
        <f t="shared" si="93"/>
        <v>0</v>
      </c>
    </row>
    <row r="482" spans="1:8" ht="27.75" customHeight="1" x14ac:dyDescent="0.25">
      <c r="A482" s="119" t="s">
        <v>77</v>
      </c>
      <c r="B482" s="113" t="s">
        <v>101</v>
      </c>
      <c r="C482" s="113" t="s">
        <v>60</v>
      </c>
      <c r="D482" s="113" t="s">
        <v>175</v>
      </c>
      <c r="E482" s="113" t="s">
        <v>78</v>
      </c>
      <c r="F482" s="114">
        <f>F483</f>
        <v>396</v>
      </c>
      <c r="G482" s="114">
        <f t="shared" ref="G482:H482" si="94">G483</f>
        <v>396</v>
      </c>
      <c r="H482" s="114">
        <f t="shared" si="94"/>
        <v>0</v>
      </c>
    </row>
    <row r="483" spans="1:8" ht="27.75" customHeight="1" x14ac:dyDescent="0.25">
      <c r="A483" s="119" t="s">
        <v>79</v>
      </c>
      <c r="B483" s="113" t="s">
        <v>101</v>
      </c>
      <c r="C483" s="113" t="s">
        <v>60</v>
      </c>
      <c r="D483" s="113" t="s">
        <v>175</v>
      </c>
      <c r="E483" s="113" t="s">
        <v>80</v>
      </c>
      <c r="F483" s="114">
        <v>396</v>
      </c>
      <c r="G483" s="114">
        <v>396</v>
      </c>
      <c r="H483" s="114">
        <v>0</v>
      </c>
    </row>
    <row r="484" spans="1:8" ht="24.75" customHeight="1" x14ac:dyDescent="0.25">
      <c r="A484" s="119" t="s">
        <v>81</v>
      </c>
      <c r="B484" s="113" t="s">
        <v>101</v>
      </c>
      <c r="C484" s="113" t="s">
        <v>60</v>
      </c>
      <c r="D484" s="113" t="s">
        <v>175</v>
      </c>
      <c r="E484" s="113" t="s">
        <v>82</v>
      </c>
      <c r="F484" s="114">
        <f>F486</f>
        <v>218.7</v>
      </c>
      <c r="G484" s="114">
        <f t="shared" ref="G484:H484" si="95">G486</f>
        <v>218.7</v>
      </c>
      <c r="H484" s="114">
        <f t="shared" si="95"/>
        <v>0</v>
      </c>
    </row>
    <row r="485" spans="1:8" ht="39.75" hidden="1" customHeight="1" x14ac:dyDescent="0.25">
      <c r="A485" s="129"/>
      <c r="B485" s="113"/>
      <c r="C485" s="113"/>
      <c r="D485" s="113"/>
      <c r="E485" s="113"/>
      <c r="F485" s="114"/>
      <c r="G485" s="114"/>
      <c r="H485" s="114"/>
    </row>
    <row r="486" spans="1:8" ht="57" customHeight="1" x14ac:dyDescent="0.25">
      <c r="A486" s="129" t="s">
        <v>659</v>
      </c>
      <c r="B486" s="113" t="s">
        <v>101</v>
      </c>
      <c r="C486" s="113" t="s">
        <v>60</v>
      </c>
      <c r="D486" s="113" t="s">
        <v>175</v>
      </c>
      <c r="E486" s="113" t="s">
        <v>269</v>
      </c>
      <c r="F486" s="114">
        <v>218.7</v>
      </c>
      <c r="G486" s="114">
        <v>218.7</v>
      </c>
      <c r="H486" s="114">
        <v>0</v>
      </c>
    </row>
    <row r="487" spans="1:8" ht="33.75" customHeight="1" x14ac:dyDescent="0.25">
      <c r="A487" s="119" t="s">
        <v>780</v>
      </c>
      <c r="B487" s="113" t="s">
        <v>101</v>
      </c>
      <c r="C487" s="113" t="s">
        <v>60</v>
      </c>
      <c r="D487" s="113" t="s">
        <v>759</v>
      </c>
      <c r="E487" s="113" t="s">
        <v>58</v>
      </c>
      <c r="F487" s="114">
        <v>0</v>
      </c>
      <c r="G487" s="114">
        <v>0</v>
      </c>
      <c r="H487" s="114">
        <f>H488</f>
        <v>116.1</v>
      </c>
    </row>
    <row r="488" spans="1:8" ht="22.5" customHeight="1" x14ac:dyDescent="0.25">
      <c r="A488" s="119" t="s">
        <v>134</v>
      </c>
      <c r="B488" s="113" t="s">
        <v>101</v>
      </c>
      <c r="C488" s="113" t="s">
        <v>60</v>
      </c>
      <c r="D488" s="113" t="s">
        <v>760</v>
      </c>
      <c r="E488" s="113" t="s">
        <v>58</v>
      </c>
      <c r="F488" s="114">
        <v>0</v>
      </c>
      <c r="G488" s="114">
        <v>0</v>
      </c>
      <c r="H488" s="114">
        <f>H489</f>
        <v>116.1</v>
      </c>
    </row>
    <row r="489" spans="1:8" ht="22.5" customHeight="1" x14ac:dyDescent="0.25">
      <c r="A489" s="119" t="s">
        <v>81</v>
      </c>
      <c r="B489" s="113" t="s">
        <v>101</v>
      </c>
      <c r="C489" s="113" t="s">
        <v>60</v>
      </c>
      <c r="D489" s="113" t="s">
        <v>760</v>
      </c>
      <c r="E489" s="113" t="s">
        <v>82</v>
      </c>
      <c r="F489" s="114">
        <v>0</v>
      </c>
      <c r="G489" s="114">
        <v>0</v>
      </c>
      <c r="H489" s="114">
        <f>H490</f>
        <v>116.1</v>
      </c>
    </row>
    <row r="490" spans="1:8" ht="57" customHeight="1" x14ac:dyDescent="0.25">
      <c r="A490" s="129" t="s">
        <v>659</v>
      </c>
      <c r="B490" s="113" t="s">
        <v>101</v>
      </c>
      <c r="C490" s="113" t="s">
        <v>60</v>
      </c>
      <c r="D490" s="113" t="s">
        <v>760</v>
      </c>
      <c r="E490" s="113" t="s">
        <v>269</v>
      </c>
      <c r="F490" s="114">
        <v>0</v>
      </c>
      <c r="G490" s="114">
        <v>0</v>
      </c>
      <c r="H490" s="114">
        <v>116.1</v>
      </c>
    </row>
    <row r="491" spans="1:8" ht="54.75" customHeight="1" x14ac:dyDescent="0.25">
      <c r="A491" s="119" t="s">
        <v>698</v>
      </c>
      <c r="B491" s="113" t="s">
        <v>101</v>
      </c>
      <c r="C491" s="113" t="s">
        <v>60</v>
      </c>
      <c r="D491" s="113" t="s">
        <v>177</v>
      </c>
      <c r="E491" s="113" t="s">
        <v>58</v>
      </c>
      <c r="F491" s="114">
        <f>F492+F497</f>
        <v>3156.1</v>
      </c>
      <c r="G491" s="114">
        <f>G492</f>
        <v>116.1</v>
      </c>
      <c r="H491" s="114">
        <f>H492</f>
        <v>0</v>
      </c>
    </row>
    <row r="492" spans="1:8" ht="18" customHeight="1" x14ac:dyDescent="0.25">
      <c r="A492" s="119" t="s">
        <v>134</v>
      </c>
      <c r="B492" s="113" t="s">
        <v>101</v>
      </c>
      <c r="C492" s="113" t="s">
        <v>60</v>
      </c>
      <c r="D492" s="113" t="s">
        <v>308</v>
      </c>
      <c r="E492" s="113" t="s">
        <v>58</v>
      </c>
      <c r="F492" s="114">
        <f>F493+F495</f>
        <v>116.1</v>
      </c>
      <c r="G492" s="114">
        <f>G493+G495</f>
        <v>116.1</v>
      </c>
      <c r="H492" s="114">
        <f>H493+H495</f>
        <v>0</v>
      </c>
    </row>
    <row r="493" spans="1:8" ht="27.75" customHeight="1" x14ac:dyDescent="0.25">
      <c r="A493" s="119" t="s">
        <v>77</v>
      </c>
      <c r="B493" s="113" t="s">
        <v>101</v>
      </c>
      <c r="C493" s="113" t="s">
        <v>60</v>
      </c>
      <c r="D493" s="113" t="s">
        <v>308</v>
      </c>
      <c r="E493" s="113" t="s">
        <v>78</v>
      </c>
      <c r="F493" s="114">
        <f>F494</f>
        <v>116.1</v>
      </c>
      <c r="G493" s="114">
        <f>G494</f>
        <v>116.1</v>
      </c>
      <c r="H493" s="114">
        <f>H494</f>
        <v>0</v>
      </c>
    </row>
    <row r="494" spans="1:8" ht="27.75" customHeight="1" x14ac:dyDescent="0.25">
      <c r="A494" s="119" t="s">
        <v>79</v>
      </c>
      <c r="B494" s="113" t="s">
        <v>101</v>
      </c>
      <c r="C494" s="113" t="s">
        <v>60</v>
      </c>
      <c r="D494" s="113" t="s">
        <v>308</v>
      </c>
      <c r="E494" s="113" t="s">
        <v>80</v>
      </c>
      <c r="F494" s="114">
        <v>116.1</v>
      </c>
      <c r="G494" s="114">
        <v>116.1</v>
      </c>
      <c r="H494" s="114">
        <v>0</v>
      </c>
    </row>
    <row r="495" spans="1:8" ht="39.75" hidden="1" customHeight="1" x14ac:dyDescent="0.25">
      <c r="A495" s="119" t="s">
        <v>179</v>
      </c>
      <c r="B495" s="113" t="s">
        <v>101</v>
      </c>
      <c r="C495" s="113" t="s">
        <v>60</v>
      </c>
      <c r="D495" s="113" t="s">
        <v>308</v>
      </c>
      <c r="E495" s="113" t="s">
        <v>180</v>
      </c>
      <c r="F495" s="114">
        <f>F496</f>
        <v>0</v>
      </c>
      <c r="G495" s="114">
        <f>G496</f>
        <v>0</v>
      </c>
      <c r="H495" s="114">
        <f>H496</f>
        <v>0</v>
      </c>
    </row>
    <row r="496" spans="1:8" ht="21" hidden="1" customHeight="1" x14ac:dyDescent="0.25">
      <c r="A496" s="119" t="s">
        <v>181</v>
      </c>
      <c r="B496" s="113" t="s">
        <v>101</v>
      </c>
      <c r="C496" s="113" t="s">
        <v>60</v>
      </c>
      <c r="D496" s="113" t="s">
        <v>308</v>
      </c>
      <c r="E496" s="113" t="s">
        <v>182</v>
      </c>
      <c r="F496" s="114"/>
      <c r="G496" s="114"/>
      <c r="H496" s="114"/>
    </row>
    <row r="497" spans="1:8" ht="43.5" customHeight="1" x14ac:dyDescent="0.25">
      <c r="A497" s="119" t="s">
        <v>813</v>
      </c>
      <c r="B497" s="113" t="s">
        <v>101</v>
      </c>
      <c r="C497" s="113" t="s">
        <v>60</v>
      </c>
      <c r="D497" s="113" t="s">
        <v>812</v>
      </c>
      <c r="E497" s="113" t="s">
        <v>58</v>
      </c>
      <c r="F497" s="114">
        <f>F498</f>
        <v>3040</v>
      </c>
      <c r="G497" s="114">
        <v>0</v>
      </c>
      <c r="H497" s="114">
        <v>0</v>
      </c>
    </row>
    <row r="498" spans="1:8" ht="26.25" customHeight="1" x14ac:dyDescent="0.25">
      <c r="A498" s="119" t="s">
        <v>77</v>
      </c>
      <c r="B498" s="113" t="s">
        <v>101</v>
      </c>
      <c r="C498" s="113" t="s">
        <v>60</v>
      </c>
      <c r="D498" s="113" t="s">
        <v>812</v>
      </c>
      <c r="E498" s="113" t="s">
        <v>78</v>
      </c>
      <c r="F498" s="114">
        <f>F499</f>
        <v>3040</v>
      </c>
      <c r="G498" s="114">
        <v>0</v>
      </c>
      <c r="H498" s="114">
        <v>0</v>
      </c>
    </row>
    <row r="499" spans="1:8" ht="30.75" customHeight="1" x14ac:dyDescent="0.25">
      <c r="A499" s="119" t="s">
        <v>79</v>
      </c>
      <c r="B499" s="113" t="s">
        <v>101</v>
      </c>
      <c r="C499" s="113" t="s">
        <v>60</v>
      </c>
      <c r="D499" s="113" t="s">
        <v>812</v>
      </c>
      <c r="E499" s="113" t="s">
        <v>80</v>
      </c>
      <c r="F499" s="114">
        <v>3040</v>
      </c>
      <c r="G499" s="114">
        <v>0</v>
      </c>
      <c r="H499" s="114">
        <v>0</v>
      </c>
    </row>
    <row r="500" spans="1:8" s="33" customFormat="1" ht="18" customHeight="1" x14ac:dyDescent="0.25">
      <c r="A500" s="119" t="s">
        <v>309</v>
      </c>
      <c r="B500" s="113" t="s">
        <v>101</v>
      </c>
      <c r="C500" s="113" t="s">
        <v>196</v>
      </c>
      <c r="D500" s="113" t="s">
        <v>57</v>
      </c>
      <c r="E500" s="113" t="s">
        <v>58</v>
      </c>
      <c r="F500" s="114">
        <f>F501+F530</f>
        <v>2179.4</v>
      </c>
      <c r="G500" s="114">
        <f>G501+G530</f>
        <v>2170</v>
      </c>
      <c r="H500" s="114">
        <f>H501+H530</f>
        <v>730</v>
      </c>
    </row>
    <row r="501" spans="1:8" s="33" customFormat="1" ht="39" x14ac:dyDescent="0.25">
      <c r="A501" s="119" t="s">
        <v>761</v>
      </c>
      <c r="B501" s="113" t="s">
        <v>101</v>
      </c>
      <c r="C501" s="113" t="s">
        <v>196</v>
      </c>
      <c r="D501" s="113" t="s">
        <v>310</v>
      </c>
      <c r="E501" s="113" t="s">
        <v>58</v>
      </c>
      <c r="F501" s="114">
        <f>F502+F506+F510+F514+F518+F526</f>
        <v>2179.4</v>
      </c>
      <c r="G501" s="114">
        <f>G502+G506+G510+G514+G518+G526</f>
        <v>2170</v>
      </c>
      <c r="H501" s="114">
        <f>H502+H506+H510+H514+H518+H526</f>
        <v>730</v>
      </c>
    </row>
    <row r="502" spans="1:8" s="33" customFormat="1" ht="51.75" x14ac:dyDescent="0.25">
      <c r="A502" s="119" t="s">
        <v>311</v>
      </c>
      <c r="B502" s="113" t="s">
        <v>101</v>
      </c>
      <c r="C502" s="113" t="s">
        <v>196</v>
      </c>
      <c r="D502" s="113" t="s">
        <v>312</v>
      </c>
      <c r="E502" s="113" t="s">
        <v>58</v>
      </c>
      <c r="F502" s="114">
        <f t="shared" ref="F502:H504" si="96">F503</f>
        <v>200</v>
      </c>
      <c r="G502" s="114">
        <f t="shared" si="96"/>
        <v>200</v>
      </c>
      <c r="H502" s="114">
        <f t="shared" si="96"/>
        <v>100</v>
      </c>
    </row>
    <row r="503" spans="1:8" s="33" customFormat="1" ht="15" x14ac:dyDescent="0.25">
      <c r="A503" s="119" t="s">
        <v>134</v>
      </c>
      <c r="B503" s="113" t="s">
        <v>101</v>
      </c>
      <c r="C503" s="113" t="s">
        <v>196</v>
      </c>
      <c r="D503" s="113" t="s">
        <v>313</v>
      </c>
      <c r="E503" s="113" t="s">
        <v>58</v>
      </c>
      <c r="F503" s="114">
        <f t="shared" si="96"/>
        <v>200</v>
      </c>
      <c r="G503" s="114">
        <f t="shared" si="96"/>
        <v>200</v>
      </c>
      <c r="H503" s="114">
        <f t="shared" si="96"/>
        <v>100</v>
      </c>
    </row>
    <row r="504" spans="1:8" s="33" customFormat="1" ht="26.25" x14ac:dyDescent="0.25">
      <c r="A504" s="119" t="s">
        <v>77</v>
      </c>
      <c r="B504" s="113" t="s">
        <v>101</v>
      </c>
      <c r="C504" s="113" t="s">
        <v>196</v>
      </c>
      <c r="D504" s="113" t="s">
        <v>313</v>
      </c>
      <c r="E504" s="113" t="s">
        <v>78</v>
      </c>
      <c r="F504" s="114">
        <f t="shared" si="96"/>
        <v>200</v>
      </c>
      <c r="G504" s="114">
        <f t="shared" si="96"/>
        <v>200</v>
      </c>
      <c r="H504" s="114">
        <f t="shared" si="96"/>
        <v>100</v>
      </c>
    </row>
    <row r="505" spans="1:8" s="34" customFormat="1" ht="30" customHeight="1" x14ac:dyDescent="0.25">
      <c r="A505" s="119" t="s">
        <v>79</v>
      </c>
      <c r="B505" s="113" t="s">
        <v>101</v>
      </c>
      <c r="C505" s="113" t="s">
        <v>196</v>
      </c>
      <c r="D505" s="113" t="s">
        <v>313</v>
      </c>
      <c r="E505" s="113" t="s">
        <v>80</v>
      </c>
      <c r="F505" s="114">
        <v>200</v>
      </c>
      <c r="G505" s="114">
        <v>200</v>
      </c>
      <c r="H505" s="114">
        <v>100</v>
      </c>
    </row>
    <row r="506" spans="1:8" s="34" customFormat="1" ht="69.75" customHeight="1" x14ac:dyDescent="0.25">
      <c r="A506" s="119" t="s">
        <v>314</v>
      </c>
      <c r="B506" s="113" t="s">
        <v>101</v>
      </c>
      <c r="C506" s="113" t="s">
        <v>196</v>
      </c>
      <c r="D506" s="113" t="s">
        <v>315</v>
      </c>
      <c r="E506" s="113" t="s">
        <v>58</v>
      </c>
      <c r="F506" s="114">
        <f t="shared" ref="F506:H508" si="97">F507</f>
        <v>529.4</v>
      </c>
      <c r="G506" s="114">
        <f t="shared" si="97"/>
        <v>520</v>
      </c>
      <c r="H506" s="114">
        <f t="shared" si="97"/>
        <v>300</v>
      </c>
    </row>
    <row r="507" spans="1:8" s="34" customFormat="1" ht="17.25" customHeight="1" x14ac:dyDescent="0.25">
      <c r="A507" s="119" t="s">
        <v>134</v>
      </c>
      <c r="B507" s="113" t="s">
        <v>101</v>
      </c>
      <c r="C507" s="113" t="s">
        <v>196</v>
      </c>
      <c r="D507" s="113" t="s">
        <v>316</v>
      </c>
      <c r="E507" s="113" t="s">
        <v>58</v>
      </c>
      <c r="F507" s="114">
        <f t="shared" si="97"/>
        <v>529.4</v>
      </c>
      <c r="G507" s="114">
        <f t="shared" si="97"/>
        <v>520</v>
      </c>
      <c r="H507" s="114">
        <f t="shared" si="97"/>
        <v>300</v>
      </c>
    </row>
    <row r="508" spans="1:8" s="34" customFormat="1" ht="26.25" x14ac:dyDescent="0.25">
      <c r="A508" s="119" t="s">
        <v>77</v>
      </c>
      <c r="B508" s="113" t="s">
        <v>101</v>
      </c>
      <c r="C508" s="113" t="s">
        <v>196</v>
      </c>
      <c r="D508" s="113" t="s">
        <v>316</v>
      </c>
      <c r="E508" s="113" t="s">
        <v>78</v>
      </c>
      <c r="F508" s="114">
        <f t="shared" si="97"/>
        <v>529.4</v>
      </c>
      <c r="G508" s="114">
        <f t="shared" si="97"/>
        <v>520</v>
      </c>
      <c r="H508" s="114">
        <f t="shared" si="97"/>
        <v>300</v>
      </c>
    </row>
    <row r="509" spans="1:8" s="34" customFormat="1" ht="39" x14ac:dyDescent="0.25">
      <c r="A509" s="119" t="s">
        <v>79</v>
      </c>
      <c r="B509" s="113" t="s">
        <v>101</v>
      </c>
      <c r="C509" s="113" t="s">
        <v>196</v>
      </c>
      <c r="D509" s="113" t="s">
        <v>316</v>
      </c>
      <c r="E509" s="113" t="s">
        <v>80</v>
      </c>
      <c r="F509" s="114">
        <v>529.4</v>
      </c>
      <c r="G509" s="114">
        <v>520</v>
      </c>
      <c r="H509" s="114">
        <v>300</v>
      </c>
    </row>
    <row r="510" spans="1:8" s="34" customFormat="1" ht="26.25" x14ac:dyDescent="0.25">
      <c r="A510" s="119" t="s">
        <v>783</v>
      </c>
      <c r="B510" s="113" t="s">
        <v>101</v>
      </c>
      <c r="C510" s="113" t="s">
        <v>196</v>
      </c>
      <c r="D510" s="113" t="s">
        <v>317</v>
      </c>
      <c r="E510" s="113" t="s">
        <v>58</v>
      </c>
      <c r="F510" s="114">
        <f t="shared" ref="F510:H512" si="98">F511</f>
        <v>880</v>
      </c>
      <c r="G510" s="114">
        <f t="shared" si="98"/>
        <v>880</v>
      </c>
      <c r="H510" s="114">
        <f t="shared" si="98"/>
        <v>280</v>
      </c>
    </row>
    <row r="511" spans="1:8" s="34" customFormat="1" ht="15" x14ac:dyDescent="0.25">
      <c r="A511" s="119" t="s">
        <v>134</v>
      </c>
      <c r="B511" s="113" t="s">
        <v>101</v>
      </c>
      <c r="C511" s="113" t="s">
        <v>196</v>
      </c>
      <c r="D511" s="113" t="s">
        <v>318</v>
      </c>
      <c r="E511" s="113" t="s">
        <v>58</v>
      </c>
      <c r="F511" s="114">
        <f t="shared" si="98"/>
        <v>880</v>
      </c>
      <c r="G511" s="114">
        <f t="shared" si="98"/>
        <v>880</v>
      </c>
      <c r="H511" s="114">
        <f t="shared" si="98"/>
        <v>280</v>
      </c>
    </row>
    <row r="512" spans="1:8" s="34" customFormat="1" ht="26.25" x14ac:dyDescent="0.25">
      <c r="A512" s="119" t="s">
        <v>77</v>
      </c>
      <c r="B512" s="113" t="s">
        <v>101</v>
      </c>
      <c r="C512" s="113" t="s">
        <v>196</v>
      </c>
      <c r="D512" s="113" t="s">
        <v>318</v>
      </c>
      <c r="E512" s="113" t="s">
        <v>78</v>
      </c>
      <c r="F512" s="114">
        <f t="shared" si="98"/>
        <v>880</v>
      </c>
      <c r="G512" s="114">
        <f t="shared" si="98"/>
        <v>880</v>
      </c>
      <c r="H512" s="114">
        <f t="shared" si="98"/>
        <v>280</v>
      </c>
    </row>
    <row r="513" spans="1:8" s="34" customFormat="1" ht="32.25" customHeight="1" x14ac:dyDescent="0.25">
      <c r="A513" s="119" t="s">
        <v>79</v>
      </c>
      <c r="B513" s="113" t="s">
        <v>101</v>
      </c>
      <c r="C513" s="113" t="s">
        <v>196</v>
      </c>
      <c r="D513" s="113" t="s">
        <v>318</v>
      </c>
      <c r="E513" s="113" t="s">
        <v>80</v>
      </c>
      <c r="F513" s="114">
        <v>880</v>
      </c>
      <c r="G513" s="114">
        <v>880</v>
      </c>
      <c r="H513" s="114">
        <v>280</v>
      </c>
    </row>
    <row r="514" spans="1:8" s="34" customFormat="1" ht="39" x14ac:dyDescent="0.25">
      <c r="A514" s="119" t="s">
        <v>319</v>
      </c>
      <c r="B514" s="113" t="s">
        <v>101</v>
      </c>
      <c r="C514" s="113" t="s">
        <v>196</v>
      </c>
      <c r="D514" s="113" t="s">
        <v>320</v>
      </c>
      <c r="E514" s="113" t="s">
        <v>58</v>
      </c>
      <c r="F514" s="114">
        <f t="shared" ref="F514:H516" si="99">F515</f>
        <v>520</v>
      </c>
      <c r="G514" s="114">
        <f t="shared" si="99"/>
        <v>520</v>
      </c>
      <c r="H514" s="114">
        <f t="shared" si="99"/>
        <v>0</v>
      </c>
    </row>
    <row r="515" spans="1:8" s="34" customFormat="1" ht="15" x14ac:dyDescent="0.25">
      <c r="A515" s="119" t="s">
        <v>134</v>
      </c>
      <c r="B515" s="113" t="s">
        <v>101</v>
      </c>
      <c r="C515" s="113" t="s">
        <v>196</v>
      </c>
      <c r="D515" s="113" t="s">
        <v>321</v>
      </c>
      <c r="E515" s="113" t="s">
        <v>58</v>
      </c>
      <c r="F515" s="114">
        <f t="shared" si="99"/>
        <v>520</v>
      </c>
      <c r="G515" s="114">
        <f t="shared" si="99"/>
        <v>520</v>
      </c>
      <c r="H515" s="114">
        <f t="shared" si="99"/>
        <v>0</v>
      </c>
    </row>
    <row r="516" spans="1:8" s="34" customFormat="1" ht="26.25" x14ac:dyDescent="0.25">
      <c r="A516" s="119" t="s">
        <v>77</v>
      </c>
      <c r="B516" s="113" t="s">
        <v>101</v>
      </c>
      <c r="C516" s="113" t="s">
        <v>196</v>
      </c>
      <c r="D516" s="113" t="s">
        <v>321</v>
      </c>
      <c r="E516" s="113" t="s">
        <v>78</v>
      </c>
      <c r="F516" s="114">
        <f t="shared" si="99"/>
        <v>520</v>
      </c>
      <c r="G516" s="114">
        <f t="shared" si="99"/>
        <v>520</v>
      </c>
      <c r="H516" s="114">
        <f t="shared" si="99"/>
        <v>0</v>
      </c>
    </row>
    <row r="517" spans="1:8" s="34" customFormat="1" ht="32.25" customHeight="1" x14ac:dyDescent="0.25">
      <c r="A517" s="119" t="s">
        <v>79</v>
      </c>
      <c r="B517" s="113" t="s">
        <v>101</v>
      </c>
      <c r="C517" s="113" t="s">
        <v>196</v>
      </c>
      <c r="D517" s="113" t="s">
        <v>321</v>
      </c>
      <c r="E517" s="113" t="s">
        <v>80</v>
      </c>
      <c r="F517" s="114">
        <v>520</v>
      </c>
      <c r="G517" s="114">
        <v>520</v>
      </c>
      <c r="H517" s="114">
        <v>0</v>
      </c>
    </row>
    <row r="518" spans="1:8" s="34" customFormat="1" ht="26.25" x14ac:dyDescent="0.25">
      <c r="A518" s="119" t="s">
        <v>762</v>
      </c>
      <c r="B518" s="113" t="s">
        <v>101</v>
      </c>
      <c r="C518" s="113" t="s">
        <v>196</v>
      </c>
      <c r="D518" s="113" t="s">
        <v>322</v>
      </c>
      <c r="E518" s="113" t="s">
        <v>58</v>
      </c>
      <c r="F518" s="114">
        <f t="shared" ref="F518:H520" si="100">F519</f>
        <v>50</v>
      </c>
      <c r="G518" s="114">
        <f t="shared" si="100"/>
        <v>50</v>
      </c>
      <c r="H518" s="114">
        <f t="shared" si="100"/>
        <v>50</v>
      </c>
    </row>
    <row r="519" spans="1:8" s="34" customFormat="1" ht="15" x14ac:dyDescent="0.25">
      <c r="A519" s="119" t="s">
        <v>134</v>
      </c>
      <c r="B519" s="113" t="s">
        <v>101</v>
      </c>
      <c r="C519" s="113" t="s">
        <v>196</v>
      </c>
      <c r="D519" s="113" t="s">
        <v>323</v>
      </c>
      <c r="E519" s="113" t="s">
        <v>58</v>
      </c>
      <c r="F519" s="114">
        <f t="shared" si="100"/>
        <v>50</v>
      </c>
      <c r="G519" s="114">
        <f t="shared" si="100"/>
        <v>50</v>
      </c>
      <c r="H519" s="114">
        <f t="shared" si="100"/>
        <v>50</v>
      </c>
    </row>
    <row r="520" spans="1:8" s="34" customFormat="1" ht="26.25" x14ac:dyDescent="0.25">
      <c r="A520" s="119" t="s">
        <v>77</v>
      </c>
      <c r="B520" s="113" t="s">
        <v>101</v>
      </c>
      <c r="C520" s="113" t="s">
        <v>196</v>
      </c>
      <c r="D520" s="113" t="s">
        <v>323</v>
      </c>
      <c r="E520" s="113" t="s">
        <v>78</v>
      </c>
      <c r="F520" s="114">
        <f t="shared" si="100"/>
        <v>50</v>
      </c>
      <c r="G520" s="114">
        <f t="shared" si="100"/>
        <v>50</v>
      </c>
      <c r="H520" s="114">
        <f t="shared" si="100"/>
        <v>50</v>
      </c>
    </row>
    <row r="521" spans="1:8" s="34" customFormat="1" ht="30.75" customHeight="1" x14ac:dyDescent="0.25">
      <c r="A521" s="119" t="s">
        <v>79</v>
      </c>
      <c r="B521" s="113" t="s">
        <v>101</v>
      </c>
      <c r="C521" s="113" t="s">
        <v>196</v>
      </c>
      <c r="D521" s="113" t="s">
        <v>323</v>
      </c>
      <c r="E521" s="113" t="s">
        <v>80</v>
      </c>
      <c r="F521" s="114">
        <v>50</v>
      </c>
      <c r="G521" s="114">
        <v>50</v>
      </c>
      <c r="H521" s="114">
        <v>50</v>
      </c>
    </row>
    <row r="522" spans="1:8" s="34" customFormat="1" ht="26.25" hidden="1" x14ac:dyDescent="0.25">
      <c r="A522" s="119" t="s">
        <v>324</v>
      </c>
      <c r="B522" s="113" t="s">
        <v>101</v>
      </c>
      <c r="C522" s="113" t="s">
        <v>196</v>
      </c>
      <c r="D522" s="113" t="s">
        <v>325</v>
      </c>
      <c r="E522" s="113" t="s">
        <v>58</v>
      </c>
      <c r="F522" s="114">
        <f>F524</f>
        <v>0</v>
      </c>
      <c r="G522" s="114">
        <f>G524</f>
        <v>0</v>
      </c>
      <c r="H522" s="114">
        <f>H524</f>
        <v>0</v>
      </c>
    </row>
    <row r="523" spans="1:8" s="34" customFormat="1" ht="15" hidden="1" x14ac:dyDescent="0.25">
      <c r="A523" s="119" t="s">
        <v>134</v>
      </c>
      <c r="B523" s="113" t="s">
        <v>101</v>
      </c>
      <c r="C523" s="113" t="s">
        <v>196</v>
      </c>
      <c r="D523" s="113" t="s">
        <v>326</v>
      </c>
      <c r="E523" s="113" t="s">
        <v>58</v>
      </c>
      <c r="F523" s="114">
        <f t="shared" ref="F523:H524" si="101">F524</f>
        <v>0</v>
      </c>
      <c r="G523" s="114">
        <f t="shared" si="101"/>
        <v>0</v>
      </c>
      <c r="H523" s="114">
        <f t="shared" si="101"/>
        <v>0</v>
      </c>
    </row>
    <row r="524" spans="1:8" s="34" customFormat="1" ht="26.25" hidden="1" x14ac:dyDescent="0.25">
      <c r="A524" s="119" t="s">
        <v>77</v>
      </c>
      <c r="B524" s="113" t="s">
        <v>101</v>
      </c>
      <c r="C524" s="113" t="s">
        <v>196</v>
      </c>
      <c r="D524" s="113" t="s">
        <v>326</v>
      </c>
      <c r="E524" s="113" t="s">
        <v>78</v>
      </c>
      <c r="F524" s="114">
        <f t="shared" si="101"/>
        <v>0</v>
      </c>
      <c r="G524" s="114">
        <f t="shared" si="101"/>
        <v>0</v>
      </c>
      <c r="H524" s="114">
        <f t="shared" si="101"/>
        <v>0</v>
      </c>
    </row>
    <row r="525" spans="1:8" s="34" customFormat="1" ht="39" hidden="1" x14ac:dyDescent="0.25">
      <c r="A525" s="119" t="s">
        <v>79</v>
      </c>
      <c r="B525" s="113" t="s">
        <v>101</v>
      </c>
      <c r="C525" s="113" t="s">
        <v>196</v>
      </c>
      <c r="D525" s="113" t="s">
        <v>326</v>
      </c>
      <c r="E525" s="113" t="s">
        <v>80</v>
      </c>
      <c r="F525" s="114">
        <f>50-50</f>
        <v>0</v>
      </c>
      <c r="G525" s="114">
        <f>50-50</f>
        <v>0</v>
      </c>
      <c r="H525" s="114">
        <f>50-50</f>
        <v>0</v>
      </c>
    </row>
    <row r="526" spans="1:8" s="34" customFormat="1" ht="26.25" hidden="1" x14ac:dyDescent="0.25">
      <c r="A526" s="119" t="s">
        <v>324</v>
      </c>
      <c r="B526" s="113" t="s">
        <v>101</v>
      </c>
      <c r="C526" s="113" t="s">
        <v>196</v>
      </c>
      <c r="D526" s="113" t="s">
        <v>325</v>
      </c>
      <c r="E526" s="113" t="s">
        <v>58</v>
      </c>
      <c r="F526" s="114">
        <f t="shared" ref="F526:H528" si="102">F527</f>
        <v>0</v>
      </c>
      <c r="G526" s="114">
        <f t="shared" si="102"/>
        <v>0</v>
      </c>
      <c r="H526" s="114">
        <f t="shared" si="102"/>
        <v>0</v>
      </c>
    </row>
    <row r="527" spans="1:8" s="34" customFormat="1" ht="15" hidden="1" x14ac:dyDescent="0.25">
      <c r="A527" s="119" t="s">
        <v>134</v>
      </c>
      <c r="B527" s="113" t="s">
        <v>101</v>
      </c>
      <c r="C527" s="113" t="s">
        <v>196</v>
      </c>
      <c r="D527" s="113" t="s">
        <v>326</v>
      </c>
      <c r="E527" s="113" t="s">
        <v>58</v>
      </c>
      <c r="F527" s="114">
        <f t="shared" si="102"/>
        <v>0</v>
      </c>
      <c r="G527" s="114">
        <f t="shared" si="102"/>
        <v>0</v>
      </c>
      <c r="H527" s="114">
        <f t="shared" si="102"/>
        <v>0</v>
      </c>
    </row>
    <row r="528" spans="1:8" s="34" customFormat="1" ht="26.25" hidden="1" x14ac:dyDescent="0.25">
      <c r="A528" s="119" t="s">
        <v>77</v>
      </c>
      <c r="B528" s="113" t="s">
        <v>101</v>
      </c>
      <c r="C528" s="113" t="s">
        <v>196</v>
      </c>
      <c r="D528" s="113" t="s">
        <v>326</v>
      </c>
      <c r="E528" s="113" t="s">
        <v>78</v>
      </c>
      <c r="F528" s="114">
        <f t="shared" si="102"/>
        <v>0</v>
      </c>
      <c r="G528" s="114">
        <f t="shared" si="102"/>
        <v>0</v>
      </c>
      <c r="H528" s="114">
        <f t="shared" si="102"/>
        <v>0</v>
      </c>
    </row>
    <row r="529" spans="1:8" s="34" customFormat="1" ht="39" hidden="1" x14ac:dyDescent="0.25">
      <c r="A529" s="119" t="s">
        <v>79</v>
      </c>
      <c r="B529" s="113" t="s">
        <v>101</v>
      </c>
      <c r="C529" s="113" t="s">
        <v>196</v>
      </c>
      <c r="D529" s="113" t="s">
        <v>326</v>
      </c>
      <c r="E529" s="113" t="s">
        <v>80</v>
      </c>
      <c r="F529" s="114">
        <f>50-8.6-41.4</f>
        <v>0</v>
      </c>
      <c r="G529" s="114">
        <f>50-8.6-41.4</f>
        <v>0</v>
      </c>
      <c r="H529" s="114">
        <f>50-8.6-41.4</f>
        <v>0</v>
      </c>
    </row>
    <row r="530" spans="1:8" s="34" customFormat="1" ht="39" hidden="1" x14ac:dyDescent="0.25">
      <c r="A530" s="119" t="s">
        <v>307</v>
      </c>
      <c r="B530" s="113" t="s">
        <v>101</v>
      </c>
      <c r="C530" s="113" t="s">
        <v>196</v>
      </c>
      <c r="D530" s="113" t="s">
        <v>164</v>
      </c>
      <c r="E530" s="113" t="s">
        <v>58</v>
      </c>
      <c r="F530" s="114">
        <f t="shared" ref="F530:H533" si="103">F531</f>
        <v>0</v>
      </c>
      <c r="G530" s="114">
        <f t="shared" si="103"/>
        <v>0</v>
      </c>
      <c r="H530" s="114">
        <f t="shared" si="103"/>
        <v>0</v>
      </c>
    </row>
    <row r="531" spans="1:8" s="34" customFormat="1" ht="26.25" hidden="1" x14ac:dyDescent="0.25">
      <c r="A531" s="119" t="s">
        <v>173</v>
      </c>
      <c r="B531" s="113" t="s">
        <v>101</v>
      </c>
      <c r="C531" s="113" t="s">
        <v>196</v>
      </c>
      <c r="D531" s="113" t="s">
        <v>174</v>
      </c>
      <c r="E531" s="113" t="s">
        <v>58</v>
      </c>
      <c r="F531" s="114">
        <f t="shared" si="103"/>
        <v>0</v>
      </c>
      <c r="G531" s="114">
        <f t="shared" si="103"/>
        <v>0</v>
      </c>
      <c r="H531" s="114">
        <f t="shared" si="103"/>
        <v>0</v>
      </c>
    </row>
    <row r="532" spans="1:8" s="34" customFormat="1" ht="15" hidden="1" x14ac:dyDescent="0.25">
      <c r="A532" s="119" t="s">
        <v>134</v>
      </c>
      <c r="B532" s="113" t="s">
        <v>101</v>
      </c>
      <c r="C532" s="113" t="s">
        <v>196</v>
      </c>
      <c r="D532" s="113" t="s">
        <v>175</v>
      </c>
      <c r="E532" s="113" t="s">
        <v>58</v>
      </c>
      <c r="F532" s="114">
        <f t="shared" si="103"/>
        <v>0</v>
      </c>
      <c r="G532" s="114">
        <f t="shared" si="103"/>
        <v>0</v>
      </c>
      <c r="H532" s="114">
        <f t="shared" si="103"/>
        <v>0</v>
      </c>
    </row>
    <row r="533" spans="1:8" s="34" customFormat="1" ht="26.25" hidden="1" x14ac:dyDescent="0.25">
      <c r="A533" s="119" t="s">
        <v>77</v>
      </c>
      <c r="B533" s="113" t="s">
        <v>101</v>
      </c>
      <c r="C533" s="113" t="s">
        <v>196</v>
      </c>
      <c r="D533" s="113" t="s">
        <v>175</v>
      </c>
      <c r="E533" s="113" t="s">
        <v>78</v>
      </c>
      <c r="F533" s="114">
        <f t="shared" si="103"/>
        <v>0</v>
      </c>
      <c r="G533" s="114">
        <f t="shared" si="103"/>
        <v>0</v>
      </c>
      <c r="H533" s="114">
        <f t="shared" si="103"/>
        <v>0</v>
      </c>
    </row>
    <row r="534" spans="1:8" s="34" customFormat="1" ht="39" hidden="1" x14ac:dyDescent="0.25">
      <c r="A534" s="119" t="s">
        <v>79</v>
      </c>
      <c r="B534" s="113" t="s">
        <v>101</v>
      </c>
      <c r="C534" s="113" t="s">
        <v>196</v>
      </c>
      <c r="D534" s="113" t="s">
        <v>175</v>
      </c>
      <c r="E534" s="113" t="s">
        <v>80</v>
      </c>
      <c r="F534" s="114">
        <v>0</v>
      </c>
      <c r="G534" s="114">
        <v>0</v>
      </c>
      <c r="H534" s="114">
        <v>0</v>
      </c>
    </row>
    <row r="535" spans="1:8" s="34" customFormat="1" ht="39" hidden="1" x14ac:dyDescent="0.25">
      <c r="A535" s="119" t="s">
        <v>327</v>
      </c>
      <c r="B535" s="113" t="s">
        <v>101</v>
      </c>
      <c r="C535" s="113" t="s">
        <v>196</v>
      </c>
      <c r="D535" s="113" t="s">
        <v>328</v>
      </c>
      <c r="E535" s="113" t="s">
        <v>58</v>
      </c>
      <c r="F535" s="114">
        <f t="shared" ref="F535:H537" si="104">F536</f>
        <v>0</v>
      </c>
      <c r="G535" s="114">
        <f t="shared" si="104"/>
        <v>0</v>
      </c>
      <c r="H535" s="114">
        <f t="shared" si="104"/>
        <v>0</v>
      </c>
    </row>
    <row r="536" spans="1:8" s="34" customFormat="1" ht="15" hidden="1" x14ac:dyDescent="0.25">
      <c r="A536" s="119" t="s">
        <v>134</v>
      </c>
      <c r="B536" s="113" t="s">
        <v>101</v>
      </c>
      <c r="C536" s="113" t="s">
        <v>196</v>
      </c>
      <c r="D536" s="113" t="s">
        <v>329</v>
      </c>
      <c r="E536" s="113" t="s">
        <v>58</v>
      </c>
      <c r="F536" s="114">
        <f t="shared" si="104"/>
        <v>0</v>
      </c>
      <c r="G536" s="114">
        <f t="shared" si="104"/>
        <v>0</v>
      </c>
      <c r="H536" s="114">
        <f t="shared" si="104"/>
        <v>0</v>
      </c>
    </row>
    <row r="537" spans="1:8" s="34" customFormat="1" ht="39" hidden="1" x14ac:dyDescent="0.25">
      <c r="A537" s="119" t="s">
        <v>179</v>
      </c>
      <c r="B537" s="113" t="s">
        <v>101</v>
      </c>
      <c r="C537" s="113" t="s">
        <v>196</v>
      </c>
      <c r="D537" s="113" t="s">
        <v>329</v>
      </c>
      <c r="E537" s="113" t="s">
        <v>180</v>
      </c>
      <c r="F537" s="114">
        <f t="shared" si="104"/>
        <v>0</v>
      </c>
      <c r="G537" s="114">
        <f t="shared" si="104"/>
        <v>0</v>
      </c>
      <c r="H537" s="114">
        <f t="shared" si="104"/>
        <v>0</v>
      </c>
    </row>
    <row r="538" spans="1:8" s="34" customFormat="1" ht="15" hidden="1" x14ac:dyDescent="0.25">
      <c r="A538" s="119" t="s">
        <v>181</v>
      </c>
      <c r="B538" s="113" t="s">
        <v>101</v>
      </c>
      <c r="C538" s="113" t="s">
        <v>196</v>
      </c>
      <c r="D538" s="113" t="s">
        <v>329</v>
      </c>
      <c r="E538" s="113" t="s">
        <v>182</v>
      </c>
      <c r="F538" s="114"/>
      <c r="G538" s="114"/>
      <c r="H538" s="114"/>
    </row>
    <row r="539" spans="1:8" s="34" customFormat="1" ht="26.25" hidden="1" x14ac:dyDescent="0.25">
      <c r="A539" s="119" t="s">
        <v>330</v>
      </c>
      <c r="B539" s="113" t="s">
        <v>101</v>
      </c>
      <c r="C539" s="113" t="s">
        <v>101</v>
      </c>
      <c r="D539" s="113" t="s">
        <v>57</v>
      </c>
      <c r="E539" s="113" t="s">
        <v>58</v>
      </c>
      <c r="F539" s="114">
        <f t="shared" ref="F539:H543" si="105">F540</f>
        <v>0</v>
      </c>
      <c r="G539" s="114">
        <f t="shared" si="105"/>
        <v>0</v>
      </c>
      <c r="H539" s="114">
        <f t="shared" si="105"/>
        <v>0</v>
      </c>
    </row>
    <row r="540" spans="1:8" s="34" customFormat="1" ht="39" hidden="1" x14ac:dyDescent="0.25">
      <c r="A540" s="119" t="s">
        <v>331</v>
      </c>
      <c r="B540" s="113" t="s">
        <v>101</v>
      </c>
      <c r="C540" s="113" t="s">
        <v>101</v>
      </c>
      <c r="D540" s="113" t="s">
        <v>164</v>
      </c>
      <c r="E540" s="113" t="s">
        <v>58</v>
      </c>
      <c r="F540" s="114">
        <f t="shared" si="105"/>
        <v>0</v>
      </c>
      <c r="G540" s="114">
        <f t="shared" si="105"/>
        <v>0</v>
      </c>
      <c r="H540" s="114">
        <f t="shared" si="105"/>
        <v>0</v>
      </c>
    </row>
    <row r="541" spans="1:8" s="34" customFormat="1" ht="26.25" hidden="1" x14ac:dyDescent="0.25">
      <c r="A541" s="119" t="s">
        <v>173</v>
      </c>
      <c r="B541" s="113" t="s">
        <v>101</v>
      </c>
      <c r="C541" s="113" t="s">
        <v>101</v>
      </c>
      <c r="D541" s="113" t="s">
        <v>174</v>
      </c>
      <c r="E541" s="113" t="s">
        <v>58</v>
      </c>
      <c r="F541" s="114">
        <f t="shared" si="105"/>
        <v>0</v>
      </c>
      <c r="G541" s="114">
        <f t="shared" si="105"/>
        <v>0</v>
      </c>
      <c r="H541" s="114">
        <f t="shared" si="105"/>
        <v>0</v>
      </c>
    </row>
    <row r="542" spans="1:8" s="34" customFormat="1" ht="15" hidden="1" x14ac:dyDescent="0.25">
      <c r="A542" s="119" t="s">
        <v>134</v>
      </c>
      <c r="B542" s="113" t="s">
        <v>101</v>
      </c>
      <c r="C542" s="113" t="s">
        <v>101</v>
      </c>
      <c r="D542" s="113" t="s">
        <v>175</v>
      </c>
      <c r="E542" s="113" t="s">
        <v>58</v>
      </c>
      <c r="F542" s="114">
        <f t="shared" si="105"/>
        <v>0</v>
      </c>
      <c r="G542" s="114">
        <f t="shared" si="105"/>
        <v>0</v>
      </c>
      <c r="H542" s="114">
        <f t="shared" si="105"/>
        <v>0</v>
      </c>
    </row>
    <row r="543" spans="1:8" s="34" customFormat="1" ht="26.25" hidden="1" x14ac:dyDescent="0.25">
      <c r="A543" s="119" t="s">
        <v>77</v>
      </c>
      <c r="B543" s="113" t="s">
        <v>101</v>
      </c>
      <c r="C543" s="113" t="s">
        <v>101</v>
      </c>
      <c r="D543" s="113" t="s">
        <v>175</v>
      </c>
      <c r="E543" s="113" t="s">
        <v>78</v>
      </c>
      <c r="F543" s="114">
        <f t="shared" si="105"/>
        <v>0</v>
      </c>
      <c r="G543" s="114">
        <f t="shared" si="105"/>
        <v>0</v>
      </c>
      <c r="H543" s="114">
        <f t="shared" si="105"/>
        <v>0</v>
      </c>
    </row>
    <row r="544" spans="1:8" s="34" customFormat="1" ht="39" hidden="1" x14ac:dyDescent="0.25">
      <c r="A544" s="119" t="s">
        <v>79</v>
      </c>
      <c r="B544" s="113" t="s">
        <v>101</v>
      </c>
      <c r="C544" s="113" t="s">
        <v>101</v>
      </c>
      <c r="D544" s="113" t="s">
        <v>175</v>
      </c>
      <c r="E544" s="113" t="s">
        <v>80</v>
      </c>
      <c r="F544" s="114"/>
      <c r="G544" s="114"/>
      <c r="H544" s="114"/>
    </row>
    <row r="545" spans="1:8" s="33" customFormat="1" ht="15" x14ac:dyDescent="0.25">
      <c r="A545" s="119" t="s">
        <v>332</v>
      </c>
      <c r="B545" s="113" t="s">
        <v>113</v>
      </c>
      <c r="C545" s="113" t="s">
        <v>56</v>
      </c>
      <c r="D545" s="113" t="s">
        <v>57</v>
      </c>
      <c r="E545" s="113" t="s">
        <v>58</v>
      </c>
      <c r="F545" s="114">
        <f>F546+F588+F650+F710+F720</f>
        <v>48523.8</v>
      </c>
      <c r="G545" s="114">
        <f>G546+G588+G650+G710+G720</f>
        <v>44039.5</v>
      </c>
      <c r="H545" s="114">
        <f>H546+H588+H650+H710+H720</f>
        <v>37153.5</v>
      </c>
    </row>
    <row r="546" spans="1:8" s="33" customFormat="1" ht="15" x14ac:dyDescent="0.25">
      <c r="A546" s="119" t="s">
        <v>333</v>
      </c>
      <c r="B546" s="113" t="s">
        <v>113</v>
      </c>
      <c r="C546" s="113" t="s">
        <v>55</v>
      </c>
      <c r="D546" s="113" t="s">
        <v>57</v>
      </c>
      <c r="E546" s="113" t="s">
        <v>58</v>
      </c>
      <c r="F546" s="114">
        <f>F547+F552</f>
        <v>20562.100000000002</v>
      </c>
      <c r="G546" s="114">
        <f>G547+G552</f>
        <v>17800.5</v>
      </c>
      <c r="H546" s="114">
        <f>H575</f>
        <v>14423.5</v>
      </c>
    </row>
    <row r="547" spans="1:8" s="33" customFormat="1" ht="39" hidden="1" x14ac:dyDescent="0.25">
      <c r="A547" s="119" t="s">
        <v>334</v>
      </c>
      <c r="B547" s="113" t="s">
        <v>113</v>
      </c>
      <c r="C547" s="113" t="s">
        <v>55</v>
      </c>
      <c r="D547" s="113" t="s">
        <v>335</v>
      </c>
      <c r="E547" s="113" t="s">
        <v>58</v>
      </c>
      <c r="F547" s="114">
        <f t="shared" ref="F547:H550" si="106">F548</f>
        <v>0</v>
      </c>
      <c r="G547" s="114">
        <f t="shared" si="106"/>
        <v>0</v>
      </c>
      <c r="H547" s="114">
        <f t="shared" si="106"/>
        <v>0</v>
      </c>
    </row>
    <row r="548" spans="1:8" s="33" customFormat="1" ht="51.75" hidden="1" x14ac:dyDescent="0.25">
      <c r="A548" s="130" t="s">
        <v>336</v>
      </c>
      <c r="B548" s="131" t="s">
        <v>113</v>
      </c>
      <c r="C548" s="131" t="s">
        <v>55</v>
      </c>
      <c r="D548" s="131" t="s">
        <v>337</v>
      </c>
      <c r="E548" s="131" t="s">
        <v>58</v>
      </c>
      <c r="F548" s="127">
        <f t="shared" si="106"/>
        <v>0</v>
      </c>
      <c r="G548" s="127">
        <f t="shared" si="106"/>
        <v>0</v>
      </c>
      <c r="H548" s="127">
        <f t="shared" si="106"/>
        <v>0</v>
      </c>
    </row>
    <row r="549" spans="1:8" s="33" customFormat="1" ht="15" hidden="1" x14ac:dyDescent="0.25">
      <c r="A549" s="130" t="s">
        <v>134</v>
      </c>
      <c r="B549" s="131" t="s">
        <v>113</v>
      </c>
      <c r="C549" s="131" t="s">
        <v>55</v>
      </c>
      <c r="D549" s="131" t="s">
        <v>338</v>
      </c>
      <c r="E549" s="131" t="s">
        <v>58</v>
      </c>
      <c r="F549" s="127">
        <f t="shared" si="106"/>
        <v>0</v>
      </c>
      <c r="G549" s="127">
        <f t="shared" si="106"/>
        <v>0</v>
      </c>
      <c r="H549" s="127">
        <f t="shared" si="106"/>
        <v>0</v>
      </c>
    </row>
    <row r="550" spans="1:8" s="33" customFormat="1" ht="39" hidden="1" x14ac:dyDescent="0.25">
      <c r="A550" s="130" t="s">
        <v>339</v>
      </c>
      <c r="B550" s="131" t="s">
        <v>113</v>
      </c>
      <c r="C550" s="131" t="s">
        <v>55</v>
      </c>
      <c r="D550" s="131" t="s">
        <v>338</v>
      </c>
      <c r="E550" s="131" t="s">
        <v>340</v>
      </c>
      <c r="F550" s="127">
        <f t="shared" si="106"/>
        <v>0</v>
      </c>
      <c r="G550" s="127">
        <f t="shared" si="106"/>
        <v>0</v>
      </c>
      <c r="H550" s="127">
        <f t="shared" si="106"/>
        <v>0</v>
      </c>
    </row>
    <row r="551" spans="1:8" s="33" customFormat="1" ht="15" hidden="1" x14ac:dyDescent="0.25">
      <c r="A551" s="130" t="s">
        <v>341</v>
      </c>
      <c r="B551" s="131" t="s">
        <v>113</v>
      </c>
      <c r="C551" s="131" t="s">
        <v>55</v>
      </c>
      <c r="D551" s="131" t="s">
        <v>338</v>
      </c>
      <c r="E551" s="131" t="s">
        <v>342</v>
      </c>
      <c r="F551" s="127">
        <f>63.1-63.1</f>
        <v>0</v>
      </c>
      <c r="G551" s="127">
        <f>63.1-63.1</f>
        <v>0</v>
      </c>
      <c r="H551" s="127">
        <f>63.1-63.1</f>
        <v>0</v>
      </c>
    </row>
    <row r="552" spans="1:8" s="33" customFormat="1" ht="39" x14ac:dyDescent="0.25">
      <c r="A552" s="119" t="s">
        <v>763</v>
      </c>
      <c r="B552" s="113" t="s">
        <v>113</v>
      </c>
      <c r="C552" s="113" t="s">
        <v>55</v>
      </c>
      <c r="D552" s="113" t="s">
        <v>343</v>
      </c>
      <c r="E552" s="113" t="s">
        <v>58</v>
      </c>
      <c r="F552" s="114">
        <f>F553</f>
        <v>20562.100000000002</v>
      </c>
      <c r="G552" s="114">
        <f>G553</f>
        <v>17800.5</v>
      </c>
      <c r="H552" s="114">
        <f>H553</f>
        <v>0</v>
      </c>
    </row>
    <row r="553" spans="1:8" s="33" customFormat="1" ht="55.5" customHeight="1" x14ac:dyDescent="0.25">
      <c r="A553" s="119" t="s">
        <v>344</v>
      </c>
      <c r="B553" s="113" t="s">
        <v>113</v>
      </c>
      <c r="C553" s="113" t="s">
        <v>55</v>
      </c>
      <c r="D553" s="113" t="s">
        <v>345</v>
      </c>
      <c r="E553" s="113" t="s">
        <v>58</v>
      </c>
      <c r="F553" s="114">
        <f>F554+F563+F566+F569+F557+F560+F572</f>
        <v>20562.100000000002</v>
      </c>
      <c r="G553" s="114">
        <f t="shared" ref="G553:H553" si="107">G554+G563+G566+G569+G557+G560</f>
        <v>17800.5</v>
      </c>
      <c r="H553" s="114">
        <f t="shared" si="107"/>
        <v>0</v>
      </c>
    </row>
    <row r="554" spans="1:8" s="33" customFormat="1" ht="43.5" customHeight="1" x14ac:dyDescent="0.25">
      <c r="A554" s="119" t="s">
        <v>346</v>
      </c>
      <c r="B554" s="113" t="s">
        <v>113</v>
      </c>
      <c r="C554" s="113" t="s">
        <v>55</v>
      </c>
      <c r="D554" s="113" t="s">
        <v>347</v>
      </c>
      <c r="E554" s="113" t="s">
        <v>58</v>
      </c>
      <c r="F554" s="114">
        <f t="shared" ref="F554:H555" si="108">F555</f>
        <v>10995.5</v>
      </c>
      <c r="G554" s="114">
        <f t="shared" si="108"/>
        <v>8603</v>
      </c>
      <c r="H554" s="114">
        <f t="shared" si="108"/>
        <v>0</v>
      </c>
    </row>
    <row r="555" spans="1:8" s="33" customFormat="1" ht="31.5" customHeight="1" x14ac:dyDescent="0.25">
      <c r="A555" s="119" t="s">
        <v>339</v>
      </c>
      <c r="B555" s="113" t="s">
        <v>113</v>
      </c>
      <c r="C555" s="113" t="s">
        <v>55</v>
      </c>
      <c r="D555" s="113" t="s">
        <v>347</v>
      </c>
      <c r="E555" s="113" t="s">
        <v>340</v>
      </c>
      <c r="F555" s="114">
        <f t="shared" si="108"/>
        <v>10995.5</v>
      </c>
      <c r="G555" s="114">
        <f t="shared" si="108"/>
        <v>8603</v>
      </c>
      <c r="H555" s="114">
        <f t="shared" si="108"/>
        <v>0</v>
      </c>
    </row>
    <row r="556" spans="1:8" s="33" customFormat="1" ht="17.25" customHeight="1" x14ac:dyDescent="0.25">
      <c r="A556" s="119" t="s">
        <v>341</v>
      </c>
      <c r="B556" s="113" t="s">
        <v>113</v>
      </c>
      <c r="C556" s="113" t="s">
        <v>55</v>
      </c>
      <c r="D556" s="113" t="s">
        <v>347</v>
      </c>
      <c r="E556" s="113" t="s">
        <v>342</v>
      </c>
      <c r="F556" s="114">
        <v>10995.5</v>
      </c>
      <c r="G556" s="114">
        <f>8985-94-288</f>
        <v>8603</v>
      </c>
      <c r="H556" s="127">
        <v>0</v>
      </c>
    </row>
    <row r="557" spans="1:8" s="33" customFormat="1" ht="30.75" customHeight="1" x14ac:dyDescent="0.25">
      <c r="A557" s="119" t="s">
        <v>645</v>
      </c>
      <c r="B557" s="113" t="s">
        <v>113</v>
      </c>
      <c r="C557" s="113" t="s">
        <v>55</v>
      </c>
      <c r="D557" s="113" t="s">
        <v>661</v>
      </c>
      <c r="E557" s="113" t="s">
        <v>58</v>
      </c>
      <c r="F557" s="114">
        <f>F558</f>
        <v>540.29999999999995</v>
      </c>
      <c r="G557" s="114">
        <f t="shared" ref="G557:H558" si="109">G558</f>
        <v>0</v>
      </c>
      <c r="H557" s="114">
        <f t="shared" si="109"/>
        <v>0</v>
      </c>
    </row>
    <row r="558" spans="1:8" s="33" customFormat="1" ht="28.5" customHeight="1" x14ac:dyDescent="0.25">
      <c r="A558" s="119" t="s">
        <v>339</v>
      </c>
      <c r="B558" s="113" t="s">
        <v>113</v>
      </c>
      <c r="C558" s="113" t="s">
        <v>55</v>
      </c>
      <c r="D558" s="113" t="s">
        <v>661</v>
      </c>
      <c r="E558" s="113" t="s">
        <v>340</v>
      </c>
      <c r="F558" s="114">
        <f>F559</f>
        <v>540.29999999999995</v>
      </c>
      <c r="G558" s="114">
        <f t="shared" si="109"/>
        <v>0</v>
      </c>
      <c r="H558" s="114">
        <f t="shared" si="109"/>
        <v>0</v>
      </c>
    </row>
    <row r="559" spans="1:8" s="33" customFormat="1" ht="17.25" customHeight="1" x14ac:dyDescent="0.25">
      <c r="A559" s="119" t="s">
        <v>341</v>
      </c>
      <c r="B559" s="113" t="s">
        <v>113</v>
      </c>
      <c r="C559" s="113" t="s">
        <v>55</v>
      </c>
      <c r="D559" s="113" t="s">
        <v>661</v>
      </c>
      <c r="E559" s="113" t="s">
        <v>342</v>
      </c>
      <c r="F559" s="114">
        <v>540.29999999999995</v>
      </c>
      <c r="G559" s="114">
        <v>0</v>
      </c>
      <c r="H559" s="114">
        <v>0</v>
      </c>
    </row>
    <row r="560" spans="1:8" s="33" customFormat="1" ht="45" customHeight="1" x14ac:dyDescent="0.25">
      <c r="A560" s="119" t="s">
        <v>648</v>
      </c>
      <c r="B560" s="113" t="s">
        <v>113</v>
      </c>
      <c r="C560" s="113" t="s">
        <v>55</v>
      </c>
      <c r="D560" s="113" t="s">
        <v>662</v>
      </c>
      <c r="E560" s="113" t="s">
        <v>58</v>
      </c>
      <c r="F560" s="114">
        <f>F561</f>
        <v>28.4</v>
      </c>
      <c r="G560" s="114">
        <f t="shared" ref="G560:H561" si="110">G561</f>
        <v>0</v>
      </c>
      <c r="H560" s="114">
        <f t="shared" si="110"/>
        <v>0</v>
      </c>
    </row>
    <row r="561" spans="1:8" s="33" customFormat="1" ht="32.25" customHeight="1" x14ac:dyDescent="0.25">
      <c r="A561" s="119" t="s">
        <v>339</v>
      </c>
      <c r="B561" s="113" t="s">
        <v>113</v>
      </c>
      <c r="C561" s="113" t="s">
        <v>55</v>
      </c>
      <c r="D561" s="113" t="s">
        <v>662</v>
      </c>
      <c r="E561" s="113" t="s">
        <v>340</v>
      </c>
      <c r="F561" s="114">
        <f>F562</f>
        <v>28.4</v>
      </c>
      <c r="G561" s="114">
        <f t="shared" si="110"/>
        <v>0</v>
      </c>
      <c r="H561" s="114">
        <f t="shared" si="110"/>
        <v>0</v>
      </c>
    </row>
    <row r="562" spans="1:8" s="33" customFormat="1" ht="17.25" customHeight="1" x14ac:dyDescent="0.25">
      <c r="A562" s="119" t="s">
        <v>341</v>
      </c>
      <c r="B562" s="113" t="s">
        <v>113</v>
      </c>
      <c r="C562" s="113" t="s">
        <v>55</v>
      </c>
      <c r="D562" s="113" t="s">
        <v>662</v>
      </c>
      <c r="E562" s="113" t="s">
        <v>342</v>
      </c>
      <c r="F562" s="114">
        <v>28.4</v>
      </c>
      <c r="G562" s="114">
        <v>0</v>
      </c>
      <c r="H562" s="114">
        <v>0</v>
      </c>
    </row>
    <row r="563" spans="1:8" s="33" customFormat="1" ht="64.5" x14ac:dyDescent="0.25">
      <c r="A563" s="119" t="s">
        <v>348</v>
      </c>
      <c r="B563" s="113" t="s">
        <v>113</v>
      </c>
      <c r="C563" s="113" t="s">
        <v>55</v>
      </c>
      <c r="D563" s="113" t="s">
        <v>349</v>
      </c>
      <c r="E563" s="113" t="s">
        <v>58</v>
      </c>
      <c r="F563" s="114">
        <f t="shared" ref="F563:H564" si="111">F564</f>
        <v>89</v>
      </c>
      <c r="G563" s="114">
        <f t="shared" si="111"/>
        <v>89</v>
      </c>
      <c r="H563" s="114">
        <f t="shared" si="111"/>
        <v>0</v>
      </c>
    </row>
    <row r="564" spans="1:8" s="33" customFormat="1" ht="30.75" customHeight="1" x14ac:dyDescent="0.25">
      <c r="A564" s="119" t="s">
        <v>339</v>
      </c>
      <c r="B564" s="113" t="s">
        <v>113</v>
      </c>
      <c r="C564" s="113" t="s">
        <v>55</v>
      </c>
      <c r="D564" s="113" t="s">
        <v>349</v>
      </c>
      <c r="E564" s="113" t="s">
        <v>340</v>
      </c>
      <c r="F564" s="114">
        <f t="shared" si="111"/>
        <v>89</v>
      </c>
      <c r="G564" s="114">
        <f t="shared" si="111"/>
        <v>89</v>
      </c>
      <c r="H564" s="114">
        <f t="shared" si="111"/>
        <v>0</v>
      </c>
    </row>
    <row r="565" spans="1:8" s="33" customFormat="1" ht="19.5" customHeight="1" x14ac:dyDescent="0.25">
      <c r="A565" s="119" t="s">
        <v>341</v>
      </c>
      <c r="B565" s="113" t="s">
        <v>113</v>
      </c>
      <c r="C565" s="113" t="s">
        <v>55</v>
      </c>
      <c r="D565" s="113" t="s">
        <v>349</v>
      </c>
      <c r="E565" s="113" t="s">
        <v>342</v>
      </c>
      <c r="F565" s="114">
        <v>89</v>
      </c>
      <c r="G565" s="114">
        <v>89</v>
      </c>
      <c r="H565" s="114">
        <v>0</v>
      </c>
    </row>
    <row r="566" spans="1:8" s="33" customFormat="1" ht="141" x14ac:dyDescent="0.25">
      <c r="A566" s="119" t="s">
        <v>350</v>
      </c>
      <c r="B566" s="113" t="s">
        <v>113</v>
      </c>
      <c r="C566" s="113" t="s">
        <v>55</v>
      </c>
      <c r="D566" s="113" t="s">
        <v>351</v>
      </c>
      <c r="E566" s="113" t="s">
        <v>58</v>
      </c>
      <c r="F566" s="114">
        <f t="shared" ref="F566:H567" si="112">F567</f>
        <v>50.7</v>
      </c>
      <c r="G566" s="114">
        <f t="shared" si="112"/>
        <v>52.4</v>
      </c>
      <c r="H566" s="114">
        <f t="shared" si="112"/>
        <v>0</v>
      </c>
    </row>
    <row r="567" spans="1:8" s="33" customFormat="1" ht="39" x14ac:dyDescent="0.25">
      <c r="A567" s="119" t="s">
        <v>339</v>
      </c>
      <c r="B567" s="113" t="s">
        <v>113</v>
      </c>
      <c r="C567" s="113" t="s">
        <v>55</v>
      </c>
      <c r="D567" s="113" t="s">
        <v>351</v>
      </c>
      <c r="E567" s="113" t="s">
        <v>340</v>
      </c>
      <c r="F567" s="114">
        <f t="shared" si="112"/>
        <v>50.7</v>
      </c>
      <c r="G567" s="114">
        <f t="shared" si="112"/>
        <v>52.4</v>
      </c>
      <c r="H567" s="114">
        <f t="shared" si="112"/>
        <v>0</v>
      </c>
    </row>
    <row r="568" spans="1:8" s="33" customFormat="1" ht="15" x14ac:dyDescent="0.25">
      <c r="A568" s="119" t="s">
        <v>341</v>
      </c>
      <c r="B568" s="113" t="s">
        <v>113</v>
      </c>
      <c r="C568" s="113" t="s">
        <v>55</v>
      </c>
      <c r="D568" s="113" t="s">
        <v>351</v>
      </c>
      <c r="E568" s="113" t="s">
        <v>342</v>
      </c>
      <c r="F568" s="114">
        <v>50.7</v>
      </c>
      <c r="G568" s="114">
        <v>52.4</v>
      </c>
      <c r="H568" s="114">
        <v>0</v>
      </c>
    </row>
    <row r="569" spans="1:8" s="33" customFormat="1" ht="39" x14ac:dyDescent="0.25">
      <c r="A569" s="119" t="s">
        <v>352</v>
      </c>
      <c r="B569" s="113" t="s">
        <v>113</v>
      </c>
      <c r="C569" s="113" t="s">
        <v>55</v>
      </c>
      <c r="D569" s="113" t="s">
        <v>353</v>
      </c>
      <c r="E569" s="113" t="s">
        <v>58</v>
      </c>
      <c r="F569" s="114">
        <f t="shared" ref="F569:H570" si="113">F570</f>
        <v>8858.2000000000007</v>
      </c>
      <c r="G569" s="114">
        <f t="shared" si="113"/>
        <v>9056.1</v>
      </c>
      <c r="H569" s="114">
        <f t="shared" si="113"/>
        <v>0</v>
      </c>
    </row>
    <row r="570" spans="1:8" s="33" customFormat="1" ht="29.25" customHeight="1" x14ac:dyDescent="0.25">
      <c r="A570" s="119" t="s">
        <v>339</v>
      </c>
      <c r="B570" s="113" t="s">
        <v>113</v>
      </c>
      <c r="C570" s="113" t="s">
        <v>55</v>
      </c>
      <c r="D570" s="113" t="s">
        <v>353</v>
      </c>
      <c r="E570" s="113" t="s">
        <v>340</v>
      </c>
      <c r="F570" s="114">
        <f t="shared" si="113"/>
        <v>8858.2000000000007</v>
      </c>
      <c r="G570" s="114">
        <f t="shared" si="113"/>
        <v>9056.1</v>
      </c>
      <c r="H570" s="114">
        <f t="shared" si="113"/>
        <v>0</v>
      </c>
    </row>
    <row r="571" spans="1:8" s="33" customFormat="1" ht="18" customHeight="1" x14ac:dyDescent="0.25">
      <c r="A571" s="119" t="s">
        <v>341</v>
      </c>
      <c r="B571" s="113" t="s">
        <v>113</v>
      </c>
      <c r="C571" s="113" t="s">
        <v>55</v>
      </c>
      <c r="D571" s="113" t="s">
        <v>353</v>
      </c>
      <c r="E571" s="113" t="s">
        <v>342</v>
      </c>
      <c r="F571" s="114">
        <v>8858.2000000000007</v>
      </c>
      <c r="G571" s="114">
        <v>9056.1</v>
      </c>
      <c r="H571" s="114">
        <v>0</v>
      </c>
    </row>
    <row r="572" spans="1:8" s="33" customFormat="1" ht="47.25" hidden="1" customHeight="1" x14ac:dyDescent="0.25">
      <c r="A572" s="119" t="s">
        <v>643</v>
      </c>
      <c r="B572" s="113" t="s">
        <v>113</v>
      </c>
      <c r="C572" s="113" t="s">
        <v>55</v>
      </c>
      <c r="D572" s="113" t="s">
        <v>660</v>
      </c>
      <c r="E572" s="113" t="s">
        <v>58</v>
      </c>
      <c r="F572" s="114">
        <f>F573</f>
        <v>0</v>
      </c>
      <c r="G572" s="114">
        <v>0</v>
      </c>
      <c r="H572" s="114">
        <v>0</v>
      </c>
    </row>
    <row r="573" spans="1:8" s="33" customFormat="1" ht="28.5" hidden="1" customHeight="1" x14ac:dyDescent="0.25">
      <c r="A573" s="119" t="s">
        <v>339</v>
      </c>
      <c r="B573" s="113" t="s">
        <v>113</v>
      </c>
      <c r="C573" s="113" t="s">
        <v>55</v>
      </c>
      <c r="D573" s="113" t="s">
        <v>660</v>
      </c>
      <c r="E573" s="113" t="s">
        <v>340</v>
      </c>
      <c r="F573" s="114">
        <f>F574</f>
        <v>0</v>
      </c>
      <c r="G573" s="114">
        <v>0</v>
      </c>
      <c r="H573" s="114">
        <v>0</v>
      </c>
    </row>
    <row r="574" spans="1:8" s="33" customFormat="1" ht="18" hidden="1" customHeight="1" x14ac:dyDescent="0.25">
      <c r="A574" s="119" t="s">
        <v>341</v>
      </c>
      <c r="B574" s="113" t="s">
        <v>113</v>
      </c>
      <c r="C574" s="113" t="s">
        <v>55</v>
      </c>
      <c r="D574" s="113" t="s">
        <v>660</v>
      </c>
      <c r="E574" s="113" t="s">
        <v>342</v>
      </c>
      <c r="F574" s="114"/>
      <c r="G574" s="114"/>
      <c r="H574" s="114"/>
    </row>
    <row r="575" spans="1:8" s="33" customFormat="1" ht="45" customHeight="1" x14ac:dyDescent="0.25">
      <c r="A575" s="119" t="s">
        <v>764</v>
      </c>
      <c r="B575" s="113" t="s">
        <v>113</v>
      </c>
      <c r="C575" s="113" t="s">
        <v>55</v>
      </c>
      <c r="D575" s="113" t="s">
        <v>765</v>
      </c>
      <c r="E575" s="113" t="s">
        <v>58</v>
      </c>
      <c r="F575" s="114">
        <v>0</v>
      </c>
      <c r="G575" s="114">
        <v>0</v>
      </c>
      <c r="H575" s="114">
        <f>H576+H579+H582+H585</f>
        <v>14423.5</v>
      </c>
    </row>
    <row r="576" spans="1:8" s="33" customFormat="1" ht="42" customHeight="1" x14ac:dyDescent="0.25">
      <c r="A576" s="119" t="s">
        <v>346</v>
      </c>
      <c r="B576" s="113" t="s">
        <v>113</v>
      </c>
      <c r="C576" s="113" t="s">
        <v>55</v>
      </c>
      <c r="D576" s="113" t="s">
        <v>773</v>
      </c>
      <c r="E576" s="113" t="s">
        <v>58</v>
      </c>
      <c r="F576" s="114">
        <v>0</v>
      </c>
      <c r="G576" s="114">
        <v>0</v>
      </c>
      <c r="H576" s="114">
        <f>H577</f>
        <v>4708.8999999999996</v>
      </c>
    </row>
    <row r="577" spans="1:8" s="33" customFormat="1" ht="27" customHeight="1" x14ac:dyDescent="0.25">
      <c r="A577" s="119" t="s">
        <v>339</v>
      </c>
      <c r="B577" s="113" t="s">
        <v>113</v>
      </c>
      <c r="C577" s="113" t="s">
        <v>55</v>
      </c>
      <c r="D577" s="113" t="s">
        <v>773</v>
      </c>
      <c r="E577" s="113" t="s">
        <v>340</v>
      </c>
      <c r="F577" s="114">
        <v>0</v>
      </c>
      <c r="G577" s="114">
        <v>0</v>
      </c>
      <c r="H577" s="114">
        <f>H578</f>
        <v>4708.8999999999996</v>
      </c>
    </row>
    <row r="578" spans="1:8" s="33" customFormat="1" ht="18" customHeight="1" x14ac:dyDescent="0.25">
      <c r="A578" s="119" t="s">
        <v>341</v>
      </c>
      <c r="B578" s="113" t="s">
        <v>113</v>
      </c>
      <c r="C578" s="113" t="s">
        <v>55</v>
      </c>
      <c r="D578" s="113" t="s">
        <v>773</v>
      </c>
      <c r="E578" s="113" t="s">
        <v>342</v>
      </c>
      <c r="F578" s="114">
        <v>0</v>
      </c>
      <c r="G578" s="114">
        <v>0</v>
      </c>
      <c r="H578" s="114">
        <v>4708.8999999999996</v>
      </c>
    </row>
    <row r="579" spans="1:8" s="33" customFormat="1" ht="65.25" customHeight="1" x14ac:dyDescent="0.25">
      <c r="A579" s="119" t="s">
        <v>348</v>
      </c>
      <c r="B579" s="113" t="s">
        <v>113</v>
      </c>
      <c r="C579" s="113" t="s">
        <v>55</v>
      </c>
      <c r="D579" s="113" t="s">
        <v>766</v>
      </c>
      <c r="E579" s="113" t="s">
        <v>58</v>
      </c>
      <c r="F579" s="114">
        <v>0</v>
      </c>
      <c r="G579" s="114">
        <v>0</v>
      </c>
      <c r="H579" s="114">
        <f>H580</f>
        <v>89</v>
      </c>
    </row>
    <row r="580" spans="1:8" s="33" customFormat="1" ht="31.5" customHeight="1" x14ac:dyDescent="0.25">
      <c r="A580" s="119" t="s">
        <v>339</v>
      </c>
      <c r="B580" s="113" t="s">
        <v>113</v>
      </c>
      <c r="C580" s="113" t="s">
        <v>55</v>
      </c>
      <c r="D580" s="113" t="s">
        <v>766</v>
      </c>
      <c r="E580" s="113" t="s">
        <v>340</v>
      </c>
      <c r="F580" s="114">
        <v>0</v>
      </c>
      <c r="G580" s="114">
        <v>0</v>
      </c>
      <c r="H580" s="114">
        <f>H581</f>
        <v>89</v>
      </c>
    </row>
    <row r="581" spans="1:8" s="33" customFormat="1" ht="18" customHeight="1" x14ac:dyDescent="0.25">
      <c r="A581" s="119" t="s">
        <v>341</v>
      </c>
      <c r="B581" s="113" t="s">
        <v>113</v>
      </c>
      <c r="C581" s="113" t="s">
        <v>55</v>
      </c>
      <c r="D581" s="113" t="s">
        <v>766</v>
      </c>
      <c r="E581" s="113" t="s">
        <v>342</v>
      </c>
      <c r="F581" s="114">
        <v>0</v>
      </c>
      <c r="G581" s="114">
        <v>0</v>
      </c>
      <c r="H581" s="114">
        <v>89</v>
      </c>
    </row>
    <row r="582" spans="1:8" s="33" customFormat="1" ht="147.75" customHeight="1" x14ac:dyDescent="0.25">
      <c r="A582" s="119" t="s">
        <v>350</v>
      </c>
      <c r="B582" s="113" t="s">
        <v>113</v>
      </c>
      <c r="C582" s="113" t="s">
        <v>55</v>
      </c>
      <c r="D582" s="113" t="s">
        <v>767</v>
      </c>
      <c r="E582" s="113" t="s">
        <v>58</v>
      </c>
      <c r="F582" s="114">
        <v>0</v>
      </c>
      <c r="G582" s="114">
        <v>0</v>
      </c>
      <c r="H582" s="114">
        <f>H583</f>
        <v>54</v>
      </c>
    </row>
    <row r="583" spans="1:8" s="33" customFormat="1" ht="28.5" customHeight="1" x14ac:dyDescent="0.25">
      <c r="A583" s="119" t="s">
        <v>339</v>
      </c>
      <c r="B583" s="113" t="s">
        <v>113</v>
      </c>
      <c r="C583" s="113" t="s">
        <v>55</v>
      </c>
      <c r="D583" s="113" t="s">
        <v>767</v>
      </c>
      <c r="E583" s="113" t="s">
        <v>340</v>
      </c>
      <c r="F583" s="114">
        <v>0</v>
      </c>
      <c r="G583" s="114">
        <v>0</v>
      </c>
      <c r="H583" s="114">
        <f>H584</f>
        <v>54</v>
      </c>
    </row>
    <row r="584" spans="1:8" s="33" customFormat="1" ht="18" customHeight="1" x14ac:dyDescent="0.25">
      <c r="A584" s="119" t="s">
        <v>341</v>
      </c>
      <c r="B584" s="113" t="s">
        <v>113</v>
      </c>
      <c r="C584" s="113" t="s">
        <v>55</v>
      </c>
      <c r="D584" s="113" t="s">
        <v>767</v>
      </c>
      <c r="E584" s="113" t="s">
        <v>342</v>
      </c>
      <c r="F584" s="114">
        <v>0</v>
      </c>
      <c r="G584" s="114">
        <v>0</v>
      </c>
      <c r="H584" s="114">
        <v>54</v>
      </c>
    </row>
    <row r="585" spans="1:8" s="33" customFormat="1" ht="45.75" customHeight="1" x14ac:dyDescent="0.25">
      <c r="A585" s="119" t="s">
        <v>352</v>
      </c>
      <c r="B585" s="113" t="s">
        <v>113</v>
      </c>
      <c r="C585" s="113" t="s">
        <v>55</v>
      </c>
      <c r="D585" s="113" t="s">
        <v>768</v>
      </c>
      <c r="E585" s="113" t="s">
        <v>58</v>
      </c>
      <c r="F585" s="114">
        <v>0</v>
      </c>
      <c r="G585" s="114">
        <v>0</v>
      </c>
      <c r="H585" s="114">
        <f>H586</f>
        <v>9571.6</v>
      </c>
    </row>
    <row r="586" spans="1:8" s="33" customFormat="1" ht="27" customHeight="1" x14ac:dyDescent="0.25">
      <c r="A586" s="119" t="s">
        <v>339</v>
      </c>
      <c r="B586" s="113" t="s">
        <v>113</v>
      </c>
      <c r="C586" s="113" t="s">
        <v>55</v>
      </c>
      <c r="D586" s="113" t="s">
        <v>768</v>
      </c>
      <c r="E586" s="113" t="s">
        <v>340</v>
      </c>
      <c r="F586" s="114">
        <v>0</v>
      </c>
      <c r="G586" s="114">
        <v>0</v>
      </c>
      <c r="H586" s="114">
        <f>H587</f>
        <v>9571.6</v>
      </c>
    </row>
    <row r="587" spans="1:8" s="33" customFormat="1" ht="18" customHeight="1" x14ac:dyDescent="0.25">
      <c r="A587" s="119" t="s">
        <v>341</v>
      </c>
      <c r="B587" s="113" t="s">
        <v>113</v>
      </c>
      <c r="C587" s="113" t="s">
        <v>55</v>
      </c>
      <c r="D587" s="113" t="s">
        <v>768</v>
      </c>
      <c r="E587" s="113" t="s">
        <v>342</v>
      </c>
      <c r="F587" s="114">
        <v>0</v>
      </c>
      <c r="G587" s="114">
        <v>0</v>
      </c>
      <c r="H587" s="114">
        <v>9571.6</v>
      </c>
    </row>
    <row r="588" spans="1:8" s="33" customFormat="1" ht="19.5" customHeight="1" x14ac:dyDescent="0.25">
      <c r="A588" s="119" t="s">
        <v>354</v>
      </c>
      <c r="B588" s="113" t="s">
        <v>113</v>
      </c>
      <c r="C588" s="113" t="s">
        <v>60</v>
      </c>
      <c r="D588" s="113" t="s">
        <v>57</v>
      </c>
      <c r="E588" s="113" t="s">
        <v>58</v>
      </c>
      <c r="F588" s="114">
        <f>F589+F617</f>
        <v>24621.199999999997</v>
      </c>
      <c r="G588" s="114">
        <f>G589+G617</f>
        <v>23000.2</v>
      </c>
      <c r="H588" s="114">
        <f>H640</f>
        <v>19728.900000000001</v>
      </c>
    </row>
    <row r="589" spans="1:8" s="33" customFormat="1" ht="39" hidden="1" x14ac:dyDescent="0.25">
      <c r="A589" s="119" t="s">
        <v>334</v>
      </c>
      <c r="B589" s="113" t="s">
        <v>113</v>
      </c>
      <c r="C589" s="113" t="s">
        <v>60</v>
      </c>
      <c r="D589" s="113" t="s">
        <v>335</v>
      </c>
      <c r="E589" s="113" t="s">
        <v>58</v>
      </c>
      <c r="F589" s="114">
        <f t="shared" ref="F589:H592" si="114">F590</f>
        <v>0</v>
      </c>
      <c r="G589" s="114">
        <f t="shared" si="114"/>
        <v>0</v>
      </c>
      <c r="H589" s="114">
        <f t="shared" si="114"/>
        <v>0</v>
      </c>
    </row>
    <row r="590" spans="1:8" s="33" customFormat="1" ht="51.75" hidden="1" x14ac:dyDescent="0.25">
      <c r="A590" s="119" t="s">
        <v>336</v>
      </c>
      <c r="B590" s="113" t="s">
        <v>113</v>
      </c>
      <c r="C590" s="113" t="s">
        <v>60</v>
      </c>
      <c r="D590" s="113" t="s">
        <v>337</v>
      </c>
      <c r="E590" s="113" t="s">
        <v>58</v>
      </c>
      <c r="F590" s="114">
        <f t="shared" si="114"/>
        <v>0</v>
      </c>
      <c r="G590" s="114">
        <f t="shared" si="114"/>
        <v>0</v>
      </c>
      <c r="H590" s="114">
        <f t="shared" si="114"/>
        <v>0</v>
      </c>
    </row>
    <row r="591" spans="1:8" s="33" customFormat="1" ht="15" hidden="1" x14ac:dyDescent="0.25">
      <c r="A591" s="119" t="s">
        <v>134</v>
      </c>
      <c r="B591" s="113" t="s">
        <v>113</v>
      </c>
      <c r="C591" s="113" t="s">
        <v>60</v>
      </c>
      <c r="D591" s="113" t="s">
        <v>338</v>
      </c>
      <c r="E591" s="113" t="s">
        <v>58</v>
      </c>
      <c r="F591" s="114">
        <f t="shared" si="114"/>
        <v>0</v>
      </c>
      <c r="G591" s="114">
        <f t="shared" si="114"/>
        <v>0</v>
      </c>
      <c r="H591" s="114">
        <f t="shared" si="114"/>
        <v>0</v>
      </c>
    </row>
    <row r="592" spans="1:8" s="33" customFormat="1" ht="39" hidden="1" x14ac:dyDescent="0.25">
      <c r="A592" s="119" t="s">
        <v>339</v>
      </c>
      <c r="B592" s="113" t="s">
        <v>113</v>
      </c>
      <c r="C592" s="113" t="s">
        <v>60</v>
      </c>
      <c r="D592" s="113" t="s">
        <v>338</v>
      </c>
      <c r="E592" s="113" t="s">
        <v>340</v>
      </c>
      <c r="F592" s="114">
        <f t="shared" si="114"/>
        <v>0</v>
      </c>
      <c r="G592" s="114">
        <f t="shared" si="114"/>
        <v>0</v>
      </c>
      <c r="H592" s="114">
        <f t="shared" si="114"/>
        <v>0</v>
      </c>
    </row>
    <row r="593" spans="1:8" s="33" customFormat="1" ht="15" hidden="1" x14ac:dyDescent="0.25">
      <c r="A593" s="119" t="s">
        <v>341</v>
      </c>
      <c r="B593" s="113" t="s">
        <v>113</v>
      </c>
      <c r="C593" s="113" t="s">
        <v>60</v>
      </c>
      <c r="D593" s="113" t="s">
        <v>338</v>
      </c>
      <c r="E593" s="113" t="s">
        <v>342</v>
      </c>
      <c r="F593" s="114">
        <f>64.2-64.2</f>
        <v>0</v>
      </c>
      <c r="G593" s="114">
        <f>64.2-64.2</f>
        <v>0</v>
      </c>
      <c r="H593" s="114">
        <f>64.2-64.2</f>
        <v>0</v>
      </c>
    </row>
    <row r="594" spans="1:8" s="33" customFormat="1" ht="39" hidden="1" x14ac:dyDescent="0.25">
      <c r="A594" s="119" t="s">
        <v>355</v>
      </c>
      <c r="B594" s="113" t="s">
        <v>113</v>
      </c>
      <c r="C594" s="113" t="s">
        <v>60</v>
      </c>
      <c r="D594" s="113" t="s">
        <v>356</v>
      </c>
      <c r="E594" s="113" t="s">
        <v>58</v>
      </c>
      <c r="F594" s="114">
        <f t="shared" ref="F594:H597" si="115">F595</f>
        <v>0</v>
      </c>
      <c r="G594" s="114">
        <f t="shared" si="115"/>
        <v>0</v>
      </c>
      <c r="H594" s="114">
        <f t="shared" si="115"/>
        <v>0</v>
      </c>
    </row>
    <row r="595" spans="1:8" s="33" customFormat="1" ht="77.25" hidden="1" x14ac:dyDescent="0.25">
      <c r="A595" s="119" t="s">
        <v>357</v>
      </c>
      <c r="B595" s="113" t="s">
        <v>113</v>
      </c>
      <c r="C595" s="113" t="s">
        <v>60</v>
      </c>
      <c r="D595" s="113" t="s">
        <v>358</v>
      </c>
      <c r="E595" s="113" t="s">
        <v>58</v>
      </c>
      <c r="F595" s="114">
        <f t="shared" si="115"/>
        <v>0</v>
      </c>
      <c r="G595" s="114">
        <f t="shared" si="115"/>
        <v>0</v>
      </c>
      <c r="H595" s="114">
        <f t="shared" si="115"/>
        <v>0</v>
      </c>
    </row>
    <row r="596" spans="1:8" s="33" customFormat="1" ht="15" hidden="1" x14ac:dyDescent="0.25">
      <c r="A596" s="119" t="s">
        <v>134</v>
      </c>
      <c r="B596" s="113" t="s">
        <v>113</v>
      </c>
      <c r="C596" s="113" t="s">
        <v>60</v>
      </c>
      <c r="D596" s="113" t="s">
        <v>359</v>
      </c>
      <c r="E596" s="113" t="s">
        <v>58</v>
      </c>
      <c r="F596" s="114">
        <f t="shared" si="115"/>
        <v>0</v>
      </c>
      <c r="G596" s="114">
        <f t="shared" si="115"/>
        <v>0</v>
      </c>
      <c r="H596" s="114">
        <f t="shared" si="115"/>
        <v>0</v>
      </c>
    </row>
    <row r="597" spans="1:8" s="33" customFormat="1" ht="64.5" hidden="1" x14ac:dyDescent="0.25">
      <c r="A597" s="119" t="s">
        <v>67</v>
      </c>
      <c r="B597" s="113" t="s">
        <v>113</v>
      </c>
      <c r="C597" s="113" t="s">
        <v>60</v>
      </c>
      <c r="D597" s="113" t="s">
        <v>359</v>
      </c>
      <c r="E597" s="113" t="s">
        <v>68</v>
      </c>
      <c r="F597" s="114">
        <f t="shared" si="115"/>
        <v>0</v>
      </c>
      <c r="G597" s="114">
        <f t="shared" si="115"/>
        <v>0</v>
      </c>
      <c r="H597" s="114">
        <f t="shared" si="115"/>
        <v>0</v>
      </c>
    </row>
    <row r="598" spans="1:8" s="33" customFormat="1" ht="26.25" hidden="1" x14ac:dyDescent="0.25">
      <c r="A598" s="119" t="s">
        <v>192</v>
      </c>
      <c r="B598" s="113" t="s">
        <v>113</v>
      </c>
      <c r="C598" s="113" t="s">
        <v>60</v>
      </c>
      <c r="D598" s="113" t="s">
        <v>359</v>
      </c>
      <c r="E598" s="113" t="s">
        <v>193</v>
      </c>
      <c r="F598" s="114"/>
      <c r="G598" s="114"/>
      <c r="H598" s="114"/>
    </row>
    <row r="599" spans="1:8" s="33" customFormat="1" ht="25.5" hidden="1" customHeight="1" x14ac:dyDescent="0.25">
      <c r="A599" s="130" t="s">
        <v>360</v>
      </c>
      <c r="B599" s="131" t="s">
        <v>113</v>
      </c>
      <c r="C599" s="131" t="s">
        <v>60</v>
      </c>
      <c r="D599" s="131" t="s">
        <v>361</v>
      </c>
      <c r="E599" s="131" t="s">
        <v>58</v>
      </c>
      <c r="F599" s="127">
        <f>F600+F606+F610</f>
        <v>0</v>
      </c>
      <c r="G599" s="127">
        <f>G600+G606+G610</f>
        <v>0</v>
      </c>
      <c r="H599" s="127">
        <f>H600+H606+H610</f>
        <v>0</v>
      </c>
    </row>
    <row r="600" spans="1:8" s="33" customFormat="1" ht="25.5" hidden="1" customHeight="1" x14ac:dyDescent="0.25">
      <c r="A600" s="119" t="s">
        <v>362</v>
      </c>
      <c r="B600" s="113" t="s">
        <v>113</v>
      </c>
      <c r="C600" s="113" t="s">
        <v>60</v>
      </c>
      <c r="D600" s="113" t="s">
        <v>363</v>
      </c>
      <c r="E600" s="113" t="s">
        <v>58</v>
      </c>
      <c r="F600" s="114">
        <f>F601</f>
        <v>0</v>
      </c>
      <c r="G600" s="114">
        <f>G601</f>
        <v>0</v>
      </c>
      <c r="H600" s="114">
        <f>H601</f>
        <v>0</v>
      </c>
    </row>
    <row r="601" spans="1:8" s="33" customFormat="1" ht="25.5" hidden="1" customHeight="1" x14ac:dyDescent="0.25">
      <c r="A601" s="119" t="s">
        <v>190</v>
      </c>
      <c r="B601" s="113" t="s">
        <v>113</v>
      </c>
      <c r="C601" s="113" t="s">
        <v>60</v>
      </c>
      <c r="D601" s="113" t="s">
        <v>364</v>
      </c>
      <c r="E601" s="113" t="s">
        <v>58</v>
      </c>
      <c r="F601" s="114">
        <f>F602+F604</f>
        <v>0</v>
      </c>
      <c r="G601" s="114">
        <f>G602+G604</f>
        <v>0</v>
      </c>
      <c r="H601" s="114">
        <f>H602+H604</f>
        <v>0</v>
      </c>
    </row>
    <row r="602" spans="1:8" s="33" customFormat="1" ht="25.5" hidden="1" customHeight="1" x14ac:dyDescent="0.25">
      <c r="A602" s="119" t="s">
        <v>67</v>
      </c>
      <c r="B602" s="113" t="s">
        <v>113</v>
      </c>
      <c r="C602" s="113" t="s">
        <v>60</v>
      </c>
      <c r="D602" s="113" t="s">
        <v>364</v>
      </c>
      <c r="E602" s="113" t="s">
        <v>68</v>
      </c>
      <c r="F602" s="114">
        <f>F603</f>
        <v>0</v>
      </c>
      <c r="G602" s="114">
        <f>G603</f>
        <v>0</v>
      </c>
      <c r="H602" s="114">
        <f>H603</f>
        <v>0</v>
      </c>
    </row>
    <row r="603" spans="1:8" s="33" customFormat="1" ht="12.75" hidden="1" customHeight="1" x14ac:dyDescent="0.25">
      <c r="A603" s="119" t="s">
        <v>192</v>
      </c>
      <c r="B603" s="113" t="s">
        <v>113</v>
      </c>
      <c r="C603" s="113" t="s">
        <v>60</v>
      </c>
      <c r="D603" s="113" t="s">
        <v>364</v>
      </c>
      <c r="E603" s="113" t="s">
        <v>193</v>
      </c>
      <c r="F603" s="114"/>
      <c r="G603" s="114"/>
      <c r="H603" s="114"/>
    </row>
    <row r="604" spans="1:8" s="33" customFormat="1" ht="25.5" hidden="1" customHeight="1" x14ac:dyDescent="0.25">
      <c r="A604" s="119" t="s">
        <v>77</v>
      </c>
      <c r="B604" s="113" t="s">
        <v>113</v>
      </c>
      <c r="C604" s="113" t="s">
        <v>60</v>
      </c>
      <c r="D604" s="113" t="s">
        <v>364</v>
      </c>
      <c r="E604" s="113" t="s">
        <v>78</v>
      </c>
      <c r="F604" s="114">
        <f>F605</f>
        <v>0</v>
      </c>
      <c r="G604" s="114">
        <f>G605</f>
        <v>0</v>
      </c>
      <c r="H604" s="114">
        <f>H605</f>
        <v>0</v>
      </c>
    </row>
    <row r="605" spans="1:8" s="33" customFormat="1" ht="25.5" hidden="1" customHeight="1" x14ac:dyDescent="0.25">
      <c r="A605" s="119" t="s">
        <v>208</v>
      </c>
      <c r="B605" s="113" t="s">
        <v>113</v>
      </c>
      <c r="C605" s="113" t="s">
        <v>60</v>
      </c>
      <c r="D605" s="113" t="s">
        <v>364</v>
      </c>
      <c r="E605" s="113" t="s">
        <v>80</v>
      </c>
      <c r="F605" s="114"/>
      <c r="G605" s="114"/>
      <c r="H605" s="114"/>
    </row>
    <row r="606" spans="1:8" s="33" customFormat="1" ht="39" hidden="1" x14ac:dyDescent="0.25">
      <c r="A606" s="119" t="s">
        <v>365</v>
      </c>
      <c r="B606" s="113" t="s">
        <v>113</v>
      </c>
      <c r="C606" s="113" t="s">
        <v>60</v>
      </c>
      <c r="D606" s="113" t="s">
        <v>366</v>
      </c>
      <c r="E606" s="113" t="s">
        <v>58</v>
      </c>
      <c r="F606" s="114">
        <f t="shared" ref="F606:H608" si="116">F607</f>
        <v>0</v>
      </c>
      <c r="G606" s="114">
        <f t="shared" si="116"/>
        <v>0</v>
      </c>
      <c r="H606" s="114">
        <f t="shared" si="116"/>
        <v>0</v>
      </c>
    </row>
    <row r="607" spans="1:8" s="33" customFormat="1" ht="26.25" hidden="1" x14ac:dyDescent="0.25">
      <c r="A607" s="119" t="s">
        <v>190</v>
      </c>
      <c r="B607" s="113" t="s">
        <v>113</v>
      </c>
      <c r="C607" s="113" t="s">
        <v>60</v>
      </c>
      <c r="D607" s="113" t="s">
        <v>367</v>
      </c>
      <c r="E607" s="113" t="s">
        <v>58</v>
      </c>
      <c r="F607" s="114">
        <f t="shared" si="116"/>
        <v>0</v>
      </c>
      <c r="G607" s="114">
        <f t="shared" si="116"/>
        <v>0</v>
      </c>
      <c r="H607" s="114">
        <f t="shared" si="116"/>
        <v>0</v>
      </c>
    </row>
    <row r="608" spans="1:8" s="33" customFormat="1" ht="26.25" hidden="1" x14ac:dyDescent="0.25">
      <c r="A608" s="119" t="s">
        <v>77</v>
      </c>
      <c r="B608" s="113" t="s">
        <v>113</v>
      </c>
      <c r="C608" s="113" t="s">
        <v>60</v>
      </c>
      <c r="D608" s="113" t="s">
        <v>367</v>
      </c>
      <c r="E608" s="113" t="s">
        <v>78</v>
      </c>
      <c r="F608" s="114">
        <f t="shared" si="116"/>
        <v>0</v>
      </c>
      <c r="G608" s="114">
        <f t="shared" si="116"/>
        <v>0</v>
      </c>
      <c r="H608" s="114">
        <f t="shared" si="116"/>
        <v>0</v>
      </c>
    </row>
    <row r="609" spans="1:8" s="33" customFormat="1" ht="39" hidden="1" x14ac:dyDescent="0.25">
      <c r="A609" s="119" t="s">
        <v>208</v>
      </c>
      <c r="B609" s="113" t="s">
        <v>113</v>
      </c>
      <c r="C609" s="113" t="s">
        <v>60</v>
      </c>
      <c r="D609" s="113" t="s">
        <v>367</v>
      </c>
      <c r="E609" s="113" t="s">
        <v>80</v>
      </c>
      <c r="F609" s="114"/>
      <c r="G609" s="114"/>
      <c r="H609" s="114"/>
    </row>
    <row r="610" spans="1:8" s="33" customFormat="1" ht="26.25" hidden="1" x14ac:dyDescent="0.25">
      <c r="A610" s="119" t="s">
        <v>368</v>
      </c>
      <c r="B610" s="113" t="s">
        <v>113</v>
      </c>
      <c r="C610" s="113" t="s">
        <v>60</v>
      </c>
      <c r="D610" s="113" t="s">
        <v>369</v>
      </c>
      <c r="E610" s="113" t="s">
        <v>58</v>
      </c>
      <c r="F610" s="114">
        <f>F611+F614</f>
        <v>0</v>
      </c>
      <c r="G610" s="114">
        <f>G611+G614</f>
        <v>0</v>
      </c>
      <c r="H610" s="114">
        <f>H611+H614</f>
        <v>0</v>
      </c>
    </row>
    <row r="611" spans="1:8" s="33" customFormat="1" ht="26.25" hidden="1" x14ac:dyDescent="0.25">
      <c r="A611" s="119" t="s">
        <v>190</v>
      </c>
      <c r="B611" s="113" t="s">
        <v>113</v>
      </c>
      <c r="C611" s="113" t="s">
        <v>60</v>
      </c>
      <c r="D611" s="113" t="s">
        <v>370</v>
      </c>
      <c r="E611" s="113" t="s">
        <v>58</v>
      </c>
      <c r="F611" s="114">
        <f t="shared" ref="F611:H612" si="117">F612</f>
        <v>0</v>
      </c>
      <c r="G611" s="114">
        <f t="shared" si="117"/>
        <v>0</v>
      </c>
      <c r="H611" s="114">
        <f t="shared" si="117"/>
        <v>0</v>
      </c>
    </row>
    <row r="612" spans="1:8" s="33" customFormat="1" ht="26.25" hidden="1" x14ac:dyDescent="0.25">
      <c r="A612" s="119" t="s">
        <v>77</v>
      </c>
      <c r="B612" s="113" t="s">
        <v>113</v>
      </c>
      <c r="C612" s="113" t="s">
        <v>60</v>
      </c>
      <c r="D612" s="113" t="s">
        <v>370</v>
      </c>
      <c r="E612" s="113" t="s">
        <v>78</v>
      </c>
      <c r="F612" s="114">
        <f t="shared" si="117"/>
        <v>0</v>
      </c>
      <c r="G612" s="114">
        <f t="shared" si="117"/>
        <v>0</v>
      </c>
      <c r="H612" s="114">
        <f t="shared" si="117"/>
        <v>0</v>
      </c>
    </row>
    <row r="613" spans="1:8" s="33" customFormat="1" ht="39" hidden="1" x14ac:dyDescent="0.25">
      <c r="A613" s="119" t="s">
        <v>208</v>
      </c>
      <c r="B613" s="113" t="s">
        <v>113</v>
      </c>
      <c r="C613" s="113" t="s">
        <v>60</v>
      </c>
      <c r="D613" s="113" t="s">
        <v>370</v>
      </c>
      <c r="E613" s="113" t="s">
        <v>80</v>
      </c>
      <c r="F613" s="114"/>
      <c r="G613" s="114"/>
      <c r="H613" s="114"/>
    </row>
    <row r="614" spans="1:8" s="33" customFormat="1" ht="51.75" hidden="1" x14ac:dyDescent="0.25">
      <c r="A614" s="119" t="s">
        <v>188</v>
      </c>
      <c r="B614" s="113" t="s">
        <v>113</v>
      </c>
      <c r="C614" s="113" t="s">
        <v>60</v>
      </c>
      <c r="D614" s="113" t="s">
        <v>371</v>
      </c>
      <c r="E614" s="113" t="s">
        <v>58</v>
      </c>
      <c r="F614" s="114">
        <f t="shared" ref="F614:H615" si="118">F615</f>
        <v>0</v>
      </c>
      <c r="G614" s="114">
        <f t="shared" si="118"/>
        <v>0</v>
      </c>
      <c r="H614" s="114">
        <f t="shared" si="118"/>
        <v>0</v>
      </c>
    </row>
    <row r="615" spans="1:8" s="33" customFormat="1" ht="15" hidden="1" x14ac:dyDescent="0.25">
      <c r="A615" s="119" t="s">
        <v>81</v>
      </c>
      <c r="B615" s="113" t="s">
        <v>113</v>
      </c>
      <c r="C615" s="113" t="s">
        <v>60</v>
      </c>
      <c r="D615" s="113" t="s">
        <v>371</v>
      </c>
      <c r="E615" s="113" t="s">
        <v>82</v>
      </c>
      <c r="F615" s="114">
        <f t="shared" si="118"/>
        <v>0</v>
      </c>
      <c r="G615" s="114">
        <f t="shared" si="118"/>
        <v>0</v>
      </c>
      <c r="H615" s="114">
        <f t="shared" si="118"/>
        <v>0</v>
      </c>
    </row>
    <row r="616" spans="1:8" s="33" customFormat="1" ht="15" hidden="1" x14ac:dyDescent="0.25">
      <c r="A616" s="119" t="s">
        <v>83</v>
      </c>
      <c r="B616" s="113" t="s">
        <v>113</v>
      </c>
      <c r="C616" s="113" t="s">
        <v>60</v>
      </c>
      <c r="D616" s="113" t="s">
        <v>371</v>
      </c>
      <c r="E616" s="113" t="s">
        <v>84</v>
      </c>
      <c r="F616" s="114"/>
      <c r="G616" s="114"/>
      <c r="H616" s="114"/>
    </row>
    <row r="617" spans="1:8" s="33" customFormat="1" ht="109.5" customHeight="1" x14ac:dyDescent="0.25">
      <c r="A617" s="119" t="s">
        <v>770</v>
      </c>
      <c r="B617" s="113" t="s">
        <v>113</v>
      </c>
      <c r="C617" s="113" t="s">
        <v>60</v>
      </c>
      <c r="D617" s="113" t="s">
        <v>372</v>
      </c>
      <c r="E617" s="113" t="s">
        <v>58</v>
      </c>
      <c r="F617" s="114">
        <f>F618</f>
        <v>24621.199999999997</v>
      </c>
      <c r="G617" s="114">
        <f>G618</f>
        <v>23000.2</v>
      </c>
      <c r="H617" s="114">
        <f>H618</f>
        <v>0</v>
      </c>
    </row>
    <row r="618" spans="1:8" s="33" customFormat="1" ht="51.75" x14ac:dyDescent="0.25">
      <c r="A618" s="119" t="s">
        <v>373</v>
      </c>
      <c r="B618" s="113" t="s">
        <v>113</v>
      </c>
      <c r="C618" s="113" t="s">
        <v>60</v>
      </c>
      <c r="D618" s="113" t="s">
        <v>374</v>
      </c>
      <c r="E618" s="113" t="s">
        <v>58</v>
      </c>
      <c r="F618" s="114">
        <f>F628+F631+F634+F619+F625+F622</f>
        <v>24621.199999999997</v>
      </c>
      <c r="G618" s="114">
        <f t="shared" ref="G618:H618" si="119">G628+G631+G634+G619+G625</f>
        <v>23000.2</v>
      </c>
      <c r="H618" s="114">
        <f t="shared" si="119"/>
        <v>0</v>
      </c>
    </row>
    <row r="619" spans="1:8" s="33" customFormat="1" ht="26.25" x14ac:dyDescent="0.25">
      <c r="A619" s="119" t="s">
        <v>645</v>
      </c>
      <c r="B619" s="113" t="s">
        <v>113</v>
      </c>
      <c r="C619" s="113" t="s">
        <v>60</v>
      </c>
      <c r="D619" s="113" t="s">
        <v>664</v>
      </c>
      <c r="E619" s="113" t="s">
        <v>58</v>
      </c>
      <c r="F619" s="114">
        <f>F620</f>
        <v>299.3</v>
      </c>
      <c r="G619" s="114">
        <f t="shared" ref="G619:H620" si="120">G620</f>
        <v>0</v>
      </c>
      <c r="H619" s="114">
        <f t="shared" si="120"/>
        <v>0</v>
      </c>
    </row>
    <row r="620" spans="1:8" s="33" customFormat="1" ht="39" x14ac:dyDescent="0.25">
      <c r="A620" s="119" t="s">
        <v>339</v>
      </c>
      <c r="B620" s="113" t="s">
        <v>113</v>
      </c>
      <c r="C620" s="113" t="s">
        <v>60</v>
      </c>
      <c r="D620" s="113" t="s">
        <v>664</v>
      </c>
      <c r="E620" s="113" t="s">
        <v>340</v>
      </c>
      <c r="F620" s="114">
        <f>F621</f>
        <v>299.3</v>
      </c>
      <c r="G620" s="114">
        <f t="shared" si="120"/>
        <v>0</v>
      </c>
      <c r="H620" s="114">
        <f t="shared" si="120"/>
        <v>0</v>
      </c>
    </row>
    <row r="621" spans="1:8" s="33" customFormat="1" ht="15" x14ac:dyDescent="0.25">
      <c r="A621" s="119" t="s">
        <v>341</v>
      </c>
      <c r="B621" s="113" t="s">
        <v>113</v>
      </c>
      <c r="C621" s="113" t="s">
        <v>60</v>
      </c>
      <c r="D621" s="113" t="s">
        <v>664</v>
      </c>
      <c r="E621" s="113" t="s">
        <v>342</v>
      </c>
      <c r="F621" s="114">
        <v>299.3</v>
      </c>
      <c r="G621" s="114">
        <v>0</v>
      </c>
      <c r="H621" s="114">
        <v>0</v>
      </c>
    </row>
    <row r="622" spans="1:8" s="33" customFormat="1" ht="51.75" hidden="1" x14ac:dyDescent="0.25">
      <c r="A622" s="119" t="s">
        <v>643</v>
      </c>
      <c r="B622" s="113" t="s">
        <v>113</v>
      </c>
      <c r="C622" s="113" t="s">
        <v>60</v>
      </c>
      <c r="D622" s="113" t="s">
        <v>663</v>
      </c>
      <c r="E622" s="113" t="s">
        <v>58</v>
      </c>
      <c r="F622" s="114">
        <f>F623</f>
        <v>0</v>
      </c>
      <c r="G622" s="114">
        <v>0</v>
      </c>
      <c r="H622" s="114">
        <v>0</v>
      </c>
    </row>
    <row r="623" spans="1:8" s="33" customFormat="1" ht="39" hidden="1" x14ac:dyDescent="0.25">
      <c r="A623" s="119" t="s">
        <v>339</v>
      </c>
      <c r="B623" s="113" t="s">
        <v>113</v>
      </c>
      <c r="C623" s="113" t="s">
        <v>60</v>
      </c>
      <c r="D623" s="113" t="s">
        <v>663</v>
      </c>
      <c r="E623" s="113" t="s">
        <v>340</v>
      </c>
      <c r="F623" s="114">
        <f>F624</f>
        <v>0</v>
      </c>
      <c r="G623" s="114">
        <v>0</v>
      </c>
      <c r="H623" s="114">
        <v>0</v>
      </c>
    </row>
    <row r="624" spans="1:8" s="33" customFormat="1" ht="15" hidden="1" x14ac:dyDescent="0.25">
      <c r="A624" s="119" t="s">
        <v>341</v>
      </c>
      <c r="B624" s="113" t="s">
        <v>113</v>
      </c>
      <c r="C624" s="113" t="s">
        <v>60</v>
      </c>
      <c r="D624" s="113" t="s">
        <v>663</v>
      </c>
      <c r="E624" s="113" t="s">
        <v>342</v>
      </c>
      <c r="F624" s="114"/>
      <c r="G624" s="114"/>
      <c r="H624" s="114"/>
    </row>
    <row r="625" spans="1:8" s="33" customFormat="1" ht="39" x14ac:dyDescent="0.25">
      <c r="A625" s="119" t="s">
        <v>648</v>
      </c>
      <c r="B625" s="113" t="s">
        <v>113</v>
      </c>
      <c r="C625" s="113" t="s">
        <v>60</v>
      </c>
      <c r="D625" s="113" t="s">
        <v>665</v>
      </c>
      <c r="E625" s="113" t="s">
        <v>58</v>
      </c>
      <c r="F625" s="114">
        <f>F626</f>
        <v>15.8</v>
      </c>
      <c r="G625" s="114">
        <f t="shared" ref="G625:H626" si="121">G626</f>
        <v>0</v>
      </c>
      <c r="H625" s="114">
        <f t="shared" si="121"/>
        <v>0</v>
      </c>
    </row>
    <row r="626" spans="1:8" s="33" customFormat="1" ht="39" x14ac:dyDescent="0.25">
      <c r="A626" s="119" t="s">
        <v>339</v>
      </c>
      <c r="B626" s="113" t="s">
        <v>113</v>
      </c>
      <c r="C626" s="113" t="s">
        <v>60</v>
      </c>
      <c r="D626" s="113" t="s">
        <v>665</v>
      </c>
      <c r="E626" s="113" t="s">
        <v>340</v>
      </c>
      <c r="F626" s="114">
        <f>F627</f>
        <v>15.8</v>
      </c>
      <c r="G626" s="114">
        <f t="shared" si="121"/>
        <v>0</v>
      </c>
      <c r="H626" s="114">
        <f t="shared" si="121"/>
        <v>0</v>
      </c>
    </row>
    <row r="627" spans="1:8" s="33" customFormat="1" ht="15" x14ac:dyDescent="0.25">
      <c r="A627" s="119" t="s">
        <v>341</v>
      </c>
      <c r="B627" s="113" t="s">
        <v>113</v>
      </c>
      <c r="C627" s="113" t="s">
        <v>60</v>
      </c>
      <c r="D627" s="113" t="s">
        <v>665</v>
      </c>
      <c r="E627" s="113" t="s">
        <v>342</v>
      </c>
      <c r="F627" s="114">
        <v>15.8</v>
      </c>
      <c r="G627" s="114">
        <v>0</v>
      </c>
      <c r="H627" s="114">
        <v>0</v>
      </c>
    </row>
    <row r="628" spans="1:8" s="33" customFormat="1" ht="64.5" x14ac:dyDescent="0.25">
      <c r="A628" s="119" t="s">
        <v>375</v>
      </c>
      <c r="B628" s="113" t="s">
        <v>113</v>
      </c>
      <c r="C628" s="113" t="s">
        <v>60</v>
      </c>
      <c r="D628" s="113" t="s">
        <v>376</v>
      </c>
      <c r="E628" s="113" t="s">
        <v>58</v>
      </c>
      <c r="F628" s="114">
        <f t="shared" ref="F628:H629" si="122">F629</f>
        <v>285.7</v>
      </c>
      <c r="G628" s="114">
        <f t="shared" si="122"/>
        <v>285.7</v>
      </c>
      <c r="H628" s="114">
        <f t="shared" si="122"/>
        <v>0</v>
      </c>
    </row>
    <row r="629" spans="1:8" s="33" customFormat="1" ht="33.75" customHeight="1" x14ac:dyDescent="0.25">
      <c r="A629" s="119" t="s">
        <v>339</v>
      </c>
      <c r="B629" s="113" t="s">
        <v>113</v>
      </c>
      <c r="C629" s="113" t="s">
        <v>60</v>
      </c>
      <c r="D629" s="113" t="s">
        <v>376</v>
      </c>
      <c r="E629" s="113" t="s">
        <v>340</v>
      </c>
      <c r="F629" s="114">
        <f t="shared" si="122"/>
        <v>285.7</v>
      </c>
      <c r="G629" s="114">
        <f t="shared" si="122"/>
        <v>285.7</v>
      </c>
      <c r="H629" s="114">
        <f t="shared" si="122"/>
        <v>0</v>
      </c>
    </row>
    <row r="630" spans="1:8" s="33" customFormat="1" ht="15" x14ac:dyDescent="0.25">
      <c r="A630" s="119" t="s">
        <v>341</v>
      </c>
      <c r="B630" s="113" t="s">
        <v>113</v>
      </c>
      <c r="C630" s="113" t="s">
        <v>60</v>
      </c>
      <c r="D630" s="113" t="s">
        <v>376</v>
      </c>
      <c r="E630" s="113" t="s">
        <v>342</v>
      </c>
      <c r="F630" s="114">
        <v>285.7</v>
      </c>
      <c r="G630" s="114">
        <v>285.7</v>
      </c>
      <c r="H630" s="114">
        <v>0</v>
      </c>
    </row>
    <row r="631" spans="1:8" s="33" customFormat="1" ht="39" x14ac:dyDescent="0.25">
      <c r="A631" s="119" t="s">
        <v>346</v>
      </c>
      <c r="B631" s="113" t="s">
        <v>113</v>
      </c>
      <c r="C631" s="113" t="s">
        <v>60</v>
      </c>
      <c r="D631" s="113" t="s">
        <v>377</v>
      </c>
      <c r="E631" s="113" t="s">
        <v>58</v>
      </c>
      <c r="F631" s="114">
        <f t="shared" ref="F631:H632" si="123">F632</f>
        <v>9066.7999999999993</v>
      </c>
      <c r="G631" s="114">
        <f t="shared" si="123"/>
        <v>7279.6</v>
      </c>
      <c r="H631" s="114">
        <f t="shared" si="123"/>
        <v>0</v>
      </c>
    </row>
    <row r="632" spans="1:8" s="33" customFormat="1" ht="33" customHeight="1" x14ac:dyDescent="0.25">
      <c r="A632" s="119" t="s">
        <v>339</v>
      </c>
      <c r="B632" s="113" t="s">
        <v>113</v>
      </c>
      <c r="C632" s="113" t="s">
        <v>60</v>
      </c>
      <c r="D632" s="113" t="s">
        <v>377</v>
      </c>
      <c r="E632" s="113" t="s">
        <v>340</v>
      </c>
      <c r="F632" s="114">
        <f t="shared" si="123"/>
        <v>9066.7999999999993</v>
      </c>
      <c r="G632" s="114">
        <f t="shared" si="123"/>
        <v>7279.6</v>
      </c>
      <c r="H632" s="114">
        <f t="shared" si="123"/>
        <v>0</v>
      </c>
    </row>
    <row r="633" spans="1:8" s="33" customFormat="1" ht="18.75" customHeight="1" x14ac:dyDescent="0.25">
      <c r="A633" s="119" t="s">
        <v>341</v>
      </c>
      <c r="B633" s="113" t="s">
        <v>113</v>
      </c>
      <c r="C633" s="113" t="s">
        <v>60</v>
      </c>
      <c r="D633" s="113" t="s">
        <v>377</v>
      </c>
      <c r="E633" s="113" t="s">
        <v>342</v>
      </c>
      <c r="F633" s="114">
        <v>9066.7999999999993</v>
      </c>
      <c r="G633" s="114">
        <f>7661.6-94-288</f>
        <v>7279.6</v>
      </c>
      <c r="H633" s="114">
        <v>0</v>
      </c>
    </row>
    <row r="634" spans="1:8" s="33" customFormat="1" ht="32.25" customHeight="1" x14ac:dyDescent="0.25">
      <c r="A634" s="119" t="s">
        <v>378</v>
      </c>
      <c r="B634" s="113" t="s">
        <v>113</v>
      </c>
      <c r="C634" s="113" t="s">
        <v>60</v>
      </c>
      <c r="D634" s="113" t="s">
        <v>379</v>
      </c>
      <c r="E634" s="113" t="s">
        <v>58</v>
      </c>
      <c r="F634" s="114">
        <f t="shared" ref="F634:H635" si="124">F635</f>
        <v>14953.6</v>
      </c>
      <c r="G634" s="114">
        <f t="shared" si="124"/>
        <v>15434.9</v>
      </c>
      <c r="H634" s="114">
        <f t="shared" si="124"/>
        <v>0</v>
      </c>
    </row>
    <row r="635" spans="1:8" s="33" customFormat="1" ht="31.5" customHeight="1" x14ac:dyDescent="0.25">
      <c r="A635" s="119" t="s">
        <v>339</v>
      </c>
      <c r="B635" s="113" t="s">
        <v>113</v>
      </c>
      <c r="C635" s="113" t="s">
        <v>60</v>
      </c>
      <c r="D635" s="113" t="s">
        <v>379</v>
      </c>
      <c r="E635" s="113" t="s">
        <v>340</v>
      </c>
      <c r="F635" s="114">
        <f t="shared" si="124"/>
        <v>14953.6</v>
      </c>
      <c r="G635" s="114">
        <f t="shared" si="124"/>
        <v>15434.9</v>
      </c>
      <c r="H635" s="114">
        <f t="shared" si="124"/>
        <v>0</v>
      </c>
    </row>
    <row r="636" spans="1:8" s="33" customFormat="1" ht="15" x14ac:dyDescent="0.25">
      <c r="A636" s="119" t="s">
        <v>341</v>
      </c>
      <c r="B636" s="113" t="s">
        <v>113</v>
      </c>
      <c r="C636" s="113" t="s">
        <v>60</v>
      </c>
      <c r="D636" s="113" t="s">
        <v>379</v>
      </c>
      <c r="E636" s="113" t="s">
        <v>342</v>
      </c>
      <c r="F636" s="114">
        <v>14953.6</v>
      </c>
      <c r="G636" s="114">
        <v>15434.9</v>
      </c>
      <c r="H636" s="114">
        <v>0</v>
      </c>
    </row>
    <row r="637" spans="1:8" s="33" customFormat="1" ht="54" hidden="1" customHeight="1" x14ac:dyDescent="0.25">
      <c r="A637" s="119" t="s">
        <v>380</v>
      </c>
      <c r="B637" s="113" t="s">
        <v>113</v>
      </c>
      <c r="C637" s="113" t="s">
        <v>60</v>
      </c>
      <c r="D637" s="113" t="s">
        <v>381</v>
      </c>
      <c r="E637" s="113" t="s">
        <v>58</v>
      </c>
      <c r="F637" s="114">
        <f t="shared" ref="F637:H638" si="125">F638</f>
        <v>0</v>
      </c>
      <c r="G637" s="114">
        <f t="shared" si="125"/>
        <v>0</v>
      </c>
      <c r="H637" s="114">
        <f t="shared" si="125"/>
        <v>0</v>
      </c>
    </row>
    <row r="638" spans="1:8" s="33" customFormat="1" ht="31.5" hidden="1" customHeight="1" x14ac:dyDescent="0.25">
      <c r="A638" s="119" t="s">
        <v>179</v>
      </c>
      <c r="B638" s="113" t="s">
        <v>113</v>
      </c>
      <c r="C638" s="113" t="s">
        <v>60</v>
      </c>
      <c r="D638" s="113" t="s">
        <v>381</v>
      </c>
      <c r="E638" s="113" t="s">
        <v>180</v>
      </c>
      <c r="F638" s="114">
        <f t="shared" si="125"/>
        <v>0</v>
      </c>
      <c r="G638" s="114">
        <f t="shared" si="125"/>
        <v>0</v>
      </c>
      <c r="H638" s="114">
        <f t="shared" si="125"/>
        <v>0</v>
      </c>
    </row>
    <row r="639" spans="1:8" s="33" customFormat="1" ht="14.25" hidden="1" customHeight="1" x14ac:dyDescent="0.25">
      <c r="A639" s="119" t="s">
        <v>181</v>
      </c>
      <c r="B639" s="113" t="s">
        <v>113</v>
      </c>
      <c r="C639" s="113" t="s">
        <v>60</v>
      </c>
      <c r="D639" s="113" t="s">
        <v>381</v>
      </c>
      <c r="E639" s="113" t="s">
        <v>182</v>
      </c>
      <c r="F639" s="114">
        <v>0</v>
      </c>
      <c r="G639" s="114">
        <v>0</v>
      </c>
      <c r="H639" s="114">
        <v>0</v>
      </c>
    </row>
    <row r="640" spans="1:8" s="33" customFormat="1" ht="96.75" customHeight="1" x14ac:dyDescent="0.25">
      <c r="A640" s="119" t="s">
        <v>771</v>
      </c>
      <c r="B640" s="113" t="s">
        <v>113</v>
      </c>
      <c r="C640" s="113" t="s">
        <v>60</v>
      </c>
      <c r="D640" s="113" t="s">
        <v>769</v>
      </c>
      <c r="E640" s="113" t="s">
        <v>58</v>
      </c>
      <c r="F640" s="114">
        <v>0</v>
      </c>
      <c r="G640" s="114">
        <v>0</v>
      </c>
      <c r="H640" s="114">
        <f>H641+H644+H647</f>
        <v>19728.900000000001</v>
      </c>
    </row>
    <row r="641" spans="1:8" s="33" customFormat="1" ht="75.75" customHeight="1" x14ac:dyDescent="0.25">
      <c r="A641" s="119" t="s">
        <v>375</v>
      </c>
      <c r="B641" s="113" t="s">
        <v>113</v>
      </c>
      <c r="C641" s="113" t="s">
        <v>60</v>
      </c>
      <c r="D641" s="113" t="s">
        <v>772</v>
      </c>
      <c r="E641" s="113" t="s">
        <v>58</v>
      </c>
      <c r="F641" s="114">
        <v>0</v>
      </c>
      <c r="G641" s="114">
        <v>0</v>
      </c>
      <c r="H641" s="114">
        <f>H642</f>
        <v>285.7</v>
      </c>
    </row>
    <row r="642" spans="1:8" s="33" customFormat="1" ht="28.5" customHeight="1" x14ac:dyDescent="0.25">
      <c r="A642" s="119" t="s">
        <v>339</v>
      </c>
      <c r="B642" s="113" t="s">
        <v>113</v>
      </c>
      <c r="C642" s="113" t="s">
        <v>60</v>
      </c>
      <c r="D642" s="113" t="s">
        <v>772</v>
      </c>
      <c r="E642" s="113" t="s">
        <v>340</v>
      </c>
      <c r="F642" s="114">
        <v>0</v>
      </c>
      <c r="G642" s="114">
        <v>0</v>
      </c>
      <c r="H642" s="114">
        <f>H643</f>
        <v>285.7</v>
      </c>
    </row>
    <row r="643" spans="1:8" s="33" customFormat="1" ht="14.25" customHeight="1" x14ac:dyDescent="0.25">
      <c r="A643" s="119" t="s">
        <v>341</v>
      </c>
      <c r="B643" s="113" t="s">
        <v>113</v>
      </c>
      <c r="C643" s="113" t="s">
        <v>60</v>
      </c>
      <c r="D643" s="113" t="s">
        <v>772</v>
      </c>
      <c r="E643" s="113" t="s">
        <v>342</v>
      </c>
      <c r="F643" s="114">
        <v>0</v>
      </c>
      <c r="G643" s="114">
        <v>0</v>
      </c>
      <c r="H643" s="114">
        <v>285.7</v>
      </c>
    </row>
    <row r="644" spans="1:8" s="33" customFormat="1" ht="39.75" customHeight="1" x14ac:dyDescent="0.25">
      <c r="A644" s="119" t="s">
        <v>346</v>
      </c>
      <c r="B644" s="113" t="s">
        <v>113</v>
      </c>
      <c r="C644" s="113" t="s">
        <v>60</v>
      </c>
      <c r="D644" s="113" t="s">
        <v>774</v>
      </c>
      <c r="E644" s="113" t="s">
        <v>58</v>
      </c>
      <c r="F644" s="114">
        <v>0</v>
      </c>
      <c r="G644" s="114">
        <v>0</v>
      </c>
      <c r="H644" s="114">
        <f>H645</f>
        <v>3274.8</v>
      </c>
    </row>
    <row r="645" spans="1:8" s="33" customFormat="1" ht="28.5" customHeight="1" x14ac:dyDescent="0.25">
      <c r="A645" s="119" t="s">
        <v>339</v>
      </c>
      <c r="B645" s="113" t="s">
        <v>113</v>
      </c>
      <c r="C645" s="113" t="s">
        <v>60</v>
      </c>
      <c r="D645" s="113" t="s">
        <v>774</v>
      </c>
      <c r="E645" s="113" t="s">
        <v>340</v>
      </c>
      <c r="F645" s="114">
        <v>0</v>
      </c>
      <c r="G645" s="114">
        <v>0</v>
      </c>
      <c r="H645" s="114">
        <f>H646</f>
        <v>3274.8</v>
      </c>
    </row>
    <row r="646" spans="1:8" s="33" customFormat="1" ht="14.25" customHeight="1" x14ac:dyDescent="0.25">
      <c r="A646" s="119" t="s">
        <v>341</v>
      </c>
      <c r="B646" s="113" t="s">
        <v>113</v>
      </c>
      <c r="C646" s="113" t="s">
        <v>60</v>
      </c>
      <c r="D646" s="113" t="s">
        <v>774</v>
      </c>
      <c r="E646" s="113" t="s">
        <v>342</v>
      </c>
      <c r="F646" s="114">
        <v>0</v>
      </c>
      <c r="G646" s="114">
        <v>0</v>
      </c>
      <c r="H646" s="114">
        <v>3274.8</v>
      </c>
    </row>
    <row r="647" spans="1:8" s="33" customFormat="1" ht="30" customHeight="1" x14ac:dyDescent="0.25">
      <c r="A647" s="119" t="s">
        <v>378</v>
      </c>
      <c r="B647" s="113" t="s">
        <v>113</v>
      </c>
      <c r="C647" s="113" t="s">
        <v>60</v>
      </c>
      <c r="D647" s="113" t="s">
        <v>775</v>
      </c>
      <c r="E647" s="113" t="s">
        <v>58</v>
      </c>
      <c r="F647" s="114">
        <v>0</v>
      </c>
      <c r="G647" s="114">
        <v>0</v>
      </c>
      <c r="H647" s="114">
        <f>H648</f>
        <v>16168.4</v>
      </c>
    </row>
    <row r="648" spans="1:8" s="33" customFormat="1" ht="31.5" customHeight="1" x14ac:dyDescent="0.25">
      <c r="A648" s="119" t="s">
        <v>339</v>
      </c>
      <c r="B648" s="113" t="s">
        <v>113</v>
      </c>
      <c r="C648" s="113" t="s">
        <v>60</v>
      </c>
      <c r="D648" s="113" t="s">
        <v>775</v>
      </c>
      <c r="E648" s="113" t="s">
        <v>340</v>
      </c>
      <c r="F648" s="114">
        <v>0</v>
      </c>
      <c r="G648" s="114">
        <v>0</v>
      </c>
      <c r="H648" s="114">
        <f>H649</f>
        <v>16168.4</v>
      </c>
    </row>
    <row r="649" spans="1:8" s="33" customFormat="1" ht="14.25" customHeight="1" x14ac:dyDescent="0.25">
      <c r="A649" s="119" t="s">
        <v>341</v>
      </c>
      <c r="B649" s="113" t="s">
        <v>113</v>
      </c>
      <c r="C649" s="113" t="s">
        <v>60</v>
      </c>
      <c r="D649" s="113" t="s">
        <v>775</v>
      </c>
      <c r="E649" s="113" t="s">
        <v>342</v>
      </c>
      <c r="F649" s="114">
        <v>0</v>
      </c>
      <c r="G649" s="114">
        <v>0</v>
      </c>
      <c r="H649" s="114">
        <v>16168.4</v>
      </c>
    </row>
    <row r="650" spans="1:8" s="33" customFormat="1" ht="14.25" customHeight="1" x14ac:dyDescent="0.25">
      <c r="A650" s="119" t="s">
        <v>382</v>
      </c>
      <c r="B650" s="113" t="s">
        <v>113</v>
      </c>
      <c r="C650" s="113" t="s">
        <v>196</v>
      </c>
      <c r="D650" s="113" t="s">
        <v>57</v>
      </c>
      <c r="E650" s="113" t="s">
        <v>58</v>
      </c>
      <c r="F650" s="114">
        <f>F651+F660+F695+F656</f>
        <v>2836.9999999999995</v>
      </c>
      <c r="G650" s="114">
        <f>G651+G660+G695+G656</f>
        <v>2735.3</v>
      </c>
      <c r="H650" s="114">
        <f>H651+H660+H695+H656</f>
        <v>2634.6</v>
      </c>
    </row>
    <row r="651" spans="1:8" s="33" customFormat="1" ht="54.75" customHeight="1" x14ac:dyDescent="0.25">
      <c r="A651" s="119" t="s">
        <v>784</v>
      </c>
      <c r="B651" s="113" t="s">
        <v>113</v>
      </c>
      <c r="C651" s="113" t="s">
        <v>196</v>
      </c>
      <c r="D651" s="113" t="s">
        <v>356</v>
      </c>
      <c r="E651" s="113" t="s">
        <v>58</v>
      </c>
      <c r="F651" s="114">
        <f t="shared" ref="F651:H654" si="126">F652</f>
        <v>34</v>
      </c>
      <c r="G651" s="114">
        <f t="shared" si="126"/>
        <v>0</v>
      </c>
      <c r="H651" s="114">
        <f t="shared" si="126"/>
        <v>0</v>
      </c>
    </row>
    <row r="652" spans="1:8" s="33" customFormat="1" ht="79.5" customHeight="1" x14ac:dyDescent="0.25">
      <c r="A652" s="119" t="s">
        <v>384</v>
      </c>
      <c r="B652" s="113" t="s">
        <v>113</v>
      </c>
      <c r="C652" s="113" t="s">
        <v>196</v>
      </c>
      <c r="D652" s="113" t="s">
        <v>358</v>
      </c>
      <c r="E652" s="113" t="s">
        <v>58</v>
      </c>
      <c r="F652" s="114">
        <f t="shared" si="126"/>
        <v>34</v>
      </c>
      <c r="G652" s="114">
        <f t="shared" si="126"/>
        <v>0</v>
      </c>
      <c r="H652" s="114">
        <f t="shared" si="126"/>
        <v>0</v>
      </c>
    </row>
    <row r="653" spans="1:8" s="33" customFormat="1" ht="14.25" customHeight="1" x14ac:dyDescent="0.25">
      <c r="A653" s="119" t="s">
        <v>134</v>
      </c>
      <c r="B653" s="113" t="s">
        <v>113</v>
      </c>
      <c r="C653" s="113" t="s">
        <v>196</v>
      </c>
      <c r="D653" s="113" t="s">
        <v>359</v>
      </c>
      <c r="E653" s="113" t="s">
        <v>58</v>
      </c>
      <c r="F653" s="114">
        <f t="shared" si="126"/>
        <v>34</v>
      </c>
      <c r="G653" s="114">
        <f t="shared" si="126"/>
        <v>0</v>
      </c>
      <c r="H653" s="114">
        <f t="shared" si="126"/>
        <v>0</v>
      </c>
    </row>
    <row r="654" spans="1:8" s="33" customFormat="1" ht="68.25" customHeight="1" x14ac:dyDescent="0.25">
      <c r="A654" s="119" t="s">
        <v>67</v>
      </c>
      <c r="B654" s="113" t="s">
        <v>113</v>
      </c>
      <c r="C654" s="113" t="s">
        <v>196</v>
      </c>
      <c r="D654" s="113" t="s">
        <v>359</v>
      </c>
      <c r="E654" s="113" t="s">
        <v>68</v>
      </c>
      <c r="F654" s="114">
        <f t="shared" si="126"/>
        <v>34</v>
      </c>
      <c r="G654" s="114">
        <f t="shared" si="126"/>
        <v>0</v>
      </c>
      <c r="H654" s="114">
        <f t="shared" si="126"/>
        <v>0</v>
      </c>
    </row>
    <row r="655" spans="1:8" s="33" customFormat="1" ht="20.25" customHeight="1" x14ac:dyDescent="0.25">
      <c r="A655" s="119" t="s">
        <v>192</v>
      </c>
      <c r="B655" s="113" t="s">
        <v>113</v>
      </c>
      <c r="C655" s="113" t="s">
        <v>196</v>
      </c>
      <c r="D655" s="113" t="s">
        <v>359</v>
      </c>
      <c r="E655" s="113" t="s">
        <v>193</v>
      </c>
      <c r="F655" s="114">
        <v>34</v>
      </c>
      <c r="G655" s="114">
        <v>0</v>
      </c>
      <c r="H655" s="114">
        <v>0</v>
      </c>
    </row>
    <row r="656" spans="1:8" s="33" customFormat="1" ht="45.75" customHeight="1" x14ac:dyDescent="0.25">
      <c r="A656" s="119" t="s">
        <v>798</v>
      </c>
      <c r="B656" s="113" t="s">
        <v>113</v>
      </c>
      <c r="C656" s="113" t="s">
        <v>196</v>
      </c>
      <c r="D656" s="113" t="s">
        <v>776</v>
      </c>
      <c r="E656" s="113" t="s">
        <v>58</v>
      </c>
      <c r="F656" s="114">
        <v>0</v>
      </c>
      <c r="G656" s="114">
        <f t="shared" ref="G656:H658" si="127">G657</f>
        <v>34</v>
      </c>
      <c r="H656" s="114">
        <f t="shared" si="127"/>
        <v>34</v>
      </c>
    </row>
    <row r="657" spans="1:8" s="33" customFormat="1" ht="20.25" customHeight="1" x14ac:dyDescent="0.25">
      <c r="A657" s="119" t="s">
        <v>134</v>
      </c>
      <c r="B657" s="113" t="s">
        <v>113</v>
      </c>
      <c r="C657" s="113" t="s">
        <v>196</v>
      </c>
      <c r="D657" s="113" t="s">
        <v>777</v>
      </c>
      <c r="E657" s="113" t="s">
        <v>58</v>
      </c>
      <c r="F657" s="114">
        <v>0</v>
      </c>
      <c r="G657" s="114">
        <f t="shared" si="127"/>
        <v>34</v>
      </c>
      <c r="H657" s="114">
        <f t="shared" si="127"/>
        <v>34</v>
      </c>
    </row>
    <row r="658" spans="1:8" s="33" customFormat="1" ht="70.5" customHeight="1" x14ac:dyDescent="0.25">
      <c r="A658" s="119" t="s">
        <v>67</v>
      </c>
      <c r="B658" s="113" t="s">
        <v>113</v>
      </c>
      <c r="C658" s="113" t="s">
        <v>196</v>
      </c>
      <c r="D658" s="113" t="s">
        <v>777</v>
      </c>
      <c r="E658" s="113" t="s">
        <v>68</v>
      </c>
      <c r="F658" s="114">
        <v>0</v>
      </c>
      <c r="G658" s="114">
        <f t="shared" si="127"/>
        <v>34</v>
      </c>
      <c r="H658" s="114">
        <f t="shared" si="127"/>
        <v>34</v>
      </c>
    </row>
    <row r="659" spans="1:8" s="33" customFormat="1" ht="20.25" customHeight="1" x14ac:dyDescent="0.25">
      <c r="A659" s="119" t="s">
        <v>192</v>
      </c>
      <c r="B659" s="113" t="s">
        <v>113</v>
      </c>
      <c r="C659" s="113" t="s">
        <v>196</v>
      </c>
      <c r="D659" s="113" t="s">
        <v>777</v>
      </c>
      <c r="E659" s="113" t="s">
        <v>193</v>
      </c>
      <c r="F659" s="114">
        <v>0</v>
      </c>
      <c r="G659" s="114">
        <v>34</v>
      </c>
      <c r="H659" s="114">
        <v>34</v>
      </c>
    </row>
    <row r="660" spans="1:8" s="33" customFormat="1" ht="54.75" customHeight="1" x14ac:dyDescent="0.25">
      <c r="A660" s="130" t="s">
        <v>786</v>
      </c>
      <c r="B660" s="113" t="s">
        <v>113</v>
      </c>
      <c r="C660" s="113" t="s">
        <v>196</v>
      </c>
      <c r="D660" s="113" t="s">
        <v>361</v>
      </c>
      <c r="E660" s="113" t="s">
        <v>58</v>
      </c>
      <c r="F660" s="114">
        <f>F661+F684+F688</f>
        <v>2802.9999999999995</v>
      </c>
      <c r="G660" s="114">
        <f>G661+G684+G688</f>
        <v>2701.3</v>
      </c>
      <c r="H660" s="114">
        <f>H661+H684+H688</f>
        <v>0</v>
      </c>
    </row>
    <row r="661" spans="1:8" s="33" customFormat="1" ht="64.5" customHeight="1" x14ac:dyDescent="0.25">
      <c r="A661" s="119" t="s">
        <v>362</v>
      </c>
      <c r="B661" s="113" t="s">
        <v>113</v>
      </c>
      <c r="C661" s="113" t="s">
        <v>196</v>
      </c>
      <c r="D661" s="113" t="s">
        <v>363</v>
      </c>
      <c r="E661" s="113" t="s">
        <v>58</v>
      </c>
      <c r="F661" s="114">
        <f>F662+F675+F678+F681+F669+F672</f>
        <v>2318.7999999999997</v>
      </c>
      <c r="G661" s="114">
        <f t="shared" ref="G661:H661" si="128">G662+G675+G678+G681+G669+G672</f>
        <v>2423</v>
      </c>
      <c r="H661" s="114">
        <f t="shared" si="128"/>
        <v>0</v>
      </c>
    </row>
    <row r="662" spans="1:8" s="33" customFormat="1" ht="30.75" customHeight="1" x14ac:dyDescent="0.25">
      <c r="A662" s="119" t="s">
        <v>190</v>
      </c>
      <c r="B662" s="113" t="s">
        <v>113</v>
      </c>
      <c r="C662" s="113" t="s">
        <v>196</v>
      </c>
      <c r="D662" s="113" t="s">
        <v>364</v>
      </c>
      <c r="E662" s="113" t="s">
        <v>58</v>
      </c>
      <c r="F662" s="114">
        <f>F663+F665+F667</f>
        <v>1875.3</v>
      </c>
      <c r="G662" s="114">
        <f>G663+G665</f>
        <v>2032.4</v>
      </c>
      <c r="H662" s="114">
        <f>H663+H665</f>
        <v>0</v>
      </c>
    </row>
    <row r="663" spans="1:8" s="33" customFormat="1" ht="69" customHeight="1" x14ac:dyDescent="0.25">
      <c r="A663" s="119" t="s">
        <v>67</v>
      </c>
      <c r="B663" s="113" t="s">
        <v>113</v>
      </c>
      <c r="C663" s="113" t="s">
        <v>196</v>
      </c>
      <c r="D663" s="113" t="s">
        <v>364</v>
      </c>
      <c r="E663" s="113" t="s">
        <v>68</v>
      </c>
      <c r="F663" s="114">
        <f>F664</f>
        <v>1865.3</v>
      </c>
      <c r="G663" s="114">
        <f>G664</f>
        <v>2032.4</v>
      </c>
      <c r="H663" s="114">
        <f>H664</f>
        <v>0</v>
      </c>
    </row>
    <row r="664" spans="1:8" s="33" customFormat="1" ht="21" customHeight="1" x14ac:dyDescent="0.25">
      <c r="A664" s="119" t="s">
        <v>192</v>
      </c>
      <c r="B664" s="113" t="s">
        <v>113</v>
      </c>
      <c r="C664" s="113" t="s">
        <v>196</v>
      </c>
      <c r="D664" s="113" t="s">
        <v>364</v>
      </c>
      <c r="E664" s="113" t="s">
        <v>193</v>
      </c>
      <c r="F664" s="114">
        <v>1865.3</v>
      </c>
      <c r="G664" s="114">
        <v>2032.4</v>
      </c>
      <c r="H664" s="114">
        <v>0</v>
      </c>
    </row>
    <row r="665" spans="1:8" s="33" customFormat="1" ht="29.25" hidden="1" customHeight="1" x14ac:dyDescent="0.25">
      <c r="A665" s="119" t="s">
        <v>77</v>
      </c>
      <c r="B665" s="113" t="s">
        <v>113</v>
      </c>
      <c r="C665" s="113" t="s">
        <v>196</v>
      </c>
      <c r="D665" s="113" t="s">
        <v>364</v>
      </c>
      <c r="E665" s="113" t="s">
        <v>78</v>
      </c>
      <c r="F665" s="114">
        <f>F666</f>
        <v>0</v>
      </c>
      <c r="G665" s="114">
        <f>G666</f>
        <v>0</v>
      </c>
      <c r="H665" s="114">
        <f>H666</f>
        <v>0</v>
      </c>
    </row>
    <row r="666" spans="1:8" s="33" customFormat="1" ht="27.75" hidden="1" customHeight="1" x14ac:dyDescent="0.25">
      <c r="A666" s="119" t="s">
        <v>79</v>
      </c>
      <c r="B666" s="113" t="s">
        <v>113</v>
      </c>
      <c r="C666" s="113" t="s">
        <v>196</v>
      </c>
      <c r="D666" s="113" t="s">
        <v>364</v>
      </c>
      <c r="E666" s="113" t="s">
        <v>80</v>
      </c>
      <c r="F666" s="114">
        <v>0</v>
      </c>
      <c r="G666" s="114">
        <v>0</v>
      </c>
      <c r="H666" s="114">
        <v>0</v>
      </c>
    </row>
    <row r="667" spans="1:8" s="33" customFormat="1" ht="27.75" customHeight="1" x14ac:dyDescent="0.25">
      <c r="A667" s="119" t="s">
        <v>77</v>
      </c>
      <c r="B667" s="113" t="s">
        <v>113</v>
      </c>
      <c r="C667" s="113" t="s">
        <v>196</v>
      </c>
      <c r="D667" s="113" t="s">
        <v>364</v>
      </c>
      <c r="E667" s="113" t="s">
        <v>78</v>
      </c>
      <c r="F667" s="114">
        <f>F668</f>
        <v>10</v>
      </c>
      <c r="G667" s="114">
        <v>0</v>
      </c>
      <c r="H667" s="114">
        <v>0</v>
      </c>
    </row>
    <row r="668" spans="1:8" s="33" customFormat="1" ht="27.75" customHeight="1" x14ac:dyDescent="0.25">
      <c r="A668" s="119" t="s">
        <v>79</v>
      </c>
      <c r="B668" s="113" t="s">
        <v>113</v>
      </c>
      <c r="C668" s="113" t="s">
        <v>196</v>
      </c>
      <c r="D668" s="113" t="s">
        <v>364</v>
      </c>
      <c r="E668" s="113" t="s">
        <v>80</v>
      </c>
      <c r="F668" s="114">
        <v>10</v>
      </c>
      <c r="G668" s="114">
        <v>0</v>
      </c>
      <c r="H668" s="114">
        <v>0</v>
      </c>
    </row>
    <row r="669" spans="1:8" s="33" customFormat="1" ht="56.25" customHeight="1" x14ac:dyDescent="0.25">
      <c r="A669" s="119" t="s">
        <v>727</v>
      </c>
      <c r="B669" s="113" t="s">
        <v>113</v>
      </c>
      <c r="C669" s="113" t="s">
        <v>196</v>
      </c>
      <c r="D669" s="113" t="s">
        <v>728</v>
      </c>
      <c r="E669" s="113" t="s">
        <v>58</v>
      </c>
      <c r="F669" s="114">
        <f>F670</f>
        <v>293</v>
      </c>
      <c r="G669" s="114">
        <f t="shared" ref="G669:H669" si="129">G670</f>
        <v>293</v>
      </c>
      <c r="H669" s="114">
        <f t="shared" si="129"/>
        <v>0</v>
      </c>
    </row>
    <row r="670" spans="1:8" s="33" customFormat="1" ht="73.5" customHeight="1" x14ac:dyDescent="0.25">
      <c r="A670" s="119" t="s">
        <v>67</v>
      </c>
      <c r="B670" s="113" t="s">
        <v>113</v>
      </c>
      <c r="C670" s="113" t="s">
        <v>196</v>
      </c>
      <c r="D670" s="113" t="s">
        <v>728</v>
      </c>
      <c r="E670" s="113" t="s">
        <v>68</v>
      </c>
      <c r="F670" s="114">
        <f>F671</f>
        <v>293</v>
      </c>
      <c r="G670" s="114">
        <f t="shared" ref="G670:H670" si="130">G671</f>
        <v>293</v>
      </c>
      <c r="H670" s="114">
        <f t="shared" si="130"/>
        <v>0</v>
      </c>
    </row>
    <row r="671" spans="1:8" s="33" customFormat="1" ht="21.75" customHeight="1" x14ac:dyDescent="0.25">
      <c r="A671" s="119" t="s">
        <v>192</v>
      </c>
      <c r="B671" s="113" t="s">
        <v>113</v>
      </c>
      <c r="C671" s="113" t="s">
        <v>196</v>
      </c>
      <c r="D671" s="113" t="s">
        <v>728</v>
      </c>
      <c r="E671" s="113" t="s">
        <v>193</v>
      </c>
      <c r="F671" s="114">
        <v>293</v>
      </c>
      <c r="G671" s="114">
        <v>293</v>
      </c>
      <c r="H671" s="114">
        <v>0</v>
      </c>
    </row>
    <row r="672" spans="1:8" s="33" customFormat="1" ht="57" customHeight="1" x14ac:dyDescent="0.25">
      <c r="A672" s="119" t="s">
        <v>686</v>
      </c>
      <c r="B672" s="113" t="s">
        <v>113</v>
      </c>
      <c r="C672" s="113" t="s">
        <v>196</v>
      </c>
      <c r="D672" s="113" t="s">
        <v>729</v>
      </c>
      <c r="E672" s="113" t="s">
        <v>58</v>
      </c>
      <c r="F672" s="114">
        <f>F673</f>
        <v>97.6</v>
      </c>
      <c r="G672" s="114">
        <f t="shared" ref="G672:H672" si="131">G673</f>
        <v>97.6</v>
      </c>
      <c r="H672" s="114">
        <f t="shared" si="131"/>
        <v>0</v>
      </c>
    </row>
    <row r="673" spans="1:8" s="33" customFormat="1" ht="66.75" customHeight="1" x14ac:dyDescent="0.25">
      <c r="A673" s="119" t="s">
        <v>67</v>
      </c>
      <c r="B673" s="113" t="s">
        <v>113</v>
      </c>
      <c r="C673" s="113" t="s">
        <v>196</v>
      </c>
      <c r="D673" s="113" t="s">
        <v>729</v>
      </c>
      <c r="E673" s="113" t="s">
        <v>68</v>
      </c>
      <c r="F673" s="114">
        <f>F674</f>
        <v>97.6</v>
      </c>
      <c r="G673" s="114">
        <f t="shared" ref="G673:H673" si="132">G674</f>
        <v>97.6</v>
      </c>
      <c r="H673" s="114">
        <f t="shared" si="132"/>
        <v>0</v>
      </c>
    </row>
    <row r="674" spans="1:8" s="33" customFormat="1" ht="21.75" customHeight="1" x14ac:dyDescent="0.25">
      <c r="A674" s="119" t="s">
        <v>192</v>
      </c>
      <c r="B674" s="113" t="s">
        <v>113</v>
      </c>
      <c r="C674" s="113" t="s">
        <v>196</v>
      </c>
      <c r="D674" s="113" t="s">
        <v>729</v>
      </c>
      <c r="E674" s="113" t="s">
        <v>193</v>
      </c>
      <c r="F674" s="114">
        <v>97.6</v>
      </c>
      <c r="G674" s="114">
        <v>97.6</v>
      </c>
      <c r="H674" s="114">
        <v>0</v>
      </c>
    </row>
    <row r="675" spans="1:8" s="33" customFormat="1" ht="45" customHeight="1" x14ac:dyDescent="0.25">
      <c r="A675" s="119" t="s">
        <v>648</v>
      </c>
      <c r="B675" s="113" t="s">
        <v>113</v>
      </c>
      <c r="C675" s="113" t="s">
        <v>196</v>
      </c>
      <c r="D675" s="113" t="s">
        <v>682</v>
      </c>
      <c r="E675" s="113" t="s">
        <v>58</v>
      </c>
      <c r="F675" s="114">
        <f t="shared" ref="F675:H676" si="133">F676</f>
        <v>2.6</v>
      </c>
      <c r="G675" s="114">
        <f t="shared" si="133"/>
        <v>0</v>
      </c>
      <c r="H675" s="114">
        <f t="shared" si="133"/>
        <v>0</v>
      </c>
    </row>
    <row r="676" spans="1:8" s="33" customFormat="1" ht="65.25" customHeight="1" x14ac:dyDescent="0.25">
      <c r="A676" s="119" t="s">
        <v>67</v>
      </c>
      <c r="B676" s="113" t="s">
        <v>113</v>
      </c>
      <c r="C676" s="113" t="s">
        <v>196</v>
      </c>
      <c r="D676" s="113" t="s">
        <v>682</v>
      </c>
      <c r="E676" s="113" t="s">
        <v>68</v>
      </c>
      <c r="F676" s="114">
        <f t="shared" si="133"/>
        <v>2.6</v>
      </c>
      <c r="G676" s="114">
        <f t="shared" si="133"/>
        <v>0</v>
      </c>
      <c r="H676" s="114">
        <f t="shared" si="133"/>
        <v>0</v>
      </c>
    </row>
    <row r="677" spans="1:8" s="33" customFormat="1" ht="27.75" customHeight="1" x14ac:dyDescent="0.25">
      <c r="A677" s="119" t="s">
        <v>192</v>
      </c>
      <c r="B677" s="113" t="s">
        <v>113</v>
      </c>
      <c r="C677" s="113" t="s">
        <v>196</v>
      </c>
      <c r="D677" s="113" t="s">
        <v>682</v>
      </c>
      <c r="E677" s="113" t="s">
        <v>193</v>
      </c>
      <c r="F677" s="114">
        <v>2.6</v>
      </c>
      <c r="G677" s="114">
        <v>0</v>
      </c>
      <c r="H677" s="114">
        <v>0</v>
      </c>
    </row>
    <row r="678" spans="1:8" s="33" customFormat="1" ht="27.75" customHeight="1" x14ac:dyDescent="0.25">
      <c r="A678" s="119" t="s">
        <v>645</v>
      </c>
      <c r="B678" s="113" t="s">
        <v>113</v>
      </c>
      <c r="C678" s="113" t="s">
        <v>196</v>
      </c>
      <c r="D678" s="113" t="s">
        <v>683</v>
      </c>
      <c r="E678" s="113" t="s">
        <v>58</v>
      </c>
      <c r="F678" s="114">
        <f>F679</f>
        <v>50.3</v>
      </c>
      <c r="G678" s="114">
        <f t="shared" ref="G678:H679" si="134">G679</f>
        <v>0</v>
      </c>
      <c r="H678" s="114">
        <f t="shared" si="134"/>
        <v>0</v>
      </c>
    </row>
    <row r="679" spans="1:8" s="33" customFormat="1" ht="71.25" customHeight="1" x14ac:dyDescent="0.25">
      <c r="A679" s="119" t="s">
        <v>67</v>
      </c>
      <c r="B679" s="113" t="s">
        <v>113</v>
      </c>
      <c r="C679" s="113" t="s">
        <v>196</v>
      </c>
      <c r="D679" s="113" t="s">
        <v>683</v>
      </c>
      <c r="E679" s="113" t="s">
        <v>68</v>
      </c>
      <c r="F679" s="114">
        <f>F680</f>
        <v>50.3</v>
      </c>
      <c r="G679" s="114">
        <f t="shared" si="134"/>
        <v>0</v>
      </c>
      <c r="H679" s="114">
        <f t="shared" si="134"/>
        <v>0</v>
      </c>
    </row>
    <row r="680" spans="1:8" s="33" customFormat="1" ht="21.75" customHeight="1" x14ac:dyDescent="0.25">
      <c r="A680" s="119" t="s">
        <v>192</v>
      </c>
      <c r="B680" s="113" t="s">
        <v>113</v>
      </c>
      <c r="C680" s="113" t="s">
        <v>196</v>
      </c>
      <c r="D680" s="113" t="s">
        <v>683</v>
      </c>
      <c r="E680" s="113" t="s">
        <v>193</v>
      </c>
      <c r="F680" s="114">
        <v>50.3</v>
      </c>
      <c r="G680" s="114">
        <v>0</v>
      </c>
      <c r="H680" s="114">
        <v>0</v>
      </c>
    </row>
    <row r="681" spans="1:8" s="33" customFormat="1" ht="43.5" hidden="1" customHeight="1" x14ac:dyDescent="0.25">
      <c r="A681" s="119" t="s">
        <v>643</v>
      </c>
      <c r="B681" s="113" t="s">
        <v>113</v>
      </c>
      <c r="C681" s="113" t="s">
        <v>196</v>
      </c>
      <c r="D681" s="113" t="s">
        <v>684</v>
      </c>
      <c r="E681" s="113" t="s">
        <v>58</v>
      </c>
      <c r="F681" s="114">
        <f>F682</f>
        <v>0</v>
      </c>
      <c r="G681" s="114">
        <v>0</v>
      </c>
      <c r="H681" s="114">
        <v>0</v>
      </c>
    </row>
    <row r="682" spans="1:8" s="33" customFormat="1" ht="27.75" hidden="1" customHeight="1" x14ac:dyDescent="0.25">
      <c r="A682" s="119" t="s">
        <v>77</v>
      </c>
      <c r="B682" s="113" t="s">
        <v>113</v>
      </c>
      <c r="C682" s="113" t="s">
        <v>196</v>
      </c>
      <c r="D682" s="113" t="s">
        <v>684</v>
      </c>
      <c r="E682" s="113" t="s">
        <v>78</v>
      </c>
      <c r="F682" s="114">
        <f>F683</f>
        <v>0</v>
      </c>
      <c r="G682" s="114">
        <v>0</v>
      </c>
      <c r="H682" s="114">
        <v>0</v>
      </c>
    </row>
    <row r="683" spans="1:8" s="33" customFormat="1" ht="27.75" hidden="1" customHeight="1" x14ac:dyDescent="0.25">
      <c r="A683" s="119" t="s">
        <v>79</v>
      </c>
      <c r="B683" s="113" t="s">
        <v>113</v>
      </c>
      <c r="C683" s="113" t="s">
        <v>196</v>
      </c>
      <c r="D683" s="113" t="s">
        <v>684</v>
      </c>
      <c r="E683" s="113" t="s">
        <v>80</v>
      </c>
      <c r="F683" s="114"/>
      <c r="G683" s="114"/>
      <c r="H683" s="114"/>
    </row>
    <row r="684" spans="1:8" s="33" customFormat="1" ht="48" customHeight="1" x14ac:dyDescent="0.25">
      <c r="A684" s="119" t="s">
        <v>365</v>
      </c>
      <c r="B684" s="113" t="s">
        <v>113</v>
      </c>
      <c r="C684" s="113" t="s">
        <v>196</v>
      </c>
      <c r="D684" s="113" t="s">
        <v>366</v>
      </c>
      <c r="E684" s="113" t="s">
        <v>58</v>
      </c>
      <c r="F684" s="114">
        <f t="shared" ref="F684:H686" si="135">F685</f>
        <v>51.5</v>
      </c>
      <c r="G684" s="114">
        <f t="shared" si="135"/>
        <v>0</v>
      </c>
      <c r="H684" s="114">
        <f t="shared" si="135"/>
        <v>0</v>
      </c>
    </row>
    <row r="685" spans="1:8" s="33" customFormat="1" ht="27.75" customHeight="1" x14ac:dyDescent="0.25">
      <c r="A685" s="119" t="s">
        <v>190</v>
      </c>
      <c r="B685" s="113" t="s">
        <v>113</v>
      </c>
      <c r="C685" s="113" t="s">
        <v>196</v>
      </c>
      <c r="D685" s="113" t="s">
        <v>367</v>
      </c>
      <c r="E685" s="113" t="s">
        <v>58</v>
      </c>
      <c r="F685" s="114">
        <f t="shared" si="135"/>
        <v>51.5</v>
      </c>
      <c r="G685" s="114">
        <f t="shared" si="135"/>
        <v>0</v>
      </c>
      <c r="H685" s="114">
        <f t="shared" si="135"/>
        <v>0</v>
      </c>
    </row>
    <row r="686" spans="1:8" s="33" customFormat="1" ht="27.75" customHeight="1" x14ac:dyDescent="0.25">
      <c r="A686" s="119" t="s">
        <v>77</v>
      </c>
      <c r="B686" s="113" t="s">
        <v>113</v>
      </c>
      <c r="C686" s="113" t="s">
        <v>196</v>
      </c>
      <c r="D686" s="113" t="s">
        <v>367</v>
      </c>
      <c r="E686" s="113" t="s">
        <v>78</v>
      </c>
      <c r="F686" s="114">
        <f t="shared" si="135"/>
        <v>51.5</v>
      </c>
      <c r="G686" s="114">
        <f t="shared" si="135"/>
        <v>0</v>
      </c>
      <c r="H686" s="114">
        <f t="shared" si="135"/>
        <v>0</v>
      </c>
    </row>
    <row r="687" spans="1:8" s="33" customFormat="1" ht="27.75" customHeight="1" x14ac:dyDescent="0.25">
      <c r="A687" s="119" t="s">
        <v>79</v>
      </c>
      <c r="B687" s="113" t="s">
        <v>113</v>
      </c>
      <c r="C687" s="113" t="s">
        <v>196</v>
      </c>
      <c r="D687" s="113" t="s">
        <v>367</v>
      </c>
      <c r="E687" s="113" t="s">
        <v>80</v>
      </c>
      <c r="F687" s="114">
        <v>51.5</v>
      </c>
      <c r="G687" s="114">
        <v>0</v>
      </c>
      <c r="H687" s="114">
        <v>0</v>
      </c>
    </row>
    <row r="688" spans="1:8" s="33" customFormat="1" ht="27.75" customHeight="1" x14ac:dyDescent="0.25">
      <c r="A688" s="119" t="s">
        <v>368</v>
      </c>
      <c r="B688" s="113" t="s">
        <v>113</v>
      </c>
      <c r="C688" s="113" t="s">
        <v>196</v>
      </c>
      <c r="D688" s="113" t="s">
        <v>369</v>
      </c>
      <c r="E688" s="113" t="s">
        <v>58</v>
      </c>
      <c r="F688" s="114">
        <f>F689+F692</f>
        <v>432.7</v>
      </c>
      <c r="G688" s="114">
        <f>G689+G692</f>
        <v>278.3</v>
      </c>
      <c r="H688" s="114">
        <f>H689+H692</f>
        <v>0</v>
      </c>
    </row>
    <row r="689" spans="1:8" s="33" customFormat="1" ht="27.75" customHeight="1" x14ac:dyDescent="0.25">
      <c r="A689" s="119" t="s">
        <v>190</v>
      </c>
      <c r="B689" s="113" t="s">
        <v>113</v>
      </c>
      <c r="C689" s="113" t="s">
        <v>196</v>
      </c>
      <c r="D689" s="113" t="s">
        <v>370</v>
      </c>
      <c r="E689" s="113" t="s">
        <v>58</v>
      </c>
      <c r="F689" s="114">
        <f t="shared" ref="F689:H690" si="136">F690</f>
        <v>392.7</v>
      </c>
      <c r="G689" s="114">
        <f t="shared" si="136"/>
        <v>231.7</v>
      </c>
      <c r="H689" s="114">
        <f t="shared" si="136"/>
        <v>0</v>
      </c>
    </row>
    <row r="690" spans="1:8" s="33" customFormat="1" ht="27.75" customHeight="1" x14ac:dyDescent="0.25">
      <c r="A690" s="119" t="s">
        <v>77</v>
      </c>
      <c r="B690" s="113" t="s">
        <v>113</v>
      </c>
      <c r="C690" s="113" t="s">
        <v>196</v>
      </c>
      <c r="D690" s="113" t="s">
        <v>370</v>
      </c>
      <c r="E690" s="113" t="s">
        <v>78</v>
      </c>
      <c r="F690" s="114">
        <f t="shared" si="136"/>
        <v>392.7</v>
      </c>
      <c r="G690" s="114">
        <f t="shared" si="136"/>
        <v>231.7</v>
      </c>
      <c r="H690" s="114">
        <f t="shared" si="136"/>
        <v>0</v>
      </c>
    </row>
    <row r="691" spans="1:8" s="33" customFormat="1" ht="27.75" customHeight="1" x14ac:dyDescent="0.25">
      <c r="A691" s="119" t="s">
        <v>79</v>
      </c>
      <c r="B691" s="113" t="s">
        <v>113</v>
      </c>
      <c r="C691" s="113" t="s">
        <v>196</v>
      </c>
      <c r="D691" s="113" t="s">
        <v>370</v>
      </c>
      <c r="E691" s="113" t="s">
        <v>80</v>
      </c>
      <c r="F691" s="114">
        <v>392.7</v>
      </c>
      <c r="G691" s="114">
        <v>231.7</v>
      </c>
      <c r="H691" s="114">
        <v>0</v>
      </c>
    </row>
    <row r="692" spans="1:8" s="33" customFormat="1" ht="61.5" customHeight="1" x14ac:dyDescent="0.25">
      <c r="A692" s="119" t="s">
        <v>188</v>
      </c>
      <c r="B692" s="113" t="s">
        <v>113</v>
      </c>
      <c r="C692" s="113" t="s">
        <v>196</v>
      </c>
      <c r="D692" s="113" t="s">
        <v>371</v>
      </c>
      <c r="E692" s="113" t="s">
        <v>58</v>
      </c>
      <c r="F692" s="114">
        <f t="shared" ref="F692:H693" si="137">F693</f>
        <v>40</v>
      </c>
      <c r="G692" s="114">
        <f t="shared" si="137"/>
        <v>46.6</v>
      </c>
      <c r="H692" s="114">
        <f t="shared" si="137"/>
        <v>0</v>
      </c>
    </row>
    <row r="693" spans="1:8" s="33" customFormat="1" ht="18" customHeight="1" x14ac:dyDescent="0.25">
      <c r="A693" s="119" t="s">
        <v>81</v>
      </c>
      <c r="B693" s="113" t="s">
        <v>113</v>
      </c>
      <c r="C693" s="113" t="s">
        <v>196</v>
      </c>
      <c r="D693" s="113" t="s">
        <v>371</v>
      </c>
      <c r="E693" s="113" t="s">
        <v>82</v>
      </c>
      <c r="F693" s="114">
        <f t="shared" si="137"/>
        <v>40</v>
      </c>
      <c r="G693" s="114">
        <f t="shared" si="137"/>
        <v>46.6</v>
      </c>
      <c r="H693" s="114">
        <f t="shared" si="137"/>
        <v>0</v>
      </c>
    </row>
    <row r="694" spans="1:8" s="33" customFormat="1" ht="18.75" customHeight="1" x14ac:dyDescent="0.25">
      <c r="A694" s="119" t="s">
        <v>83</v>
      </c>
      <c r="B694" s="113" t="s">
        <v>113</v>
      </c>
      <c r="C694" s="113" t="s">
        <v>196</v>
      </c>
      <c r="D694" s="113" t="s">
        <v>371</v>
      </c>
      <c r="E694" s="113" t="s">
        <v>84</v>
      </c>
      <c r="F694" s="114">
        <v>40</v>
      </c>
      <c r="G694" s="114">
        <v>46.6</v>
      </c>
      <c r="H694" s="114">
        <v>0</v>
      </c>
    </row>
    <row r="695" spans="1:8" s="33" customFormat="1" ht="51.75" customHeight="1" x14ac:dyDescent="0.25">
      <c r="A695" s="130" t="s">
        <v>787</v>
      </c>
      <c r="B695" s="113" t="s">
        <v>113</v>
      </c>
      <c r="C695" s="113" t="s">
        <v>196</v>
      </c>
      <c r="D695" s="113" t="s">
        <v>785</v>
      </c>
      <c r="E695" s="113" t="s">
        <v>58</v>
      </c>
      <c r="F695" s="114">
        <v>0</v>
      </c>
      <c r="G695" s="114">
        <v>0</v>
      </c>
      <c r="H695" s="114">
        <f>H696+H701+H704+H707</f>
        <v>2600.6</v>
      </c>
    </row>
    <row r="696" spans="1:8" s="33" customFormat="1" ht="26.25" customHeight="1" x14ac:dyDescent="0.25">
      <c r="A696" s="119" t="s">
        <v>190</v>
      </c>
      <c r="B696" s="113" t="s">
        <v>113</v>
      </c>
      <c r="C696" s="113" t="s">
        <v>196</v>
      </c>
      <c r="D696" s="113" t="s">
        <v>788</v>
      </c>
      <c r="E696" s="113" t="s">
        <v>58</v>
      </c>
      <c r="F696" s="114">
        <v>0</v>
      </c>
      <c r="G696" s="114">
        <v>0</v>
      </c>
      <c r="H696" s="114">
        <f>H697+H699</f>
        <v>2163.4</v>
      </c>
    </row>
    <row r="697" spans="1:8" s="33" customFormat="1" ht="67.5" customHeight="1" x14ac:dyDescent="0.25">
      <c r="A697" s="119" t="s">
        <v>67</v>
      </c>
      <c r="B697" s="113" t="s">
        <v>113</v>
      </c>
      <c r="C697" s="113" t="s">
        <v>196</v>
      </c>
      <c r="D697" s="113" t="s">
        <v>788</v>
      </c>
      <c r="E697" s="113" t="s">
        <v>68</v>
      </c>
      <c r="F697" s="114">
        <v>0</v>
      </c>
      <c r="G697" s="114">
        <v>0</v>
      </c>
      <c r="H697" s="114">
        <f>H698</f>
        <v>2032.4</v>
      </c>
    </row>
    <row r="698" spans="1:8" s="33" customFormat="1" ht="18.75" customHeight="1" x14ac:dyDescent="0.25">
      <c r="A698" s="119" t="s">
        <v>192</v>
      </c>
      <c r="B698" s="113" t="s">
        <v>113</v>
      </c>
      <c r="C698" s="113" t="s">
        <v>196</v>
      </c>
      <c r="D698" s="113" t="s">
        <v>788</v>
      </c>
      <c r="E698" s="113" t="s">
        <v>193</v>
      </c>
      <c r="F698" s="114">
        <v>0</v>
      </c>
      <c r="G698" s="114">
        <v>0</v>
      </c>
      <c r="H698" s="114">
        <v>2032.4</v>
      </c>
    </row>
    <row r="699" spans="1:8" s="33" customFormat="1" ht="27.75" customHeight="1" x14ac:dyDescent="0.25">
      <c r="A699" s="119" t="s">
        <v>77</v>
      </c>
      <c r="B699" s="113" t="s">
        <v>113</v>
      </c>
      <c r="C699" s="113" t="s">
        <v>196</v>
      </c>
      <c r="D699" s="113" t="s">
        <v>788</v>
      </c>
      <c r="E699" s="113" t="s">
        <v>78</v>
      </c>
      <c r="F699" s="114">
        <v>0</v>
      </c>
      <c r="G699" s="114">
        <v>0</v>
      </c>
      <c r="H699" s="114">
        <f>H700</f>
        <v>131</v>
      </c>
    </row>
    <row r="700" spans="1:8" s="33" customFormat="1" ht="30" customHeight="1" x14ac:dyDescent="0.25">
      <c r="A700" s="119" t="s">
        <v>79</v>
      </c>
      <c r="B700" s="113" t="s">
        <v>113</v>
      </c>
      <c r="C700" s="113" t="s">
        <v>196</v>
      </c>
      <c r="D700" s="113" t="s">
        <v>788</v>
      </c>
      <c r="E700" s="113" t="s">
        <v>80</v>
      </c>
      <c r="F700" s="114">
        <v>0</v>
      </c>
      <c r="G700" s="114">
        <v>0</v>
      </c>
      <c r="H700" s="114">
        <v>131</v>
      </c>
    </row>
    <row r="701" spans="1:8" s="33" customFormat="1" ht="60" customHeight="1" x14ac:dyDescent="0.25">
      <c r="A701" s="119" t="s">
        <v>188</v>
      </c>
      <c r="B701" s="113" t="s">
        <v>113</v>
      </c>
      <c r="C701" s="113" t="s">
        <v>196</v>
      </c>
      <c r="D701" s="113" t="s">
        <v>805</v>
      </c>
      <c r="E701" s="113" t="s">
        <v>58</v>
      </c>
      <c r="F701" s="114">
        <v>0</v>
      </c>
      <c r="G701" s="114">
        <v>0</v>
      </c>
      <c r="H701" s="114">
        <f>H702</f>
        <v>46.6</v>
      </c>
    </row>
    <row r="702" spans="1:8" s="33" customFormat="1" ht="18.75" customHeight="1" x14ac:dyDescent="0.25">
      <c r="A702" s="119" t="s">
        <v>81</v>
      </c>
      <c r="B702" s="113" t="s">
        <v>113</v>
      </c>
      <c r="C702" s="113" t="s">
        <v>196</v>
      </c>
      <c r="D702" s="113" t="s">
        <v>805</v>
      </c>
      <c r="E702" s="113" t="s">
        <v>82</v>
      </c>
      <c r="F702" s="114">
        <v>0</v>
      </c>
      <c r="G702" s="114">
        <v>0</v>
      </c>
      <c r="H702" s="114">
        <f>H703</f>
        <v>46.6</v>
      </c>
    </row>
    <row r="703" spans="1:8" s="33" customFormat="1" ht="18.75" customHeight="1" x14ac:dyDescent="0.25">
      <c r="A703" s="119" t="s">
        <v>83</v>
      </c>
      <c r="B703" s="113" t="s">
        <v>113</v>
      </c>
      <c r="C703" s="113" t="s">
        <v>196</v>
      </c>
      <c r="D703" s="113" t="s">
        <v>805</v>
      </c>
      <c r="E703" s="113" t="s">
        <v>84</v>
      </c>
      <c r="F703" s="114">
        <v>0</v>
      </c>
      <c r="G703" s="114">
        <v>0</v>
      </c>
      <c r="H703" s="114">
        <v>46.6</v>
      </c>
    </row>
    <row r="704" spans="1:8" s="33" customFormat="1" ht="58.5" customHeight="1" x14ac:dyDescent="0.25">
      <c r="A704" s="119" t="s">
        <v>727</v>
      </c>
      <c r="B704" s="113" t="s">
        <v>113</v>
      </c>
      <c r="C704" s="113" t="s">
        <v>196</v>
      </c>
      <c r="D704" s="113" t="s">
        <v>789</v>
      </c>
      <c r="E704" s="113" t="s">
        <v>58</v>
      </c>
      <c r="F704" s="114">
        <v>0</v>
      </c>
      <c r="G704" s="114">
        <v>0</v>
      </c>
      <c r="H704" s="114">
        <f>H705</f>
        <v>293</v>
      </c>
    </row>
    <row r="705" spans="1:8" s="33" customFormat="1" ht="70.5" customHeight="1" x14ac:dyDescent="0.25">
      <c r="A705" s="119" t="s">
        <v>67</v>
      </c>
      <c r="B705" s="113" t="s">
        <v>113</v>
      </c>
      <c r="C705" s="113" t="s">
        <v>196</v>
      </c>
      <c r="D705" s="113" t="s">
        <v>789</v>
      </c>
      <c r="E705" s="113" t="s">
        <v>68</v>
      </c>
      <c r="F705" s="114">
        <v>0</v>
      </c>
      <c r="G705" s="114">
        <v>0</v>
      </c>
      <c r="H705" s="114">
        <f>H706</f>
        <v>293</v>
      </c>
    </row>
    <row r="706" spans="1:8" s="33" customFormat="1" ht="18.75" customHeight="1" x14ac:dyDescent="0.25">
      <c r="A706" s="119" t="s">
        <v>192</v>
      </c>
      <c r="B706" s="113" t="s">
        <v>113</v>
      </c>
      <c r="C706" s="113" t="s">
        <v>196</v>
      </c>
      <c r="D706" s="113" t="s">
        <v>789</v>
      </c>
      <c r="E706" s="113" t="s">
        <v>193</v>
      </c>
      <c r="F706" s="114">
        <v>0</v>
      </c>
      <c r="G706" s="114">
        <v>0</v>
      </c>
      <c r="H706" s="114">
        <v>293</v>
      </c>
    </row>
    <row r="707" spans="1:8" s="33" customFormat="1" ht="60" customHeight="1" x14ac:dyDescent="0.25">
      <c r="A707" s="119" t="s">
        <v>686</v>
      </c>
      <c r="B707" s="113" t="s">
        <v>113</v>
      </c>
      <c r="C707" s="113" t="s">
        <v>196</v>
      </c>
      <c r="D707" s="113" t="s">
        <v>806</v>
      </c>
      <c r="E707" s="113" t="s">
        <v>58</v>
      </c>
      <c r="F707" s="114">
        <v>0</v>
      </c>
      <c r="G707" s="114">
        <v>0</v>
      </c>
      <c r="H707" s="114">
        <f>H708</f>
        <v>97.6</v>
      </c>
    </row>
    <row r="708" spans="1:8" s="33" customFormat="1" ht="67.5" customHeight="1" x14ac:dyDescent="0.25">
      <c r="A708" s="119" t="s">
        <v>67</v>
      </c>
      <c r="B708" s="113" t="s">
        <v>113</v>
      </c>
      <c r="C708" s="113" t="s">
        <v>196</v>
      </c>
      <c r="D708" s="113" t="s">
        <v>806</v>
      </c>
      <c r="E708" s="113" t="s">
        <v>68</v>
      </c>
      <c r="F708" s="114">
        <v>0</v>
      </c>
      <c r="G708" s="114">
        <v>0</v>
      </c>
      <c r="H708" s="114">
        <f>H709</f>
        <v>97.6</v>
      </c>
    </row>
    <row r="709" spans="1:8" s="33" customFormat="1" ht="18.75" customHeight="1" x14ac:dyDescent="0.25">
      <c r="A709" s="119" t="s">
        <v>192</v>
      </c>
      <c r="B709" s="113" t="s">
        <v>113</v>
      </c>
      <c r="C709" s="113" t="s">
        <v>196</v>
      </c>
      <c r="D709" s="113" t="s">
        <v>806</v>
      </c>
      <c r="E709" s="113" t="s">
        <v>193</v>
      </c>
      <c r="F709" s="114">
        <v>0</v>
      </c>
      <c r="G709" s="114">
        <v>0</v>
      </c>
      <c r="H709" s="114">
        <v>97.6</v>
      </c>
    </row>
    <row r="710" spans="1:8" s="33" customFormat="1" ht="31.5" customHeight="1" x14ac:dyDescent="0.25">
      <c r="A710" s="119" t="s">
        <v>385</v>
      </c>
      <c r="B710" s="113" t="s">
        <v>113</v>
      </c>
      <c r="C710" s="113" t="s">
        <v>101</v>
      </c>
      <c r="D710" s="113" t="s">
        <v>57</v>
      </c>
      <c r="E710" s="113" t="s">
        <v>58</v>
      </c>
      <c r="F710" s="114">
        <f t="shared" ref="F710:H714" si="138">F711</f>
        <v>187</v>
      </c>
      <c r="G710" s="114">
        <f t="shared" si="138"/>
        <v>187</v>
      </c>
      <c r="H710" s="114">
        <f>H711+H716</f>
        <v>50</v>
      </c>
    </row>
    <row r="711" spans="1:8" s="33" customFormat="1" ht="44.25" customHeight="1" x14ac:dyDescent="0.25">
      <c r="A711" s="119" t="s">
        <v>790</v>
      </c>
      <c r="B711" s="113" t="s">
        <v>113</v>
      </c>
      <c r="C711" s="113" t="s">
        <v>101</v>
      </c>
      <c r="D711" s="113" t="s">
        <v>136</v>
      </c>
      <c r="E711" s="113" t="s">
        <v>58</v>
      </c>
      <c r="F711" s="114">
        <f t="shared" si="138"/>
        <v>187</v>
      </c>
      <c r="G711" s="114">
        <f t="shared" si="138"/>
        <v>187</v>
      </c>
      <c r="H711" s="114">
        <f t="shared" si="138"/>
        <v>0</v>
      </c>
    </row>
    <row r="712" spans="1:8" s="33" customFormat="1" ht="106.5" customHeight="1" x14ac:dyDescent="0.25">
      <c r="A712" s="119" t="s">
        <v>386</v>
      </c>
      <c r="B712" s="113" t="s">
        <v>113</v>
      </c>
      <c r="C712" s="113" t="s">
        <v>101</v>
      </c>
      <c r="D712" s="113" t="s">
        <v>141</v>
      </c>
      <c r="E712" s="113" t="s">
        <v>58</v>
      </c>
      <c r="F712" s="114">
        <f t="shared" si="138"/>
        <v>187</v>
      </c>
      <c r="G712" s="114">
        <f t="shared" si="138"/>
        <v>187</v>
      </c>
      <c r="H712" s="114">
        <f t="shared" si="138"/>
        <v>0</v>
      </c>
    </row>
    <row r="713" spans="1:8" s="33" customFormat="1" ht="14.25" customHeight="1" x14ac:dyDescent="0.25">
      <c r="A713" s="119" t="s">
        <v>134</v>
      </c>
      <c r="B713" s="113" t="s">
        <v>113</v>
      </c>
      <c r="C713" s="113" t="s">
        <v>101</v>
      </c>
      <c r="D713" s="113" t="s">
        <v>142</v>
      </c>
      <c r="E713" s="113" t="s">
        <v>58</v>
      </c>
      <c r="F713" s="114">
        <f t="shared" si="138"/>
        <v>187</v>
      </c>
      <c r="G713" s="114">
        <f t="shared" si="138"/>
        <v>187</v>
      </c>
      <c r="H713" s="114">
        <f t="shared" si="138"/>
        <v>0</v>
      </c>
    </row>
    <row r="714" spans="1:8" s="33" customFormat="1" ht="28.5" customHeight="1" x14ac:dyDescent="0.25">
      <c r="A714" s="119" t="s">
        <v>77</v>
      </c>
      <c r="B714" s="113" t="s">
        <v>113</v>
      </c>
      <c r="C714" s="113" t="s">
        <v>101</v>
      </c>
      <c r="D714" s="113" t="s">
        <v>142</v>
      </c>
      <c r="E714" s="113" t="s">
        <v>78</v>
      </c>
      <c r="F714" s="114">
        <f t="shared" si="138"/>
        <v>187</v>
      </c>
      <c r="G714" s="114">
        <f t="shared" si="138"/>
        <v>187</v>
      </c>
      <c r="H714" s="114">
        <f t="shared" si="138"/>
        <v>0</v>
      </c>
    </row>
    <row r="715" spans="1:8" s="33" customFormat="1" ht="29.25" customHeight="1" x14ac:dyDescent="0.25">
      <c r="A715" s="119" t="s">
        <v>79</v>
      </c>
      <c r="B715" s="113" t="s">
        <v>113</v>
      </c>
      <c r="C715" s="113" t="s">
        <v>101</v>
      </c>
      <c r="D715" s="113" t="s">
        <v>142</v>
      </c>
      <c r="E715" s="113" t="s">
        <v>80</v>
      </c>
      <c r="F715" s="114">
        <v>187</v>
      </c>
      <c r="G715" s="114">
        <v>187</v>
      </c>
      <c r="H715" s="114">
        <v>0</v>
      </c>
    </row>
    <row r="716" spans="1:8" s="33" customFormat="1" ht="45" customHeight="1" x14ac:dyDescent="0.25">
      <c r="A716" s="119" t="s">
        <v>746</v>
      </c>
      <c r="B716" s="113" t="s">
        <v>113</v>
      </c>
      <c r="C716" s="113" t="s">
        <v>101</v>
      </c>
      <c r="D716" s="113" t="s">
        <v>744</v>
      </c>
      <c r="E716" s="113" t="s">
        <v>58</v>
      </c>
      <c r="F716" s="114">
        <v>0</v>
      </c>
      <c r="G716" s="114">
        <v>0</v>
      </c>
      <c r="H716" s="114">
        <f>H717</f>
        <v>50</v>
      </c>
    </row>
    <row r="717" spans="1:8" s="33" customFormat="1" ht="19.5" customHeight="1" x14ac:dyDescent="0.25">
      <c r="A717" s="119" t="s">
        <v>134</v>
      </c>
      <c r="B717" s="113" t="s">
        <v>113</v>
      </c>
      <c r="C717" s="113" t="s">
        <v>101</v>
      </c>
      <c r="D717" s="113" t="s">
        <v>745</v>
      </c>
      <c r="E717" s="113" t="s">
        <v>58</v>
      </c>
      <c r="F717" s="114">
        <v>0</v>
      </c>
      <c r="G717" s="114">
        <v>0</v>
      </c>
      <c r="H717" s="114">
        <f>H718</f>
        <v>50</v>
      </c>
    </row>
    <row r="718" spans="1:8" s="33" customFormat="1" ht="29.25" customHeight="1" x14ac:dyDescent="0.25">
      <c r="A718" s="119" t="s">
        <v>77</v>
      </c>
      <c r="B718" s="113" t="s">
        <v>113</v>
      </c>
      <c r="C718" s="113" t="s">
        <v>101</v>
      </c>
      <c r="D718" s="113" t="s">
        <v>745</v>
      </c>
      <c r="E718" s="113" t="s">
        <v>78</v>
      </c>
      <c r="F718" s="114">
        <v>0</v>
      </c>
      <c r="G718" s="114">
        <v>0</v>
      </c>
      <c r="H718" s="114">
        <f>H719</f>
        <v>50</v>
      </c>
    </row>
    <row r="719" spans="1:8" s="33" customFormat="1" ht="29.25" customHeight="1" x14ac:dyDescent="0.25">
      <c r="A719" s="119" t="s">
        <v>79</v>
      </c>
      <c r="B719" s="113" t="s">
        <v>113</v>
      </c>
      <c r="C719" s="113" t="s">
        <v>101</v>
      </c>
      <c r="D719" s="113" t="s">
        <v>745</v>
      </c>
      <c r="E719" s="113" t="s">
        <v>80</v>
      </c>
      <c r="F719" s="114">
        <v>0</v>
      </c>
      <c r="G719" s="114">
        <v>0</v>
      </c>
      <c r="H719" s="114">
        <v>50</v>
      </c>
    </row>
    <row r="720" spans="1:8" s="33" customFormat="1" ht="18.75" customHeight="1" x14ac:dyDescent="0.25">
      <c r="A720" s="119" t="s">
        <v>387</v>
      </c>
      <c r="B720" s="113" t="s">
        <v>113</v>
      </c>
      <c r="C720" s="113" t="s">
        <v>113</v>
      </c>
      <c r="D720" s="113" t="s">
        <v>57</v>
      </c>
      <c r="E720" s="113" t="s">
        <v>58</v>
      </c>
      <c r="F720" s="114">
        <f>F721</f>
        <v>316.5</v>
      </c>
      <c r="G720" s="114">
        <f>G732</f>
        <v>316.5</v>
      </c>
      <c r="H720" s="114">
        <f>H732</f>
        <v>316.5</v>
      </c>
    </row>
    <row r="721" spans="1:8" s="33" customFormat="1" ht="44.25" customHeight="1" x14ac:dyDescent="0.25">
      <c r="A721" s="119" t="s">
        <v>793</v>
      </c>
      <c r="B721" s="113" t="s">
        <v>113</v>
      </c>
      <c r="C721" s="113" t="s">
        <v>113</v>
      </c>
      <c r="D721" s="113" t="s">
        <v>388</v>
      </c>
      <c r="E721" s="113" t="s">
        <v>58</v>
      </c>
      <c r="F721" s="114">
        <f>F722+F728</f>
        <v>316.5</v>
      </c>
      <c r="G721" s="114">
        <f>G722+G728</f>
        <v>0</v>
      </c>
      <c r="H721" s="114">
        <f>H722+H728</f>
        <v>0</v>
      </c>
    </row>
    <row r="722" spans="1:8" s="33" customFormat="1" ht="28.5" customHeight="1" x14ac:dyDescent="0.25">
      <c r="A722" s="119" t="s">
        <v>389</v>
      </c>
      <c r="B722" s="113" t="s">
        <v>113</v>
      </c>
      <c r="C722" s="113" t="s">
        <v>113</v>
      </c>
      <c r="D722" s="113" t="s">
        <v>390</v>
      </c>
      <c r="E722" s="113" t="s">
        <v>58</v>
      </c>
      <c r="F722" s="114">
        <f t="shared" ref="F722:H724" si="139">F723</f>
        <v>261.8</v>
      </c>
      <c r="G722" s="114">
        <f t="shared" si="139"/>
        <v>0</v>
      </c>
      <c r="H722" s="114">
        <f t="shared" si="139"/>
        <v>0</v>
      </c>
    </row>
    <row r="723" spans="1:8" s="33" customFormat="1" ht="15" customHeight="1" x14ac:dyDescent="0.25">
      <c r="A723" s="119" t="s">
        <v>134</v>
      </c>
      <c r="B723" s="113" t="s">
        <v>113</v>
      </c>
      <c r="C723" s="113" t="s">
        <v>113</v>
      </c>
      <c r="D723" s="113" t="s">
        <v>391</v>
      </c>
      <c r="E723" s="113" t="s">
        <v>58</v>
      </c>
      <c r="F723" s="114">
        <f t="shared" si="139"/>
        <v>261.8</v>
      </c>
      <c r="G723" s="114">
        <f t="shared" si="139"/>
        <v>0</v>
      </c>
      <c r="H723" s="114">
        <f t="shared" si="139"/>
        <v>0</v>
      </c>
    </row>
    <row r="724" spans="1:8" s="33" customFormat="1" ht="32.25" customHeight="1" x14ac:dyDescent="0.25">
      <c r="A724" s="119" t="s">
        <v>339</v>
      </c>
      <c r="B724" s="113" t="s">
        <v>113</v>
      </c>
      <c r="C724" s="113" t="s">
        <v>113</v>
      </c>
      <c r="D724" s="113" t="s">
        <v>391</v>
      </c>
      <c r="E724" s="113" t="s">
        <v>340</v>
      </c>
      <c r="F724" s="114">
        <f t="shared" si="139"/>
        <v>261.8</v>
      </c>
      <c r="G724" s="114">
        <f t="shared" si="139"/>
        <v>0</v>
      </c>
      <c r="H724" s="114">
        <f t="shared" si="139"/>
        <v>0</v>
      </c>
    </row>
    <row r="725" spans="1:8" s="33" customFormat="1" ht="15" x14ac:dyDescent="0.25">
      <c r="A725" s="119" t="s">
        <v>341</v>
      </c>
      <c r="B725" s="113" t="s">
        <v>113</v>
      </c>
      <c r="C725" s="113" t="s">
        <v>113</v>
      </c>
      <c r="D725" s="113" t="s">
        <v>391</v>
      </c>
      <c r="E725" s="113" t="s">
        <v>342</v>
      </c>
      <c r="F725" s="114">
        <v>261.8</v>
      </c>
      <c r="G725" s="114">
        <v>0</v>
      </c>
      <c r="H725" s="114">
        <v>0</v>
      </c>
    </row>
    <row r="726" spans="1:8" s="33" customFormat="1" ht="39" hidden="1" customHeight="1" x14ac:dyDescent="0.25">
      <c r="A726" s="119" t="s">
        <v>392</v>
      </c>
      <c r="B726" s="113" t="s">
        <v>113</v>
      </c>
      <c r="C726" s="113" t="s">
        <v>201</v>
      </c>
      <c r="D726" s="113" t="s">
        <v>393</v>
      </c>
      <c r="E726" s="113" t="s">
        <v>58</v>
      </c>
      <c r="F726" s="114">
        <f t="shared" ref="F726:H727" si="140">G726/1000</f>
        <v>0</v>
      </c>
      <c r="G726" s="114">
        <f t="shared" si="140"/>
        <v>0</v>
      </c>
      <c r="H726" s="114">
        <f t="shared" si="140"/>
        <v>0</v>
      </c>
    </row>
    <row r="727" spans="1:8" s="33" customFormat="1" ht="15" hidden="1" customHeight="1" x14ac:dyDescent="0.25">
      <c r="A727" s="119" t="s">
        <v>394</v>
      </c>
      <c r="B727" s="113" t="s">
        <v>113</v>
      </c>
      <c r="C727" s="113" t="s">
        <v>201</v>
      </c>
      <c r="D727" s="113" t="s">
        <v>393</v>
      </c>
      <c r="E727" s="113" t="s">
        <v>395</v>
      </c>
      <c r="F727" s="114">
        <f t="shared" si="140"/>
        <v>0</v>
      </c>
      <c r="G727" s="114">
        <f t="shared" si="140"/>
        <v>0</v>
      </c>
      <c r="H727" s="114">
        <f t="shared" si="140"/>
        <v>0</v>
      </c>
    </row>
    <row r="728" spans="1:8" s="33" customFormat="1" ht="27.75" customHeight="1" x14ac:dyDescent="0.25">
      <c r="A728" s="119" t="s">
        <v>396</v>
      </c>
      <c r="B728" s="113" t="s">
        <v>113</v>
      </c>
      <c r="C728" s="113" t="s">
        <v>113</v>
      </c>
      <c r="D728" s="113" t="s">
        <v>397</v>
      </c>
      <c r="E728" s="113" t="s">
        <v>58</v>
      </c>
      <c r="F728" s="114">
        <f t="shared" ref="F728:H730" si="141">F729</f>
        <v>54.7</v>
      </c>
      <c r="G728" s="114">
        <f t="shared" si="141"/>
        <v>0</v>
      </c>
      <c r="H728" s="114">
        <f t="shared" si="141"/>
        <v>0</v>
      </c>
    </row>
    <row r="729" spans="1:8" s="33" customFormat="1" ht="17.25" customHeight="1" x14ac:dyDescent="0.25">
      <c r="A729" s="119" t="s">
        <v>134</v>
      </c>
      <c r="B729" s="113" t="s">
        <v>113</v>
      </c>
      <c r="C729" s="113" t="s">
        <v>113</v>
      </c>
      <c r="D729" s="113" t="s">
        <v>398</v>
      </c>
      <c r="E729" s="113" t="s">
        <v>58</v>
      </c>
      <c r="F729" s="114">
        <f t="shared" si="141"/>
        <v>54.7</v>
      </c>
      <c r="G729" s="114">
        <f t="shared" si="141"/>
        <v>0</v>
      </c>
      <c r="H729" s="114">
        <f t="shared" si="141"/>
        <v>0</v>
      </c>
    </row>
    <row r="730" spans="1:8" s="33" customFormat="1" ht="29.25" customHeight="1" x14ac:dyDescent="0.25">
      <c r="A730" s="119" t="s">
        <v>339</v>
      </c>
      <c r="B730" s="113" t="s">
        <v>113</v>
      </c>
      <c r="C730" s="113" t="s">
        <v>113</v>
      </c>
      <c r="D730" s="113" t="s">
        <v>398</v>
      </c>
      <c r="E730" s="113" t="s">
        <v>340</v>
      </c>
      <c r="F730" s="114">
        <f t="shared" si="141"/>
        <v>54.7</v>
      </c>
      <c r="G730" s="114">
        <f t="shared" si="141"/>
        <v>0</v>
      </c>
      <c r="H730" s="114">
        <f t="shared" si="141"/>
        <v>0</v>
      </c>
    </row>
    <row r="731" spans="1:8" s="33" customFormat="1" ht="19.5" customHeight="1" x14ac:dyDescent="0.25">
      <c r="A731" s="119" t="s">
        <v>341</v>
      </c>
      <c r="B731" s="113" t="s">
        <v>113</v>
      </c>
      <c r="C731" s="113" t="s">
        <v>113</v>
      </c>
      <c r="D731" s="113" t="s">
        <v>398</v>
      </c>
      <c r="E731" s="113" t="s">
        <v>342</v>
      </c>
      <c r="F731" s="114">
        <v>54.7</v>
      </c>
      <c r="G731" s="114">
        <v>0</v>
      </c>
      <c r="H731" s="114">
        <v>0</v>
      </c>
    </row>
    <row r="732" spans="1:8" s="33" customFormat="1" ht="44.25" customHeight="1" x14ac:dyDescent="0.25">
      <c r="A732" s="119" t="s">
        <v>794</v>
      </c>
      <c r="B732" s="113" t="s">
        <v>113</v>
      </c>
      <c r="C732" s="113" t="s">
        <v>113</v>
      </c>
      <c r="D732" s="113" t="s">
        <v>791</v>
      </c>
      <c r="E732" s="113" t="s">
        <v>58</v>
      </c>
      <c r="F732" s="114">
        <v>0</v>
      </c>
      <c r="G732" s="114">
        <f t="shared" ref="G732:H734" si="142">G733</f>
        <v>316.5</v>
      </c>
      <c r="H732" s="114">
        <f t="shared" si="142"/>
        <v>316.5</v>
      </c>
    </row>
    <row r="733" spans="1:8" s="33" customFormat="1" ht="19.5" customHeight="1" x14ac:dyDescent="0.25">
      <c r="A733" s="119" t="s">
        <v>134</v>
      </c>
      <c r="B733" s="113" t="s">
        <v>113</v>
      </c>
      <c r="C733" s="113" t="s">
        <v>113</v>
      </c>
      <c r="D733" s="113" t="s">
        <v>792</v>
      </c>
      <c r="E733" s="113" t="s">
        <v>58</v>
      </c>
      <c r="F733" s="114">
        <v>0</v>
      </c>
      <c r="G733" s="114">
        <f t="shared" si="142"/>
        <v>316.5</v>
      </c>
      <c r="H733" s="114">
        <f t="shared" si="142"/>
        <v>316.5</v>
      </c>
    </row>
    <row r="734" spans="1:8" s="33" customFormat="1" ht="33" customHeight="1" x14ac:dyDescent="0.25">
      <c r="A734" s="119" t="s">
        <v>339</v>
      </c>
      <c r="B734" s="113" t="s">
        <v>113</v>
      </c>
      <c r="C734" s="113" t="s">
        <v>113</v>
      </c>
      <c r="D734" s="113" t="s">
        <v>792</v>
      </c>
      <c r="E734" s="113" t="s">
        <v>340</v>
      </c>
      <c r="F734" s="114">
        <v>0</v>
      </c>
      <c r="G734" s="114">
        <f t="shared" si="142"/>
        <v>316.5</v>
      </c>
      <c r="H734" s="114">
        <f t="shared" si="142"/>
        <v>316.5</v>
      </c>
    </row>
    <row r="735" spans="1:8" s="33" customFormat="1" ht="19.5" customHeight="1" x14ac:dyDescent="0.25">
      <c r="A735" s="119" t="s">
        <v>341</v>
      </c>
      <c r="B735" s="113" t="s">
        <v>113</v>
      </c>
      <c r="C735" s="113" t="s">
        <v>113</v>
      </c>
      <c r="D735" s="113" t="s">
        <v>792</v>
      </c>
      <c r="E735" s="113" t="s">
        <v>342</v>
      </c>
      <c r="F735" s="114">
        <v>0</v>
      </c>
      <c r="G735" s="114">
        <f>261.8+54.7</f>
        <v>316.5</v>
      </c>
      <c r="H735" s="114">
        <f>261.8+54.7</f>
        <v>316.5</v>
      </c>
    </row>
    <row r="736" spans="1:8" s="33" customFormat="1" ht="19.5" hidden="1" customHeight="1" x14ac:dyDescent="0.25">
      <c r="A736" s="119"/>
      <c r="B736" s="113"/>
      <c r="C736" s="113"/>
      <c r="D736" s="113"/>
      <c r="E736" s="113"/>
      <c r="F736" s="114"/>
      <c r="G736" s="114"/>
      <c r="H736" s="114"/>
    </row>
    <row r="737" spans="1:8" s="33" customFormat="1" ht="15" customHeight="1" x14ac:dyDescent="0.25">
      <c r="A737" s="119" t="s">
        <v>399</v>
      </c>
      <c r="B737" s="113" t="s">
        <v>400</v>
      </c>
      <c r="C737" s="113" t="s">
        <v>56</v>
      </c>
      <c r="D737" s="113" t="s">
        <v>57</v>
      </c>
      <c r="E737" s="113" t="s">
        <v>58</v>
      </c>
      <c r="F737" s="114">
        <f>F738</f>
        <v>5643.0999999999995</v>
      </c>
      <c r="G737" s="114">
        <f>G738</f>
        <v>5041.9999999999991</v>
      </c>
      <c r="H737" s="114">
        <f>H738</f>
        <v>4933.0999999999985</v>
      </c>
    </row>
    <row r="738" spans="1:8" s="33" customFormat="1" ht="18.75" customHeight="1" x14ac:dyDescent="0.25">
      <c r="A738" s="119" t="s">
        <v>401</v>
      </c>
      <c r="B738" s="113" t="s">
        <v>400</v>
      </c>
      <c r="C738" s="113" t="s">
        <v>55</v>
      </c>
      <c r="D738" s="113" t="s">
        <v>57</v>
      </c>
      <c r="E738" s="113" t="s">
        <v>58</v>
      </c>
      <c r="F738" s="114">
        <f>F739+F744+F749+F781</f>
        <v>5643.0999999999995</v>
      </c>
      <c r="G738" s="114">
        <f>G739+G744+G749+G781+G787</f>
        <v>5041.9999999999991</v>
      </c>
      <c r="H738" s="114">
        <f>H739+H744+H749+H781</f>
        <v>4933.0999999999985</v>
      </c>
    </row>
    <row r="739" spans="1:8" s="33" customFormat="1" ht="41.25" customHeight="1" x14ac:dyDescent="0.25">
      <c r="A739" s="119" t="s">
        <v>795</v>
      </c>
      <c r="B739" s="113" t="s">
        <v>400</v>
      </c>
      <c r="C739" s="113" t="s">
        <v>55</v>
      </c>
      <c r="D739" s="113" t="s">
        <v>131</v>
      </c>
      <c r="E739" s="113" t="s">
        <v>58</v>
      </c>
      <c r="F739" s="114">
        <f>F740</f>
        <v>5.9</v>
      </c>
      <c r="G739" s="114">
        <f>G740</f>
        <v>5.9</v>
      </c>
      <c r="H739" s="114">
        <f>H740</f>
        <v>5.9</v>
      </c>
    </row>
    <row r="740" spans="1:8" s="33" customFormat="1" ht="42.75" customHeight="1" x14ac:dyDescent="0.25">
      <c r="A740" s="119" t="s">
        <v>402</v>
      </c>
      <c r="B740" s="113" t="s">
        <v>400</v>
      </c>
      <c r="C740" s="113" t="s">
        <v>55</v>
      </c>
      <c r="D740" s="113" t="s">
        <v>403</v>
      </c>
      <c r="E740" s="113" t="s">
        <v>58</v>
      </c>
      <c r="F740" s="114">
        <f t="shared" ref="F740:H747" si="143">F741</f>
        <v>5.9</v>
      </c>
      <c r="G740" s="114">
        <f t="shared" si="143"/>
        <v>5.9</v>
      </c>
      <c r="H740" s="114">
        <f t="shared" si="143"/>
        <v>5.9</v>
      </c>
    </row>
    <row r="741" spans="1:8" s="33" customFormat="1" ht="14.25" customHeight="1" x14ac:dyDescent="0.25">
      <c r="A741" s="119" t="s">
        <v>134</v>
      </c>
      <c r="B741" s="113" t="s">
        <v>400</v>
      </c>
      <c r="C741" s="113" t="s">
        <v>55</v>
      </c>
      <c r="D741" s="113" t="s">
        <v>404</v>
      </c>
      <c r="E741" s="113" t="s">
        <v>58</v>
      </c>
      <c r="F741" s="114">
        <f t="shared" si="143"/>
        <v>5.9</v>
      </c>
      <c r="G741" s="114">
        <f t="shared" si="143"/>
        <v>5.9</v>
      </c>
      <c r="H741" s="114">
        <f t="shared" si="143"/>
        <v>5.9</v>
      </c>
    </row>
    <row r="742" spans="1:8" s="33" customFormat="1" ht="27.75" customHeight="1" x14ac:dyDescent="0.25">
      <c r="A742" s="119" t="s">
        <v>77</v>
      </c>
      <c r="B742" s="113" t="s">
        <v>400</v>
      </c>
      <c r="C742" s="113" t="s">
        <v>55</v>
      </c>
      <c r="D742" s="113" t="s">
        <v>404</v>
      </c>
      <c r="E742" s="113" t="s">
        <v>78</v>
      </c>
      <c r="F742" s="114">
        <f t="shared" si="143"/>
        <v>5.9</v>
      </c>
      <c r="G742" s="114">
        <f t="shared" si="143"/>
        <v>5.9</v>
      </c>
      <c r="H742" s="114">
        <f t="shared" si="143"/>
        <v>5.9</v>
      </c>
    </row>
    <row r="743" spans="1:8" s="33" customFormat="1" ht="28.5" customHeight="1" x14ac:dyDescent="0.25">
      <c r="A743" s="119" t="s">
        <v>79</v>
      </c>
      <c r="B743" s="113" t="s">
        <v>400</v>
      </c>
      <c r="C743" s="113" t="s">
        <v>55</v>
      </c>
      <c r="D743" s="113" t="s">
        <v>404</v>
      </c>
      <c r="E743" s="113" t="s">
        <v>80</v>
      </c>
      <c r="F743" s="114">
        <v>5.9</v>
      </c>
      <c r="G743" s="114">
        <v>5.9</v>
      </c>
      <c r="H743" s="114">
        <v>5.9</v>
      </c>
    </row>
    <row r="744" spans="1:8" s="33" customFormat="1" ht="37.5" hidden="1" customHeight="1" x14ac:dyDescent="0.25">
      <c r="A744" s="119" t="s">
        <v>405</v>
      </c>
      <c r="B744" s="113" t="s">
        <v>400</v>
      </c>
      <c r="C744" s="113" t="s">
        <v>55</v>
      </c>
      <c r="D744" s="113" t="s">
        <v>406</v>
      </c>
      <c r="E744" s="113" t="s">
        <v>58</v>
      </c>
      <c r="F744" s="114">
        <f t="shared" si="143"/>
        <v>0</v>
      </c>
      <c r="G744" s="114">
        <f t="shared" si="143"/>
        <v>0</v>
      </c>
      <c r="H744" s="114">
        <f t="shared" si="143"/>
        <v>0</v>
      </c>
    </row>
    <row r="745" spans="1:8" s="33" customFormat="1" ht="24" hidden="1" customHeight="1" x14ac:dyDescent="0.25">
      <c r="A745" s="119" t="s">
        <v>407</v>
      </c>
      <c r="B745" s="113" t="s">
        <v>400</v>
      </c>
      <c r="C745" s="113" t="s">
        <v>55</v>
      </c>
      <c r="D745" s="113" t="s">
        <v>408</v>
      </c>
      <c r="E745" s="113" t="s">
        <v>58</v>
      </c>
      <c r="F745" s="114">
        <f t="shared" si="143"/>
        <v>0</v>
      </c>
      <c r="G745" s="114">
        <f t="shared" si="143"/>
        <v>0</v>
      </c>
      <c r="H745" s="114">
        <f t="shared" si="143"/>
        <v>0</v>
      </c>
    </row>
    <row r="746" spans="1:8" s="33" customFormat="1" ht="15" hidden="1" customHeight="1" x14ac:dyDescent="0.25">
      <c r="A746" s="119" t="s">
        <v>134</v>
      </c>
      <c r="B746" s="113" t="s">
        <v>400</v>
      </c>
      <c r="C746" s="113" t="s">
        <v>55</v>
      </c>
      <c r="D746" s="113" t="s">
        <v>409</v>
      </c>
      <c r="E746" s="113" t="s">
        <v>58</v>
      </c>
      <c r="F746" s="114">
        <f t="shared" si="143"/>
        <v>0</v>
      </c>
      <c r="G746" s="114">
        <f t="shared" si="143"/>
        <v>0</v>
      </c>
      <c r="H746" s="114">
        <f t="shared" si="143"/>
        <v>0</v>
      </c>
    </row>
    <row r="747" spans="1:8" s="33" customFormat="1" ht="30" hidden="1" customHeight="1" x14ac:dyDescent="0.25">
      <c r="A747" s="119" t="s">
        <v>77</v>
      </c>
      <c r="B747" s="113" t="s">
        <v>400</v>
      </c>
      <c r="C747" s="113" t="s">
        <v>55</v>
      </c>
      <c r="D747" s="113" t="s">
        <v>409</v>
      </c>
      <c r="E747" s="113" t="s">
        <v>78</v>
      </c>
      <c r="F747" s="114">
        <f t="shared" si="143"/>
        <v>0</v>
      </c>
      <c r="G747" s="114">
        <f t="shared" si="143"/>
        <v>0</v>
      </c>
      <c r="H747" s="114">
        <f t="shared" si="143"/>
        <v>0</v>
      </c>
    </row>
    <row r="748" spans="1:8" s="33" customFormat="1" ht="27.75" hidden="1" customHeight="1" x14ac:dyDescent="0.25">
      <c r="A748" s="119" t="s">
        <v>79</v>
      </c>
      <c r="B748" s="113" t="s">
        <v>400</v>
      </c>
      <c r="C748" s="113" t="s">
        <v>55</v>
      </c>
      <c r="D748" s="113" t="s">
        <v>409</v>
      </c>
      <c r="E748" s="113" t="s">
        <v>80</v>
      </c>
      <c r="F748" s="114">
        <f>5.9-5.9</f>
        <v>0</v>
      </c>
      <c r="G748" s="114">
        <f>5.9-5.9</f>
        <v>0</v>
      </c>
      <c r="H748" s="114">
        <f>5.9-5.9</f>
        <v>0</v>
      </c>
    </row>
    <row r="749" spans="1:8" s="33" customFormat="1" ht="40.5" customHeight="1" x14ac:dyDescent="0.25">
      <c r="A749" s="119" t="s">
        <v>796</v>
      </c>
      <c r="B749" s="113" t="s">
        <v>400</v>
      </c>
      <c r="C749" s="113" t="s">
        <v>55</v>
      </c>
      <c r="D749" s="113" t="s">
        <v>410</v>
      </c>
      <c r="E749" s="113" t="s">
        <v>58</v>
      </c>
      <c r="F749" s="114">
        <f>F750+F774</f>
        <v>5553.5999999999995</v>
      </c>
      <c r="G749" s="114">
        <f>G750+G774</f>
        <v>4958.8999999999996</v>
      </c>
      <c r="H749" s="114">
        <f>H750+H774</f>
        <v>4927.1999999999989</v>
      </c>
    </row>
    <row r="750" spans="1:8" s="33" customFormat="1" ht="27.75" customHeight="1" x14ac:dyDescent="0.25">
      <c r="A750" s="119" t="s">
        <v>411</v>
      </c>
      <c r="B750" s="113" t="s">
        <v>400</v>
      </c>
      <c r="C750" s="113" t="s">
        <v>55</v>
      </c>
      <c r="D750" s="113" t="s">
        <v>412</v>
      </c>
      <c r="E750" s="113" t="s">
        <v>58</v>
      </c>
      <c r="F750" s="114">
        <f>F751+F759+F768+F756</f>
        <v>4942.5999999999995</v>
      </c>
      <c r="G750" s="114">
        <f>G751+G768+G759+G756</f>
        <v>4660.5</v>
      </c>
      <c r="H750" s="114">
        <f>H751+H768+H759+H756</f>
        <v>4628.7999999999993</v>
      </c>
    </row>
    <row r="751" spans="1:8" s="33" customFormat="1" ht="27.75" customHeight="1" x14ac:dyDescent="0.25">
      <c r="A751" s="119" t="s">
        <v>190</v>
      </c>
      <c r="B751" s="113" t="s">
        <v>400</v>
      </c>
      <c r="C751" s="113" t="s">
        <v>55</v>
      </c>
      <c r="D751" s="113" t="s">
        <v>413</v>
      </c>
      <c r="E751" s="113" t="s">
        <v>58</v>
      </c>
      <c r="F751" s="114">
        <f>F752+F755</f>
        <v>3850.7</v>
      </c>
      <c r="G751" s="114">
        <f>G752+G754</f>
        <v>3478</v>
      </c>
      <c r="H751" s="114">
        <f>H752+H754</f>
        <v>3591.6</v>
      </c>
    </row>
    <row r="752" spans="1:8" s="33" customFormat="1" ht="68.25" customHeight="1" x14ac:dyDescent="0.25">
      <c r="A752" s="119" t="s">
        <v>67</v>
      </c>
      <c r="B752" s="113" t="s">
        <v>400</v>
      </c>
      <c r="C752" s="113" t="s">
        <v>55</v>
      </c>
      <c r="D752" s="113" t="s">
        <v>413</v>
      </c>
      <c r="E752" s="113" t="s">
        <v>68</v>
      </c>
      <c r="F752" s="114">
        <f>F753</f>
        <v>3185.9</v>
      </c>
      <c r="G752" s="114">
        <f>G753</f>
        <v>3478</v>
      </c>
      <c r="H752" s="114">
        <f>H753</f>
        <v>3591.6</v>
      </c>
    </row>
    <row r="753" spans="1:8" s="33" customFormat="1" ht="19.5" customHeight="1" x14ac:dyDescent="0.25">
      <c r="A753" s="119" t="s">
        <v>192</v>
      </c>
      <c r="B753" s="113" t="s">
        <v>400</v>
      </c>
      <c r="C753" s="113" t="s">
        <v>55</v>
      </c>
      <c r="D753" s="113" t="s">
        <v>413</v>
      </c>
      <c r="E753" s="113" t="s">
        <v>193</v>
      </c>
      <c r="F753" s="114">
        <v>3185.9</v>
      </c>
      <c r="G753" s="114">
        <v>3478</v>
      </c>
      <c r="H753" s="114">
        <v>3591.6</v>
      </c>
    </row>
    <row r="754" spans="1:8" s="33" customFormat="1" ht="30" customHeight="1" x14ac:dyDescent="0.25">
      <c r="A754" s="119" t="s">
        <v>77</v>
      </c>
      <c r="B754" s="113" t="s">
        <v>400</v>
      </c>
      <c r="C754" s="113" t="s">
        <v>55</v>
      </c>
      <c r="D754" s="113" t="s">
        <v>413</v>
      </c>
      <c r="E754" s="113" t="s">
        <v>78</v>
      </c>
      <c r="F754" s="114">
        <f>F755</f>
        <v>664.8</v>
      </c>
      <c r="G754" s="114">
        <f>G755</f>
        <v>0</v>
      </c>
      <c r="H754" s="114">
        <f>H755</f>
        <v>0</v>
      </c>
    </row>
    <row r="755" spans="1:8" s="33" customFormat="1" ht="30.75" customHeight="1" x14ac:dyDescent="0.25">
      <c r="A755" s="119" t="s">
        <v>79</v>
      </c>
      <c r="B755" s="113" t="s">
        <v>400</v>
      </c>
      <c r="C755" s="113" t="s">
        <v>55</v>
      </c>
      <c r="D755" s="113" t="s">
        <v>413</v>
      </c>
      <c r="E755" s="113" t="s">
        <v>80</v>
      </c>
      <c r="F755" s="114">
        <v>664.8</v>
      </c>
      <c r="G755" s="114">
        <v>0</v>
      </c>
      <c r="H755" s="114">
        <v>0</v>
      </c>
    </row>
    <row r="756" spans="1:8" s="33" customFormat="1" ht="58.5" customHeight="1" x14ac:dyDescent="0.25">
      <c r="A756" s="119" t="s">
        <v>689</v>
      </c>
      <c r="B756" s="113" t="s">
        <v>400</v>
      </c>
      <c r="C756" s="113" t="s">
        <v>55</v>
      </c>
      <c r="D756" s="113" t="s">
        <v>731</v>
      </c>
      <c r="E756" s="113" t="s">
        <v>58</v>
      </c>
      <c r="F756" s="114">
        <f>F757</f>
        <v>161.69999999999999</v>
      </c>
      <c r="G756" s="114">
        <f t="shared" ref="G756:H757" si="144">G757</f>
        <v>184.3</v>
      </c>
      <c r="H756" s="114">
        <f t="shared" si="144"/>
        <v>198</v>
      </c>
    </row>
    <row r="757" spans="1:8" s="33" customFormat="1" ht="72" customHeight="1" x14ac:dyDescent="0.25">
      <c r="A757" s="119" t="s">
        <v>67</v>
      </c>
      <c r="B757" s="113" t="s">
        <v>400</v>
      </c>
      <c r="C757" s="113" t="s">
        <v>55</v>
      </c>
      <c r="D757" s="113" t="s">
        <v>731</v>
      </c>
      <c r="E757" s="113" t="s">
        <v>68</v>
      </c>
      <c r="F757" s="114">
        <f>F758</f>
        <v>161.69999999999999</v>
      </c>
      <c r="G757" s="114">
        <f t="shared" si="144"/>
        <v>184.3</v>
      </c>
      <c r="H757" s="114">
        <f t="shared" si="144"/>
        <v>198</v>
      </c>
    </row>
    <row r="758" spans="1:8" s="33" customFormat="1" ht="27" customHeight="1" x14ac:dyDescent="0.25">
      <c r="A758" s="119" t="s">
        <v>192</v>
      </c>
      <c r="B758" s="113" t="s">
        <v>400</v>
      </c>
      <c r="C758" s="113" t="s">
        <v>55</v>
      </c>
      <c r="D758" s="113" t="s">
        <v>731</v>
      </c>
      <c r="E758" s="113" t="s">
        <v>193</v>
      </c>
      <c r="F758" s="114">
        <v>161.69999999999999</v>
      </c>
      <c r="G758" s="114">
        <v>184.3</v>
      </c>
      <c r="H758" s="114">
        <v>198</v>
      </c>
    </row>
    <row r="759" spans="1:8" s="33" customFormat="1" ht="53.25" customHeight="1" x14ac:dyDescent="0.25">
      <c r="A759" s="119" t="s">
        <v>727</v>
      </c>
      <c r="B759" s="113" t="s">
        <v>400</v>
      </c>
      <c r="C759" s="113" t="s">
        <v>55</v>
      </c>
      <c r="D759" s="113" t="s">
        <v>730</v>
      </c>
      <c r="E759" s="113" t="s">
        <v>58</v>
      </c>
      <c r="F759" s="114">
        <f t="shared" ref="F759:H760" si="145">F760</f>
        <v>485</v>
      </c>
      <c r="G759" s="114">
        <f t="shared" si="145"/>
        <v>553</v>
      </c>
      <c r="H759" s="114">
        <f t="shared" si="145"/>
        <v>594</v>
      </c>
    </row>
    <row r="760" spans="1:8" s="33" customFormat="1" ht="25.5" customHeight="1" x14ac:dyDescent="0.25">
      <c r="A760" s="119" t="s">
        <v>67</v>
      </c>
      <c r="B760" s="113" t="s">
        <v>400</v>
      </c>
      <c r="C760" s="113" t="s">
        <v>55</v>
      </c>
      <c r="D760" s="113" t="s">
        <v>730</v>
      </c>
      <c r="E760" s="113" t="s">
        <v>68</v>
      </c>
      <c r="F760" s="114">
        <f t="shared" si="145"/>
        <v>485</v>
      </c>
      <c r="G760" s="114">
        <f t="shared" si="145"/>
        <v>553</v>
      </c>
      <c r="H760" s="114">
        <f t="shared" si="145"/>
        <v>594</v>
      </c>
    </row>
    <row r="761" spans="1:8" s="33" customFormat="1" ht="15.75" customHeight="1" x14ac:dyDescent="0.25">
      <c r="A761" s="119" t="s">
        <v>192</v>
      </c>
      <c r="B761" s="113" t="s">
        <v>400</v>
      </c>
      <c r="C761" s="113" t="s">
        <v>55</v>
      </c>
      <c r="D761" s="113" t="s">
        <v>730</v>
      </c>
      <c r="E761" s="113" t="s">
        <v>193</v>
      </c>
      <c r="F761" s="114">
        <v>485</v>
      </c>
      <c r="G761" s="114">
        <v>553</v>
      </c>
      <c r="H761" s="114">
        <v>594</v>
      </c>
    </row>
    <row r="762" spans="1:8" s="33" customFormat="1" ht="42.75" hidden="1" customHeight="1" x14ac:dyDescent="0.25">
      <c r="A762" s="119" t="s">
        <v>643</v>
      </c>
      <c r="B762" s="113" t="s">
        <v>400</v>
      </c>
      <c r="C762" s="113" t="s">
        <v>55</v>
      </c>
      <c r="D762" s="113" t="s">
        <v>681</v>
      </c>
      <c r="E762" s="113" t="s">
        <v>58</v>
      </c>
      <c r="F762" s="114">
        <f>F763+F765</f>
        <v>0</v>
      </c>
      <c r="G762" s="114">
        <v>0</v>
      </c>
      <c r="H762" s="114">
        <v>0</v>
      </c>
    </row>
    <row r="763" spans="1:8" s="33" customFormat="1" ht="30" hidden="1" customHeight="1" x14ac:dyDescent="0.25">
      <c r="A763" s="119" t="s">
        <v>77</v>
      </c>
      <c r="B763" s="113" t="s">
        <v>400</v>
      </c>
      <c r="C763" s="113" t="s">
        <v>55</v>
      </c>
      <c r="D763" s="113" t="s">
        <v>681</v>
      </c>
      <c r="E763" s="113" t="s">
        <v>78</v>
      </c>
      <c r="F763" s="114">
        <f>F764</f>
        <v>0</v>
      </c>
      <c r="G763" s="114">
        <v>0</v>
      </c>
      <c r="H763" s="114">
        <v>0</v>
      </c>
    </row>
    <row r="764" spans="1:8" s="33" customFormat="1" ht="29.25" hidden="1" customHeight="1" x14ac:dyDescent="0.25">
      <c r="A764" s="119" t="s">
        <v>79</v>
      </c>
      <c r="B764" s="113" t="s">
        <v>400</v>
      </c>
      <c r="C764" s="113" t="s">
        <v>55</v>
      </c>
      <c r="D764" s="113" t="s">
        <v>681</v>
      </c>
      <c r="E764" s="113" t="s">
        <v>80</v>
      </c>
      <c r="F764" s="114"/>
      <c r="G764" s="114"/>
      <c r="H764" s="114"/>
    </row>
    <row r="765" spans="1:8" s="33" customFormat="1" ht="18.75" hidden="1" customHeight="1" x14ac:dyDescent="0.25">
      <c r="A765" s="119" t="s">
        <v>81</v>
      </c>
      <c r="B765" s="113" t="s">
        <v>400</v>
      </c>
      <c r="C765" s="113" t="s">
        <v>55</v>
      </c>
      <c r="D765" s="113" t="s">
        <v>681</v>
      </c>
      <c r="E765" s="113" t="s">
        <v>82</v>
      </c>
      <c r="F765" s="114">
        <f>F766</f>
        <v>0</v>
      </c>
      <c r="G765" s="114">
        <v>0</v>
      </c>
      <c r="H765" s="114">
        <v>0</v>
      </c>
    </row>
    <row r="766" spans="1:8" s="33" customFormat="1" ht="21.75" hidden="1" customHeight="1" x14ac:dyDescent="0.25">
      <c r="A766" s="119" t="s">
        <v>83</v>
      </c>
      <c r="B766" s="113" t="s">
        <v>400</v>
      </c>
      <c r="C766" s="113" t="s">
        <v>55</v>
      </c>
      <c r="D766" s="113" t="s">
        <v>681</v>
      </c>
      <c r="E766" s="113" t="s">
        <v>84</v>
      </c>
      <c r="F766" s="114"/>
      <c r="G766" s="114"/>
      <c r="H766" s="114"/>
    </row>
    <row r="767" spans="1:8" s="33" customFormat="1" ht="29.25" hidden="1" customHeight="1" x14ac:dyDescent="0.25">
      <c r="A767" s="119"/>
      <c r="B767" s="113"/>
      <c r="C767" s="113"/>
      <c r="D767" s="113"/>
      <c r="E767" s="113"/>
      <c r="F767" s="114"/>
      <c r="G767" s="114"/>
      <c r="H767" s="114"/>
    </row>
    <row r="768" spans="1:8" s="33" customFormat="1" ht="54" customHeight="1" x14ac:dyDescent="0.25">
      <c r="A768" s="119" t="s">
        <v>188</v>
      </c>
      <c r="B768" s="113" t="s">
        <v>400</v>
      </c>
      <c r="C768" s="113" t="s">
        <v>55</v>
      </c>
      <c r="D768" s="113" t="s">
        <v>414</v>
      </c>
      <c r="E768" s="113" t="s">
        <v>58</v>
      </c>
      <c r="F768" s="114">
        <f t="shared" ref="F768:H769" si="146">F769</f>
        <v>445.2</v>
      </c>
      <c r="G768" s="114">
        <f t="shared" si="146"/>
        <v>445.2</v>
      </c>
      <c r="H768" s="114">
        <f t="shared" si="146"/>
        <v>245.2</v>
      </c>
    </row>
    <row r="769" spans="1:8" s="33" customFormat="1" ht="15" customHeight="1" x14ac:dyDescent="0.25">
      <c r="A769" s="119" t="s">
        <v>81</v>
      </c>
      <c r="B769" s="113" t="s">
        <v>400</v>
      </c>
      <c r="C769" s="113" t="s">
        <v>55</v>
      </c>
      <c r="D769" s="113" t="s">
        <v>414</v>
      </c>
      <c r="E769" s="113" t="s">
        <v>82</v>
      </c>
      <c r="F769" s="114">
        <f t="shared" si="146"/>
        <v>445.2</v>
      </c>
      <c r="G769" s="114">
        <f t="shared" si="146"/>
        <v>445.2</v>
      </c>
      <c r="H769" s="114">
        <f t="shared" si="146"/>
        <v>245.2</v>
      </c>
    </row>
    <row r="770" spans="1:8" s="33" customFormat="1" ht="15" customHeight="1" x14ac:dyDescent="0.25">
      <c r="A770" s="119" t="s">
        <v>83</v>
      </c>
      <c r="B770" s="113" t="s">
        <v>400</v>
      </c>
      <c r="C770" s="113" t="s">
        <v>55</v>
      </c>
      <c r="D770" s="113" t="s">
        <v>414</v>
      </c>
      <c r="E770" s="113" t="s">
        <v>84</v>
      </c>
      <c r="F770" s="114">
        <v>445.2</v>
      </c>
      <c r="G770" s="114">
        <v>445.2</v>
      </c>
      <c r="H770" s="114">
        <f>445.2-200</f>
        <v>245.2</v>
      </c>
    </row>
    <row r="771" spans="1:8" s="33" customFormat="1" ht="30.75" hidden="1" customHeight="1" x14ac:dyDescent="0.25">
      <c r="A771" s="119" t="s">
        <v>679</v>
      </c>
      <c r="B771" s="113" t="s">
        <v>400</v>
      </c>
      <c r="C771" s="113" t="s">
        <v>55</v>
      </c>
      <c r="D771" s="113" t="s">
        <v>680</v>
      </c>
      <c r="E771" s="113" t="s">
        <v>58</v>
      </c>
      <c r="F771" s="127">
        <f>F772</f>
        <v>0</v>
      </c>
      <c r="G771" s="114">
        <v>0</v>
      </c>
      <c r="H771" s="114">
        <v>0</v>
      </c>
    </row>
    <row r="772" spans="1:8" s="33" customFormat="1" ht="33" hidden="1" customHeight="1" x14ac:dyDescent="0.25">
      <c r="A772" s="119" t="s">
        <v>77</v>
      </c>
      <c r="B772" s="113" t="s">
        <v>400</v>
      </c>
      <c r="C772" s="113" t="s">
        <v>55</v>
      </c>
      <c r="D772" s="113" t="s">
        <v>680</v>
      </c>
      <c r="E772" s="113" t="s">
        <v>78</v>
      </c>
      <c r="F772" s="114">
        <f>F773</f>
        <v>0</v>
      </c>
      <c r="G772" s="114">
        <v>0</v>
      </c>
      <c r="H772" s="114">
        <v>0</v>
      </c>
    </row>
    <row r="773" spans="1:8" s="33" customFormat="1" ht="30.75" hidden="1" customHeight="1" x14ac:dyDescent="0.25">
      <c r="A773" s="119" t="s">
        <v>79</v>
      </c>
      <c r="B773" s="113" t="s">
        <v>400</v>
      </c>
      <c r="C773" s="113" t="s">
        <v>55</v>
      </c>
      <c r="D773" s="113" t="s">
        <v>680</v>
      </c>
      <c r="E773" s="113" t="s">
        <v>80</v>
      </c>
      <c r="F773" s="114"/>
      <c r="G773" s="114"/>
      <c r="H773" s="114"/>
    </row>
    <row r="774" spans="1:8" s="33" customFormat="1" ht="41.25" customHeight="1" x14ac:dyDescent="0.25">
      <c r="A774" s="119" t="s">
        <v>415</v>
      </c>
      <c r="B774" s="113" t="s">
        <v>400</v>
      </c>
      <c r="C774" s="113" t="s">
        <v>55</v>
      </c>
      <c r="D774" s="113" t="s">
        <v>416</v>
      </c>
      <c r="E774" s="113" t="s">
        <v>58</v>
      </c>
      <c r="F774" s="114">
        <f t="shared" ref="F774:H776" si="147">F775</f>
        <v>611</v>
      </c>
      <c r="G774" s="114">
        <f t="shared" si="147"/>
        <v>298.39999999999998</v>
      </c>
      <c r="H774" s="114">
        <f t="shared" si="147"/>
        <v>298.39999999999998</v>
      </c>
    </row>
    <row r="775" spans="1:8" s="33" customFormat="1" ht="27.75" customHeight="1" x14ac:dyDescent="0.25">
      <c r="A775" s="119" t="s">
        <v>190</v>
      </c>
      <c r="B775" s="113" t="s">
        <v>400</v>
      </c>
      <c r="C775" s="113" t="s">
        <v>55</v>
      </c>
      <c r="D775" s="113" t="s">
        <v>417</v>
      </c>
      <c r="E775" s="113" t="s">
        <v>58</v>
      </c>
      <c r="F775" s="114">
        <f t="shared" si="147"/>
        <v>611</v>
      </c>
      <c r="G775" s="114">
        <f t="shared" si="147"/>
        <v>298.39999999999998</v>
      </c>
      <c r="H775" s="114">
        <f t="shared" si="147"/>
        <v>298.39999999999998</v>
      </c>
    </row>
    <row r="776" spans="1:8" s="33" customFormat="1" ht="28.5" customHeight="1" x14ac:dyDescent="0.25">
      <c r="A776" s="119" t="s">
        <v>77</v>
      </c>
      <c r="B776" s="113" t="s">
        <v>400</v>
      </c>
      <c r="C776" s="113" t="s">
        <v>55</v>
      </c>
      <c r="D776" s="113" t="s">
        <v>417</v>
      </c>
      <c r="E776" s="113" t="s">
        <v>78</v>
      </c>
      <c r="F776" s="114">
        <f t="shared" si="147"/>
        <v>611</v>
      </c>
      <c r="G776" s="114">
        <f t="shared" si="147"/>
        <v>298.39999999999998</v>
      </c>
      <c r="H776" s="114">
        <f t="shared" si="147"/>
        <v>298.39999999999998</v>
      </c>
    </row>
    <row r="777" spans="1:8" s="33" customFormat="1" ht="30.75" customHeight="1" x14ac:dyDescent="0.25">
      <c r="A777" s="119" t="s">
        <v>79</v>
      </c>
      <c r="B777" s="113" t="s">
        <v>400</v>
      </c>
      <c r="C777" s="113" t="s">
        <v>55</v>
      </c>
      <c r="D777" s="113" t="s">
        <v>417</v>
      </c>
      <c r="E777" s="113" t="s">
        <v>80</v>
      </c>
      <c r="F777" s="114">
        <v>611</v>
      </c>
      <c r="G777" s="114">
        <f>398.4-100</f>
        <v>298.39999999999998</v>
      </c>
      <c r="H777" s="114">
        <v>298.39999999999998</v>
      </c>
    </row>
    <row r="778" spans="1:8" s="33" customFormat="1" ht="30.75" hidden="1" customHeight="1" x14ac:dyDescent="0.25">
      <c r="A778" s="119"/>
      <c r="B778" s="113"/>
      <c r="C778" s="113"/>
      <c r="D778" s="113"/>
      <c r="E778" s="113"/>
      <c r="F778" s="114"/>
      <c r="G778" s="114"/>
      <c r="H778" s="114"/>
    </row>
    <row r="779" spans="1:8" s="33" customFormat="1" ht="30.75" hidden="1" customHeight="1" x14ac:dyDescent="0.25">
      <c r="A779" s="119"/>
      <c r="B779" s="113"/>
      <c r="C779" s="113"/>
      <c r="D779" s="113"/>
      <c r="E779" s="113"/>
      <c r="F779" s="114"/>
      <c r="G779" s="114"/>
      <c r="H779" s="114"/>
    </row>
    <row r="780" spans="1:8" s="33" customFormat="1" ht="30.75" hidden="1" customHeight="1" x14ac:dyDescent="0.25">
      <c r="A780" s="119"/>
      <c r="B780" s="113"/>
      <c r="C780" s="113"/>
      <c r="D780" s="113"/>
      <c r="E780" s="113"/>
      <c r="F780" s="114"/>
      <c r="G780" s="114"/>
      <c r="H780" s="114"/>
    </row>
    <row r="781" spans="1:8" s="33" customFormat="1" ht="59.25" customHeight="1" x14ac:dyDescent="0.25">
      <c r="A781" s="119" t="s">
        <v>157</v>
      </c>
      <c r="B781" s="113" t="s">
        <v>400</v>
      </c>
      <c r="C781" s="113" t="s">
        <v>55</v>
      </c>
      <c r="D781" s="113" t="s">
        <v>158</v>
      </c>
      <c r="E781" s="113" t="s">
        <v>58</v>
      </c>
      <c r="F781" s="114">
        <f>F782</f>
        <v>83.6</v>
      </c>
      <c r="G781" s="114">
        <f t="shared" ref="G781:H785" si="148">G782</f>
        <v>0</v>
      </c>
      <c r="H781" s="114">
        <f t="shared" si="148"/>
        <v>0</v>
      </c>
    </row>
    <row r="782" spans="1:8" s="33" customFormat="1" ht="40.5" customHeight="1" x14ac:dyDescent="0.25">
      <c r="A782" s="119" t="s">
        <v>159</v>
      </c>
      <c r="B782" s="113" t="s">
        <v>400</v>
      </c>
      <c r="C782" s="113" t="s">
        <v>55</v>
      </c>
      <c r="D782" s="113" t="s">
        <v>160</v>
      </c>
      <c r="E782" s="113" t="s">
        <v>58</v>
      </c>
      <c r="F782" s="114">
        <f>F783</f>
        <v>83.6</v>
      </c>
      <c r="G782" s="114">
        <f t="shared" si="148"/>
        <v>0</v>
      </c>
      <c r="H782" s="114">
        <f t="shared" si="148"/>
        <v>0</v>
      </c>
    </row>
    <row r="783" spans="1:8" s="33" customFormat="1" ht="42" customHeight="1" x14ac:dyDescent="0.25">
      <c r="A783" s="119" t="s">
        <v>797</v>
      </c>
      <c r="B783" s="113" t="s">
        <v>400</v>
      </c>
      <c r="C783" s="113" t="s">
        <v>55</v>
      </c>
      <c r="D783" s="113" t="s">
        <v>162</v>
      </c>
      <c r="E783" s="113" t="s">
        <v>58</v>
      </c>
      <c r="F783" s="114">
        <f>F784</f>
        <v>83.6</v>
      </c>
      <c r="G783" s="114">
        <f t="shared" si="148"/>
        <v>0</v>
      </c>
      <c r="H783" s="114">
        <f t="shared" si="148"/>
        <v>0</v>
      </c>
    </row>
    <row r="784" spans="1:8" s="33" customFormat="1" ht="15.75" customHeight="1" x14ac:dyDescent="0.25">
      <c r="A784" s="119" t="s">
        <v>134</v>
      </c>
      <c r="B784" s="113" t="s">
        <v>400</v>
      </c>
      <c r="C784" s="113" t="s">
        <v>55</v>
      </c>
      <c r="D784" s="113" t="s">
        <v>163</v>
      </c>
      <c r="E784" s="113" t="s">
        <v>58</v>
      </c>
      <c r="F784" s="114">
        <f>F785</f>
        <v>83.6</v>
      </c>
      <c r="G784" s="114">
        <f t="shared" si="148"/>
        <v>0</v>
      </c>
      <c r="H784" s="114">
        <f t="shared" si="148"/>
        <v>0</v>
      </c>
    </row>
    <row r="785" spans="1:8" s="33" customFormat="1" ht="27" customHeight="1" x14ac:dyDescent="0.25">
      <c r="A785" s="119" t="s">
        <v>77</v>
      </c>
      <c r="B785" s="113" t="s">
        <v>400</v>
      </c>
      <c r="C785" s="113" t="s">
        <v>55</v>
      </c>
      <c r="D785" s="113" t="s">
        <v>163</v>
      </c>
      <c r="E785" s="113" t="s">
        <v>78</v>
      </c>
      <c r="F785" s="114">
        <f>F786</f>
        <v>83.6</v>
      </c>
      <c r="G785" s="114">
        <f t="shared" si="148"/>
        <v>0</v>
      </c>
      <c r="H785" s="114">
        <f t="shared" si="148"/>
        <v>0</v>
      </c>
    </row>
    <row r="786" spans="1:8" s="33" customFormat="1" ht="27.75" customHeight="1" x14ac:dyDescent="0.25">
      <c r="A786" s="119" t="s">
        <v>79</v>
      </c>
      <c r="B786" s="113" t="s">
        <v>400</v>
      </c>
      <c r="C786" s="113" t="s">
        <v>55</v>
      </c>
      <c r="D786" s="113" t="s">
        <v>163</v>
      </c>
      <c r="E786" s="113" t="s">
        <v>80</v>
      </c>
      <c r="F786" s="114">
        <v>83.6</v>
      </c>
      <c r="G786" s="114">
        <v>0</v>
      </c>
      <c r="H786" s="114">
        <v>0</v>
      </c>
    </row>
    <row r="787" spans="1:8" s="33" customFormat="1" ht="58.5" customHeight="1" x14ac:dyDescent="0.25">
      <c r="A787" s="119" t="s">
        <v>751</v>
      </c>
      <c r="B787" s="113" t="s">
        <v>400</v>
      </c>
      <c r="C787" s="113" t="s">
        <v>55</v>
      </c>
      <c r="D787" s="113" t="s">
        <v>748</v>
      </c>
      <c r="E787" s="113" t="s">
        <v>58</v>
      </c>
      <c r="F787" s="114">
        <v>0</v>
      </c>
      <c r="G787" s="114">
        <f>G788</f>
        <v>77.2</v>
      </c>
      <c r="H787" s="114">
        <v>0</v>
      </c>
    </row>
    <row r="788" spans="1:8" s="33" customFormat="1" ht="27.75" customHeight="1" x14ac:dyDescent="0.25">
      <c r="A788" s="119" t="s">
        <v>134</v>
      </c>
      <c r="B788" s="113" t="s">
        <v>400</v>
      </c>
      <c r="C788" s="113" t="s">
        <v>55</v>
      </c>
      <c r="D788" s="113" t="s">
        <v>749</v>
      </c>
      <c r="E788" s="113" t="s">
        <v>58</v>
      </c>
      <c r="F788" s="114">
        <v>0</v>
      </c>
      <c r="G788" s="114">
        <f>G789</f>
        <v>77.2</v>
      </c>
      <c r="H788" s="114">
        <v>0</v>
      </c>
    </row>
    <row r="789" spans="1:8" s="33" customFormat="1" ht="27.75" customHeight="1" x14ac:dyDescent="0.25">
      <c r="A789" s="119" t="s">
        <v>77</v>
      </c>
      <c r="B789" s="113" t="s">
        <v>400</v>
      </c>
      <c r="C789" s="113" t="s">
        <v>55</v>
      </c>
      <c r="D789" s="113" t="s">
        <v>749</v>
      </c>
      <c r="E789" s="113" t="s">
        <v>78</v>
      </c>
      <c r="F789" s="114">
        <v>0</v>
      </c>
      <c r="G789" s="114">
        <f>G790</f>
        <v>77.2</v>
      </c>
      <c r="H789" s="114">
        <v>0</v>
      </c>
    </row>
    <row r="790" spans="1:8" s="33" customFormat="1" ht="27.75" customHeight="1" x14ac:dyDescent="0.25">
      <c r="A790" s="119" t="s">
        <v>79</v>
      </c>
      <c r="B790" s="113" t="s">
        <v>400</v>
      </c>
      <c r="C790" s="113" t="s">
        <v>55</v>
      </c>
      <c r="D790" s="113" t="s">
        <v>749</v>
      </c>
      <c r="E790" s="113" t="s">
        <v>80</v>
      </c>
      <c r="F790" s="114">
        <v>0</v>
      </c>
      <c r="G790" s="114">
        <v>77.2</v>
      </c>
      <c r="H790" s="114">
        <v>0</v>
      </c>
    </row>
    <row r="791" spans="1:8" s="33" customFormat="1" ht="15" x14ac:dyDescent="0.25">
      <c r="A791" s="119" t="s">
        <v>418</v>
      </c>
      <c r="B791" s="113" t="s">
        <v>419</v>
      </c>
      <c r="C791" s="113" t="s">
        <v>56</v>
      </c>
      <c r="D791" s="113" t="s">
        <v>57</v>
      </c>
      <c r="E791" s="113" t="s">
        <v>58</v>
      </c>
      <c r="F791" s="114">
        <f>F792+F797+F805</f>
        <v>561.6</v>
      </c>
      <c r="G791" s="114">
        <f>G792+G797+G805</f>
        <v>526.20000000000005</v>
      </c>
      <c r="H791" s="114">
        <f>H792+H797+H805</f>
        <v>505.1</v>
      </c>
    </row>
    <row r="792" spans="1:8" s="33" customFormat="1" ht="15" hidden="1" x14ac:dyDescent="0.25">
      <c r="A792" s="119" t="s">
        <v>420</v>
      </c>
      <c r="B792" s="113" t="s">
        <v>419</v>
      </c>
      <c r="C792" s="113" t="s">
        <v>55</v>
      </c>
      <c r="D792" s="113" t="s">
        <v>57</v>
      </c>
      <c r="E792" s="113" t="s">
        <v>58</v>
      </c>
      <c r="F792" s="114">
        <f t="shared" ref="F792:H795" si="149">F793</f>
        <v>0</v>
      </c>
      <c r="G792" s="114">
        <f t="shared" si="149"/>
        <v>0</v>
      </c>
      <c r="H792" s="114">
        <f t="shared" si="149"/>
        <v>0</v>
      </c>
    </row>
    <row r="793" spans="1:8" s="35" customFormat="1" ht="26.25" hidden="1" x14ac:dyDescent="0.25">
      <c r="A793" s="119" t="s">
        <v>289</v>
      </c>
      <c r="B793" s="113" t="s">
        <v>419</v>
      </c>
      <c r="C793" s="113" t="s">
        <v>55</v>
      </c>
      <c r="D793" s="113" t="s">
        <v>290</v>
      </c>
      <c r="E793" s="113" t="s">
        <v>58</v>
      </c>
      <c r="F793" s="114">
        <f t="shared" si="149"/>
        <v>0</v>
      </c>
      <c r="G793" s="114">
        <f t="shared" si="149"/>
        <v>0</v>
      </c>
      <c r="H793" s="114">
        <f t="shared" si="149"/>
        <v>0</v>
      </c>
    </row>
    <row r="794" spans="1:8" s="35" customFormat="1" ht="15" hidden="1" x14ac:dyDescent="0.25">
      <c r="A794" s="119" t="s">
        <v>421</v>
      </c>
      <c r="B794" s="113" t="s">
        <v>419</v>
      </c>
      <c r="C794" s="113" t="s">
        <v>55</v>
      </c>
      <c r="D794" s="113" t="s">
        <v>422</v>
      </c>
      <c r="E794" s="113" t="s">
        <v>58</v>
      </c>
      <c r="F794" s="114">
        <f t="shared" si="149"/>
        <v>0</v>
      </c>
      <c r="G794" s="114">
        <f t="shared" si="149"/>
        <v>0</v>
      </c>
      <c r="H794" s="114">
        <f t="shared" si="149"/>
        <v>0</v>
      </c>
    </row>
    <row r="795" spans="1:8" s="34" customFormat="1" ht="21" hidden="1" customHeight="1" x14ac:dyDescent="0.25">
      <c r="A795" s="119" t="s">
        <v>423</v>
      </c>
      <c r="B795" s="113" t="s">
        <v>419</v>
      </c>
      <c r="C795" s="113" t="s">
        <v>55</v>
      </c>
      <c r="D795" s="113" t="s">
        <v>422</v>
      </c>
      <c r="E795" s="113" t="s">
        <v>424</v>
      </c>
      <c r="F795" s="114">
        <f t="shared" si="149"/>
        <v>0</v>
      </c>
      <c r="G795" s="114">
        <f t="shared" si="149"/>
        <v>0</v>
      </c>
      <c r="H795" s="114">
        <f t="shared" si="149"/>
        <v>0</v>
      </c>
    </row>
    <row r="796" spans="1:8" s="34" customFormat="1" ht="26.25" hidden="1" x14ac:dyDescent="0.25">
      <c r="A796" s="119" t="s">
        <v>425</v>
      </c>
      <c r="B796" s="113" t="s">
        <v>419</v>
      </c>
      <c r="C796" s="113" t="s">
        <v>55</v>
      </c>
      <c r="D796" s="113" t="s">
        <v>422</v>
      </c>
      <c r="E796" s="113" t="s">
        <v>426</v>
      </c>
      <c r="F796" s="114"/>
      <c r="G796" s="114"/>
      <c r="H796" s="114"/>
    </row>
    <row r="797" spans="1:8" s="34" customFormat="1" ht="15" x14ac:dyDescent="0.25">
      <c r="A797" s="119" t="s">
        <v>427</v>
      </c>
      <c r="B797" s="113" t="s">
        <v>419</v>
      </c>
      <c r="C797" s="113" t="s">
        <v>196</v>
      </c>
      <c r="D797" s="113" t="s">
        <v>57</v>
      </c>
      <c r="E797" s="113" t="s">
        <v>58</v>
      </c>
      <c r="F797" s="114">
        <f t="shared" ref="F797:G798" si="150">F798</f>
        <v>174.79999999999998</v>
      </c>
      <c r="G797" s="114">
        <f t="shared" si="150"/>
        <v>181.3</v>
      </c>
      <c r="H797" s="114">
        <f>H798</f>
        <v>188</v>
      </c>
    </row>
    <row r="798" spans="1:8" s="33" customFormat="1" ht="26.25" x14ac:dyDescent="0.25">
      <c r="A798" s="119" t="s">
        <v>289</v>
      </c>
      <c r="B798" s="113" t="s">
        <v>419</v>
      </c>
      <c r="C798" s="113" t="s">
        <v>196</v>
      </c>
      <c r="D798" s="113" t="s">
        <v>290</v>
      </c>
      <c r="E798" s="113" t="s">
        <v>58</v>
      </c>
      <c r="F798" s="114">
        <f t="shared" si="150"/>
        <v>174.79999999999998</v>
      </c>
      <c r="G798" s="114">
        <f t="shared" si="150"/>
        <v>181.3</v>
      </c>
      <c r="H798" s="114">
        <f>H799</f>
        <v>188</v>
      </c>
    </row>
    <row r="799" spans="1:8" s="35" customFormat="1" ht="55.5" customHeight="1" x14ac:dyDescent="0.25">
      <c r="A799" s="119" t="s">
        <v>815</v>
      </c>
      <c r="B799" s="113" t="s">
        <v>419</v>
      </c>
      <c r="C799" s="113" t="s">
        <v>196</v>
      </c>
      <c r="D799" s="113" t="s">
        <v>428</v>
      </c>
      <c r="E799" s="113" t="s">
        <v>58</v>
      </c>
      <c r="F799" s="114">
        <f>F801+F803</f>
        <v>174.79999999999998</v>
      </c>
      <c r="G799" s="114">
        <f>G801+G803</f>
        <v>181.3</v>
      </c>
      <c r="H799" s="114">
        <f>H800+H802</f>
        <v>188</v>
      </c>
    </row>
    <row r="800" spans="1:8" s="35" customFormat="1" ht="27" customHeight="1" x14ac:dyDescent="0.25">
      <c r="A800" s="119" t="s">
        <v>77</v>
      </c>
      <c r="B800" s="113" t="s">
        <v>419</v>
      </c>
      <c r="C800" s="113" t="s">
        <v>196</v>
      </c>
      <c r="D800" s="113" t="s">
        <v>428</v>
      </c>
      <c r="E800" s="113" t="s">
        <v>78</v>
      </c>
      <c r="F800" s="114">
        <f>F801</f>
        <v>3.1</v>
      </c>
      <c r="G800" s="114">
        <f>G801</f>
        <v>3.3</v>
      </c>
      <c r="H800" s="114">
        <f>H801</f>
        <v>3.4</v>
      </c>
    </row>
    <row r="801" spans="1:8" s="35" customFormat="1" ht="27.75" customHeight="1" x14ac:dyDescent="0.25">
      <c r="A801" s="119" t="s">
        <v>79</v>
      </c>
      <c r="B801" s="113" t="s">
        <v>419</v>
      </c>
      <c r="C801" s="113" t="s">
        <v>196</v>
      </c>
      <c r="D801" s="113" t="s">
        <v>428</v>
      </c>
      <c r="E801" s="113" t="s">
        <v>80</v>
      </c>
      <c r="F801" s="114">
        <v>3.1</v>
      </c>
      <c r="G801" s="114">
        <v>3.3</v>
      </c>
      <c r="H801" s="114">
        <v>3.4</v>
      </c>
    </row>
    <row r="802" spans="1:8" s="34" customFormat="1" ht="14.25" customHeight="1" x14ac:dyDescent="0.25">
      <c r="A802" s="119" t="s">
        <v>423</v>
      </c>
      <c r="B802" s="113" t="s">
        <v>419</v>
      </c>
      <c r="C802" s="113" t="s">
        <v>196</v>
      </c>
      <c r="D802" s="113" t="s">
        <v>428</v>
      </c>
      <c r="E802" s="113" t="s">
        <v>424</v>
      </c>
      <c r="F802" s="114">
        <f>F803</f>
        <v>171.7</v>
      </c>
      <c r="G802" s="114">
        <f>G803</f>
        <v>178</v>
      </c>
      <c r="H802" s="114">
        <f>H803</f>
        <v>184.6</v>
      </c>
    </row>
    <row r="803" spans="1:8" s="34" customFormat="1" ht="28.5" customHeight="1" x14ac:dyDescent="0.25">
      <c r="A803" s="119" t="s">
        <v>425</v>
      </c>
      <c r="B803" s="113" t="s">
        <v>419</v>
      </c>
      <c r="C803" s="113" t="s">
        <v>196</v>
      </c>
      <c r="D803" s="113" t="s">
        <v>428</v>
      </c>
      <c r="E803" s="113" t="s">
        <v>426</v>
      </c>
      <c r="F803" s="114">
        <v>171.7</v>
      </c>
      <c r="G803" s="114">
        <v>178</v>
      </c>
      <c r="H803" s="114">
        <v>184.6</v>
      </c>
    </row>
    <row r="804" spans="1:8" s="34" customFormat="1" ht="14.25" hidden="1" customHeight="1" x14ac:dyDescent="0.25">
      <c r="A804" s="119"/>
      <c r="B804" s="113"/>
      <c r="C804" s="113"/>
      <c r="D804" s="113"/>
      <c r="E804" s="113"/>
      <c r="F804" s="114">
        <f>G804/1000</f>
        <v>0</v>
      </c>
      <c r="G804" s="114">
        <f>H804/1000</f>
        <v>0</v>
      </c>
      <c r="H804" s="114">
        <f>I804/1000</f>
        <v>0</v>
      </c>
    </row>
    <row r="805" spans="1:8" s="33" customFormat="1" ht="18.75" customHeight="1" x14ac:dyDescent="0.25">
      <c r="A805" s="119" t="s">
        <v>429</v>
      </c>
      <c r="B805" s="113" t="s">
        <v>419</v>
      </c>
      <c r="C805" s="113" t="s">
        <v>72</v>
      </c>
      <c r="D805" s="113" t="s">
        <v>57</v>
      </c>
      <c r="E805" s="113" t="s">
        <v>58</v>
      </c>
      <c r="F805" s="114">
        <f>F806</f>
        <v>386.8</v>
      </c>
      <c r="G805" s="114">
        <f>G806</f>
        <v>344.9</v>
      </c>
      <c r="H805" s="114">
        <f>H806</f>
        <v>317.10000000000002</v>
      </c>
    </row>
    <row r="806" spans="1:8" s="33" customFormat="1" ht="26.25" x14ac:dyDescent="0.25">
      <c r="A806" s="119" t="s">
        <v>289</v>
      </c>
      <c r="B806" s="113" t="s">
        <v>419</v>
      </c>
      <c r="C806" s="113" t="s">
        <v>72</v>
      </c>
      <c r="D806" s="113" t="s">
        <v>290</v>
      </c>
      <c r="E806" s="113" t="s">
        <v>58</v>
      </c>
      <c r="F806" s="114">
        <f>F810+F807</f>
        <v>386.8</v>
      </c>
      <c r="G806" s="114">
        <f>G810+G807</f>
        <v>344.9</v>
      </c>
      <c r="H806" s="114">
        <f>H810+H807</f>
        <v>317.10000000000002</v>
      </c>
    </row>
    <row r="807" spans="1:8" s="33" customFormat="1" ht="90" hidden="1" x14ac:dyDescent="0.25">
      <c r="A807" s="119" t="s">
        <v>96</v>
      </c>
      <c r="B807" s="113" t="s">
        <v>419</v>
      </c>
      <c r="C807" s="113" t="s">
        <v>72</v>
      </c>
      <c r="D807" s="113" t="s">
        <v>97</v>
      </c>
      <c r="E807" s="113" t="s">
        <v>58</v>
      </c>
      <c r="F807" s="114">
        <f t="shared" ref="F807:H808" si="151">F808</f>
        <v>0</v>
      </c>
      <c r="G807" s="114">
        <f t="shared" si="151"/>
        <v>0</v>
      </c>
      <c r="H807" s="114">
        <f t="shared" si="151"/>
        <v>0</v>
      </c>
    </row>
    <row r="808" spans="1:8" s="33" customFormat="1" ht="26.25" hidden="1" x14ac:dyDescent="0.25">
      <c r="A808" s="119" t="s">
        <v>77</v>
      </c>
      <c r="B808" s="113" t="s">
        <v>419</v>
      </c>
      <c r="C808" s="113" t="s">
        <v>72</v>
      </c>
      <c r="D808" s="113" t="s">
        <v>97</v>
      </c>
      <c r="E808" s="113" t="s">
        <v>78</v>
      </c>
      <c r="F808" s="114">
        <f t="shared" si="151"/>
        <v>0</v>
      </c>
      <c r="G808" s="114">
        <f t="shared" si="151"/>
        <v>0</v>
      </c>
      <c r="H808" s="114">
        <f t="shared" si="151"/>
        <v>0</v>
      </c>
    </row>
    <row r="809" spans="1:8" s="33" customFormat="1" ht="39" hidden="1" x14ac:dyDescent="0.25">
      <c r="A809" s="119" t="s">
        <v>79</v>
      </c>
      <c r="B809" s="113" t="s">
        <v>419</v>
      </c>
      <c r="C809" s="113" t="s">
        <v>72</v>
      </c>
      <c r="D809" s="113" t="s">
        <v>97</v>
      </c>
      <c r="E809" s="113" t="s">
        <v>80</v>
      </c>
      <c r="F809" s="114">
        <f>4.9-4.9</f>
        <v>0</v>
      </c>
      <c r="G809" s="114">
        <f>4.9-4.9</f>
        <v>0</v>
      </c>
      <c r="H809" s="114">
        <f>4.9-4.9</f>
        <v>0</v>
      </c>
    </row>
    <row r="810" spans="1:8" s="33" customFormat="1" ht="54" customHeight="1" x14ac:dyDescent="0.25">
      <c r="A810" s="119" t="s">
        <v>430</v>
      </c>
      <c r="B810" s="113" t="s">
        <v>419</v>
      </c>
      <c r="C810" s="113" t="s">
        <v>72</v>
      </c>
      <c r="D810" s="113" t="s">
        <v>431</v>
      </c>
      <c r="E810" s="113" t="s">
        <v>58</v>
      </c>
      <c r="F810" s="114">
        <f t="shared" ref="F810:H811" si="152">F811</f>
        <v>386.8</v>
      </c>
      <c r="G810" s="114">
        <f t="shared" si="152"/>
        <v>344.9</v>
      </c>
      <c r="H810" s="114">
        <f t="shared" si="152"/>
        <v>317.10000000000002</v>
      </c>
    </row>
    <row r="811" spans="1:8" s="33" customFormat="1" ht="15" x14ac:dyDescent="0.25">
      <c r="A811" s="119" t="s">
        <v>432</v>
      </c>
      <c r="B811" s="113" t="s">
        <v>419</v>
      </c>
      <c r="C811" s="113" t="s">
        <v>72</v>
      </c>
      <c r="D811" s="113" t="s">
        <v>431</v>
      </c>
      <c r="E811" s="113" t="s">
        <v>424</v>
      </c>
      <c r="F811" s="114">
        <f t="shared" si="152"/>
        <v>386.8</v>
      </c>
      <c r="G811" s="114">
        <f t="shared" si="152"/>
        <v>344.9</v>
      </c>
      <c r="H811" s="114">
        <f t="shared" si="152"/>
        <v>317.10000000000002</v>
      </c>
    </row>
    <row r="812" spans="1:8" s="33" customFormat="1" ht="26.25" x14ac:dyDescent="0.25">
      <c r="A812" s="119" t="s">
        <v>425</v>
      </c>
      <c r="B812" s="113" t="s">
        <v>419</v>
      </c>
      <c r="C812" s="113" t="s">
        <v>72</v>
      </c>
      <c r="D812" s="113" t="s">
        <v>431</v>
      </c>
      <c r="E812" s="113" t="s">
        <v>426</v>
      </c>
      <c r="F812" s="114">
        <v>386.8</v>
      </c>
      <c r="G812" s="114">
        <v>344.9</v>
      </c>
      <c r="H812" s="114">
        <v>317.10000000000002</v>
      </c>
    </row>
    <row r="813" spans="1:8" s="33" customFormat="1" ht="15" hidden="1" x14ac:dyDescent="0.25">
      <c r="A813" s="119" t="s">
        <v>433</v>
      </c>
      <c r="B813" s="113" t="s">
        <v>419</v>
      </c>
      <c r="C813" s="113" t="s">
        <v>109</v>
      </c>
      <c r="D813" s="113" t="s">
        <v>57</v>
      </c>
      <c r="E813" s="113" t="s">
        <v>58</v>
      </c>
      <c r="F813" s="114">
        <f t="shared" ref="F813:H816" si="153">F814</f>
        <v>0</v>
      </c>
      <c r="G813" s="114">
        <f t="shared" si="153"/>
        <v>0</v>
      </c>
      <c r="H813" s="114">
        <f t="shared" si="153"/>
        <v>0</v>
      </c>
    </row>
    <row r="814" spans="1:8" s="33" customFormat="1" ht="26.25" hidden="1" x14ac:dyDescent="0.25">
      <c r="A814" s="119" t="s">
        <v>289</v>
      </c>
      <c r="B814" s="113" t="s">
        <v>419</v>
      </c>
      <c r="C814" s="113" t="s">
        <v>109</v>
      </c>
      <c r="D814" s="113" t="s">
        <v>290</v>
      </c>
      <c r="E814" s="113" t="s">
        <v>58</v>
      </c>
      <c r="F814" s="114">
        <f t="shared" si="153"/>
        <v>0</v>
      </c>
      <c r="G814" s="114">
        <f t="shared" si="153"/>
        <v>0</v>
      </c>
      <c r="H814" s="114">
        <f t="shared" si="153"/>
        <v>0</v>
      </c>
    </row>
    <row r="815" spans="1:8" s="33" customFormat="1" ht="26.25" hidden="1" x14ac:dyDescent="0.25">
      <c r="A815" s="119" t="s">
        <v>434</v>
      </c>
      <c r="B815" s="113" t="s">
        <v>419</v>
      </c>
      <c r="C815" s="113" t="s">
        <v>109</v>
      </c>
      <c r="D815" s="113" t="s">
        <v>435</v>
      </c>
      <c r="E815" s="113" t="s">
        <v>58</v>
      </c>
      <c r="F815" s="114">
        <f t="shared" si="153"/>
        <v>0</v>
      </c>
      <c r="G815" s="114">
        <f t="shared" si="153"/>
        <v>0</v>
      </c>
      <c r="H815" s="114">
        <f t="shared" si="153"/>
        <v>0</v>
      </c>
    </row>
    <row r="816" spans="1:8" s="33" customFormat="1" ht="15" hidden="1" x14ac:dyDescent="0.25">
      <c r="A816" s="119" t="s">
        <v>432</v>
      </c>
      <c r="B816" s="113" t="s">
        <v>419</v>
      </c>
      <c r="C816" s="113" t="s">
        <v>109</v>
      </c>
      <c r="D816" s="113" t="s">
        <v>435</v>
      </c>
      <c r="E816" s="113" t="s">
        <v>424</v>
      </c>
      <c r="F816" s="114">
        <f t="shared" si="153"/>
        <v>0</v>
      </c>
      <c r="G816" s="114">
        <f t="shared" si="153"/>
        <v>0</v>
      </c>
      <c r="H816" s="114">
        <f t="shared" si="153"/>
        <v>0</v>
      </c>
    </row>
    <row r="817" spans="1:8" s="33" customFormat="1" ht="15.75" hidden="1" customHeight="1" x14ac:dyDescent="0.25">
      <c r="A817" s="119" t="s">
        <v>425</v>
      </c>
      <c r="B817" s="113" t="s">
        <v>419</v>
      </c>
      <c r="C817" s="113" t="s">
        <v>109</v>
      </c>
      <c r="D817" s="113" t="s">
        <v>435</v>
      </c>
      <c r="E817" s="113" t="s">
        <v>426</v>
      </c>
      <c r="F817" s="114">
        <v>0</v>
      </c>
      <c r="G817" s="114">
        <v>0</v>
      </c>
      <c r="H817" s="114">
        <v>0</v>
      </c>
    </row>
    <row r="818" spans="1:8" s="33" customFormat="1" ht="15.75" customHeight="1" x14ac:dyDescent="0.25">
      <c r="A818" s="119" t="s">
        <v>436</v>
      </c>
      <c r="B818" s="113" t="s">
        <v>119</v>
      </c>
      <c r="C818" s="113" t="s">
        <v>56</v>
      </c>
      <c r="D818" s="113" t="s">
        <v>57</v>
      </c>
      <c r="E818" s="113" t="s">
        <v>58</v>
      </c>
      <c r="F818" s="114">
        <f t="shared" ref="F818:H819" si="154">F819</f>
        <v>378</v>
      </c>
      <c r="G818" s="114">
        <f t="shared" si="154"/>
        <v>369</v>
      </c>
      <c r="H818" s="114">
        <f t="shared" si="154"/>
        <v>278.2</v>
      </c>
    </row>
    <row r="819" spans="1:8" s="33" customFormat="1" ht="15.75" customHeight="1" x14ac:dyDescent="0.25">
      <c r="A819" s="119" t="s">
        <v>437</v>
      </c>
      <c r="B819" s="113" t="s">
        <v>119</v>
      </c>
      <c r="C819" s="113" t="s">
        <v>60</v>
      </c>
      <c r="D819" s="113" t="s">
        <v>57</v>
      </c>
      <c r="E819" s="113" t="s">
        <v>58</v>
      </c>
      <c r="F819" s="114">
        <f t="shared" si="154"/>
        <v>378</v>
      </c>
      <c r="G819" s="114">
        <f>G852</f>
        <v>369</v>
      </c>
      <c r="H819" s="114">
        <f>H852</f>
        <v>278.2</v>
      </c>
    </row>
    <row r="820" spans="1:8" s="33" customFormat="1" ht="42.75" customHeight="1" x14ac:dyDescent="0.25">
      <c r="A820" s="119" t="s">
        <v>784</v>
      </c>
      <c r="B820" s="113" t="s">
        <v>119</v>
      </c>
      <c r="C820" s="113" t="s">
        <v>60</v>
      </c>
      <c r="D820" s="113" t="s">
        <v>356</v>
      </c>
      <c r="E820" s="113" t="s">
        <v>58</v>
      </c>
      <c r="F820" s="114">
        <f>F821+F825+F835+F842</f>
        <v>378</v>
      </c>
      <c r="G820" s="114">
        <f>G821+G825+G835</f>
        <v>0</v>
      </c>
      <c r="H820" s="114">
        <f>H821+H825+H835</f>
        <v>0</v>
      </c>
    </row>
    <row r="821" spans="1:8" s="33" customFormat="1" ht="39" customHeight="1" x14ac:dyDescent="0.25">
      <c r="A821" s="119" t="s">
        <v>438</v>
      </c>
      <c r="B821" s="113" t="s">
        <v>119</v>
      </c>
      <c r="C821" s="113" t="s">
        <v>60</v>
      </c>
      <c r="D821" s="113" t="s">
        <v>439</v>
      </c>
      <c r="E821" s="113" t="s">
        <v>58</v>
      </c>
      <c r="F821" s="114">
        <f t="shared" ref="F821:H823" si="155">F822</f>
        <v>30</v>
      </c>
      <c r="G821" s="114">
        <f t="shared" si="155"/>
        <v>0</v>
      </c>
      <c r="H821" s="114">
        <f t="shared" si="155"/>
        <v>0</v>
      </c>
    </row>
    <row r="822" spans="1:8" s="33" customFormat="1" ht="15.75" customHeight="1" x14ac:dyDescent="0.25">
      <c r="A822" s="119" t="s">
        <v>134</v>
      </c>
      <c r="B822" s="113" t="s">
        <v>119</v>
      </c>
      <c r="C822" s="113" t="s">
        <v>60</v>
      </c>
      <c r="D822" s="113" t="s">
        <v>440</v>
      </c>
      <c r="E822" s="113" t="s">
        <v>58</v>
      </c>
      <c r="F822" s="114">
        <f t="shared" si="155"/>
        <v>30</v>
      </c>
      <c r="G822" s="114">
        <f t="shared" si="155"/>
        <v>0</v>
      </c>
      <c r="H822" s="114">
        <f t="shared" si="155"/>
        <v>0</v>
      </c>
    </row>
    <row r="823" spans="1:8" s="33" customFormat="1" ht="27.75" customHeight="1" x14ac:dyDescent="0.25">
      <c r="A823" s="119" t="s">
        <v>77</v>
      </c>
      <c r="B823" s="113" t="s">
        <v>119</v>
      </c>
      <c r="C823" s="113" t="s">
        <v>60</v>
      </c>
      <c r="D823" s="113" t="s">
        <v>440</v>
      </c>
      <c r="E823" s="113" t="s">
        <v>78</v>
      </c>
      <c r="F823" s="114">
        <f t="shared" si="155"/>
        <v>30</v>
      </c>
      <c r="G823" s="114">
        <f t="shared" si="155"/>
        <v>0</v>
      </c>
      <c r="H823" s="114">
        <f t="shared" si="155"/>
        <v>0</v>
      </c>
    </row>
    <row r="824" spans="1:8" s="33" customFormat="1" ht="27.75" customHeight="1" x14ac:dyDescent="0.25">
      <c r="A824" s="119" t="s">
        <v>79</v>
      </c>
      <c r="B824" s="113" t="s">
        <v>119</v>
      </c>
      <c r="C824" s="113" t="s">
        <v>60</v>
      </c>
      <c r="D824" s="113" t="s">
        <v>440</v>
      </c>
      <c r="E824" s="113" t="s">
        <v>80</v>
      </c>
      <c r="F824" s="114">
        <v>30</v>
      </c>
      <c r="G824" s="114">
        <v>0</v>
      </c>
      <c r="H824" s="114">
        <v>0</v>
      </c>
    </row>
    <row r="825" spans="1:8" s="33" customFormat="1" ht="81.75" customHeight="1" x14ac:dyDescent="0.25">
      <c r="A825" s="119" t="s">
        <v>384</v>
      </c>
      <c r="B825" s="113" t="s">
        <v>119</v>
      </c>
      <c r="C825" s="113" t="s">
        <v>60</v>
      </c>
      <c r="D825" s="113" t="s">
        <v>358</v>
      </c>
      <c r="E825" s="113" t="s">
        <v>58</v>
      </c>
      <c r="F825" s="114">
        <f>F826</f>
        <v>328</v>
      </c>
      <c r="G825" s="114">
        <f>G826</f>
        <v>0</v>
      </c>
      <c r="H825" s="114">
        <f>H826</f>
        <v>0</v>
      </c>
    </row>
    <row r="826" spans="1:8" s="33" customFormat="1" ht="15.75" customHeight="1" x14ac:dyDescent="0.25">
      <c r="A826" s="119" t="s">
        <v>134</v>
      </c>
      <c r="B826" s="113" t="s">
        <v>119</v>
      </c>
      <c r="C826" s="113" t="s">
        <v>60</v>
      </c>
      <c r="D826" s="113" t="s">
        <v>359</v>
      </c>
      <c r="E826" s="113" t="s">
        <v>58</v>
      </c>
      <c r="F826" s="114">
        <f>F827+F829</f>
        <v>328</v>
      </c>
      <c r="G826" s="114">
        <f>G827+G829</f>
        <v>0</v>
      </c>
      <c r="H826" s="114">
        <f>H827+H829</f>
        <v>0</v>
      </c>
    </row>
    <row r="827" spans="1:8" s="33" customFormat="1" ht="71.25" customHeight="1" x14ac:dyDescent="0.25">
      <c r="A827" s="119" t="s">
        <v>67</v>
      </c>
      <c r="B827" s="113" t="s">
        <v>119</v>
      </c>
      <c r="C827" s="113" t="s">
        <v>60</v>
      </c>
      <c r="D827" s="113" t="s">
        <v>359</v>
      </c>
      <c r="E827" s="113" t="s">
        <v>68</v>
      </c>
      <c r="F827" s="114">
        <f>F828</f>
        <v>187.8</v>
      </c>
      <c r="G827" s="114">
        <f>G828</f>
        <v>0</v>
      </c>
      <c r="H827" s="114">
        <f>H828</f>
        <v>0</v>
      </c>
    </row>
    <row r="828" spans="1:8" s="33" customFormat="1" ht="15.75" customHeight="1" x14ac:dyDescent="0.25">
      <c r="A828" s="119" t="s">
        <v>192</v>
      </c>
      <c r="B828" s="113" t="s">
        <v>119</v>
      </c>
      <c r="C828" s="113" t="s">
        <v>60</v>
      </c>
      <c r="D828" s="113" t="s">
        <v>359</v>
      </c>
      <c r="E828" s="113" t="s">
        <v>193</v>
      </c>
      <c r="F828" s="114">
        <v>187.8</v>
      </c>
      <c r="G828" s="114">
        <v>0</v>
      </c>
      <c r="H828" s="114">
        <v>0</v>
      </c>
    </row>
    <row r="829" spans="1:8" s="33" customFormat="1" ht="28.5" customHeight="1" x14ac:dyDescent="0.25">
      <c r="A829" s="119" t="s">
        <v>77</v>
      </c>
      <c r="B829" s="113" t="s">
        <v>119</v>
      </c>
      <c r="C829" s="113" t="s">
        <v>60</v>
      </c>
      <c r="D829" s="113" t="s">
        <v>359</v>
      </c>
      <c r="E829" s="113" t="s">
        <v>78</v>
      </c>
      <c r="F829" s="114">
        <f>F830</f>
        <v>140.19999999999999</v>
      </c>
      <c r="G829" s="114">
        <f>G830</f>
        <v>0</v>
      </c>
      <c r="H829" s="114">
        <f>H830</f>
        <v>0</v>
      </c>
    </row>
    <row r="830" spans="1:8" s="33" customFormat="1" ht="26.25" customHeight="1" x14ac:dyDescent="0.25">
      <c r="A830" s="119" t="s">
        <v>79</v>
      </c>
      <c r="B830" s="113" t="s">
        <v>119</v>
      </c>
      <c r="C830" s="113" t="s">
        <v>60</v>
      </c>
      <c r="D830" s="113" t="s">
        <v>359</v>
      </c>
      <c r="E830" s="113" t="s">
        <v>80</v>
      </c>
      <c r="F830" s="114">
        <v>140.19999999999999</v>
      </c>
      <c r="G830" s="114">
        <v>0</v>
      </c>
      <c r="H830" s="114">
        <v>0</v>
      </c>
    </row>
    <row r="831" spans="1:8" s="33" customFormat="1" ht="24" hidden="1" customHeight="1" x14ac:dyDescent="0.25">
      <c r="A831" s="119" t="s">
        <v>441</v>
      </c>
      <c r="B831" s="113" t="s">
        <v>119</v>
      </c>
      <c r="C831" s="113" t="s">
        <v>60</v>
      </c>
      <c r="D831" s="113" t="s">
        <v>442</v>
      </c>
      <c r="E831" s="113" t="s">
        <v>58</v>
      </c>
      <c r="F831" s="114">
        <f t="shared" ref="F831:H833" si="156">F832</f>
        <v>0</v>
      </c>
      <c r="G831" s="114">
        <f t="shared" si="156"/>
        <v>0</v>
      </c>
      <c r="H831" s="114">
        <f t="shared" si="156"/>
        <v>0</v>
      </c>
    </row>
    <row r="832" spans="1:8" s="33" customFormat="1" ht="13.5" hidden="1" customHeight="1" x14ac:dyDescent="0.25">
      <c r="A832" s="119" t="s">
        <v>134</v>
      </c>
      <c r="B832" s="113" t="s">
        <v>119</v>
      </c>
      <c r="C832" s="113" t="s">
        <v>60</v>
      </c>
      <c r="D832" s="113" t="s">
        <v>443</v>
      </c>
      <c r="E832" s="113" t="s">
        <v>58</v>
      </c>
      <c r="F832" s="114">
        <f t="shared" si="156"/>
        <v>0</v>
      </c>
      <c r="G832" s="114">
        <f t="shared" si="156"/>
        <v>0</v>
      </c>
      <c r="H832" s="114">
        <f t="shared" si="156"/>
        <v>0</v>
      </c>
    </row>
    <row r="833" spans="1:8" s="33" customFormat="1" ht="27" hidden="1" customHeight="1" x14ac:dyDescent="0.25">
      <c r="A833" s="119" t="s">
        <v>77</v>
      </c>
      <c r="B833" s="113" t="s">
        <v>119</v>
      </c>
      <c r="C833" s="113" t="s">
        <v>60</v>
      </c>
      <c r="D833" s="113" t="s">
        <v>443</v>
      </c>
      <c r="E833" s="113" t="s">
        <v>78</v>
      </c>
      <c r="F833" s="114">
        <f t="shared" si="156"/>
        <v>0</v>
      </c>
      <c r="G833" s="114">
        <f t="shared" si="156"/>
        <v>0</v>
      </c>
      <c r="H833" s="114">
        <f t="shared" si="156"/>
        <v>0</v>
      </c>
    </row>
    <row r="834" spans="1:8" s="33" customFormat="1" ht="27.75" hidden="1" customHeight="1" x14ac:dyDescent="0.25">
      <c r="A834" s="119" t="s">
        <v>79</v>
      </c>
      <c r="B834" s="113" t="s">
        <v>119</v>
      </c>
      <c r="C834" s="113" t="s">
        <v>60</v>
      </c>
      <c r="D834" s="113" t="s">
        <v>443</v>
      </c>
      <c r="E834" s="113" t="s">
        <v>80</v>
      </c>
      <c r="F834" s="114"/>
      <c r="G834" s="114"/>
      <c r="H834" s="114"/>
    </row>
    <row r="835" spans="1:8" s="33" customFormat="1" ht="28.5" customHeight="1" x14ac:dyDescent="0.25">
      <c r="A835" s="119" t="s">
        <v>444</v>
      </c>
      <c r="B835" s="113" t="s">
        <v>119</v>
      </c>
      <c r="C835" s="113" t="s">
        <v>60</v>
      </c>
      <c r="D835" s="113" t="s">
        <v>445</v>
      </c>
      <c r="E835" s="113" t="s">
        <v>58</v>
      </c>
      <c r="F835" s="114">
        <f>F836+F839</f>
        <v>20</v>
      </c>
      <c r="G835" s="114">
        <f t="shared" ref="F835:H837" si="157">G836</f>
        <v>0</v>
      </c>
      <c r="H835" s="114">
        <f t="shared" si="157"/>
        <v>0</v>
      </c>
    </row>
    <row r="836" spans="1:8" s="33" customFormat="1" ht="17.25" customHeight="1" x14ac:dyDescent="0.25">
      <c r="A836" s="119" t="s">
        <v>134</v>
      </c>
      <c r="B836" s="113" t="s">
        <v>119</v>
      </c>
      <c r="C836" s="113" t="s">
        <v>60</v>
      </c>
      <c r="D836" s="113" t="s">
        <v>446</v>
      </c>
      <c r="E836" s="113" t="s">
        <v>58</v>
      </c>
      <c r="F836" s="114">
        <f t="shared" si="157"/>
        <v>20</v>
      </c>
      <c r="G836" s="114">
        <f t="shared" si="157"/>
        <v>0</v>
      </c>
      <c r="H836" s="114">
        <f t="shared" si="157"/>
        <v>0</v>
      </c>
    </row>
    <row r="837" spans="1:8" s="33" customFormat="1" ht="26.25" customHeight="1" x14ac:dyDescent="0.25">
      <c r="A837" s="119" t="s">
        <v>77</v>
      </c>
      <c r="B837" s="113" t="s">
        <v>119</v>
      </c>
      <c r="C837" s="113" t="s">
        <v>60</v>
      </c>
      <c r="D837" s="113" t="s">
        <v>446</v>
      </c>
      <c r="E837" s="113" t="s">
        <v>78</v>
      </c>
      <c r="F837" s="114">
        <f t="shared" si="157"/>
        <v>20</v>
      </c>
      <c r="G837" s="114">
        <f t="shared" si="157"/>
        <v>0</v>
      </c>
      <c r="H837" s="114">
        <f t="shared" si="157"/>
        <v>0</v>
      </c>
    </row>
    <row r="838" spans="1:8" s="33" customFormat="1" ht="26.25" customHeight="1" x14ac:dyDescent="0.25">
      <c r="A838" s="119" t="s">
        <v>79</v>
      </c>
      <c r="B838" s="113" t="s">
        <v>119</v>
      </c>
      <c r="C838" s="113" t="s">
        <v>60</v>
      </c>
      <c r="D838" s="113" t="s">
        <v>446</v>
      </c>
      <c r="E838" s="113" t="s">
        <v>80</v>
      </c>
      <c r="F838" s="114">
        <v>20</v>
      </c>
      <c r="G838" s="114">
        <v>0</v>
      </c>
      <c r="H838" s="114">
        <v>0</v>
      </c>
    </row>
    <row r="839" spans="1:8" s="33" customFormat="1" ht="43.5" hidden="1" customHeight="1" x14ac:dyDescent="0.25">
      <c r="A839" s="119" t="s">
        <v>643</v>
      </c>
      <c r="B839" s="113" t="s">
        <v>119</v>
      </c>
      <c r="C839" s="113" t="s">
        <v>60</v>
      </c>
      <c r="D839" s="113" t="s">
        <v>685</v>
      </c>
      <c r="E839" s="113" t="s">
        <v>58</v>
      </c>
      <c r="F839" s="114">
        <f>F840</f>
        <v>0</v>
      </c>
      <c r="G839" s="114">
        <v>0</v>
      </c>
      <c r="H839" s="114">
        <v>0</v>
      </c>
    </row>
    <row r="840" spans="1:8" s="33" customFormat="1" ht="26.25" hidden="1" customHeight="1" x14ac:dyDescent="0.25">
      <c r="A840" s="119" t="s">
        <v>77</v>
      </c>
      <c r="B840" s="113" t="s">
        <v>119</v>
      </c>
      <c r="C840" s="113" t="s">
        <v>60</v>
      </c>
      <c r="D840" s="113" t="s">
        <v>685</v>
      </c>
      <c r="E840" s="113" t="s">
        <v>78</v>
      </c>
      <c r="F840" s="114">
        <f>F841</f>
        <v>0</v>
      </c>
      <c r="G840" s="114">
        <v>0</v>
      </c>
      <c r="H840" s="114">
        <v>0</v>
      </c>
    </row>
    <row r="841" spans="1:8" s="33" customFormat="1" ht="26.25" hidden="1" customHeight="1" x14ac:dyDescent="0.25">
      <c r="A841" s="119" t="s">
        <v>79</v>
      </c>
      <c r="B841" s="113" t="s">
        <v>119</v>
      </c>
      <c r="C841" s="113" t="s">
        <v>60</v>
      </c>
      <c r="D841" s="113" t="s">
        <v>685</v>
      </c>
      <c r="E841" s="113" t="s">
        <v>80</v>
      </c>
      <c r="F841" s="114"/>
      <c r="G841" s="114"/>
      <c r="H841" s="114"/>
    </row>
    <row r="842" spans="1:8" s="33" customFormat="1" ht="27.75" hidden="1" customHeight="1" x14ac:dyDescent="0.25">
      <c r="A842" s="119" t="s">
        <v>666</v>
      </c>
      <c r="B842" s="113" t="s">
        <v>119</v>
      </c>
      <c r="C842" s="113" t="s">
        <v>60</v>
      </c>
      <c r="D842" s="113" t="s">
        <v>667</v>
      </c>
      <c r="E842" s="113" t="s">
        <v>58</v>
      </c>
      <c r="F842" s="114">
        <f>F846+F849+F843</f>
        <v>0</v>
      </c>
      <c r="G842" s="114">
        <v>0</v>
      </c>
      <c r="H842" s="114">
        <v>0</v>
      </c>
    </row>
    <row r="843" spans="1:8" s="33" customFormat="1" ht="42" hidden="1" customHeight="1" x14ac:dyDescent="0.25">
      <c r="A843" s="119" t="s">
        <v>668</v>
      </c>
      <c r="B843" s="113" t="s">
        <v>119</v>
      </c>
      <c r="C843" s="113" t="s">
        <v>60</v>
      </c>
      <c r="D843" s="113" t="s">
        <v>669</v>
      </c>
      <c r="E843" s="113" t="s">
        <v>58</v>
      </c>
      <c r="F843" s="114">
        <f>F844</f>
        <v>0</v>
      </c>
      <c r="G843" s="114">
        <v>0</v>
      </c>
      <c r="H843" s="114">
        <v>0</v>
      </c>
    </row>
    <row r="844" spans="1:8" s="33" customFormat="1" ht="27.75" hidden="1" customHeight="1" x14ac:dyDescent="0.25">
      <c r="A844" s="119" t="s">
        <v>77</v>
      </c>
      <c r="B844" s="113" t="s">
        <v>119</v>
      </c>
      <c r="C844" s="113" t="s">
        <v>60</v>
      </c>
      <c r="D844" s="113" t="s">
        <v>669</v>
      </c>
      <c r="E844" s="113" t="s">
        <v>78</v>
      </c>
      <c r="F844" s="114">
        <f>F845</f>
        <v>0</v>
      </c>
      <c r="G844" s="114">
        <v>0</v>
      </c>
      <c r="H844" s="114">
        <v>0</v>
      </c>
    </row>
    <row r="845" spans="1:8" s="33" customFormat="1" ht="27.75" hidden="1" customHeight="1" x14ac:dyDescent="0.25">
      <c r="A845" s="119" t="s">
        <v>79</v>
      </c>
      <c r="B845" s="113" t="s">
        <v>119</v>
      </c>
      <c r="C845" s="113" t="s">
        <v>60</v>
      </c>
      <c r="D845" s="113" t="s">
        <v>669</v>
      </c>
      <c r="E845" s="113" t="s">
        <v>80</v>
      </c>
      <c r="F845" s="114"/>
      <c r="G845" s="114"/>
      <c r="H845" s="114"/>
    </row>
    <row r="846" spans="1:8" s="33" customFormat="1" ht="42" hidden="1" customHeight="1" x14ac:dyDescent="0.25">
      <c r="A846" s="119" t="s">
        <v>670</v>
      </c>
      <c r="B846" s="113" t="s">
        <v>119</v>
      </c>
      <c r="C846" s="113" t="s">
        <v>60</v>
      </c>
      <c r="D846" s="113" t="s">
        <v>671</v>
      </c>
      <c r="E846" s="113" t="s">
        <v>58</v>
      </c>
      <c r="F846" s="114">
        <f>F847</f>
        <v>0</v>
      </c>
      <c r="G846" s="114">
        <v>0</v>
      </c>
      <c r="H846" s="114">
        <v>0</v>
      </c>
    </row>
    <row r="847" spans="1:8" s="33" customFormat="1" ht="26.25" hidden="1" customHeight="1" x14ac:dyDescent="0.25">
      <c r="A847" s="119" t="s">
        <v>77</v>
      </c>
      <c r="B847" s="113" t="s">
        <v>119</v>
      </c>
      <c r="C847" s="113" t="s">
        <v>60</v>
      </c>
      <c r="D847" s="113" t="s">
        <v>671</v>
      </c>
      <c r="E847" s="113" t="s">
        <v>78</v>
      </c>
      <c r="F847" s="114">
        <f>F848</f>
        <v>0</v>
      </c>
      <c r="G847" s="114">
        <v>0</v>
      </c>
      <c r="H847" s="114">
        <v>0</v>
      </c>
    </row>
    <row r="848" spans="1:8" s="33" customFormat="1" ht="26.25" hidden="1" customHeight="1" x14ac:dyDescent="0.25">
      <c r="A848" s="119" t="s">
        <v>79</v>
      </c>
      <c r="B848" s="113" t="s">
        <v>119</v>
      </c>
      <c r="C848" s="113" t="s">
        <v>60</v>
      </c>
      <c r="D848" s="113" t="s">
        <v>671</v>
      </c>
      <c r="E848" s="113" t="s">
        <v>80</v>
      </c>
      <c r="F848" s="114"/>
      <c r="G848" s="114"/>
      <c r="H848" s="114"/>
    </row>
    <row r="849" spans="1:8" s="33" customFormat="1" ht="68.25" hidden="1" customHeight="1" x14ac:dyDescent="0.25">
      <c r="A849" s="119" t="s">
        <v>672</v>
      </c>
      <c r="B849" s="113" t="s">
        <v>119</v>
      </c>
      <c r="C849" s="113" t="s">
        <v>60</v>
      </c>
      <c r="D849" s="113" t="s">
        <v>673</v>
      </c>
      <c r="E849" s="113" t="s">
        <v>58</v>
      </c>
      <c r="F849" s="114">
        <f>F850</f>
        <v>0</v>
      </c>
      <c r="G849" s="114">
        <v>0</v>
      </c>
      <c r="H849" s="114">
        <v>0</v>
      </c>
    </row>
    <row r="850" spans="1:8" s="33" customFormat="1" ht="26.25" hidden="1" customHeight="1" x14ac:dyDescent="0.25">
      <c r="A850" s="119" t="s">
        <v>77</v>
      </c>
      <c r="B850" s="113" t="s">
        <v>119</v>
      </c>
      <c r="C850" s="113" t="s">
        <v>60</v>
      </c>
      <c r="D850" s="113" t="s">
        <v>673</v>
      </c>
      <c r="E850" s="113" t="s">
        <v>78</v>
      </c>
      <c r="F850" s="114">
        <f>F851</f>
        <v>0</v>
      </c>
      <c r="G850" s="114">
        <v>0</v>
      </c>
      <c r="H850" s="114">
        <v>0</v>
      </c>
    </row>
    <row r="851" spans="1:8" s="33" customFormat="1" ht="26.25" hidden="1" customHeight="1" x14ac:dyDescent="0.25">
      <c r="A851" s="119" t="s">
        <v>79</v>
      </c>
      <c r="B851" s="113" t="s">
        <v>119</v>
      </c>
      <c r="C851" s="113" t="s">
        <v>60</v>
      </c>
      <c r="D851" s="113" t="s">
        <v>673</v>
      </c>
      <c r="E851" s="113" t="s">
        <v>80</v>
      </c>
      <c r="F851" s="114"/>
      <c r="G851" s="114"/>
      <c r="H851" s="114"/>
    </row>
    <row r="852" spans="1:8" s="33" customFormat="1" ht="42.75" customHeight="1" x14ac:dyDescent="0.25">
      <c r="A852" s="119" t="s">
        <v>798</v>
      </c>
      <c r="B852" s="113" t="s">
        <v>119</v>
      </c>
      <c r="C852" s="113" t="s">
        <v>60</v>
      </c>
      <c r="D852" s="113" t="s">
        <v>776</v>
      </c>
      <c r="E852" s="113" t="s">
        <v>58</v>
      </c>
      <c r="F852" s="114">
        <v>0</v>
      </c>
      <c r="G852" s="114">
        <f>G853</f>
        <v>369</v>
      </c>
      <c r="H852" s="114">
        <f>H853</f>
        <v>278.2</v>
      </c>
    </row>
    <row r="853" spans="1:8" s="33" customFormat="1" ht="26.25" customHeight="1" x14ac:dyDescent="0.25">
      <c r="A853" s="119" t="s">
        <v>134</v>
      </c>
      <c r="B853" s="113" t="s">
        <v>119</v>
      </c>
      <c r="C853" s="113" t="s">
        <v>60</v>
      </c>
      <c r="D853" s="113" t="s">
        <v>777</v>
      </c>
      <c r="E853" s="113" t="s">
        <v>58</v>
      </c>
      <c r="F853" s="114">
        <v>0</v>
      </c>
      <c r="G853" s="114">
        <f>G854+G856</f>
        <v>369</v>
      </c>
      <c r="H853" s="114">
        <f>H854+H856</f>
        <v>278.2</v>
      </c>
    </row>
    <row r="854" spans="1:8" s="33" customFormat="1" ht="68.25" customHeight="1" x14ac:dyDescent="0.25">
      <c r="A854" s="119" t="s">
        <v>67</v>
      </c>
      <c r="B854" s="113" t="s">
        <v>119</v>
      </c>
      <c r="C854" s="113" t="s">
        <v>60</v>
      </c>
      <c r="D854" s="113" t="s">
        <v>777</v>
      </c>
      <c r="E854" s="113" t="s">
        <v>68</v>
      </c>
      <c r="F854" s="114">
        <v>0</v>
      </c>
      <c r="G854" s="114">
        <f>G855</f>
        <v>187.8</v>
      </c>
      <c r="H854" s="114">
        <f>H855</f>
        <v>107</v>
      </c>
    </row>
    <row r="855" spans="1:8" s="33" customFormat="1" ht="17.25" customHeight="1" x14ac:dyDescent="0.25">
      <c r="A855" s="119" t="s">
        <v>192</v>
      </c>
      <c r="B855" s="113" t="s">
        <v>119</v>
      </c>
      <c r="C855" s="113" t="s">
        <v>60</v>
      </c>
      <c r="D855" s="113" t="s">
        <v>777</v>
      </c>
      <c r="E855" s="113" t="s">
        <v>193</v>
      </c>
      <c r="F855" s="114">
        <v>0</v>
      </c>
      <c r="G855" s="114">
        <v>187.8</v>
      </c>
      <c r="H855" s="114">
        <v>107</v>
      </c>
    </row>
    <row r="856" spans="1:8" s="33" customFormat="1" ht="26.25" customHeight="1" x14ac:dyDescent="0.25">
      <c r="A856" s="119" t="s">
        <v>77</v>
      </c>
      <c r="B856" s="113" t="s">
        <v>119</v>
      </c>
      <c r="C856" s="113" t="s">
        <v>60</v>
      </c>
      <c r="D856" s="113" t="s">
        <v>777</v>
      </c>
      <c r="E856" s="113" t="s">
        <v>78</v>
      </c>
      <c r="F856" s="114">
        <v>0</v>
      </c>
      <c r="G856" s="114">
        <f>G857</f>
        <v>181.2</v>
      </c>
      <c r="H856" s="114">
        <f>H857</f>
        <v>171.2</v>
      </c>
    </row>
    <row r="857" spans="1:8" s="33" customFormat="1" ht="26.25" customHeight="1" x14ac:dyDescent="0.25">
      <c r="A857" s="119" t="s">
        <v>79</v>
      </c>
      <c r="B857" s="113" t="s">
        <v>119</v>
      </c>
      <c r="C857" s="113" t="s">
        <v>60</v>
      </c>
      <c r="D857" s="113" t="s">
        <v>777</v>
      </c>
      <c r="E857" s="113" t="s">
        <v>80</v>
      </c>
      <c r="F857" s="114">
        <v>0</v>
      </c>
      <c r="G857" s="114">
        <f>21+140.2+20</f>
        <v>181.2</v>
      </c>
      <c r="H857" s="114">
        <f>21+130.2+20</f>
        <v>171.2</v>
      </c>
    </row>
    <row r="858" spans="1:8" s="33" customFormat="1" ht="26.25" hidden="1" customHeight="1" x14ac:dyDescent="0.25">
      <c r="A858" s="119"/>
      <c r="B858" s="113"/>
      <c r="C858" s="113"/>
      <c r="D858" s="113"/>
      <c r="E858" s="113"/>
      <c r="F858" s="114"/>
      <c r="G858" s="114"/>
      <c r="H858" s="114"/>
    </row>
    <row r="859" spans="1:8" s="33" customFormat="1" ht="15.75" customHeight="1" x14ac:dyDescent="0.25">
      <c r="A859" s="119" t="s">
        <v>447</v>
      </c>
      <c r="B859" s="113" t="s">
        <v>253</v>
      </c>
      <c r="C859" s="113" t="s">
        <v>56</v>
      </c>
      <c r="D859" s="113" t="s">
        <v>57</v>
      </c>
      <c r="E859" s="113" t="s">
        <v>58</v>
      </c>
      <c r="F859" s="114">
        <f>F860</f>
        <v>1510.3000000000002</v>
      </c>
      <c r="G859" s="114">
        <f>G860</f>
        <v>1380.9</v>
      </c>
      <c r="H859" s="114">
        <f>H860</f>
        <v>1260.7</v>
      </c>
    </row>
    <row r="860" spans="1:8" s="33" customFormat="1" ht="17.25" customHeight="1" x14ac:dyDescent="0.25">
      <c r="A860" s="119" t="s">
        <v>448</v>
      </c>
      <c r="B860" s="113" t="s">
        <v>253</v>
      </c>
      <c r="C860" s="113" t="s">
        <v>60</v>
      </c>
      <c r="D860" s="113" t="s">
        <v>57</v>
      </c>
      <c r="E860" s="113" t="s">
        <v>58</v>
      </c>
      <c r="F860" s="114">
        <f>F861+F866</f>
        <v>1510.3000000000002</v>
      </c>
      <c r="G860" s="114">
        <f>G861+G866</f>
        <v>1380.9</v>
      </c>
      <c r="H860" s="114">
        <f>H902</f>
        <v>1260.7</v>
      </c>
    </row>
    <row r="861" spans="1:8" s="33" customFormat="1" ht="27" hidden="1" customHeight="1" x14ac:dyDescent="0.25">
      <c r="A861" s="119" t="s">
        <v>334</v>
      </c>
      <c r="B861" s="113" t="s">
        <v>253</v>
      </c>
      <c r="C861" s="113" t="s">
        <v>60</v>
      </c>
      <c r="D861" s="113" t="s">
        <v>335</v>
      </c>
      <c r="E861" s="113" t="s">
        <v>58</v>
      </c>
      <c r="F861" s="114">
        <f t="shared" ref="F861:H864" si="158">F862</f>
        <v>0</v>
      </c>
      <c r="G861" s="114">
        <f t="shared" si="158"/>
        <v>0</v>
      </c>
      <c r="H861" s="114">
        <f t="shared" si="158"/>
        <v>0</v>
      </c>
    </row>
    <row r="862" spans="1:8" s="33" customFormat="1" ht="39" hidden="1" customHeight="1" x14ac:dyDescent="0.25">
      <c r="A862" s="119" t="s">
        <v>449</v>
      </c>
      <c r="B862" s="113" t="s">
        <v>253</v>
      </c>
      <c r="C862" s="113" t="s">
        <v>60</v>
      </c>
      <c r="D862" s="113" t="s">
        <v>450</v>
      </c>
      <c r="E862" s="113" t="s">
        <v>58</v>
      </c>
      <c r="F862" s="114">
        <f t="shared" si="158"/>
        <v>0</v>
      </c>
      <c r="G862" s="114">
        <f t="shared" si="158"/>
        <v>0</v>
      </c>
      <c r="H862" s="114">
        <f t="shared" si="158"/>
        <v>0</v>
      </c>
    </row>
    <row r="863" spans="1:8" s="33" customFormat="1" ht="17.25" hidden="1" customHeight="1" x14ac:dyDescent="0.25">
      <c r="A863" s="119" t="s">
        <v>134</v>
      </c>
      <c r="B863" s="113" t="s">
        <v>253</v>
      </c>
      <c r="C863" s="113" t="s">
        <v>60</v>
      </c>
      <c r="D863" s="113" t="s">
        <v>451</v>
      </c>
      <c r="E863" s="113" t="s">
        <v>58</v>
      </c>
      <c r="F863" s="114">
        <f t="shared" si="158"/>
        <v>0</v>
      </c>
      <c r="G863" s="114">
        <f t="shared" si="158"/>
        <v>0</v>
      </c>
      <c r="H863" s="114">
        <f t="shared" si="158"/>
        <v>0</v>
      </c>
    </row>
    <row r="864" spans="1:8" s="33" customFormat="1" ht="30" hidden="1" customHeight="1" x14ac:dyDescent="0.25">
      <c r="A864" s="119" t="s">
        <v>339</v>
      </c>
      <c r="B864" s="113" t="s">
        <v>253</v>
      </c>
      <c r="C864" s="113" t="s">
        <v>60</v>
      </c>
      <c r="D864" s="113" t="s">
        <v>451</v>
      </c>
      <c r="E864" s="113" t="s">
        <v>340</v>
      </c>
      <c r="F864" s="114">
        <f t="shared" si="158"/>
        <v>0</v>
      </c>
      <c r="G864" s="114">
        <f t="shared" si="158"/>
        <v>0</v>
      </c>
      <c r="H864" s="114">
        <f t="shared" si="158"/>
        <v>0</v>
      </c>
    </row>
    <row r="865" spans="1:8" s="33" customFormat="1" ht="17.25" hidden="1" customHeight="1" x14ac:dyDescent="0.25">
      <c r="A865" s="119" t="s">
        <v>341</v>
      </c>
      <c r="B865" s="113" t="s">
        <v>253</v>
      </c>
      <c r="C865" s="113" t="s">
        <v>60</v>
      </c>
      <c r="D865" s="113" t="s">
        <v>451</v>
      </c>
      <c r="E865" s="113" t="s">
        <v>342</v>
      </c>
      <c r="F865" s="114">
        <f>6-6</f>
        <v>0</v>
      </c>
      <c r="G865" s="114">
        <f>6-6</f>
        <v>0</v>
      </c>
      <c r="H865" s="114">
        <f>6-6</f>
        <v>0</v>
      </c>
    </row>
    <row r="866" spans="1:8" s="33" customFormat="1" ht="82.5" customHeight="1" x14ac:dyDescent="0.25">
      <c r="A866" s="119" t="s">
        <v>799</v>
      </c>
      <c r="B866" s="113" t="s">
        <v>253</v>
      </c>
      <c r="C866" s="113" t="s">
        <v>60</v>
      </c>
      <c r="D866" s="113" t="s">
        <v>452</v>
      </c>
      <c r="E866" s="113" t="s">
        <v>58</v>
      </c>
      <c r="F866" s="114">
        <f t="shared" ref="F866:H869" si="159">F867</f>
        <v>1510.3000000000002</v>
      </c>
      <c r="G866" s="114">
        <f t="shared" si="159"/>
        <v>1380.9</v>
      </c>
      <c r="H866" s="114">
        <f t="shared" si="159"/>
        <v>0</v>
      </c>
    </row>
    <row r="867" spans="1:8" s="33" customFormat="1" ht="54" customHeight="1" x14ac:dyDescent="0.25">
      <c r="A867" s="119" t="s">
        <v>453</v>
      </c>
      <c r="B867" s="113" t="s">
        <v>253</v>
      </c>
      <c r="C867" s="113" t="s">
        <v>60</v>
      </c>
      <c r="D867" s="113" t="s">
        <v>454</v>
      </c>
      <c r="E867" s="113" t="s">
        <v>58</v>
      </c>
      <c r="F867" s="114">
        <f>F868+F892+F889+F898+F895</f>
        <v>1510.3000000000002</v>
      </c>
      <c r="G867" s="114">
        <f t="shared" ref="G867:H867" si="160">G868+G892</f>
        <v>1380.9</v>
      </c>
      <c r="H867" s="114">
        <f t="shared" si="160"/>
        <v>0</v>
      </c>
    </row>
    <row r="868" spans="1:8" s="33" customFormat="1" ht="41.25" customHeight="1" x14ac:dyDescent="0.25">
      <c r="A868" s="119" t="s">
        <v>346</v>
      </c>
      <c r="B868" s="113" t="s">
        <v>253</v>
      </c>
      <c r="C868" s="113" t="s">
        <v>60</v>
      </c>
      <c r="D868" s="113" t="s">
        <v>455</v>
      </c>
      <c r="E868" s="113" t="s">
        <v>58</v>
      </c>
      <c r="F868" s="114">
        <f t="shared" si="159"/>
        <v>1485.4</v>
      </c>
      <c r="G868" s="114">
        <f t="shared" si="159"/>
        <v>1380.9</v>
      </c>
      <c r="H868" s="114">
        <f t="shared" si="159"/>
        <v>0</v>
      </c>
    </row>
    <row r="869" spans="1:8" s="33" customFormat="1" ht="34.5" customHeight="1" x14ac:dyDescent="0.25">
      <c r="A869" s="119" t="s">
        <v>339</v>
      </c>
      <c r="B869" s="113" t="s">
        <v>253</v>
      </c>
      <c r="C869" s="113" t="s">
        <v>60</v>
      </c>
      <c r="D869" s="113" t="s">
        <v>455</v>
      </c>
      <c r="E869" s="113" t="s">
        <v>340</v>
      </c>
      <c r="F869" s="114">
        <f t="shared" si="159"/>
        <v>1485.4</v>
      </c>
      <c r="G869" s="114">
        <f t="shared" si="159"/>
        <v>1380.9</v>
      </c>
      <c r="H869" s="114">
        <f t="shared" si="159"/>
        <v>0</v>
      </c>
    </row>
    <row r="870" spans="1:8" s="33" customFormat="1" ht="15.75" customHeight="1" x14ac:dyDescent="0.25">
      <c r="A870" s="119" t="s">
        <v>341</v>
      </c>
      <c r="B870" s="113" t="s">
        <v>253</v>
      </c>
      <c r="C870" s="113" t="s">
        <v>60</v>
      </c>
      <c r="D870" s="113" t="s">
        <v>455</v>
      </c>
      <c r="E870" s="113" t="s">
        <v>342</v>
      </c>
      <c r="F870" s="114">
        <v>1485.4</v>
      </c>
      <c r="G870" s="114">
        <v>1380.9</v>
      </c>
      <c r="H870" s="114">
        <v>0</v>
      </c>
    </row>
    <row r="871" spans="1:8" s="33" customFormat="1" ht="30.75" hidden="1" customHeight="1" x14ac:dyDescent="0.25">
      <c r="A871" s="128" t="s">
        <v>456</v>
      </c>
      <c r="B871" s="113" t="s">
        <v>253</v>
      </c>
      <c r="C871" s="113" t="s">
        <v>60</v>
      </c>
      <c r="D871" s="113" t="s">
        <v>457</v>
      </c>
      <c r="E871" s="113" t="s">
        <v>58</v>
      </c>
      <c r="F871" s="114">
        <f t="shared" ref="F871:H872" si="161">F872</f>
        <v>0</v>
      </c>
      <c r="G871" s="114">
        <f t="shared" si="161"/>
        <v>0</v>
      </c>
      <c r="H871" s="114">
        <f t="shared" si="161"/>
        <v>0</v>
      </c>
    </row>
    <row r="872" spans="1:8" s="33" customFormat="1" ht="26.25" hidden="1" x14ac:dyDescent="0.25">
      <c r="A872" s="119" t="s">
        <v>458</v>
      </c>
      <c r="B872" s="113" t="s">
        <v>253</v>
      </c>
      <c r="C872" s="113" t="s">
        <v>60</v>
      </c>
      <c r="D872" s="113" t="s">
        <v>457</v>
      </c>
      <c r="E872" s="113" t="s">
        <v>78</v>
      </c>
      <c r="F872" s="114">
        <f t="shared" si="161"/>
        <v>0</v>
      </c>
      <c r="G872" s="114">
        <f t="shared" si="161"/>
        <v>0</v>
      </c>
      <c r="H872" s="114">
        <f t="shared" si="161"/>
        <v>0</v>
      </c>
    </row>
    <row r="873" spans="1:8" s="33" customFormat="1" ht="39" hidden="1" x14ac:dyDescent="0.25">
      <c r="A873" s="119" t="s">
        <v>208</v>
      </c>
      <c r="B873" s="113" t="s">
        <v>253</v>
      </c>
      <c r="C873" s="113" t="s">
        <v>60</v>
      </c>
      <c r="D873" s="113" t="s">
        <v>457</v>
      </c>
      <c r="E873" s="113" t="s">
        <v>80</v>
      </c>
      <c r="F873" s="114">
        <v>0</v>
      </c>
      <c r="G873" s="114">
        <v>0</v>
      </c>
      <c r="H873" s="114">
        <v>0</v>
      </c>
    </row>
    <row r="874" spans="1:8" s="33" customFormat="1" ht="39" hidden="1" x14ac:dyDescent="0.25">
      <c r="A874" s="119" t="s">
        <v>459</v>
      </c>
      <c r="B874" s="113" t="s">
        <v>113</v>
      </c>
      <c r="C874" s="113" t="s">
        <v>60</v>
      </c>
      <c r="D874" s="113" t="s">
        <v>460</v>
      </c>
      <c r="E874" s="113" t="s">
        <v>58</v>
      </c>
      <c r="F874" s="114">
        <f t="shared" ref="F874:H875" si="162">F875</f>
        <v>0</v>
      </c>
      <c r="G874" s="114">
        <f t="shared" si="162"/>
        <v>0</v>
      </c>
      <c r="H874" s="114">
        <f t="shared" si="162"/>
        <v>0</v>
      </c>
    </row>
    <row r="875" spans="1:8" s="33" customFormat="1" ht="26.25" hidden="1" x14ac:dyDescent="0.25">
      <c r="A875" s="119" t="s">
        <v>458</v>
      </c>
      <c r="B875" s="113" t="s">
        <v>113</v>
      </c>
      <c r="C875" s="113" t="s">
        <v>60</v>
      </c>
      <c r="D875" s="113" t="s">
        <v>460</v>
      </c>
      <c r="E875" s="113" t="s">
        <v>78</v>
      </c>
      <c r="F875" s="114">
        <f t="shared" si="162"/>
        <v>0</v>
      </c>
      <c r="G875" s="114">
        <f t="shared" si="162"/>
        <v>0</v>
      </c>
      <c r="H875" s="114">
        <f t="shared" si="162"/>
        <v>0</v>
      </c>
    </row>
    <row r="876" spans="1:8" s="33" customFormat="1" ht="39" hidden="1" x14ac:dyDescent="0.25">
      <c r="A876" s="119" t="s">
        <v>208</v>
      </c>
      <c r="B876" s="113" t="s">
        <v>113</v>
      </c>
      <c r="C876" s="113" t="s">
        <v>60</v>
      </c>
      <c r="D876" s="113" t="s">
        <v>460</v>
      </c>
      <c r="E876" s="113" t="s">
        <v>80</v>
      </c>
      <c r="F876" s="114">
        <v>0</v>
      </c>
      <c r="G876" s="114">
        <v>0</v>
      </c>
      <c r="H876" s="114">
        <v>0</v>
      </c>
    </row>
    <row r="877" spans="1:8" ht="39" hidden="1" x14ac:dyDescent="0.25">
      <c r="A877" s="119" t="s">
        <v>461</v>
      </c>
      <c r="B877" s="113" t="s">
        <v>113</v>
      </c>
      <c r="C877" s="113" t="s">
        <v>60</v>
      </c>
      <c r="D877" s="113" t="s">
        <v>462</v>
      </c>
      <c r="E877" s="113" t="s">
        <v>58</v>
      </c>
      <c r="F877" s="114">
        <f t="shared" ref="F877:H879" si="163">F878</f>
        <v>0</v>
      </c>
      <c r="G877" s="114">
        <f t="shared" si="163"/>
        <v>0</v>
      </c>
      <c r="H877" s="114">
        <f t="shared" si="163"/>
        <v>0</v>
      </c>
    </row>
    <row r="878" spans="1:8" ht="26.25" hidden="1" x14ac:dyDescent="0.25">
      <c r="A878" s="119" t="s">
        <v>463</v>
      </c>
      <c r="B878" s="113" t="s">
        <v>113</v>
      </c>
      <c r="C878" s="113" t="s">
        <v>60</v>
      </c>
      <c r="D878" s="113" t="s">
        <v>462</v>
      </c>
      <c r="E878" s="113" t="s">
        <v>58</v>
      </c>
      <c r="F878" s="114">
        <f t="shared" si="163"/>
        <v>0</v>
      </c>
      <c r="G878" s="114">
        <f t="shared" si="163"/>
        <v>0</v>
      </c>
      <c r="H878" s="114">
        <f t="shared" si="163"/>
        <v>0</v>
      </c>
    </row>
    <row r="879" spans="1:8" ht="64.5" hidden="1" x14ac:dyDescent="0.25">
      <c r="A879" s="119" t="s">
        <v>67</v>
      </c>
      <c r="B879" s="113" t="s">
        <v>113</v>
      </c>
      <c r="C879" s="113" t="s">
        <v>60</v>
      </c>
      <c r="D879" s="113" t="s">
        <v>462</v>
      </c>
      <c r="E879" s="113" t="s">
        <v>68</v>
      </c>
      <c r="F879" s="114">
        <f t="shared" si="163"/>
        <v>0</v>
      </c>
      <c r="G879" s="114">
        <f t="shared" si="163"/>
        <v>0</v>
      </c>
      <c r="H879" s="114">
        <f t="shared" si="163"/>
        <v>0</v>
      </c>
    </row>
    <row r="880" spans="1:8" ht="26.25" hidden="1" x14ac:dyDescent="0.25">
      <c r="A880" s="119" t="s">
        <v>464</v>
      </c>
      <c r="B880" s="113" t="s">
        <v>113</v>
      </c>
      <c r="C880" s="113" t="s">
        <v>60</v>
      </c>
      <c r="D880" s="113" t="s">
        <v>462</v>
      </c>
      <c r="E880" s="113" t="s">
        <v>193</v>
      </c>
      <c r="F880" s="114">
        <f>30-30</f>
        <v>0</v>
      </c>
      <c r="G880" s="114">
        <f>30-30</f>
        <v>0</v>
      </c>
      <c r="H880" s="114">
        <f>30-30</f>
        <v>0</v>
      </c>
    </row>
    <row r="881" spans="1:8" ht="64.5" hidden="1" x14ac:dyDescent="0.25">
      <c r="A881" s="119" t="s">
        <v>465</v>
      </c>
      <c r="B881" s="113" t="s">
        <v>113</v>
      </c>
      <c r="C881" s="113" t="s">
        <v>60</v>
      </c>
      <c r="D881" s="113" t="s">
        <v>381</v>
      </c>
      <c r="E881" s="113" t="s">
        <v>58</v>
      </c>
      <c r="F881" s="114">
        <f t="shared" ref="F881:H882" si="164">F882</f>
        <v>0</v>
      </c>
      <c r="G881" s="114">
        <f t="shared" si="164"/>
        <v>0</v>
      </c>
      <c r="H881" s="114">
        <f t="shared" si="164"/>
        <v>0</v>
      </c>
    </row>
    <row r="882" spans="1:8" ht="26.25" hidden="1" x14ac:dyDescent="0.25">
      <c r="A882" s="119" t="s">
        <v>458</v>
      </c>
      <c r="B882" s="113" t="s">
        <v>113</v>
      </c>
      <c r="C882" s="113" t="s">
        <v>60</v>
      </c>
      <c r="D882" s="113" t="s">
        <v>381</v>
      </c>
      <c r="E882" s="113" t="s">
        <v>78</v>
      </c>
      <c r="F882" s="114">
        <f t="shared" si="164"/>
        <v>0</v>
      </c>
      <c r="G882" s="114">
        <f t="shared" si="164"/>
        <v>0</v>
      </c>
      <c r="H882" s="114">
        <f t="shared" si="164"/>
        <v>0</v>
      </c>
    </row>
    <row r="883" spans="1:8" ht="39" hidden="1" x14ac:dyDescent="0.25">
      <c r="A883" s="119" t="s">
        <v>208</v>
      </c>
      <c r="B883" s="113" t="s">
        <v>113</v>
      </c>
      <c r="C883" s="113" t="s">
        <v>60</v>
      </c>
      <c r="D883" s="113" t="s">
        <v>381</v>
      </c>
      <c r="E883" s="113" t="s">
        <v>80</v>
      </c>
      <c r="F883" s="114">
        <v>0</v>
      </c>
      <c r="G883" s="114">
        <v>0</v>
      </c>
      <c r="H883" s="114">
        <v>0</v>
      </c>
    </row>
    <row r="884" spans="1:8" ht="26.25" hidden="1" x14ac:dyDescent="0.25">
      <c r="A884" s="119" t="s">
        <v>466</v>
      </c>
      <c r="B884" s="113" t="s">
        <v>129</v>
      </c>
      <c r="C884" s="113" t="s">
        <v>56</v>
      </c>
      <c r="D884" s="113" t="s">
        <v>57</v>
      </c>
      <c r="E884" s="113" t="s">
        <v>58</v>
      </c>
      <c r="F884" s="114">
        <f t="shared" ref="F884:H887" si="165">F885</f>
        <v>0</v>
      </c>
      <c r="G884" s="114">
        <f t="shared" si="165"/>
        <v>0</v>
      </c>
      <c r="H884" s="114">
        <f t="shared" si="165"/>
        <v>0</v>
      </c>
    </row>
    <row r="885" spans="1:8" ht="18" hidden="1" customHeight="1" x14ac:dyDescent="0.25">
      <c r="A885" s="119" t="s">
        <v>467</v>
      </c>
      <c r="B885" s="113" t="s">
        <v>129</v>
      </c>
      <c r="C885" s="113" t="s">
        <v>55</v>
      </c>
      <c r="D885" s="113" t="s">
        <v>57</v>
      </c>
      <c r="E885" s="113" t="s">
        <v>58</v>
      </c>
      <c r="F885" s="114">
        <f t="shared" si="165"/>
        <v>0</v>
      </c>
      <c r="G885" s="114">
        <f t="shared" si="165"/>
        <v>0</v>
      </c>
      <c r="H885" s="114">
        <f t="shared" si="165"/>
        <v>0</v>
      </c>
    </row>
    <row r="886" spans="1:8" ht="14.25" hidden="1" customHeight="1" x14ac:dyDescent="0.25">
      <c r="A886" s="119" t="s">
        <v>468</v>
      </c>
      <c r="B886" s="113" t="s">
        <v>129</v>
      </c>
      <c r="C886" s="113" t="s">
        <v>55</v>
      </c>
      <c r="D886" s="113" t="s">
        <v>469</v>
      </c>
      <c r="E886" s="113" t="s">
        <v>58</v>
      </c>
      <c r="F886" s="114">
        <f t="shared" si="165"/>
        <v>0</v>
      </c>
      <c r="G886" s="114">
        <f t="shared" si="165"/>
        <v>0</v>
      </c>
      <c r="H886" s="114">
        <f t="shared" si="165"/>
        <v>0</v>
      </c>
    </row>
    <row r="887" spans="1:8" ht="26.25" hidden="1" x14ac:dyDescent="0.25">
      <c r="A887" s="119" t="s">
        <v>470</v>
      </c>
      <c r="B887" s="113" t="s">
        <v>129</v>
      </c>
      <c r="C887" s="113" t="s">
        <v>55</v>
      </c>
      <c r="D887" s="113" t="s">
        <v>471</v>
      </c>
      <c r="E887" s="113" t="s">
        <v>58</v>
      </c>
      <c r="F887" s="114">
        <f t="shared" si="165"/>
        <v>0</v>
      </c>
      <c r="G887" s="114">
        <f t="shared" si="165"/>
        <v>0</v>
      </c>
      <c r="H887" s="114">
        <f t="shared" si="165"/>
        <v>0</v>
      </c>
    </row>
    <row r="888" spans="1:8" ht="15" hidden="1" x14ac:dyDescent="0.25">
      <c r="A888" s="119" t="s">
        <v>472</v>
      </c>
      <c r="B888" s="113" t="s">
        <v>129</v>
      </c>
      <c r="C888" s="113" t="s">
        <v>55</v>
      </c>
      <c r="D888" s="113" t="s">
        <v>471</v>
      </c>
      <c r="E888" s="113" t="s">
        <v>473</v>
      </c>
      <c r="F888" s="114"/>
      <c r="G888" s="114"/>
      <c r="H888" s="114"/>
    </row>
    <row r="889" spans="1:8" ht="39" x14ac:dyDescent="0.25">
      <c r="A889" s="119" t="s">
        <v>648</v>
      </c>
      <c r="B889" s="113" t="s">
        <v>253</v>
      </c>
      <c r="C889" s="113" t="s">
        <v>60</v>
      </c>
      <c r="D889" s="113" t="s">
        <v>675</v>
      </c>
      <c r="E889" s="113" t="s">
        <v>58</v>
      </c>
      <c r="F889" s="114">
        <f>F890</f>
        <v>1.2</v>
      </c>
      <c r="G889" s="114">
        <f t="shared" ref="G889:H890" si="166">G890</f>
        <v>0</v>
      </c>
      <c r="H889" s="114">
        <f t="shared" si="166"/>
        <v>0</v>
      </c>
    </row>
    <row r="890" spans="1:8" ht="39" x14ac:dyDescent="0.25">
      <c r="A890" s="119" t="s">
        <v>339</v>
      </c>
      <c r="B890" s="113" t="s">
        <v>253</v>
      </c>
      <c r="C890" s="113" t="s">
        <v>60</v>
      </c>
      <c r="D890" s="113" t="s">
        <v>675</v>
      </c>
      <c r="E890" s="113" t="s">
        <v>340</v>
      </c>
      <c r="F890" s="114">
        <f>F891</f>
        <v>1.2</v>
      </c>
      <c r="G890" s="114">
        <f t="shared" si="166"/>
        <v>0</v>
      </c>
      <c r="H890" s="114">
        <f t="shared" si="166"/>
        <v>0</v>
      </c>
    </row>
    <row r="891" spans="1:8" ht="15" x14ac:dyDescent="0.25">
      <c r="A891" s="119" t="s">
        <v>341</v>
      </c>
      <c r="B891" s="113" t="s">
        <v>253</v>
      </c>
      <c r="C891" s="113" t="s">
        <v>60</v>
      </c>
      <c r="D891" s="113" t="s">
        <v>675</v>
      </c>
      <c r="E891" s="113" t="s">
        <v>342</v>
      </c>
      <c r="F891" s="114">
        <v>1.2</v>
      </c>
      <c r="G891" s="114">
        <v>0</v>
      </c>
      <c r="H891" s="114">
        <v>0</v>
      </c>
    </row>
    <row r="892" spans="1:8" ht="26.25" x14ac:dyDescent="0.25">
      <c r="A892" s="119" t="s">
        <v>645</v>
      </c>
      <c r="B892" s="113" t="s">
        <v>253</v>
      </c>
      <c r="C892" s="113" t="s">
        <v>60</v>
      </c>
      <c r="D892" s="113" t="s">
        <v>676</v>
      </c>
      <c r="E892" s="113" t="s">
        <v>58</v>
      </c>
      <c r="F892" s="114">
        <f>F893</f>
        <v>23.7</v>
      </c>
      <c r="G892" s="114">
        <f t="shared" ref="G892:H893" si="167">G893</f>
        <v>0</v>
      </c>
      <c r="H892" s="114">
        <f t="shared" si="167"/>
        <v>0</v>
      </c>
    </row>
    <row r="893" spans="1:8" ht="39" x14ac:dyDescent="0.25">
      <c r="A893" s="119" t="s">
        <v>339</v>
      </c>
      <c r="B893" s="113" t="s">
        <v>253</v>
      </c>
      <c r="C893" s="113" t="s">
        <v>60</v>
      </c>
      <c r="D893" s="113" t="s">
        <v>676</v>
      </c>
      <c r="E893" s="113" t="s">
        <v>340</v>
      </c>
      <c r="F893" s="114">
        <f>F894</f>
        <v>23.7</v>
      </c>
      <c r="G893" s="114">
        <f t="shared" si="167"/>
        <v>0</v>
      </c>
      <c r="H893" s="114">
        <f t="shared" si="167"/>
        <v>0</v>
      </c>
    </row>
    <row r="894" spans="1:8" ht="15" x14ac:dyDescent="0.25">
      <c r="A894" s="119" t="s">
        <v>341</v>
      </c>
      <c r="B894" s="113" t="s">
        <v>253</v>
      </c>
      <c r="C894" s="113" t="s">
        <v>60</v>
      </c>
      <c r="D894" s="113" t="s">
        <v>676</v>
      </c>
      <c r="E894" s="113" t="s">
        <v>342</v>
      </c>
      <c r="F894" s="114">
        <v>23.7</v>
      </c>
      <c r="G894" s="114">
        <v>0</v>
      </c>
      <c r="H894" s="114">
        <v>0</v>
      </c>
    </row>
    <row r="895" spans="1:8" ht="45" hidden="1" customHeight="1" x14ac:dyDescent="0.25">
      <c r="A895" s="119" t="s">
        <v>643</v>
      </c>
      <c r="B895" s="113" t="s">
        <v>253</v>
      </c>
      <c r="C895" s="113" t="s">
        <v>60</v>
      </c>
      <c r="D895" s="113" t="s">
        <v>674</v>
      </c>
      <c r="E895" s="113" t="s">
        <v>58</v>
      </c>
      <c r="F895" s="114">
        <f>F896</f>
        <v>0</v>
      </c>
      <c r="G895" s="114">
        <v>0</v>
      </c>
      <c r="H895" s="114">
        <v>0</v>
      </c>
    </row>
    <row r="896" spans="1:8" ht="33" hidden="1" customHeight="1" x14ac:dyDescent="0.25">
      <c r="A896" s="119" t="s">
        <v>339</v>
      </c>
      <c r="B896" s="113" t="s">
        <v>253</v>
      </c>
      <c r="C896" s="113" t="s">
        <v>60</v>
      </c>
      <c r="D896" s="113" t="s">
        <v>674</v>
      </c>
      <c r="E896" s="113" t="s">
        <v>340</v>
      </c>
      <c r="F896" s="114">
        <f>F897</f>
        <v>0</v>
      </c>
      <c r="G896" s="114">
        <v>0</v>
      </c>
      <c r="H896" s="114">
        <v>0</v>
      </c>
    </row>
    <row r="897" spans="1:8" ht="15" hidden="1" x14ac:dyDescent="0.25">
      <c r="A897" s="119" t="s">
        <v>341</v>
      </c>
      <c r="B897" s="113" t="s">
        <v>253</v>
      </c>
      <c r="C897" s="113" t="s">
        <v>60</v>
      </c>
      <c r="D897" s="113" t="s">
        <v>674</v>
      </c>
      <c r="E897" s="113" t="s">
        <v>342</v>
      </c>
      <c r="F897" s="114"/>
      <c r="G897" s="114"/>
      <c r="H897" s="114"/>
    </row>
    <row r="898" spans="1:8" ht="30" hidden="1" customHeight="1" x14ac:dyDescent="0.25">
      <c r="A898" s="119" t="s">
        <v>677</v>
      </c>
      <c r="B898" s="113" t="s">
        <v>253</v>
      </c>
      <c r="C898" s="113" t="s">
        <v>60</v>
      </c>
      <c r="D898" s="113" t="s">
        <v>678</v>
      </c>
      <c r="E898" s="113" t="s">
        <v>58</v>
      </c>
      <c r="F898" s="114">
        <f>F899</f>
        <v>0</v>
      </c>
      <c r="G898" s="114">
        <v>0</v>
      </c>
      <c r="H898" s="114">
        <v>0</v>
      </c>
    </row>
    <row r="899" spans="1:8" ht="32.25" hidden="1" customHeight="1" x14ac:dyDescent="0.25">
      <c r="A899" s="119" t="s">
        <v>339</v>
      </c>
      <c r="B899" s="113" t="s">
        <v>253</v>
      </c>
      <c r="C899" s="113" t="s">
        <v>60</v>
      </c>
      <c r="D899" s="113" t="s">
        <v>678</v>
      </c>
      <c r="E899" s="113" t="s">
        <v>340</v>
      </c>
      <c r="F899" s="114">
        <f>F900</f>
        <v>0</v>
      </c>
      <c r="G899" s="114">
        <v>0</v>
      </c>
      <c r="H899" s="114">
        <v>0</v>
      </c>
    </row>
    <row r="900" spans="1:8" ht="15" hidden="1" x14ac:dyDescent="0.25">
      <c r="A900" s="119" t="s">
        <v>341</v>
      </c>
      <c r="B900" s="113" t="s">
        <v>253</v>
      </c>
      <c r="C900" s="113" t="s">
        <v>60</v>
      </c>
      <c r="D900" s="113" t="s">
        <v>678</v>
      </c>
      <c r="E900" s="113" t="s">
        <v>342</v>
      </c>
      <c r="F900" s="114"/>
      <c r="G900" s="114"/>
      <c r="H900" s="114"/>
    </row>
    <row r="901" spans="1:8" ht="15" hidden="1" x14ac:dyDescent="0.25">
      <c r="A901" s="120"/>
      <c r="B901" s="113"/>
      <c r="C901" s="113"/>
      <c r="D901" s="113"/>
      <c r="E901" s="113"/>
      <c r="F901" s="114"/>
      <c r="G901" s="114"/>
      <c r="H901" s="114"/>
    </row>
    <row r="902" spans="1:8" ht="77.25" x14ac:dyDescent="0.25">
      <c r="A902" s="119" t="s">
        <v>800</v>
      </c>
      <c r="B902" s="113" t="s">
        <v>253</v>
      </c>
      <c r="C902" s="113" t="s">
        <v>60</v>
      </c>
      <c r="D902" s="113" t="s">
        <v>801</v>
      </c>
      <c r="E902" s="113" t="s">
        <v>58</v>
      </c>
      <c r="F902" s="114">
        <v>0</v>
      </c>
      <c r="G902" s="114">
        <v>0</v>
      </c>
      <c r="H902" s="114">
        <f>H903</f>
        <v>1260.7</v>
      </c>
    </row>
    <row r="903" spans="1:8" ht="39" x14ac:dyDescent="0.25">
      <c r="A903" s="119" t="s">
        <v>346</v>
      </c>
      <c r="B903" s="113" t="s">
        <v>253</v>
      </c>
      <c r="C903" s="113" t="s">
        <v>60</v>
      </c>
      <c r="D903" s="113" t="s">
        <v>802</v>
      </c>
      <c r="E903" s="113" t="s">
        <v>58</v>
      </c>
      <c r="F903" s="114">
        <v>0</v>
      </c>
      <c r="G903" s="114">
        <v>0</v>
      </c>
      <c r="H903" s="114">
        <f>H904</f>
        <v>1260.7</v>
      </c>
    </row>
    <row r="904" spans="1:8" ht="39" x14ac:dyDescent="0.25">
      <c r="A904" s="119" t="s">
        <v>339</v>
      </c>
      <c r="B904" s="113" t="s">
        <v>253</v>
      </c>
      <c r="C904" s="113" t="s">
        <v>60</v>
      </c>
      <c r="D904" s="113" t="s">
        <v>802</v>
      </c>
      <c r="E904" s="113" t="s">
        <v>340</v>
      </c>
      <c r="F904" s="114">
        <v>0</v>
      </c>
      <c r="G904" s="114">
        <v>0</v>
      </c>
      <c r="H904" s="114">
        <f>H905</f>
        <v>1260.7</v>
      </c>
    </row>
    <row r="905" spans="1:8" ht="15" x14ac:dyDescent="0.25">
      <c r="A905" s="119" t="s">
        <v>341</v>
      </c>
      <c r="B905" s="113" t="s">
        <v>253</v>
      </c>
      <c r="C905" s="113" t="s">
        <v>60</v>
      </c>
      <c r="D905" s="113" t="s">
        <v>802</v>
      </c>
      <c r="E905" s="113" t="s">
        <v>342</v>
      </c>
      <c r="F905" s="114">
        <v>0</v>
      </c>
      <c r="G905" s="114">
        <v>0</v>
      </c>
      <c r="H905" s="114">
        <v>1260.7</v>
      </c>
    </row>
    <row r="906" spans="1:8" s="36" customFormat="1" ht="15.75" x14ac:dyDescent="0.25">
      <c r="A906" s="119" t="s">
        <v>474</v>
      </c>
      <c r="B906" s="113"/>
      <c r="C906" s="113"/>
      <c r="D906" s="136"/>
      <c r="E906" s="136"/>
      <c r="F906" s="114">
        <f>F13+F221+F230+F297+F381+F545+F737+F791+F818+F859+F901</f>
        <v>94955.900000000009</v>
      </c>
      <c r="G906" s="114">
        <f>G13+G221+G230+G297+G381+G545+G737+G791+G818+G859+G901</f>
        <v>84419.4</v>
      </c>
      <c r="H906" s="114">
        <f>H13+H221+H230+H297+H381+H545+H737+H791+H818+H859+H901</f>
        <v>69766.2</v>
      </c>
    </row>
    <row r="907" spans="1:8" x14ac:dyDescent="0.2">
      <c r="A907" s="37"/>
      <c r="B907" s="38"/>
      <c r="C907" s="38"/>
      <c r="D907" s="38"/>
      <c r="E907" s="38"/>
      <c r="F907" s="38"/>
      <c r="G907" s="39"/>
      <c r="H907" s="39"/>
    </row>
    <row r="908" spans="1:8" x14ac:dyDescent="0.2">
      <c r="A908" s="37"/>
      <c r="B908" s="38"/>
      <c r="C908" s="38"/>
      <c r="D908" s="38"/>
      <c r="E908" s="38"/>
      <c r="F908" s="40"/>
      <c r="G908" s="39"/>
      <c r="H908" s="39"/>
    </row>
    <row r="909" spans="1:8" x14ac:dyDescent="0.2">
      <c r="A909" s="37"/>
      <c r="B909" s="38"/>
      <c r="C909" s="38"/>
      <c r="D909" s="38"/>
      <c r="E909" s="38"/>
      <c r="F909" s="38"/>
      <c r="G909" s="39"/>
      <c r="H909" s="39"/>
    </row>
    <row r="910" spans="1:8" x14ac:dyDescent="0.2">
      <c r="A910" s="37"/>
      <c r="B910" s="38"/>
      <c r="C910" s="38"/>
      <c r="D910" s="38"/>
      <c r="E910" s="38"/>
      <c r="F910" s="38"/>
      <c r="G910" s="39"/>
      <c r="H910" s="39"/>
    </row>
    <row r="911" spans="1:8" x14ac:dyDescent="0.2">
      <c r="A911" s="37"/>
      <c r="B911" s="38"/>
      <c r="C911" s="38"/>
      <c r="D911" s="38"/>
      <c r="E911" s="38"/>
      <c r="F911" s="38"/>
      <c r="G911" s="39"/>
      <c r="H911" s="39"/>
    </row>
    <row r="912" spans="1:8" x14ac:dyDescent="0.2">
      <c r="A912" s="37"/>
      <c r="B912" s="38"/>
      <c r="C912" s="38"/>
      <c r="D912" s="38"/>
      <c r="E912" s="38"/>
      <c r="F912" s="38"/>
      <c r="G912" s="39"/>
      <c r="H912" s="39"/>
    </row>
    <row r="913" spans="1:8" x14ac:dyDescent="0.2">
      <c r="A913" s="37"/>
      <c r="B913" s="38"/>
      <c r="C913" s="38"/>
      <c r="D913" s="38"/>
      <c r="E913" s="38"/>
      <c r="F913" s="38"/>
      <c r="G913" s="39"/>
      <c r="H913" s="39"/>
    </row>
    <row r="914" spans="1:8" x14ac:dyDescent="0.2">
      <c r="A914" s="37"/>
      <c r="B914" s="38"/>
      <c r="C914" s="38"/>
      <c r="D914" s="38"/>
      <c r="E914" s="38"/>
      <c r="F914" s="38"/>
      <c r="G914" s="39"/>
      <c r="H914" s="39"/>
    </row>
    <row r="915" spans="1:8" x14ac:dyDescent="0.2">
      <c r="A915" s="37"/>
      <c r="B915" s="38"/>
      <c r="C915" s="38"/>
      <c r="D915" s="38"/>
      <c r="E915" s="38"/>
      <c r="F915" s="38"/>
      <c r="G915" s="39"/>
      <c r="H915" s="39"/>
    </row>
    <row r="916" spans="1:8" x14ac:dyDescent="0.2">
      <c r="A916" s="37"/>
      <c r="B916" s="38"/>
      <c r="C916" s="38"/>
      <c r="D916" s="38"/>
      <c r="E916" s="38"/>
      <c r="F916" s="38"/>
      <c r="G916" s="39"/>
      <c r="H916" s="39"/>
    </row>
    <row r="917" spans="1:8" x14ac:dyDescent="0.2">
      <c r="A917" s="37"/>
      <c r="B917" s="38"/>
      <c r="C917" s="38"/>
      <c r="D917" s="38"/>
      <c r="E917" s="38"/>
      <c r="F917" s="38"/>
      <c r="G917" s="39"/>
      <c r="H917" s="39"/>
    </row>
    <row r="918" spans="1:8" x14ac:dyDescent="0.2">
      <c r="A918" s="37"/>
      <c r="B918" s="38"/>
      <c r="C918" s="38"/>
      <c r="D918" s="38"/>
      <c r="E918" s="38"/>
      <c r="F918" s="38"/>
      <c r="G918" s="39"/>
      <c r="H918" s="39"/>
    </row>
    <row r="919" spans="1:8" x14ac:dyDescent="0.2">
      <c r="A919" s="37"/>
      <c r="B919" s="38"/>
      <c r="C919" s="38"/>
      <c r="D919" s="38"/>
      <c r="E919" s="38"/>
      <c r="F919" s="38"/>
      <c r="G919" s="39"/>
      <c r="H919" s="39"/>
    </row>
    <row r="920" spans="1:8" x14ac:dyDescent="0.2">
      <c r="A920" s="37"/>
      <c r="B920" s="38"/>
      <c r="C920" s="38"/>
      <c r="D920" s="38"/>
      <c r="E920" s="38"/>
      <c r="F920" s="38"/>
      <c r="G920" s="39"/>
      <c r="H920" s="39"/>
    </row>
    <row r="921" spans="1:8" x14ac:dyDescent="0.2">
      <c r="A921" s="37"/>
      <c r="B921" s="38"/>
      <c r="C921" s="38"/>
      <c r="D921" s="38"/>
      <c r="E921" s="38"/>
      <c r="F921" s="38"/>
      <c r="G921" s="39"/>
      <c r="H921" s="39"/>
    </row>
    <row r="922" spans="1:8" x14ac:dyDescent="0.2">
      <c r="A922" s="37"/>
      <c r="B922" s="38"/>
      <c r="C922" s="38"/>
      <c r="D922" s="38"/>
      <c r="E922" s="38"/>
      <c r="F922" s="38"/>
      <c r="G922" s="39"/>
      <c r="H922" s="39"/>
    </row>
    <row r="923" spans="1:8" x14ac:dyDescent="0.2">
      <c r="A923" s="37"/>
      <c r="B923" s="38"/>
      <c r="C923" s="38"/>
      <c r="D923" s="38"/>
      <c r="E923" s="38"/>
      <c r="F923" s="38"/>
      <c r="G923" s="39"/>
      <c r="H923" s="39"/>
    </row>
    <row r="924" spans="1:8" x14ac:dyDescent="0.2">
      <c r="A924" s="37"/>
      <c r="B924" s="38"/>
      <c r="C924" s="38"/>
      <c r="D924" s="38"/>
      <c r="E924" s="38"/>
      <c r="F924" s="38"/>
      <c r="G924" s="39"/>
      <c r="H924" s="39"/>
    </row>
    <row r="925" spans="1:8" x14ac:dyDescent="0.2">
      <c r="A925" s="37"/>
      <c r="B925" s="38"/>
      <c r="C925" s="38"/>
      <c r="D925" s="38"/>
      <c r="E925" s="38"/>
      <c r="F925" s="38"/>
      <c r="G925" s="39"/>
      <c r="H925" s="39"/>
    </row>
    <row r="926" spans="1:8" x14ac:dyDescent="0.2">
      <c r="A926" s="37"/>
      <c r="B926" s="38"/>
      <c r="C926" s="38"/>
      <c r="D926" s="38"/>
      <c r="E926" s="38"/>
      <c r="F926" s="38"/>
      <c r="G926" s="39"/>
      <c r="H926" s="39"/>
    </row>
    <row r="927" spans="1:8" x14ac:dyDescent="0.2">
      <c r="A927" s="37"/>
      <c r="B927" s="38"/>
      <c r="C927" s="38"/>
      <c r="D927" s="38"/>
      <c r="E927" s="38"/>
      <c r="F927" s="38"/>
      <c r="G927" s="39"/>
      <c r="H927" s="39"/>
    </row>
    <row r="928" spans="1:8" x14ac:dyDescent="0.2">
      <c r="A928" s="37"/>
      <c r="B928" s="38"/>
      <c r="C928" s="38"/>
      <c r="D928" s="38"/>
      <c r="E928" s="38"/>
      <c r="F928" s="38"/>
      <c r="G928" s="39"/>
      <c r="H928" s="39"/>
    </row>
    <row r="929" spans="1:8" x14ac:dyDescent="0.2">
      <c r="A929" s="37"/>
      <c r="B929" s="38"/>
      <c r="C929" s="38"/>
      <c r="D929" s="38"/>
      <c r="E929" s="38"/>
      <c r="F929" s="38"/>
      <c r="G929" s="39"/>
      <c r="H929" s="39"/>
    </row>
    <row r="930" spans="1:8" x14ac:dyDescent="0.2">
      <c r="A930" s="37"/>
      <c r="B930" s="38"/>
      <c r="C930" s="38"/>
      <c r="D930" s="38"/>
      <c r="E930" s="38"/>
      <c r="F930" s="38"/>
      <c r="G930" s="39"/>
      <c r="H930" s="39"/>
    </row>
    <row r="931" spans="1:8" x14ac:dyDescent="0.2">
      <c r="A931" s="37"/>
      <c r="B931" s="38"/>
      <c r="C931" s="38"/>
      <c r="D931" s="38"/>
      <c r="E931" s="38"/>
      <c r="F931" s="38"/>
      <c r="G931" s="39"/>
      <c r="H931" s="39"/>
    </row>
    <row r="932" spans="1:8" x14ac:dyDescent="0.2">
      <c r="A932" s="37"/>
      <c r="B932" s="38"/>
      <c r="C932" s="38"/>
      <c r="D932" s="38"/>
      <c r="E932" s="38"/>
      <c r="F932" s="38"/>
      <c r="G932" s="39"/>
      <c r="H932" s="39"/>
    </row>
    <row r="933" spans="1:8" x14ac:dyDescent="0.2">
      <c r="A933" s="37"/>
      <c r="B933" s="38"/>
      <c r="C933" s="38"/>
      <c r="D933" s="38"/>
      <c r="E933" s="38"/>
      <c r="F933" s="38"/>
      <c r="G933" s="39"/>
      <c r="H933" s="39"/>
    </row>
    <row r="934" spans="1:8" x14ac:dyDescent="0.2">
      <c r="A934" s="37"/>
      <c r="B934" s="38"/>
      <c r="C934" s="38"/>
      <c r="D934" s="38"/>
      <c r="E934" s="38"/>
      <c r="F934" s="38"/>
      <c r="G934" s="39"/>
      <c r="H934" s="39"/>
    </row>
    <row r="935" spans="1:8" x14ac:dyDescent="0.2">
      <c r="A935" s="37"/>
      <c r="B935" s="38"/>
      <c r="C935" s="38"/>
      <c r="D935" s="38"/>
      <c r="E935" s="38"/>
      <c r="F935" s="38"/>
      <c r="G935" s="39"/>
      <c r="H935" s="39"/>
    </row>
    <row r="936" spans="1:8" x14ac:dyDescent="0.2">
      <c r="A936" s="37"/>
      <c r="B936" s="38"/>
      <c r="C936" s="38"/>
      <c r="D936" s="38"/>
      <c r="E936" s="38"/>
      <c r="F936" s="38"/>
      <c r="G936" s="39"/>
      <c r="H936" s="39"/>
    </row>
    <row r="937" spans="1:8" x14ac:dyDescent="0.2">
      <c r="A937" s="37"/>
      <c r="B937" s="38"/>
      <c r="C937" s="38"/>
      <c r="D937" s="38"/>
      <c r="E937" s="38"/>
      <c r="F937" s="38"/>
      <c r="G937" s="39"/>
      <c r="H937" s="39"/>
    </row>
    <row r="938" spans="1:8" x14ac:dyDescent="0.2">
      <c r="A938" s="37"/>
      <c r="B938" s="38"/>
      <c r="C938" s="38"/>
      <c r="D938" s="38"/>
      <c r="E938" s="38"/>
      <c r="F938" s="38"/>
      <c r="G938" s="39"/>
      <c r="H938" s="39"/>
    </row>
    <row r="939" spans="1:8" x14ac:dyDescent="0.2">
      <c r="A939" s="37"/>
      <c r="B939" s="38"/>
      <c r="C939" s="38"/>
      <c r="D939" s="38"/>
      <c r="E939" s="38"/>
      <c r="F939" s="38"/>
      <c r="G939" s="39"/>
      <c r="H939" s="39"/>
    </row>
    <row r="940" spans="1:8" x14ac:dyDescent="0.2">
      <c r="A940" s="37"/>
      <c r="B940" s="38"/>
      <c r="C940" s="38"/>
      <c r="D940" s="38"/>
      <c r="E940" s="38"/>
      <c r="F940" s="38"/>
      <c r="G940" s="39"/>
      <c r="H940" s="39"/>
    </row>
    <row r="941" spans="1:8" x14ac:dyDescent="0.2">
      <c r="A941" s="37"/>
      <c r="B941" s="38"/>
      <c r="C941" s="38"/>
      <c r="D941" s="38"/>
      <c r="E941" s="38"/>
      <c r="F941" s="38"/>
      <c r="G941" s="39"/>
      <c r="H941" s="39"/>
    </row>
    <row r="942" spans="1:8" x14ac:dyDescent="0.2">
      <c r="A942" s="37"/>
      <c r="B942" s="38"/>
      <c r="C942" s="38"/>
      <c r="D942" s="38"/>
      <c r="E942" s="38"/>
      <c r="F942" s="38"/>
      <c r="G942" s="39"/>
      <c r="H942" s="39"/>
    </row>
    <row r="943" spans="1:8" x14ac:dyDescent="0.2">
      <c r="A943" s="37"/>
      <c r="B943" s="38"/>
      <c r="C943" s="38"/>
      <c r="D943" s="38"/>
      <c r="E943" s="38"/>
      <c r="F943" s="38"/>
      <c r="G943" s="39"/>
      <c r="H943" s="39"/>
    </row>
    <row r="944" spans="1:8" x14ac:dyDescent="0.2">
      <c r="A944" s="37"/>
      <c r="B944" s="38"/>
      <c r="C944" s="38"/>
      <c r="D944" s="38"/>
      <c r="E944" s="38"/>
      <c r="F944" s="38"/>
      <c r="G944" s="39"/>
      <c r="H944" s="39"/>
    </row>
    <row r="945" spans="1:8" x14ac:dyDescent="0.2">
      <c r="A945" s="37"/>
      <c r="B945" s="38"/>
      <c r="C945" s="38"/>
      <c r="D945" s="38"/>
      <c r="E945" s="38"/>
      <c r="F945" s="38"/>
      <c r="G945" s="39"/>
      <c r="H945" s="39"/>
    </row>
    <row r="946" spans="1:8" x14ac:dyDescent="0.2">
      <c r="A946" s="37"/>
      <c r="B946" s="38"/>
      <c r="C946" s="38"/>
      <c r="D946" s="38"/>
      <c r="E946" s="38"/>
      <c r="F946" s="38"/>
      <c r="G946" s="39"/>
      <c r="H946" s="39"/>
    </row>
    <row r="947" spans="1:8" x14ac:dyDescent="0.2">
      <c r="A947" s="37"/>
      <c r="B947" s="38"/>
      <c r="C947" s="38"/>
      <c r="D947" s="38"/>
      <c r="E947" s="38"/>
      <c r="F947" s="38"/>
      <c r="G947" s="39"/>
      <c r="H947" s="39"/>
    </row>
    <row r="948" spans="1:8" x14ac:dyDescent="0.2">
      <c r="A948" s="37"/>
      <c r="B948" s="38"/>
      <c r="C948" s="38"/>
      <c r="D948" s="38"/>
      <c r="E948" s="38"/>
      <c r="F948" s="38"/>
      <c r="G948" s="39"/>
      <c r="H948" s="39"/>
    </row>
    <row r="949" spans="1:8" x14ac:dyDescent="0.2">
      <c r="A949" s="37"/>
      <c r="B949" s="38"/>
      <c r="C949" s="38"/>
      <c r="D949" s="38"/>
      <c r="E949" s="38"/>
      <c r="F949" s="38"/>
      <c r="G949" s="39"/>
      <c r="H949" s="39"/>
    </row>
    <row r="950" spans="1:8" x14ac:dyDescent="0.2">
      <c r="A950" s="37"/>
      <c r="B950" s="38"/>
      <c r="C950" s="38"/>
      <c r="D950" s="38"/>
      <c r="E950" s="38"/>
      <c r="F950" s="38"/>
      <c r="G950" s="39"/>
      <c r="H950" s="39"/>
    </row>
    <row r="951" spans="1:8" x14ac:dyDescent="0.2">
      <c r="A951" s="37"/>
      <c r="B951" s="38"/>
      <c r="C951" s="38"/>
      <c r="D951" s="38"/>
      <c r="E951" s="38"/>
      <c r="F951" s="38"/>
      <c r="G951" s="39"/>
      <c r="H951" s="39"/>
    </row>
    <row r="952" spans="1:8" x14ac:dyDescent="0.2">
      <c r="A952" s="37"/>
      <c r="B952" s="38"/>
      <c r="C952" s="38"/>
      <c r="D952" s="38"/>
      <c r="E952" s="38"/>
      <c r="F952" s="38"/>
      <c r="G952" s="39"/>
      <c r="H952" s="39"/>
    </row>
    <row r="953" spans="1:8" x14ac:dyDescent="0.2">
      <c r="A953" s="37"/>
      <c r="B953" s="38"/>
      <c r="C953" s="38"/>
      <c r="D953" s="38"/>
      <c r="E953" s="38"/>
      <c r="F953" s="38"/>
      <c r="G953" s="39"/>
      <c r="H953" s="39"/>
    </row>
    <row r="954" spans="1:8" x14ac:dyDescent="0.2">
      <c r="A954" s="37"/>
      <c r="B954" s="38"/>
      <c r="C954" s="38"/>
      <c r="D954" s="38"/>
      <c r="E954" s="38"/>
      <c r="F954" s="38"/>
      <c r="G954" s="39"/>
      <c r="H954" s="39"/>
    </row>
    <row r="955" spans="1:8" x14ac:dyDescent="0.2">
      <c r="A955" s="37"/>
      <c r="B955" s="38"/>
      <c r="C955" s="38"/>
      <c r="D955" s="38"/>
      <c r="E955" s="38"/>
      <c r="F955" s="38"/>
      <c r="G955" s="39"/>
      <c r="H955" s="39"/>
    </row>
    <row r="956" spans="1:8" x14ac:dyDescent="0.2">
      <c r="A956" s="37"/>
      <c r="B956" s="38"/>
      <c r="C956" s="38"/>
      <c r="D956" s="38"/>
      <c r="E956" s="38"/>
      <c r="F956" s="38"/>
      <c r="G956" s="39"/>
      <c r="H956" s="39"/>
    </row>
    <row r="957" spans="1:8" x14ac:dyDescent="0.2">
      <c r="A957" s="37"/>
      <c r="B957" s="38"/>
      <c r="C957" s="38"/>
      <c r="D957" s="38"/>
      <c r="E957" s="38"/>
      <c r="F957" s="38"/>
      <c r="G957" s="39"/>
      <c r="H957" s="39"/>
    </row>
    <row r="958" spans="1:8" x14ac:dyDescent="0.2">
      <c r="A958" s="37"/>
      <c r="B958" s="38"/>
      <c r="C958" s="38"/>
      <c r="D958" s="38"/>
      <c r="E958" s="38"/>
      <c r="F958" s="38"/>
      <c r="G958" s="39"/>
      <c r="H958" s="39"/>
    </row>
    <row r="959" spans="1:8" x14ac:dyDescent="0.2">
      <c r="A959" s="37"/>
      <c r="B959" s="38"/>
      <c r="C959" s="38"/>
      <c r="D959" s="38"/>
      <c r="E959" s="38"/>
      <c r="F959" s="38"/>
      <c r="G959" s="39"/>
      <c r="H959" s="39"/>
    </row>
    <row r="960" spans="1:8" x14ac:dyDescent="0.2">
      <c r="A960" s="37"/>
      <c r="B960" s="38"/>
      <c r="C960" s="38"/>
      <c r="D960" s="38"/>
      <c r="E960" s="38"/>
      <c r="F960" s="38"/>
      <c r="G960" s="39"/>
      <c r="H960" s="39"/>
    </row>
    <row r="961" spans="1:8" x14ac:dyDescent="0.2">
      <c r="A961" s="37"/>
      <c r="B961" s="38"/>
      <c r="C961" s="38"/>
      <c r="D961" s="38"/>
      <c r="E961" s="38"/>
      <c r="F961" s="38"/>
      <c r="G961" s="39"/>
      <c r="H961" s="39"/>
    </row>
    <row r="962" spans="1:8" x14ac:dyDescent="0.2">
      <c r="A962" s="37"/>
      <c r="B962" s="38"/>
      <c r="C962" s="38"/>
      <c r="D962" s="38"/>
      <c r="E962" s="38"/>
      <c r="F962" s="38"/>
      <c r="G962" s="39"/>
      <c r="H962" s="39"/>
    </row>
    <row r="963" spans="1:8" x14ac:dyDescent="0.2">
      <c r="A963" s="37"/>
      <c r="B963" s="38"/>
      <c r="C963" s="38"/>
      <c r="D963" s="38"/>
      <c r="E963" s="38"/>
      <c r="F963" s="38"/>
      <c r="G963" s="39"/>
      <c r="H963" s="39"/>
    </row>
    <row r="964" spans="1:8" x14ac:dyDescent="0.2">
      <c r="A964" s="37"/>
      <c r="B964" s="38"/>
      <c r="C964" s="38"/>
      <c r="D964" s="38"/>
      <c r="E964" s="38"/>
      <c r="F964" s="38"/>
      <c r="G964" s="39"/>
      <c r="H964" s="39"/>
    </row>
    <row r="965" spans="1:8" x14ac:dyDescent="0.2">
      <c r="A965" s="37"/>
      <c r="B965" s="38"/>
      <c r="C965" s="38"/>
      <c r="D965" s="38"/>
      <c r="E965" s="38"/>
      <c r="F965" s="38"/>
      <c r="G965" s="39"/>
      <c r="H965" s="39"/>
    </row>
    <row r="966" spans="1:8" x14ac:dyDescent="0.2">
      <c r="A966" s="37"/>
      <c r="B966" s="38"/>
      <c r="C966" s="38"/>
      <c r="D966" s="38"/>
      <c r="E966" s="38"/>
      <c r="F966" s="38"/>
      <c r="G966" s="39"/>
      <c r="H966" s="39"/>
    </row>
    <row r="967" spans="1:8" x14ac:dyDescent="0.2">
      <c r="A967" s="37"/>
      <c r="B967" s="38"/>
      <c r="C967" s="38"/>
      <c r="D967" s="38"/>
      <c r="E967" s="38"/>
      <c r="F967" s="38"/>
      <c r="G967" s="39"/>
      <c r="H967" s="39"/>
    </row>
    <row r="968" spans="1:8" x14ac:dyDescent="0.2">
      <c r="A968" s="37"/>
      <c r="B968" s="38"/>
      <c r="C968" s="38"/>
      <c r="D968" s="38"/>
      <c r="E968" s="38"/>
      <c r="F968" s="38"/>
      <c r="G968" s="39"/>
      <c r="H968" s="39"/>
    </row>
    <row r="969" spans="1:8" x14ac:dyDescent="0.2">
      <c r="A969" s="37"/>
      <c r="B969" s="38"/>
      <c r="C969" s="38"/>
      <c r="D969" s="38"/>
      <c r="E969" s="38"/>
      <c r="F969" s="38"/>
      <c r="G969" s="39"/>
      <c r="H969" s="39"/>
    </row>
    <row r="970" spans="1:8" x14ac:dyDescent="0.2">
      <c r="A970" s="37"/>
      <c r="B970" s="38"/>
      <c r="C970" s="38"/>
      <c r="D970" s="38"/>
      <c r="E970" s="38"/>
      <c r="F970" s="38"/>
      <c r="G970" s="39"/>
      <c r="H970" s="39"/>
    </row>
    <row r="971" spans="1:8" x14ac:dyDescent="0.2">
      <c r="A971" s="37"/>
      <c r="B971" s="38"/>
      <c r="C971" s="38"/>
      <c r="D971" s="38"/>
      <c r="E971" s="38"/>
      <c r="F971" s="38"/>
      <c r="G971" s="39"/>
      <c r="H971" s="39"/>
    </row>
    <row r="972" spans="1:8" x14ac:dyDescent="0.2">
      <c r="A972" s="37"/>
      <c r="B972" s="38"/>
      <c r="C972" s="38"/>
      <c r="D972" s="38"/>
      <c r="E972" s="38"/>
      <c r="F972" s="38"/>
      <c r="G972" s="39"/>
      <c r="H972" s="39"/>
    </row>
    <row r="973" spans="1:8" x14ac:dyDescent="0.2">
      <c r="A973" s="37"/>
      <c r="B973" s="38"/>
      <c r="C973" s="38"/>
      <c r="D973" s="38"/>
      <c r="E973" s="38"/>
      <c r="F973" s="38"/>
      <c r="G973" s="39"/>
      <c r="H973" s="39"/>
    </row>
    <row r="974" spans="1:8" x14ac:dyDescent="0.2">
      <c r="A974" s="37"/>
      <c r="B974" s="38"/>
      <c r="C974" s="38"/>
      <c r="D974" s="38"/>
      <c r="E974" s="38"/>
      <c r="F974" s="38"/>
      <c r="G974" s="39"/>
      <c r="H974" s="39"/>
    </row>
    <row r="975" spans="1:8" x14ac:dyDescent="0.2">
      <c r="A975" s="37"/>
      <c r="B975" s="38"/>
      <c r="C975" s="38"/>
      <c r="D975" s="38"/>
      <c r="E975" s="38"/>
      <c r="F975" s="38"/>
      <c r="G975" s="39"/>
      <c r="H975" s="39"/>
    </row>
    <row r="976" spans="1:8" x14ac:dyDescent="0.2">
      <c r="A976" s="37"/>
      <c r="B976" s="38"/>
      <c r="C976" s="38"/>
      <c r="D976" s="38"/>
      <c r="E976" s="38"/>
      <c r="F976" s="38"/>
      <c r="G976" s="39"/>
      <c r="H976" s="39"/>
    </row>
    <row r="977" spans="1:8" x14ac:dyDescent="0.2">
      <c r="A977" s="37"/>
      <c r="B977" s="38"/>
      <c r="C977" s="38"/>
      <c r="D977" s="38"/>
      <c r="E977" s="38"/>
      <c r="F977" s="38"/>
      <c r="G977" s="39"/>
      <c r="H977" s="39"/>
    </row>
    <row r="978" spans="1:8" x14ac:dyDescent="0.2">
      <c r="A978" s="37"/>
      <c r="B978" s="38"/>
      <c r="C978" s="38"/>
      <c r="D978" s="38"/>
      <c r="E978" s="38"/>
      <c r="F978" s="38"/>
      <c r="G978" s="39"/>
      <c r="H978" s="39"/>
    </row>
    <row r="979" spans="1:8" x14ac:dyDescent="0.2">
      <c r="A979" s="37"/>
      <c r="B979" s="38"/>
      <c r="C979" s="38"/>
      <c r="D979" s="38"/>
      <c r="E979" s="38"/>
      <c r="F979" s="38"/>
      <c r="G979" s="39"/>
      <c r="H979" s="39"/>
    </row>
    <row r="980" spans="1:8" x14ac:dyDescent="0.2">
      <c r="A980" s="37"/>
      <c r="B980" s="38"/>
      <c r="C980" s="38"/>
      <c r="D980" s="38"/>
      <c r="E980" s="38"/>
      <c r="F980" s="38"/>
      <c r="G980" s="39"/>
      <c r="H980" s="39"/>
    </row>
    <row r="981" spans="1:8" x14ac:dyDescent="0.2">
      <c r="A981" s="37"/>
      <c r="B981" s="38"/>
      <c r="C981" s="38"/>
      <c r="D981" s="38"/>
      <c r="E981" s="38"/>
      <c r="F981" s="38"/>
      <c r="G981" s="39"/>
      <c r="H981" s="39"/>
    </row>
    <row r="982" spans="1:8" x14ac:dyDescent="0.2">
      <c r="A982" s="37"/>
      <c r="B982" s="38"/>
      <c r="C982" s="38"/>
      <c r="D982" s="38"/>
      <c r="E982" s="38"/>
      <c r="F982" s="38"/>
      <c r="G982" s="39"/>
      <c r="H982" s="39"/>
    </row>
    <row r="983" spans="1:8" x14ac:dyDescent="0.2">
      <c r="A983" s="37"/>
      <c r="B983" s="38"/>
      <c r="C983" s="38"/>
      <c r="D983" s="38"/>
      <c r="E983" s="38"/>
      <c r="F983" s="38"/>
      <c r="G983" s="39"/>
      <c r="H983" s="39"/>
    </row>
    <row r="984" spans="1:8" x14ac:dyDescent="0.2">
      <c r="A984" s="37"/>
      <c r="B984" s="38"/>
      <c r="C984" s="38"/>
      <c r="D984" s="38"/>
      <c r="E984" s="38"/>
      <c r="F984" s="38"/>
      <c r="G984" s="39"/>
      <c r="H984" s="39"/>
    </row>
    <row r="985" spans="1:8" x14ac:dyDescent="0.2">
      <c r="A985" s="37"/>
      <c r="B985" s="38"/>
      <c r="C985" s="38"/>
      <c r="D985" s="38"/>
      <c r="E985" s="38"/>
      <c r="F985" s="38"/>
      <c r="G985" s="39"/>
      <c r="H985" s="39"/>
    </row>
    <row r="986" spans="1:8" x14ac:dyDescent="0.2">
      <c r="A986" s="37"/>
      <c r="B986" s="38"/>
      <c r="C986" s="38"/>
      <c r="D986" s="38"/>
      <c r="E986" s="38"/>
      <c r="F986" s="38"/>
      <c r="G986" s="39"/>
      <c r="H986" s="39"/>
    </row>
    <row r="987" spans="1:8" x14ac:dyDescent="0.2">
      <c r="A987" s="37"/>
      <c r="B987" s="38"/>
      <c r="C987" s="38"/>
      <c r="D987" s="38"/>
      <c r="E987" s="38"/>
      <c r="F987" s="38"/>
      <c r="G987" s="39"/>
      <c r="H987" s="39"/>
    </row>
    <row r="988" spans="1:8" x14ac:dyDescent="0.2">
      <c r="A988" s="37"/>
      <c r="B988" s="38"/>
      <c r="C988" s="38"/>
      <c r="D988" s="38"/>
      <c r="E988" s="38"/>
      <c r="F988" s="38"/>
      <c r="G988" s="39"/>
      <c r="H988" s="39"/>
    </row>
    <row r="989" spans="1:8" x14ac:dyDescent="0.2">
      <c r="A989" s="37"/>
      <c r="B989" s="38"/>
      <c r="C989" s="38"/>
      <c r="D989" s="38"/>
      <c r="E989" s="38"/>
      <c r="F989" s="38"/>
      <c r="G989" s="39"/>
      <c r="H989" s="39"/>
    </row>
    <row r="990" spans="1:8" x14ac:dyDescent="0.2">
      <c r="A990" s="37"/>
      <c r="B990" s="38"/>
      <c r="C990" s="38"/>
      <c r="D990" s="38"/>
      <c r="E990" s="38"/>
      <c r="F990" s="38"/>
      <c r="G990" s="39"/>
      <c r="H990" s="39"/>
    </row>
    <row r="991" spans="1:8" x14ac:dyDescent="0.2">
      <c r="A991" s="37"/>
      <c r="B991" s="38"/>
      <c r="C991" s="38"/>
      <c r="D991" s="38"/>
      <c r="E991" s="38"/>
      <c r="F991" s="38"/>
      <c r="G991" s="39"/>
      <c r="H991" s="39"/>
    </row>
    <row r="992" spans="1:8" x14ac:dyDescent="0.2">
      <c r="A992" s="37"/>
      <c r="B992" s="38"/>
      <c r="C992" s="38"/>
      <c r="D992" s="38"/>
      <c r="E992" s="38"/>
      <c r="F992" s="38"/>
      <c r="G992" s="39"/>
      <c r="H992" s="39"/>
    </row>
    <row r="993" spans="1:8" x14ac:dyDescent="0.2">
      <c r="A993" s="37"/>
      <c r="B993" s="38"/>
      <c r="C993" s="38"/>
      <c r="D993" s="38"/>
      <c r="E993" s="38"/>
      <c r="F993" s="38"/>
      <c r="G993" s="39"/>
      <c r="H993" s="39"/>
    </row>
    <row r="994" spans="1:8" x14ac:dyDescent="0.2">
      <c r="A994" s="37"/>
      <c r="B994" s="38"/>
      <c r="C994" s="38"/>
      <c r="D994" s="38"/>
      <c r="E994" s="38"/>
      <c r="F994" s="38"/>
      <c r="G994" s="39"/>
      <c r="H994" s="39"/>
    </row>
    <row r="995" spans="1:8" x14ac:dyDescent="0.2">
      <c r="A995" s="37"/>
      <c r="B995" s="38"/>
      <c r="C995" s="38"/>
      <c r="D995" s="38"/>
      <c r="E995" s="38"/>
      <c r="F995" s="38"/>
      <c r="G995" s="39"/>
      <c r="H995" s="39"/>
    </row>
    <row r="996" spans="1:8" x14ac:dyDescent="0.2">
      <c r="A996" s="37"/>
      <c r="B996" s="38"/>
      <c r="C996" s="38"/>
      <c r="D996" s="38"/>
      <c r="E996" s="38"/>
      <c r="F996" s="38"/>
      <c r="G996" s="39"/>
      <c r="H996" s="39"/>
    </row>
    <row r="997" spans="1:8" x14ac:dyDescent="0.2">
      <c r="A997" s="37"/>
      <c r="B997" s="38"/>
      <c r="C997" s="38"/>
      <c r="D997" s="38"/>
      <c r="E997" s="38"/>
      <c r="F997" s="38"/>
      <c r="G997" s="39"/>
      <c r="H997" s="39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12"/>
  <sheetViews>
    <sheetView view="pageBreakPreview" topLeftCell="A4" zoomScaleSheetLayoutView="100" workbookViewId="0">
      <selection activeCell="A6" sqref="A6:I6"/>
    </sheetView>
  </sheetViews>
  <sheetFormatPr defaultRowHeight="12.75" x14ac:dyDescent="0.2"/>
  <cols>
    <col min="1" max="1" width="49.28515625" style="41" customWidth="1"/>
    <col min="2" max="2" width="6.42578125" style="33" customWidth="1"/>
    <col min="3" max="3" width="7.28515625" style="33" customWidth="1"/>
    <col min="4" max="4" width="7.42578125" style="33" customWidth="1"/>
    <col min="5" max="5" width="12.7109375" style="33" customWidth="1"/>
    <col min="6" max="6" width="10" style="33" customWidth="1"/>
    <col min="7" max="7" width="13.42578125" style="33" customWidth="1"/>
    <col min="8" max="9" width="13.5703125" style="33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hidden="1" x14ac:dyDescent="0.25">
      <c r="A1" s="155" t="s">
        <v>585</v>
      </c>
      <c r="B1" s="155"/>
      <c r="C1" s="155"/>
      <c r="D1" s="155"/>
      <c r="E1" s="155"/>
      <c r="F1" s="155"/>
      <c r="G1" s="155"/>
      <c r="H1" s="155"/>
      <c r="I1" s="155"/>
    </row>
    <row r="2" spans="1:12" ht="15.75" hidden="1" x14ac:dyDescent="0.2">
      <c r="A2" s="156" t="s">
        <v>45</v>
      </c>
      <c r="B2" s="156"/>
      <c r="C2" s="156"/>
      <c r="D2" s="156"/>
      <c r="E2" s="156"/>
      <c r="F2" s="156"/>
      <c r="G2" s="156"/>
      <c r="H2" s="156"/>
      <c r="I2" s="156"/>
    </row>
    <row r="3" spans="1:12" ht="15.75" hidden="1" x14ac:dyDescent="0.2">
      <c r="A3" s="157" t="s">
        <v>637</v>
      </c>
      <c r="B3" s="157"/>
      <c r="C3" s="157"/>
      <c r="D3" s="157"/>
      <c r="E3" s="157"/>
      <c r="F3" s="157"/>
      <c r="G3" s="157"/>
      <c r="H3" s="157"/>
      <c r="I3" s="157"/>
    </row>
    <row r="4" spans="1:12" ht="15" customHeight="1" x14ac:dyDescent="0.2">
      <c r="A4" s="157" t="s">
        <v>503</v>
      </c>
      <c r="B4" s="157"/>
      <c r="C4" s="157"/>
      <c r="D4" s="157"/>
      <c r="E4" s="157"/>
      <c r="F4" s="157"/>
      <c r="G4" s="157"/>
      <c r="H4" s="157"/>
      <c r="I4" s="157"/>
    </row>
    <row r="5" spans="1:12" ht="12.75" customHeight="1" x14ac:dyDescent="0.2">
      <c r="A5" s="157" t="s">
        <v>690</v>
      </c>
      <c r="B5" s="157"/>
      <c r="C5" s="157"/>
      <c r="D5" s="157"/>
      <c r="E5" s="157"/>
      <c r="F5" s="157"/>
      <c r="G5" s="157"/>
      <c r="H5" s="157"/>
      <c r="I5" s="157"/>
    </row>
    <row r="6" spans="1:12" ht="12.75" customHeight="1" x14ac:dyDescent="0.2">
      <c r="A6" s="157" t="s">
        <v>816</v>
      </c>
      <c r="B6" s="157"/>
      <c r="C6" s="157"/>
      <c r="D6" s="157"/>
      <c r="E6" s="157"/>
      <c r="F6" s="157"/>
      <c r="G6" s="157"/>
      <c r="H6" s="157"/>
      <c r="I6" s="157"/>
    </row>
    <row r="7" spans="1:12" ht="34.5" customHeight="1" x14ac:dyDescent="0.25">
      <c r="A7" s="43"/>
      <c r="B7" s="43"/>
      <c r="C7" s="158"/>
      <c r="D7" s="158"/>
      <c r="E7" s="158"/>
      <c r="F7" s="158"/>
      <c r="G7" s="158"/>
      <c r="H7" s="158"/>
      <c r="I7" s="158"/>
    </row>
    <row r="8" spans="1:12" ht="51.75" customHeight="1" x14ac:dyDescent="0.3">
      <c r="A8" s="171" t="s">
        <v>807</v>
      </c>
      <c r="B8" s="171"/>
      <c r="C8" s="171"/>
      <c r="D8" s="171"/>
      <c r="E8" s="171"/>
      <c r="F8" s="171"/>
      <c r="G8" s="171"/>
      <c r="H8" s="171"/>
      <c r="I8" s="171"/>
    </row>
    <row r="9" spans="1:12" x14ac:dyDescent="0.2">
      <c r="I9" s="122" t="s">
        <v>46</v>
      </c>
    </row>
    <row r="10" spans="1:12" s="28" customFormat="1" ht="16.5" customHeight="1" x14ac:dyDescent="0.2">
      <c r="A10" s="176" t="s">
        <v>47</v>
      </c>
      <c r="B10" s="177" t="s">
        <v>475</v>
      </c>
      <c r="C10" s="177" t="s">
        <v>48</v>
      </c>
      <c r="D10" s="177" t="s">
        <v>49</v>
      </c>
      <c r="E10" s="177" t="s">
        <v>50</v>
      </c>
      <c r="F10" s="177" t="s">
        <v>51</v>
      </c>
      <c r="G10" s="179" t="s">
        <v>52</v>
      </c>
      <c r="H10" s="179" t="s">
        <v>696</v>
      </c>
      <c r="I10" s="179" t="s">
        <v>697</v>
      </c>
    </row>
    <row r="11" spans="1:12" s="28" customFormat="1" ht="39.75" customHeight="1" x14ac:dyDescent="0.2">
      <c r="A11" s="176"/>
      <c r="B11" s="178"/>
      <c r="C11" s="178"/>
      <c r="D11" s="178"/>
      <c r="E11" s="178"/>
      <c r="F11" s="178"/>
      <c r="G11" s="178"/>
      <c r="H11" s="178"/>
      <c r="I11" s="178"/>
    </row>
    <row r="12" spans="1:12" s="31" customFormat="1" ht="12" customHeight="1" x14ac:dyDescent="0.2">
      <c r="A12" s="123">
        <v>1</v>
      </c>
      <c r="B12" s="123">
        <v>2</v>
      </c>
      <c r="C12" s="123">
        <v>3</v>
      </c>
      <c r="D12" s="123">
        <v>4</v>
      </c>
      <c r="E12" s="123">
        <v>5</v>
      </c>
      <c r="F12" s="123">
        <v>6</v>
      </c>
      <c r="G12" s="124" t="s">
        <v>476</v>
      </c>
      <c r="H12" s="125">
        <v>8</v>
      </c>
      <c r="I12" s="125">
        <v>9</v>
      </c>
    </row>
    <row r="13" spans="1:12" s="44" customFormat="1" ht="30" customHeight="1" x14ac:dyDescent="0.25">
      <c r="A13" s="119" t="s">
        <v>477</v>
      </c>
      <c r="B13" s="113" t="s">
        <v>478</v>
      </c>
      <c r="C13" s="113" t="s">
        <v>56</v>
      </c>
      <c r="D13" s="113" t="s">
        <v>56</v>
      </c>
      <c r="E13" s="113" t="s">
        <v>57</v>
      </c>
      <c r="F13" s="113" t="s">
        <v>58</v>
      </c>
      <c r="G13" s="114">
        <f>G14+G26</f>
        <v>2592.1</v>
      </c>
      <c r="H13" s="114">
        <f>H14+H26</f>
        <v>2723</v>
      </c>
      <c r="I13" s="114">
        <f>I14+I26</f>
        <v>2822.2</v>
      </c>
    </row>
    <row r="14" spans="1:12" ht="18" customHeight="1" x14ac:dyDescent="0.25">
      <c r="A14" s="119" t="s">
        <v>54</v>
      </c>
      <c r="B14" s="113" t="s">
        <v>478</v>
      </c>
      <c r="C14" s="113" t="s">
        <v>55</v>
      </c>
      <c r="D14" s="113" t="s">
        <v>56</v>
      </c>
      <c r="E14" s="113" t="s">
        <v>57</v>
      </c>
      <c r="F14" s="113" t="s">
        <v>58</v>
      </c>
      <c r="G14" s="114">
        <f>G15+G32</f>
        <v>2592.1</v>
      </c>
      <c r="H14" s="114">
        <f>H15+H32</f>
        <v>2723</v>
      </c>
      <c r="I14" s="114">
        <f>I15+I32</f>
        <v>2822.2</v>
      </c>
      <c r="J14" s="45"/>
      <c r="K14" s="45"/>
      <c r="L14" s="45"/>
    </row>
    <row r="15" spans="1:12" ht="26.25" x14ac:dyDescent="0.25">
      <c r="A15" s="119" t="s">
        <v>108</v>
      </c>
      <c r="B15" s="113" t="s">
        <v>478</v>
      </c>
      <c r="C15" s="113" t="s">
        <v>55</v>
      </c>
      <c r="D15" s="113" t="s">
        <v>109</v>
      </c>
      <c r="E15" s="113" t="s">
        <v>57</v>
      </c>
      <c r="F15" s="113" t="s">
        <v>58</v>
      </c>
      <c r="G15" s="114">
        <f>G19</f>
        <v>2493.1</v>
      </c>
      <c r="H15" s="114">
        <f>H19</f>
        <v>2624</v>
      </c>
      <c r="I15" s="114">
        <f>I19</f>
        <v>2723.2</v>
      </c>
    </row>
    <row r="16" spans="1:12" ht="39" hidden="1" x14ac:dyDescent="0.25">
      <c r="A16" s="119" t="s">
        <v>456</v>
      </c>
      <c r="B16" s="113" t="s">
        <v>478</v>
      </c>
      <c r="C16" s="113" t="s">
        <v>55</v>
      </c>
      <c r="D16" s="113" t="s">
        <v>109</v>
      </c>
      <c r="E16" s="113" t="s">
        <v>457</v>
      </c>
      <c r="F16" s="113" t="s">
        <v>58</v>
      </c>
      <c r="G16" s="114" t="e">
        <f>#REF!/1000</f>
        <v>#REF!</v>
      </c>
      <c r="H16" s="114" t="e">
        <f>#REF!/1000</f>
        <v>#REF!</v>
      </c>
      <c r="I16" s="114" t="e">
        <f>#REF!/1000</f>
        <v>#REF!</v>
      </c>
    </row>
    <row r="17" spans="1:10" ht="27.75" hidden="1" customHeight="1" x14ac:dyDescent="0.25">
      <c r="A17" s="119" t="s">
        <v>105</v>
      </c>
      <c r="B17" s="113" t="s">
        <v>478</v>
      </c>
      <c r="C17" s="113" t="s">
        <v>55</v>
      </c>
      <c r="D17" s="113" t="s">
        <v>109</v>
      </c>
      <c r="E17" s="113" t="s">
        <v>457</v>
      </c>
      <c r="F17" s="113" t="s">
        <v>78</v>
      </c>
      <c r="G17" s="114" t="e">
        <f>#REF!/1000</f>
        <v>#REF!</v>
      </c>
      <c r="H17" s="114" t="e">
        <f>#REF!/1000</f>
        <v>#REF!</v>
      </c>
      <c r="I17" s="114" t="e">
        <f>#REF!/1000</f>
        <v>#REF!</v>
      </c>
    </row>
    <row r="18" spans="1:10" ht="26.25" hidden="1" x14ac:dyDescent="0.25">
      <c r="A18" s="119" t="s">
        <v>79</v>
      </c>
      <c r="B18" s="113" t="s">
        <v>478</v>
      </c>
      <c r="C18" s="113" t="s">
        <v>55</v>
      </c>
      <c r="D18" s="113" t="s">
        <v>109</v>
      </c>
      <c r="E18" s="113" t="s">
        <v>457</v>
      </c>
      <c r="F18" s="113" t="s">
        <v>80</v>
      </c>
      <c r="G18" s="114" t="e">
        <f>#REF!/1000</f>
        <v>#REF!</v>
      </c>
      <c r="H18" s="114" t="e">
        <f>#REF!/1000</f>
        <v>#REF!</v>
      </c>
      <c r="I18" s="114" t="e">
        <f>#REF!/1000</f>
        <v>#REF!</v>
      </c>
    </row>
    <row r="19" spans="1:10" ht="26.25" x14ac:dyDescent="0.25">
      <c r="A19" s="119" t="s">
        <v>61</v>
      </c>
      <c r="B19" s="113" t="s">
        <v>478</v>
      </c>
      <c r="C19" s="113" t="s">
        <v>55</v>
      </c>
      <c r="D19" s="113" t="s">
        <v>109</v>
      </c>
      <c r="E19" s="113" t="s">
        <v>62</v>
      </c>
      <c r="F19" s="113" t="s">
        <v>58</v>
      </c>
      <c r="G19" s="114">
        <f t="shared" ref="G19:I20" si="0">G20</f>
        <v>2493.1</v>
      </c>
      <c r="H19" s="114">
        <f t="shared" si="0"/>
        <v>2624</v>
      </c>
      <c r="I19" s="114">
        <f t="shared" si="0"/>
        <v>2723.2</v>
      </c>
      <c r="J19" s="45"/>
    </row>
    <row r="20" spans="1:10" ht="27" customHeight="1" x14ac:dyDescent="0.25">
      <c r="A20" s="119" t="s">
        <v>63</v>
      </c>
      <c r="B20" s="113" t="s">
        <v>478</v>
      </c>
      <c r="C20" s="113" t="s">
        <v>55</v>
      </c>
      <c r="D20" s="113" t="s">
        <v>109</v>
      </c>
      <c r="E20" s="113" t="s">
        <v>64</v>
      </c>
      <c r="F20" s="113" t="s">
        <v>58</v>
      </c>
      <c r="G20" s="114">
        <f t="shared" si="0"/>
        <v>2493.1</v>
      </c>
      <c r="H20" s="114">
        <f t="shared" si="0"/>
        <v>2624</v>
      </c>
      <c r="I20" s="114">
        <f t="shared" si="0"/>
        <v>2723.2</v>
      </c>
    </row>
    <row r="21" spans="1:10" ht="15" x14ac:dyDescent="0.25">
      <c r="A21" s="119" t="s">
        <v>75</v>
      </c>
      <c r="B21" s="113" t="s">
        <v>478</v>
      </c>
      <c r="C21" s="113" t="s">
        <v>55</v>
      </c>
      <c r="D21" s="113" t="s">
        <v>109</v>
      </c>
      <c r="E21" s="113" t="s">
        <v>76</v>
      </c>
      <c r="F21" s="113" t="s">
        <v>58</v>
      </c>
      <c r="G21" s="114">
        <f>G22+G24</f>
        <v>2493.1</v>
      </c>
      <c r="H21" s="114">
        <f>H22+H24</f>
        <v>2624</v>
      </c>
      <c r="I21" s="114">
        <f>I22+I24</f>
        <v>2723.2</v>
      </c>
    </row>
    <row r="22" spans="1:10" ht="64.5" x14ac:dyDescent="0.25">
      <c r="A22" s="119" t="s">
        <v>67</v>
      </c>
      <c r="B22" s="113" t="s">
        <v>478</v>
      </c>
      <c r="C22" s="113" t="s">
        <v>55</v>
      </c>
      <c r="D22" s="113" t="s">
        <v>109</v>
      </c>
      <c r="E22" s="113" t="s">
        <v>76</v>
      </c>
      <c r="F22" s="113" t="s">
        <v>68</v>
      </c>
      <c r="G22" s="114">
        <f>G23</f>
        <v>2491.1</v>
      </c>
      <c r="H22" s="114">
        <f>H23</f>
        <v>2622</v>
      </c>
      <c r="I22" s="114">
        <f>I23</f>
        <v>2721.2</v>
      </c>
    </row>
    <row r="23" spans="1:10" ht="27.75" customHeight="1" x14ac:dyDescent="0.25">
      <c r="A23" s="119" t="s">
        <v>69</v>
      </c>
      <c r="B23" s="113" t="s">
        <v>478</v>
      </c>
      <c r="C23" s="113" t="s">
        <v>55</v>
      </c>
      <c r="D23" s="113" t="s">
        <v>109</v>
      </c>
      <c r="E23" s="113" t="s">
        <v>76</v>
      </c>
      <c r="F23" s="113" t="s">
        <v>70</v>
      </c>
      <c r="G23" s="114">
        <v>2491.1</v>
      </c>
      <c r="H23" s="114">
        <v>2622</v>
      </c>
      <c r="I23" s="114">
        <v>2721.2</v>
      </c>
    </row>
    <row r="24" spans="1:10" ht="15.75" customHeight="1" x14ac:dyDescent="0.25">
      <c r="A24" s="119" t="s">
        <v>81</v>
      </c>
      <c r="B24" s="113" t="s">
        <v>478</v>
      </c>
      <c r="C24" s="113" t="s">
        <v>55</v>
      </c>
      <c r="D24" s="113" t="s">
        <v>109</v>
      </c>
      <c r="E24" s="113" t="s">
        <v>76</v>
      </c>
      <c r="F24" s="113" t="s">
        <v>82</v>
      </c>
      <c r="G24" s="114">
        <f>G25</f>
        <v>2</v>
      </c>
      <c r="H24" s="114">
        <f>H25</f>
        <v>2</v>
      </c>
      <c r="I24" s="114">
        <f>I25</f>
        <v>2</v>
      </c>
    </row>
    <row r="25" spans="1:10" ht="13.5" customHeight="1" x14ac:dyDescent="0.25">
      <c r="A25" s="126" t="s">
        <v>83</v>
      </c>
      <c r="B25" s="113" t="s">
        <v>478</v>
      </c>
      <c r="C25" s="113" t="s">
        <v>55</v>
      </c>
      <c r="D25" s="113" t="s">
        <v>109</v>
      </c>
      <c r="E25" s="113" t="s">
        <v>76</v>
      </c>
      <c r="F25" s="113" t="s">
        <v>84</v>
      </c>
      <c r="G25" s="114">
        <v>2</v>
      </c>
      <c r="H25" s="114">
        <v>2</v>
      </c>
      <c r="I25" s="114">
        <v>2</v>
      </c>
    </row>
    <row r="26" spans="1:10" ht="14.25" hidden="1" customHeight="1" x14ac:dyDescent="0.25">
      <c r="A26" s="119" t="s">
        <v>332</v>
      </c>
      <c r="B26" s="113" t="s">
        <v>478</v>
      </c>
      <c r="C26" s="113" t="s">
        <v>113</v>
      </c>
      <c r="D26" s="113" t="s">
        <v>56</v>
      </c>
      <c r="E26" s="113" t="s">
        <v>57</v>
      </c>
      <c r="F26" s="113" t="s">
        <v>58</v>
      </c>
      <c r="G26" s="114">
        <f>G27</f>
        <v>0</v>
      </c>
      <c r="H26" s="146"/>
      <c r="I26" s="146"/>
    </row>
    <row r="27" spans="1:10" ht="24.75" hidden="1" customHeight="1" x14ac:dyDescent="0.25">
      <c r="A27" s="119" t="s">
        <v>385</v>
      </c>
      <c r="B27" s="113" t="s">
        <v>478</v>
      </c>
      <c r="C27" s="113" t="s">
        <v>113</v>
      </c>
      <c r="D27" s="113" t="s">
        <v>101</v>
      </c>
      <c r="E27" s="113" t="s">
        <v>57</v>
      </c>
      <c r="F27" s="113" t="s">
        <v>58</v>
      </c>
      <c r="G27" s="114">
        <f>G28</f>
        <v>0</v>
      </c>
      <c r="H27" s="146"/>
      <c r="I27" s="146"/>
    </row>
    <row r="28" spans="1:10" ht="26.25" hidden="1" customHeight="1" x14ac:dyDescent="0.25">
      <c r="A28" s="119" t="s">
        <v>479</v>
      </c>
      <c r="B28" s="113" t="s">
        <v>478</v>
      </c>
      <c r="C28" s="113" t="s">
        <v>113</v>
      </c>
      <c r="D28" s="113" t="s">
        <v>101</v>
      </c>
      <c r="E28" s="113" t="s">
        <v>136</v>
      </c>
      <c r="F28" s="113" t="s">
        <v>58</v>
      </c>
      <c r="G28" s="114">
        <f>G29</f>
        <v>0</v>
      </c>
      <c r="H28" s="146"/>
      <c r="I28" s="146"/>
    </row>
    <row r="29" spans="1:10" ht="75.75" hidden="1" customHeight="1" x14ac:dyDescent="0.25">
      <c r="A29" s="119" t="s">
        <v>140</v>
      </c>
      <c r="B29" s="113" t="s">
        <v>478</v>
      </c>
      <c r="C29" s="113" t="s">
        <v>113</v>
      </c>
      <c r="D29" s="113" t="s">
        <v>101</v>
      </c>
      <c r="E29" s="113" t="s">
        <v>141</v>
      </c>
      <c r="F29" s="113" t="s">
        <v>58</v>
      </c>
      <c r="G29" s="114">
        <f>G30</f>
        <v>0</v>
      </c>
      <c r="H29" s="146"/>
      <c r="I29" s="146"/>
    </row>
    <row r="30" spans="1:10" ht="30" hidden="1" customHeight="1" x14ac:dyDescent="0.25">
      <c r="A30" s="119" t="s">
        <v>77</v>
      </c>
      <c r="B30" s="113" t="s">
        <v>478</v>
      </c>
      <c r="C30" s="113" t="s">
        <v>113</v>
      </c>
      <c r="D30" s="113" t="s">
        <v>101</v>
      </c>
      <c r="E30" s="113" t="s">
        <v>142</v>
      </c>
      <c r="F30" s="113" t="s">
        <v>78</v>
      </c>
      <c r="G30" s="114">
        <f>G31</f>
        <v>0</v>
      </c>
      <c r="H30" s="146"/>
      <c r="I30" s="146"/>
    </row>
    <row r="31" spans="1:10" ht="27" hidden="1" customHeight="1" x14ac:dyDescent="0.25">
      <c r="A31" s="119" t="s">
        <v>79</v>
      </c>
      <c r="B31" s="113" t="s">
        <v>478</v>
      </c>
      <c r="C31" s="113" t="s">
        <v>113</v>
      </c>
      <c r="D31" s="113" t="s">
        <v>101</v>
      </c>
      <c r="E31" s="113" t="s">
        <v>142</v>
      </c>
      <c r="F31" s="113" t="s">
        <v>80</v>
      </c>
      <c r="G31" s="114">
        <f>30-30</f>
        <v>0</v>
      </c>
      <c r="H31" s="146"/>
      <c r="I31" s="146"/>
    </row>
    <row r="32" spans="1:10" ht="15" x14ac:dyDescent="0.25">
      <c r="A32" s="119" t="s">
        <v>118</v>
      </c>
      <c r="B32" s="113" t="s">
        <v>478</v>
      </c>
      <c r="C32" s="113" t="s">
        <v>55</v>
      </c>
      <c r="D32" s="113" t="s">
        <v>119</v>
      </c>
      <c r="E32" s="113" t="s">
        <v>57</v>
      </c>
      <c r="F32" s="113" t="s">
        <v>58</v>
      </c>
      <c r="G32" s="114">
        <f>G33</f>
        <v>99</v>
      </c>
      <c r="H32" s="114">
        <f t="shared" ref="H32:I36" si="1">H33</f>
        <v>99</v>
      </c>
      <c r="I32" s="114">
        <f t="shared" si="1"/>
        <v>99</v>
      </c>
    </row>
    <row r="33" spans="1:9" ht="15" x14ac:dyDescent="0.25">
      <c r="A33" s="119" t="s">
        <v>120</v>
      </c>
      <c r="B33" s="113" t="s">
        <v>478</v>
      </c>
      <c r="C33" s="113" t="s">
        <v>55</v>
      </c>
      <c r="D33" s="113" t="s">
        <v>119</v>
      </c>
      <c r="E33" s="113" t="s">
        <v>121</v>
      </c>
      <c r="F33" s="113" t="s">
        <v>58</v>
      </c>
      <c r="G33" s="114">
        <f>G34</f>
        <v>99</v>
      </c>
      <c r="H33" s="114">
        <f t="shared" si="1"/>
        <v>99</v>
      </c>
      <c r="I33" s="114">
        <f t="shared" si="1"/>
        <v>99</v>
      </c>
    </row>
    <row r="34" spans="1:9" ht="15" x14ac:dyDescent="0.25">
      <c r="A34" s="119" t="s">
        <v>122</v>
      </c>
      <c r="B34" s="113" t="s">
        <v>478</v>
      </c>
      <c r="C34" s="113" t="s">
        <v>55</v>
      </c>
      <c r="D34" s="113" t="s">
        <v>119</v>
      </c>
      <c r="E34" s="113" t="s">
        <v>123</v>
      </c>
      <c r="F34" s="113" t="s">
        <v>58</v>
      </c>
      <c r="G34" s="114">
        <f>G35</f>
        <v>99</v>
      </c>
      <c r="H34" s="114">
        <f t="shared" si="1"/>
        <v>99</v>
      </c>
      <c r="I34" s="114">
        <f t="shared" si="1"/>
        <v>99</v>
      </c>
    </row>
    <row r="35" spans="1:9" ht="26.25" x14ac:dyDescent="0.25">
      <c r="A35" s="119" t="s">
        <v>124</v>
      </c>
      <c r="B35" s="113" t="s">
        <v>478</v>
      </c>
      <c r="C35" s="113" t="s">
        <v>55</v>
      </c>
      <c r="D35" s="113" t="s">
        <v>119</v>
      </c>
      <c r="E35" s="113" t="s">
        <v>125</v>
      </c>
      <c r="F35" s="113" t="s">
        <v>58</v>
      </c>
      <c r="G35" s="114">
        <f>G36</f>
        <v>99</v>
      </c>
      <c r="H35" s="114">
        <f t="shared" si="1"/>
        <v>99</v>
      </c>
      <c r="I35" s="114">
        <f t="shared" si="1"/>
        <v>99</v>
      </c>
    </row>
    <row r="36" spans="1:9" ht="15" x14ac:dyDescent="0.25">
      <c r="A36" s="119" t="s">
        <v>81</v>
      </c>
      <c r="B36" s="113" t="s">
        <v>478</v>
      </c>
      <c r="C36" s="113" t="s">
        <v>55</v>
      </c>
      <c r="D36" s="113" t="s">
        <v>119</v>
      </c>
      <c r="E36" s="113" t="s">
        <v>125</v>
      </c>
      <c r="F36" s="113" t="s">
        <v>82</v>
      </c>
      <c r="G36" s="114">
        <f>G37</f>
        <v>99</v>
      </c>
      <c r="H36" s="114">
        <f t="shared" si="1"/>
        <v>99</v>
      </c>
      <c r="I36" s="114">
        <f t="shared" si="1"/>
        <v>99</v>
      </c>
    </row>
    <row r="37" spans="1:9" ht="15" x14ac:dyDescent="0.25">
      <c r="A37" s="119" t="s">
        <v>126</v>
      </c>
      <c r="B37" s="113" t="s">
        <v>478</v>
      </c>
      <c r="C37" s="113" t="s">
        <v>55</v>
      </c>
      <c r="D37" s="113" t="s">
        <v>119</v>
      </c>
      <c r="E37" s="113" t="s">
        <v>125</v>
      </c>
      <c r="F37" s="113" t="s">
        <v>127</v>
      </c>
      <c r="G37" s="114">
        <v>99</v>
      </c>
      <c r="H37" s="114">
        <v>99</v>
      </c>
      <c r="I37" s="114">
        <v>99</v>
      </c>
    </row>
    <row r="38" spans="1:9" ht="15" hidden="1" x14ac:dyDescent="0.25">
      <c r="A38" s="119" t="s">
        <v>466</v>
      </c>
      <c r="B38" s="113" t="s">
        <v>478</v>
      </c>
      <c r="C38" s="113" t="s">
        <v>129</v>
      </c>
      <c r="D38" s="113" t="s">
        <v>56</v>
      </c>
      <c r="E38" s="113" t="s">
        <v>57</v>
      </c>
      <c r="F38" s="113" t="s">
        <v>58</v>
      </c>
      <c r="G38" s="114">
        <f>G39</f>
        <v>0</v>
      </c>
      <c r="H38" s="146"/>
      <c r="I38" s="146"/>
    </row>
    <row r="39" spans="1:9" ht="16.5" hidden="1" customHeight="1" x14ac:dyDescent="0.25">
      <c r="A39" s="119" t="s">
        <v>467</v>
      </c>
      <c r="B39" s="113" t="s">
        <v>478</v>
      </c>
      <c r="C39" s="113" t="s">
        <v>129</v>
      </c>
      <c r="D39" s="113" t="s">
        <v>55</v>
      </c>
      <c r="E39" s="113" t="s">
        <v>57</v>
      </c>
      <c r="F39" s="113" t="s">
        <v>58</v>
      </c>
      <c r="G39" s="114">
        <f>G40</f>
        <v>0</v>
      </c>
      <c r="H39" s="146"/>
      <c r="I39" s="146"/>
    </row>
    <row r="40" spans="1:9" ht="16.5" hidden="1" customHeight="1" x14ac:dyDescent="0.25">
      <c r="A40" s="119" t="s">
        <v>468</v>
      </c>
      <c r="B40" s="113" t="s">
        <v>478</v>
      </c>
      <c r="C40" s="113" t="s">
        <v>129</v>
      </c>
      <c r="D40" s="113" t="s">
        <v>55</v>
      </c>
      <c r="E40" s="113" t="s">
        <v>469</v>
      </c>
      <c r="F40" s="113" t="s">
        <v>58</v>
      </c>
      <c r="G40" s="114">
        <f>G41</f>
        <v>0</v>
      </c>
      <c r="H40" s="146"/>
      <c r="I40" s="146"/>
    </row>
    <row r="41" spans="1:9" ht="26.25" hidden="1" x14ac:dyDescent="0.25">
      <c r="A41" s="119" t="s">
        <v>470</v>
      </c>
      <c r="B41" s="113" t="s">
        <v>478</v>
      </c>
      <c r="C41" s="113" t="s">
        <v>129</v>
      </c>
      <c r="D41" s="113" t="s">
        <v>55</v>
      </c>
      <c r="E41" s="113" t="s">
        <v>471</v>
      </c>
      <c r="F41" s="113" t="s">
        <v>58</v>
      </c>
      <c r="G41" s="114">
        <f>G42</f>
        <v>0</v>
      </c>
      <c r="H41" s="146"/>
      <c r="I41" s="146"/>
    </row>
    <row r="42" spans="1:9" ht="15" hidden="1" x14ac:dyDescent="0.25">
      <c r="A42" s="119" t="s">
        <v>472</v>
      </c>
      <c r="B42" s="113" t="s">
        <v>478</v>
      </c>
      <c r="C42" s="113" t="s">
        <v>129</v>
      </c>
      <c r="D42" s="113" t="s">
        <v>55</v>
      </c>
      <c r="E42" s="113" t="s">
        <v>471</v>
      </c>
      <c r="F42" s="113" t="s">
        <v>473</v>
      </c>
      <c r="G42" s="114"/>
      <c r="H42" s="146"/>
      <c r="I42" s="146"/>
    </row>
    <row r="43" spans="1:9" s="44" customFormat="1" ht="26.25" x14ac:dyDescent="0.25">
      <c r="A43" s="119" t="s">
        <v>480</v>
      </c>
      <c r="B43" s="113" t="s">
        <v>481</v>
      </c>
      <c r="C43" s="113" t="s">
        <v>56</v>
      </c>
      <c r="D43" s="113" t="s">
        <v>56</v>
      </c>
      <c r="E43" s="113" t="s">
        <v>57</v>
      </c>
      <c r="F43" s="113" t="s">
        <v>58</v>
      </c>
      <c r="G43" s="114">
        <f>G44</f>
        <v>599.1</v>
      </c>
      <c r="H43" s="114">
        <f>H44</f>
        <v>622</v>
      </c>
      <c r="I43" s="114">
        <f>I44</f>
        <v>643.5</v>
      </c>
    </row>
    <row r="44" spans="1:9" ht="18" customHeight="1" x14ac:dyDescent="0.25">
      <c r="A44" s="119" t="s">
        <v>54</v>
      </c>
      <c r="B44" s="113" t="s">
        <v>481</v>
      </c>
      <c r="C44" s="113" t="s">
        <v>55</v>
      </c>
      <c r="D44" s="113" t="s">
        <v>56</v>
      </c>
      <c r="E44" s="113" t="s">
        <v>57</v>
      </c>
      <c r="F44" s="113" t="s">
        <v>58</v>
      </c>
      <c r="G44" s="114">
        <f>G51</f>
        <v>599.1</v>
      </c>
      <c r="H44" s="114">
        <f>H51</f>
        <v>622</v>
      </c>
      <c r="I44" s="114">
        <f>I51</f>
        <v>643.5</v>
      </c>
    </row>
    <row r="45" spans="1:9" ht="28.5" hidden="1" customHeight="1" x14ac:dyDescent="0.25">
      <c r="A45" s="119" t="s">
        <v>482</v>
      </c>
      <c r="B45" s="113" t="s">
        <v>481</v>
      </c>
      <c r="C45" s="113" t="s">
        <v>55</v>
      </c>
      <c r="D45" s="113" t="s">
        <v>60</v>
      </c>
      <c r="E45" s="113" t="s">
        <v>57</v>
      </c>
      <c r="F45" s="113" t="s">
        <v>58</v>
      </c>
      <c r="G45" s="114">
        <f>G46</f>
        <v>0</v>
      </c>
      <c r="H45" s="114">
        <f t="shared" ref="H45:I49" si="2">H46</f>
        <v>0</v>
      </c>
      <c r="I45" s="114">
        <f t="shared" si="2"/>
        <v>0</v>
      </c>
    </row>
    <row r="46" spans="1:9" ht="26.25" hidden="1" customHeight="1" x14ac:dyDescent="0.25">
      <c r="A46" s="119" t="s">
        <v>61</v>
      </c>
      <c r="B46" s="113" t="s">
        <v>481</v>
      </c>
      <c r="C46" s="113" t="s">
        <v>55</v>
      </c>
      <c r="D46" s="113" t="s">
        <v>60</v>
      </c>
      <c r="E46" s="113" t="s">
        <v>62</v>
      </c>
      <c r="F46" s="113" t="s">
        <v>58</v>
      </c>
      <c r="G46" s="114">
        <f>G47</f>
        <v>0</v>
      </c>
      <c r="H46" s="114">
        <f t="shared" si="2"/>
        <v>0</v>
      </c>
      <c r="I46" s="114">
        <f t="shared" si="2"/>
        <v>0</v>
      </c>
    </row>
    <row r="47" spans="1:9" ht="18" hidden="1" customHeight="1" x14ac:dyDescent="0.25">
      <c r="A47" s="119" t="s">
        <v>63</v>
      </c>
      <c r="B47" s="113" t="s">
        <v>481</v>
      </c>
      <c r="C47" s="113" t="s">
        <v>55</v>
      </c>
      <c r="D47" s="113" t="s">
        <v>60</v>
      </c>
      <c r="E47" s="113" t="s">
        <v>64</v>
      </c>
      <c r="F47" s="113" t="s">
        <v>58</v>
      </c>
      <c r="G47" s="114">
        <f>G48</f>
        <v>0</v>
      </c>
      <c r="H47" s="114">
        <f t="shared" si="2"/>
        <v>0</v>
      </c>
      <c r="I47" s="114">
        <f t="shared" si="2"/>
        <v>0</v>
      </c>
    </row>
    <row r="48" spans="1:9" ht="18" hidden="1" customHeight="1" x14ac:dyDescent="0.25">
      <c r="A48" s="119" t="s">
        <v>65</v>
      </c>
      <c r="B48" s="113" t="s">
        <v>481</v>
      </c>
      <c r="C48" s="113" t="s">
        <v>55</v>
      </c>
      <c r="D48" s="113" t="s">
        <v>60</v>
      </c>
      <c r="E48" s="113" t="s">
        <v>66</v>
      </c>
      <c r="F48" s="113" t="s">
        <v>58</v>
      </c>
      <c r="G48" s="114">
        <f>G49</f>
        <v>0</v>
      </c>
      <c r="H48" s="114">
        <f t="shared" si="2"/>
        <v>0</v>
      </c>
      <c r="I48" s="114">
        <f t="shared" si="2"/>
        <v>0</v>
      </c>
    </row>
    <row r="49" spans="1:9" ht="55.5" hidden="1" customHeight="1" x14ac:dyDescent="0.25">
      <c r="A49" s="119" t="s">
        <v>67</v>
      </c>
      <c r="B49" s="113" t="s">
        <v>481</v>
      </c>
      <c r="C49" s="113" t="s">
        <v>55</v>
      </c>
      <c r="D49" s="113" t="s">
        <v>60</v>
      </c>
      <c r="E49" s="113" t="s">
        <v>66</v>
      </c>
      <c r="F49" s="113" t="s">
        <v>68</v>
      </c>
      <c r="G49" s="114">
        <f>G50</f>
        <v>0</v>
      </c>
      <c r="H49" s="114">
        <f t="shared" si="2"/>
        <v>0</v>
      </c>
      <c r="I49" s="114">
        <f t="shared" si="2"/>
        <v>0</v>
      </c>
    </row>
    <row r="50" spans="1:9" ht="29.25" hidden="1" customHeight="1" x14ac:dyDescent="0.25">
      <c r="A50" s="119" t="s">
        <v>69</v>
      </c>
      <c r="B50" s="113" t="s">
        <v>481</v>
      </c>
      <c r="C50" s="113" t="s">
        <v>55</v>
      </c>
      <c r="D50" s="113" t="s">
        <v>60</v>
      </c>
      <c r="E50" s="113" t="s">
        <v>66</v>
      </c>
      <c r="F50" s="113" t="s">
        <v>70</v>
      </c>
      <c r="G50" s="114">
        <v>0</v>
      </c>
      <c r="H50" s="114">
        <v>0</v>
      </c>
      <c r="I50" s="114">
        <v>0</v>
      </c>
    </row>
    <row r="51" spans="1:9" ht="26.25" x14ac:dyDescent="0.25">
      <c r="A51" s="119" t="s">
        <v>108</v>
      </c>
      <c r="B51" s="113" t="s">
        <v>481</v>
      </c>
      <c r="C51" s="113" t="s">
        <v>55</v>
      </c>
      <c r="D51" s="113" t="s">
        <v>109</v>
      </c>
      <c r="E51" s="113" t="s">
        <v>57</v>
      </c>
      <c r="F51" s="113" t="s">
        <v>58</v>
      </c>
      <c r="G51" s="114">
        <f>G52</f>
        <v>599.1</v>
      </c>
      <c r="H51" s="114">
        <f t="shared" ref="H51:I55" si="3">H52</f>
        <v>622</v>
      </c>
      <c r="I51" s="114">
        <f t="shared" si="3"/>
        <v>643.5</v>
      </c>
    </row>
    <row r="52" spans="1:9" ht="26.25" x14ac:dyDescent="0.25">
      <c r="A52" s="119" t="s">
        <v>61</v>
      </c>
      <c r="B52" s="113" t="s">
        <v>481</v>
      </c>
      <c r="C52" s="113" t="s">
        <v>55</v>
      </c>
      <c r="D52" s="113" t="s">
        <v>109</v>
      </c>
      <c r="E52" s="113" t="s">
        <v>62</v>
      </c>
      <c r="F52" s="113" t="s">
        <v>58</v>
      </c>
      <c r="G52" s="114">
        <f>G53</f>
        <v>599.1</v>
      </c>
      <c r="H52" s="114">
        <f t="shared" si="3"/>
        <v>622</v>
      </c>
      <c r="I52" s="114">
        <f t="shared" si="3"/>
        <v>643.5</v>
      </c>
    </row>
    <row r="53" spans="1:9" ht="26.25" x14ac:dyDescent="0.25">
      <c r="A53" s="119" t="s">
        <v>63</v>
      </c>
      <c r="B53" s="113" t="s">
        <v>481</v>
      </c>
      <c r="C53" s="113" t="s">
        <v>55</v>
      </c>
      <c r="D53" s="113" t="s">
        <v>109</v>
      </c>
      <c r="E53" s="113" t="s">
        <v>64</v>
      </c>
      <c r="F53" s="113" t="s">
        <v>58</v>
      </c>
      <c r="G53" s="114">
        <f>G54</f>
        <v>599.1</v>
      </c>
      <c r="H53" s="114">
        <f t="shared" si="3"/>
        <v>622</v>
      </c>
      <c r="I53" s="114">
        <f t="shared" si="3"/>
        <v>643.5</v>
      </c>
    </row>
    <row r="54" spans="1:9" ht="26.25" x14ac:dyDescent="0.25">
      <c r="A54" s="119" t="s">
        <v>110</v>
      </c>
      <c r="B54" s="113" t="s">
        <v>481</v>
      </c>
      <c r="C54" s="113" t="s">
        <v>55</v>
      </c>
      <c r="D54" s="113" t="s">
        <v>109</v>
      </c>
      <c r="E54" s="113" t="s">
        <v>111</v>
      </c>
      <c r="F54" s="113" t="s">
        <v>58</v>
      </c>
      <c r="G54" s="114">
        <f>G55</f>
        <v>599.1</v>
      </c>
      <c r="H54" s="114">
        <f t="shared" si="3"/>
        <v>622</v>
      </c>
      <c r="I54" s="114">
        <f t="shared" si="3"/>
        <v>643.5</v>
      </c>
    </row>
    <row r="55" spans="1:9" ht="64.5" x14ac:dyDescent="0.25">
      <c r="A55" s="119" t="s">
        <v>67</v>
      </c>
      <c r="B55" s="113" t="s">
        <v>481</v>
      </c>
      <c r="C55" s="113" t="s">
        <v>55</v>
      </c>
      <c r="D55" s="113" t="s">
        <v>109</v>
      </c>
      <c r="E55" s="113" t="s">
        <v>111</v>
      </c>
      <c r="F55" s="113" t="s">
        <v>68</v>
      </c>
      <c r="G55" s="114">
        <f>G56</f>
        <v>599.1</v>
      </c>
      <c r="H55" s="114">
        <f t="shared" si="3"/>
        <v>622</v>
      </c>
      <c r="I55" s="114">
        <f t="shared" si="3"/>
        <v>643.5</v>
      </c>
    </row>
    <row r="56" spans="1:9" ht="26.25" x14ac:dyDescent="0.25">
      <c r="A56" s="119" t="s">
        <v>69</v>
      </c>
      <c r="B56" s="113" t="s">
        <v>481</v>
      </c>
      <c r="C56" s="113" t="s">
        <v>55</v>
      </c>
      <c r="D56" s="113" t="s">
        <v>109</v>
      </c>
      <c r="E56" s="113" t="s">
        <v>111</v>
      </c>
      <c r="F56" s="113" t="s">
        <v>70</v>
      </c>
      <c r="G56" s="114">
        <v>599.1</v>
      </c>
      <c r="H56" s="114">
        <v>622</v>
      </c>
      <c r="I56" s="114">
        <v>643.5</v>
      </c>
    </row>
    <row r="57" spans="1:9" s="44" customFormat="1" ht="15" x14ac:dyDescent="0.25">
      <c r="A57" s="119" t="s">
        <v>483</v>
      </c>
      <c r="B57" s="113" t="s">
        <v>484</v>
      </c>
      <c r="C57" s="113" t="s">
        <v>56</v>
      </c>
      <c r="D57" s="113" t="s">
        <v>56</v>
      </c>
      <c r="E57" s="113" t="s">
        <v>57</v>
      </c>
      <c r="F57" s="113" t="s">
        <v>58</v>
      </c>
      <c r="G57" s="114">
        <f>G58+G241+G251+G320+G404+G534+G642+G682+G668</f>
        <v>82906.60000000002</v>
      </c>
      <c r="H57" s="114">
        <f>H58+H241+H251+H320+H404+H534+H642+H682</f>
        <v>72928.099999999991</v>
      </c>
      <c r="I57" s="114">
        <f>I58+I241+I251+I320+I404+I534+I642+I682</f>
        <v>58454.6</v>
      </c>
    </row>
    <row r="58" spans="1:9" s="27" customFormat="1" ht="15" x14ac:dyDescent="0.25">
      <c r="A58" s="119" t="s">
        <v>54</v>
      </c>
      <c r="B58" s="113" t="s">
        <v>484</v>
      </c>
      <c r="C58" s="113" t="s">
        <v>55</v>
      </c>
      <c r="D58" s="113" t="s">
        <v>56</v>
      </c>
      <c r="E58" s="113" t="s">
        <v>57</v>
      </c>
      <c r="F58" s="113" t="s">
        <v>58</v>
      </c>
      <c r="G58" s="114">
        <f>G62+G65+G131+G120</f>
        <v>19165.400000000001</v>
      </c>
      <c r="H58" s="114">
        <f>H62+H65+H131+H120</f>
        <v>18678.300000000003</v>
      </c>
      <c r="I58" s="114">
        <f>I62+I65+I131+I120</f>
        <v>16084.6</v>
      </c>
    </row>
    <row r="59" spans="1:9" ht="15" hidden="1" x14ac:dyDescent="0.25">
      <c r="A59" s="119" t="s">
        <v>485</v>
      </c>
      <c r="B59" s="113" t="s">
        <v>484</v>
      </c>
      <c r="C59" s="113" t="s">
        <v>55</v>
      </c>
      <c r="D59" s="113" t="s">
        <v>72</v>
      </c>
      <c r="E59" s="113" t="s">
        <v>57</v>
      </c>
      <c r="F59" s="113" t="s">
        <v>58</v>
      </c>
      <c r="G59" s="114">
        <f>G60</f>
        <v>0</v>
      </c>
      <c r="H59" s="146"/>
      <c r="I59" s="146"/>
    </row>
    <row r="60" spans="1:9" ht="26.25" hidden="1" x14ac:dyDescent="0.25">
      <c r="A60" s="119" t="s">
        <v>61</v>
      </c>
      <c r="B60" s="113" t="s">
        <v>484</v>
      </c>
      <c r="C60" s="113" t="s">
        <v>55</v>
      </c>
      <c r="D60" s="113" t="s">
        <v>72</v>
      </c>
      <c r="E60" s="113" t="s">
        <v>62</v>
      </c>
      <c r="F60" s="113" t="s">
        <v>58</v>
      </c>
      <c r="G60" s="114">
        <f>G61</f>
        <v>0</v>
      </c>
      <c r="H60" s="146"/>
      <c r="I60" s="146"/>
    </row>
    <row r="61" spans="1:9" ht="26.25" hidden="1" x14ac:dyDescent="0.25">
      <c r="A61" s="119" t="s">
        <v>63</v>
      </c>
      <c r="B61" s="113" t="s">
        <v>484</v>
      </c>
      <c r="C61" s="113" t="s">
        <v>55</v>
      </c>
      <c r="D61" s="113" t="s">
        <v>72</v>
      </c>
      <c r="E61" s="113" t="s">
        <v>64</v>
      </c>
      <c r="F61" s="113" t="s">
        <v>58</v>
      </c>
      <c r="G61" s="114"/>
      <c r="H61" s="146"/>
      <c r="I61" s="146"/>
    </row>
    <row r="62" spans="1:9" ht="29.25" customHeight="1" x14ac:dyDescent="0.25">
      <c r="A62" s="119" t="s">
        <v>65</v>
      </c>
      <c r="B62" s="113" t="s">
        <v>484</v>
      </c>
      <c r="C62" s="113" t="s">
        <v>55</v>
      </c>
      <c r="D62" s="113" t="s">
        <v>60</v>
      </c>
      <c r="E62" s="113" t="s">
        <v>66</v>
      </c>
      <c r="F62" s="113" t="s">
        <v>58</v>
      </c>
      <c r="G62" s="114">
        <f t="shared" ref="G62:I63" si="4">G63</f>
        <v>1567.6</v>
      </c>
      <c r="H62" s="114">
        <f t="shared" si="4"/>
        <v>1629</v>
      </c>
      <c r="I62" s="114">
        <f t="shared" si="4"/>
        <v>1683</v>
      </c>
    </row>
    <row r="63" spans="1:9" ht="71.25" customHeight="1" x14ac:dyDescent="0.25">
      <c r="A63" s="119" t="s">
        <v>67</v>
      </c>
      <c r="B63" s="113" t="s">
        <v>484</v>
      </c>
      <c r="C63" s="113" t="s">
        <v>55</v>
      </c>
      <c r="D63" s="113" t="s">
        <v>60</v>
      </c>
      <c r="E63" s="113" t="s">
        <v>66</v>
      </c>
      <c r="F63" s="113" t="s">
        <v>68</v>
      </c>
      <c r="G63" s="114">
        <f t="shared" si="4"/>
        <v>1567.6</v>
      </c>
      <c r="H63" s="114">
        <f t="shared" si="4"/>
        <v>1629</v>
      </c>
      <c r="I63" s="114">
        <f t="shared" si="4"/>
        <v>1683</v>
      </c>
    </row>
    <row r="64" spans="1:9" ht="26.25" customHeight="1" x14ac:dyDescent="0.25">
      <c r="A64" s="119" t="s">
        <v>69</v>
      </c>
      <c r="B64" s="113" t="s">
        <v>484</v>
      </c>
      <c r="C64" s="113" t="s">
        <v>55</v>
      </c>
      <c r="D64" s="113" t="s">
        <v>60</v>
      </c>
      <c r="E64" s="113" t="s">
        <v>66</v>
      </c>
      <c r="F64" s="113" t="s">
        <v>70</v>
      </c>
      <c r="G64" s="114">
        <v>1567.6</v>
      </c>
      <c r="H64" s="114">
        <v>1629</v>
      </c>
      <c r="I64" s="114">
        <v>1683</v>
      </c>
    </row>
    <row r="65" spans="1:10" ht="19.5" customHeight="1" x14ac:dyDescent="0.25">
      <c r="A65" s="119" t="s">
        <v>485</v>
      </c>
      <c r="B65" s="113" t="s">
        <v>484</v>
      </c>
      <c r="C65" s="113" t="s">
        <v>55</v>
      </c>
      <c r="D65" s="113" t="s">
        <v>72</v>
      </c>
      <c r="E65" s="113" t="s">
        <v>57</v>
      </c>
      <c r="F65" s="113" t="s">
        <v>58</v>
      </c>
      <c r="G65" s="114">
        <f t="shared" ref="G65:I66" si="5">G66</f>
        <v>10085.799999999999</v>
      </c>
      <c r="H65" s="114">
        <f t="shared" si="5"/>
        <v>10483.800000000001</v>
      </c>
      <c r="I65" s="114">
        <f t="shared" si="5"/>
        <v>10805</v>
      </c>
    </row>
    <row r="66" spans="1:10" ht="29.25" customHeight="1" x14ac:dyDescent="0.25">
      <c r="A66" s="119" t="s">
        <v>61</v>
      </c>
      <c r="B66" s="113" t="s">
        <v>484</v>
      </c>
      <c r="C66" s="113" t="s">
        <v>55</v>
      </c>
      <c r="D66" s="113" t="s">
        <v>72</v>
      </c>
      <c r="E66" s="113" t="s">
        <v>62</v>
      </c>
      <c r="F66" s="113" t="s">
        <v>58</v>
      </c>
      <c r="G66" s="114">
        <f t="shared" si="5"/>
        <v>10085.799999999999</v>
      </c>
      <c r="H66" s="114">
        <f t="shared" si="5"/>
        <v>10483.800000000001</v>
      </c>
      <c r="I66" s="114">
        <f t="shared" si="5"/>
        <v>10805</v>
      </c>
    </row>
    <row r="67" spans="1:10" ht="28.5" customHeight="1" x14ac:dyDescent="0.25">
      <c r="A67" s="119" t="s">
        <v>63</v>
      </c>
      <c r="B67" s="113" t="s">
        <v>484</v>
      </c>
      <c r="C67" s="113" t="s">
        <v>55</v>
      </c>
      <c r="D67" s="113" t="s">
        <v>72</v>
      </c>
      <c r="E67" s="113" t="s">
        <v>64</v>
      </c>
      <c r="F67" s="113" t="s">
        <v>58</v>
      </c>
      <c r="G67" s="114">
        <f>G68+G75+G80+G85+G92+G97+G102+G108+G117+G105</f>
        <v>10085.799999999999</v>
      </c>
      <c r="H67" s="114">
        <f>H68+H75+H80+H85+H92+H97+H102+H108+H117+H105</f>
        <v>10483.800000000001</v>
      </c>
      <c r="I67" s="114">
        <f>I68+I75+I80+I85+I92+I97+I102+I108+I117+I105</f>
        <v>10805</v>
      </c>
    </row>
    <row r="68" spans="1:10" ht="18.75" customHeight="1" x14ac:dyDescent="0.25">
      <c r="A68" s="119" t="s">
        <v>75</v>
      </c>
      <c r="B68" s="113" t="s">
        <v>484</v>
      </c>
      <c r="C68" s="113" t="s">
        <v>55</v>
      </c>
      <c r="D68" s="113" t="s">
        <v>72</v>
      </c>
      <c r="E68" s="113" t="s">
        <v>76</v>
      </c>
      <c r="F68" s="113" t="s">
        <v>58</v>
      </c>
      <c r="G68" s="114">
        <f>G69+G71+G73</f>
        <v>8319.9000000000015</v>
      </c>
      <c r="H68" s="114">
        <f>H69+H71+H73</f>
        <v>8664.8000000000011</v>
      </c>
      <c r="I68" s="114">
        <f>I69+I71+I73</f>
        <v>8932.3000000000011</v>
      </c>
    </row>
    <row r="69" spans="1:10" ht="66" customHeight="1" x14ac:dyDescent="0.25">
      <c r="A69" s="119" t="s">
        <v>67</v>
      </c>
      <c r="B69" s="113" t="s">
        <v>484</v>
      </c>
      <c r="C69" s="113" t="s">
        <v>55</v>
      </c>
      <c r="D69" s="113" t="s">
        <v>72</v>
      </c>
      <c r="E69" s="113" t="s">
        <v>76</v>
      </c>
      <c r="F69" s="113" t="s">
        <v>68</v>
      </c>
      <c r="G69" s="114">
        <f>G70</f>
        <v>8255.7000000000007</v>
      </c>
      <c r="H69" s="114">
        <f>H70</f>
        <v>8600.6</v>
      </c>
      <c r="I69" s="114">
        <f>I70</f>
        <v>8868.1</v>
      </c>
    </row>
    <row r="70" spans="1:10" ht="30" customHeight="1" x14ac:dyDescent="0.25">
      <c r="A70" s="119" t="s">
        <v>69</v>
      </c>
      <c r="B70" s="113" t="s">
        <v>484</v>
      </c>
      <c r="C70" s="113" t="s">
        <v>55</v>
      </c>
      <c r="D70" s="113" t="s">
        <v>72</v>
      </c>
      <c r="E70" s="113" t="s">
        <v>76</v>
      </c>
      <c r="F70" s="113" t="s">
        <v>70</v>
      </c>
      <c r="G70" s="114">
        <v>8255.7000000000007</v>
      </c>
      <c r="H70" s="114">
        <v>8600.6</v>
      </c>
      <c r="I70" s="114">
        <v>8868.1</v>
      </c>
    </row>
    <row r="71" spans="1:10" ht="33" customHeight="1" x14ac:dyDescent="0.25">
      <c r="A71" s="119" t="s">
        <v>77</v>
      </c>
      <c r="B71" s="113" t="s">
        <v>484</v>
      </c>
      <c r="C71" s="113" t="s">
        <v>55</v>
      </c>
      <c r="D71" s="113" t="s">
        <v>72</v>
      </c>
      <c r="E71" s="113" t="s">
        <v>76</v>
      </c>
      <c r="F71" s="113" t="s">
        <v>78</v>
      </c>
      <c r="G71" s="114">
        <f>G72</f>
        <v>35</v>
      </c>
      <c r="H71" s="114">
        <f>H72</f>
        <v>35</v>
      </c>
      <c r="I71" s="114">
        <f>I72</f>
        <v>35</v>
      </c>
    </row>
    <row r="72" spans="1:10" ht="26.25" x14ac:dyDescent="0.25">
      <c r="A72" s="119" t="s">
        <v>79</v>
      </c>
      <c r="B72" s="113" t="s">
        <v>484</v>
      </c>
      <c r="C72" s="113" t="s">
        <v>55</v>
      </c>
      <c r="D72" s="113" t="s">
        <v>72</v>
      </c>
      <c r="E72" s="113" t="s">
        <v>76</v>
      </c>
      <c r="F72" s="113" t="s">
        <v>80</v>
      </c>
      <c r="G72" s="114">
        <v>35</v>
      </c>
      <c r="H72" s="114">
        <v>35</v>
      </c>
      <c r="I72" s="114">
        <v>35</v>
      </c>
    </row>
    <row r="73" spans="1:10" ht="15" x14ac:dyDescent="0.25">
      <c r="A73" s="119" t="s">
        <v>81</v>
      </c>
      <c r="B73" s="113" t="s">
        <v>484</v>
      </c>
      <c r="C73" s="113" t="s">
        <v>55</v>
      </c>
      <c r="D73" s="113" t="s">
        <v>72</v>
      </c>
      <c r="E73" s="113" t="s">
        <v>76</v>
      </c>
      <c r="F73" s="113" t="s">
        <v>82</v>
      </c>
      <c r="G73" s="114">
        <f>G74</f>
        <v>29.2</v>
      </c>
      <c r="H73" s="114">
        <f>H74</f>
        <v>29.2</v>
      </c>
      <c r="I73" s="114">
        <f>I74</f>
        <v>29.2</v>
      </c>
    </row>
    <row r="74" spans="1:10" ht="15" x14ac:dyDescent="0.25">
      <c r="A74" s="126" t="s">
        <v>83</v>
      </c>
      <c r="B74" s="113" t="s">
        <v>484</v>
      </c>
      <c r="C74" s="113" t="s">
        <v>55</v>
      </c>
      <c r="D74" s="113" t="s">
        <v>72</v>
      </c>
      <c r="E74" s="113" t="s">
        <v>76</v>
      </c>
      <c r="F74" s="113" t="s">
        <v>84</v>
      </c>
      <c r="G74" s="114">
        <v>29.2</v>
      </c>
      <c r="H74" s="114">
        <v>29.2</v>
      </c>
      <c r="I74" s="114">
        <v>29.2</v>
      </c>
    </row>
    <row r="75" spans="1:10" ht="26.25" x14ac:dyDescent="0.25">
      <c r="A75" s="119" t="s">
        <v>85</v>
      </c>
      <c r="B75" s="113" t="s">
        <v>484</v>
      </c>
      <c r="C75" s="113" t="s">
        <v>55</v>
      </c>
      <c r="D75" s="113" t="s">
        <v>72</v>
      </c>
      <c r="E75" s="113" t="s">
        <v>86</v>
      </c>
      <c r="F75" s="113" t="s">
        <v>58</v>
      </c>
      <c r="G75" s="114">
        <f>G76+G78</f>
        <v>212.79999999999998</v>
      </c>
      <c r="H75" s="114">
        <f>H76+H78</f>
        <v>219.70000000000002</v>
      </c>
      <c r="I75" s="114">
        <f>I76+I78</f>
        <v>226.7</v>
      </c>
      <c r="J75" s="45"/>
    </row>
    <row r="76" spans="1:10" ht="69.75" customHeight="1" x14ac:dyDescent="0.25">
      <c r="A76" s="119" t="s">
        <v>67</v>
      </c>
      <c r="B76" s="113" t="s">
        <v>484</v>
      </c>
      <c r="C76" s="113" t="s">
        <v>55</v>
      </c>
      <c r="D76" s="113" t="s">
        <v>72</v>
      </c>
      <c r="E76" s="113" t="s">
        <v>86</v>
      </c>
      <c r="F76" s="113" t="s">
        <v>68</v>
      </c>
      <c r="G76" s="114">
        <f>G77</f>
        <v>202.7</v>
      </c>
      <c r="H76" s="114">
        <f>H77</f>
        <v>210.4</v>
      </c>
      <c r="I76" s="114">
        <f>I77</f>
        <v>217.7</v>
      </c>
      <c r="J76" s="45"/>
    </row>
    <row r="77" spans="1:10" ht="34.5" customHeight="1" x14ac:dyDescent="0.25">
      <c r="A77" s="119" t="s">
        <v>69</v>
      </c>
      <c r="B77" s="113" t="s">
        <v>484</v>
      </c>
      <c r="C77" s="113" t="s">
        <v>55</v>
      </c>
      <c r="D77" s="113" t="s">
        <v>72</v>
      </c>
      <c r="E77" s="113" t="s">
        <v>86</v>
      </c>
      <c r="F77" s="113" t="s">
        <v>70</v>
      </c>
      <c r="G77" s="114">
        <v>202.7</v>
      </c>
      <c r="H77" s="114">
        <v>210.4</v>
      </c>
      <c r="I77" s="114">
        <v>217.7</v>
      </c>
    </row>
    <row r="78" spans="1:10" ht="32.25" customHeight="1" x14ac:dyDescent="0.25">
      <c r="A78" s="119" t="s">
        <v>77</v>
      </c>
      <c r="B78" s="113" t="s">
        <v>484</v>
      </c>
      <c r="C78" s="113" t="s">
        <v>55</v>
      </c>
      <c r="D78" s="113" t="s">
        <v>72</v>
      </c>
      <c r="E78" s="113" t="s">
        <v>86</v>
      </c>
      <c r="F78" s="113" t="s">
        <v>78</v>
      </c>
      <c r="G78" s="114">
        <f>G79</f>
        <v>10.1</v>
      </c>
      <c r="H78" s="114">
        <f>H79</f>
        <v>9.3000000000000007</v>
      </c>
      <c r="I78" s="114">
        <f>I79</f>
        <v>9</v>
      </c>
    </row>
    <row r="79" spans="1:10" ht="26.25" x14ac:dyDescent="0.25">
      <c r="A79" s="119" t="s">
        <v>79</v>
      </c>
      <c r="B79" s="113" t="s">
        <v>484</v>
      </c>
      <c r="C79" s="113" t="s">
        <v>55</v>
      </c>
      <c r="D79" s="113" t="s">
        <v>72</v>
      </c>
      <c r="E79" s="113" t="s">
        <v>86</v>
      </c>
      <c r="F79" s="113" t="s">
        <v>80</v>
      </c>
      <c r="G79" s="114">
        <v>10.1</v>
      </c>
      <c r="H79" s="114">
        <v>9.3000000000000007</v>
      </c>
      <c r="I79" s="114">
        <v>9</v>
      </c>
    </row>
    <row r="80" spans="1:10" ht="51.75" x14ac:dyDescent="0.25">
      <c r="A80" s="119" t="s">
        <v>814</v>
      </c>
      <c r="B80" s="113" t="s">
        <v>484</v>
      </c>
      <c r="C80" s="113" t="s">
        <v>55</v>
      </c>
      <c r="D80" s="113" t="s">
        <v>72</v>
      </c>
      <c r="E80" s="113" t="s">
        <v>87</v>
      </c>
      <c r="F80" s="113" t="s">
        <v>58</v>
      </c>
      <c r="G80" s="114">
        <f>G81+G83</f>
        <v>214.8</v>
      </c>
      <c r="H80" s="114">
        <f>H81+H83</f>
        <v>221.70000000000002</v>
      </c>
      <c r="I80" s="114">
        <f>I81+I83</f>
        <v>228.6</v>
      </c>
    </row>
    <row r="81" spans="1:9" ht="66" customHeight="1" x14ac:dyDescent="0.25">
      <c r="A81" s="119" t="s">
        <v>67</v>
      </c>
      <c r="B81" s="113" t="s">
        <v>484</v>
      </c>
      <c r="C81" s="113" t="s">
        <v>55</v>
      </c>
      <c r="D81" s="113" t="s">
        <v>72</v>
      </c>
      <c r="E81" s="113" t="s">
        <v>87</v>
      </c>
      <c r="F81" s="113" t="s">
        <v>68</v>
      </c>
      <c r="G81" s="114">
        <f>G82</f>
        <v>186.5</v>
      </c>
      <c r="H81" s="114">
        <f>H82</f>
        <v>192.8</v>
      </c>
      <c r="I81" s="114">
        <f>I82</f>
        <v>199.2</v>
      </c>
    </row>
    <row r="82" spans="1:9" ht="30" customHeight="1" x14ac:dyDescent="0.25">
      <c r="A82" s="119" t="s">
        <v>69</v>
      </c>
      <c r="B82" s="113" t="s">
        <v>484</v>
      </c>
      <c r="C82" s="113" t="s">
        <v>55</v>
      </c>
      <c r="D82" s="113" t="s">
        <v>72</v>
      </c>
      <c r="E82" s="113" t="s">
        <v>87</v>
      </c>
      <c r="F82" s="113" t="s">
        <v>70</v>
      </c>
      <c r="G82" s="114">
        <v>186.5</v>
      </c>
      <c r="H82" s="114">
        <v>192.8</v>
      </c>
      <c r="I82" s="114">
        <v>199.2</v>
      </c>
    </row>
    <row r="83" spans="1:9" ht="30.75" customHeight="1" x14ac:dyDescent="0.25">
      <c r="A83" s="119" t="s">
        <v>77</v>
      </c>
      <c r="B83" s="113" t="s">
        <v>484</v>
      </c>
      <c r="C83" s="113" t="s">
        <v>55</v>
      </c>
      <c r="D83" s="113" t="s">
        <v>72</v>
      </c>
      <c r="E83" s="113" t="s">
        <v>87</v>
      </c>
      <c r="F83" s="113" t="s">
        <v>78</v>
      </c>
      <c r="G83" s="114">
        <f>G84</f>
        <v>28.3</v>
      </c>
      <c r="H83" s="114">
        <f>H84</f>
        <v>28.9</v>
      </c>
      <c r="I83" s="114">
        <f>I84</f>
        <v>29.4</v>
      </c>
    </row>
    <row r="84" spans="1:9" ht="26.25" x14ac:dyDescent="0.25">
      <c r="A84" s="119" t="s">
        <v>79</v>
      </c>
      <c r="B84" s="113" t="s">
        <v>484</v>
      </c>
      <c r="C84" s="113" t="s">
        <v>55</v>
      </c>
      <c r="D84" s="113" t="s">
        <v>72</v>
      </c>
      <c r="E84" s="113" t="s">
        <v>87</v>
      </c>
      <c r="F84" s="113" t="s">
        <v>80</v>
      </c>
      <c r="G84" s="114">
        <v>28.3</v>
      </c>
      <c r="H84" s="114">
        <v>28.9</v>
      </c>
      <c r="I84" s="114">
        <v>29.4</v>
      </c>
    </row>
    <row r="85" spans="1:9" ht="40.5" customHeight="1" x14ac:dyDescent="0.25">
      <c r="A85" s="119" t="s">
        <v>88</v>
      </c>
      <c r="B85" s="113" t="s">
        <v>484</v>
      </c>
      <c r="C85" s="113" t="s">
        <v>55</v>
      </c>
      <c r="D85" s="113" t="s">
        <v>72</v>
      </c>
      <c r="E85" s="113" t="s">
        <v>89</v>
      </c>
      <c r="F85" s="113" t="s">
        <v>58</v>
      </c>
      <c r="G85" s="114">
        <f>G86+G88</f>
        <v>221.6</v>
      </c>
      <c r="H85" s="114">
        <f t="shared" ref="H85:I85" si="6">H86+H88</f>
        <v>228.5</v>
      </c>
      <c r="I85" s="114">
        <f t="shared" si="6"/>
        <v>235.5</v>
      </c>
    </row>
    <row r="86" spans="1:9" ht="64.5" x14ac:dyDescent="0.25">
      <c r="A86" s="119" t="s">
        <v>67</v>
      </c>
      <c r="B86" s="113" t="s">
        <v>484</v>
      </c>
      <c r="C86" s="113" t="s">
        <v>55</v>
      </c>
      <c r="D86" s="113" t="s">
        <v>72</v>
      </c>
      <c r="E86" s="113" t="s">
        <v>89</v>
      </c>
      <c r="F86" s="113" t="s">
        <v>68</v>
      </c>
      <c r="G86" s="114">
        <f>G87</f>
        <v>212</v>
      </c>
      <c r="H86" s="114">
        <f>H87</f>
        <v>219.1</v>
      </c>
      <c r="I86" s="114">
        <f>I87</f>
        <v>226.7</v>
      </c>
    </row>
    <row r="87" spans="1:9" ht="30" customHeight="1" x14ac:dyDescent="0.25">
      <c r="A87" s="119" t="s">
        <v>69</v>
      </c>
      <c r="B87" s="113" t="s">
        <v>484</v>
      </c>
      <c r="C87" s="113" t="s">
        <v>55</v>
      </c>
      <c r="D87" s="113" t="s">
        <v>72</v>
      </c>
      <c r="E87" s="113" t="s">
        <v>89</v>
      </c>
      <c r="F87" s="113" t="s">
        <v>70</v>
      </c>
      <c r="G87" s="114">
        <v>212</v>
      </c>
      <c r="H87" s="114">
        <v>219.1</v>
      </c>
      <c r="I87" s="114">
        <v>226.7</v>
      </c>
    </row>
    <row r="88" spans="1:9" ht="30" customHeight="1" x14ac:dyDescent="0.25">
      <c r="A88" s="119" t="s">
        <v>77</v>
      </c>
      <c r="B88" s="113" t="s">
        <v>484</v>
      </c>
      <c r="C88" s="113" t="s">
        <v>55</v>
      </c>
      <c r="D88" s="113" t="s">
        <v>72</v>
      </c>
      <c r="E88" s="113" t="s">
        <v>89</v>
      </c>
      <c r="F88" s="113" t="s">
        <v>78</v>
      </c>
      <c r="G88" s="114">
        <f>G89</f>
        <v>9.6</v>
      </c>
      <c r="H88" s="114">
        <f t="shared" ref="H88:I88" si="7">H89</f>
        <v>9.4</v>
      </c>
      <c r="I88" s="114">
        <f t="shared" si="7"/>
        <v>8.8000000000000007</v>
      </c>
    </row>
    <row r="89" spans="1:9" ht="26.25" x14ac:dyDescent="0.25">
      <c r="A89" s="119" t="s">
        <v>79</v>
      </c>
      <c r="B89" s="113" t="s">
        <v>484</v>
      </c>
      <c r="C89" s="113" t="s">
        <v>55</v>
      </c>
      <c r="D89" s="113" t="s">
        <v>72</v>
      </c>
      <c r="E89" s="113" t="s">
        <v>89</v>
      </c>
      <c r="F89" s="113" t="s">
        <v>80</v>
      </c>
      <c r="G89" s="114">
        <v>9.6</v>
      </c>
      <c r="H89" s="137">
        <v>9.4</v>
      </c>
      <c r="I89" s="137">
        <v>8.8000000000000007</v>
      </c>
    </row>
    <row r="90" spans="1:9" ht="15" hidden="1" x14ac:dyDescent="0.25">
      <c r="A90" s="119"/>
      <c r="B90" s="113" t="s">
        <v>484</v>
      </c>
      <c r="C90" s="113" t="s">
        <v>55</v>
      </c>
      <c r="D90" s="113" t="s">
        <v>72</v>
      </c>
      <c r="E90" s="113" t="s">
        <v>89</v>
      </c>
      <c r="F90" s="113" t="s">
        <v>78</v>
      </c>
      <c r="G90" s="114">
        <f>G91</f>
        <v>0</v>
      </c>
      <c r="H90" s="114">
        <f t="shared" ref="H90:I90" si="8">H91</f>
        <v>0</v>
      </c>
      <c r="I90" s="114">
        <f t="shared" si="8"/>
        <v>0</v>
      </c>
    </row>
    <row r="91" spans="1:9" ht="15" hidden="1" x14ac:dyDescent="0.25">
      <c r="A91" s="119"/>
      <c r="B91" s="113" t="s">
        <v>484</v>
      </c>
      <c r="C91" s="113" t="s">
        <v>55</v>
      </c>
      <c r="D91" s="113" t="s">
        <v>72</v>
      </c>
      <c r="E91" s="113" t="s">
        <v>89</v>
      </c>
      <c r="F91" s="113" t="s">
        <v>80</v>
      </c>
      <c r="G91" s="114"/>
      <c r="H91" s="146"/>
      <c r="I91" s="146"/>
    </row>
    <row r="92" spans="1:9" ht="69" customHeight="1" x14ac:dyDescent="0.25">
      <c r="A92" s="119" t="s">
        <v>90</v>
      </c>
      <c r="B92" s="113" t="s">
        <v>484</v>
      </c>
      <c r="C92" s="113" t="s">
        <v>55</v>
      </c>
      <c r="D92" s="113" t="s">
        <v>72</v>
      </c>
      <c r="E92" s="113" t="s">
        <v>91</v>
      </c>
      <c r="F92" s="113" t="s">
        <v>58</v>
      </c>
      <c r="G92" s="114">
        <f>G93+G95</f>
        <v>213</v>
      </c>
      <c r="H92" s="114">
        <f>H93+H95</f>
        <v>219.89999999999998</v>
      </c>
      <c r="I92" s="114">
        <f>I93+I95</f>
        <v>226.8</v>
      </c>
    </row>
    <row r="93" spans="1:9" ht="64.5" x14ac:dyDescent="0.25">
      <c r="A93" s="119" t="s">
        <v>67</v>
      </c>
      <c r="B93" s="113" t="s">
        <v>484</v>
      </c>
      <c r="C93" s="113" t="s">
        <v>55</v>
      </c>
      <c r="D93" s="113" t="s">
        <v>72</v>
      </c>
      <c r="E93" s="113" t="s">
        <v>91</v>
      </c>
      <c r="F93" s="113" t="s">
        <v>68</v>
      </c>
      <c r="G93" s="114">
        <f>G94</f>
        <v>184.7</v>
      </c>
      <c r="H93" s="114">
        <f>H94</f>
        <v>191.7</v>
      </c>
      <c r="I93" s="114">
        <f>I94</f>
        <v>198.3</v>
      </c>
    </row>
    <row r="94" spans="1:9" ht="30" customHeight="1" x14ac:dyDescent="0.25">
      <c r="A94" s="119" t="s">
        <v>69</v>
      </c>
      <c r="B94" s="113" t="s">
        <v>484</v>
      </c>
      <c r="C94" s="113" t="s">
        <v>55</v>
      </c>
      <c r="D94" s="113" t="s">
        <v>72</v>
      </c>
      <c r="E94" s="113" t="s">
        <v>91</v>
      </c>
      <c r="F94" s="113" t="s">
        <v>70</v>
      </c>
      <c r="G94" s="114">
        <v>184.7</v>
      </c>
      <c r="H94" s="114">
        <v>191.7</v>
      </c>
      <c r="I94" s="114">
        <v>198.3</v>
      </c>
    </row>
    <row r="95" spans="1:9" ht="33.75" customHeight="1" x14ac:dyDescent="0.25">
      <c r="A95" s="119" t="s">
        <v>77</v>
      </c>
      <c r="B95" s="113" t="s">
        <v>484</v>
      </c>
      <c r="C95" s="113" t="s">
        <v>55</v>
      </c>
      <c r="D95" s="113" t="s">
        <v>72</v>
      </c>
      <c r="E95" s="113" t="s">
        <v>91</v>
      </c>
      <c r="F95" s="113" t="s">
        <v>78</v>
      </c>
      <c r="G95" s="114">
        <f>G96</f>
        <v>28.3</v>
      </c>
      <c r="H95" s="114">
        <f>H96</f>
        <v>28.2</v>
      </c>
      <c r="I95" s="114">
        <f>I96</f>
        <v>28.5</v>
      </c>
    </row>
    <row r="96" spans="1:9" ht="26.25" x14ac:dyDescent="0.25">
      <c r="A96" s="119" t="s">
        <v>79</v>
      </c>
      <c r="B96" s="113" t="s">
        <v>484</v>
      </c>
      <c r="C96" s="113" t="s">
        <v>55</v>
      </c>
      <c r="D96" s="113" t="s">
        <v>72</v>
      </c>
      <c r="E96" s="113" t="s">
        <v>91</v>
      </c>
      <c r="F96" s="113" t="s">
        <v>80</v>
      </c>
      <c r="G96" s="114">
        <v>28.3</v>
      </c>
      <c r="H96" s="114">
        <v>28.2</v>
      </c>
      <c r="I96" s="114">
        <v>28.5</v>
      </c>
    </row>
    <row r="97" spans="1:9" ht="39" x14ac:dyDescent="0.25">
      <c r="A97" s="119" t="s">
        <v>92</v>
      </c>
      <c r="B97" s="113" t="s">
        <v>484</v>
      </c>
      <c r="C97" s="113" t="s">
        <v>55</v>
      </c>
      <c r="D97" s="113" t="s">
        <v>72</v>
      </c>
      <c r="E97" s="113" t="s">
        <v>93</v>
      </c>
      <c r="F97" s="113" t="s">
        <v>58</v>
      </c>
      <c r="G97" s="114">
        <f>G98+G100</f>
        <v>674.6</v>
      </c>
      <c r="H97" s="114">
        <f>H98+H100</f>
        <v>695.3</v>
      </c>
      <c r="I97" s="127">
        <f>I98+I100</f>
        <v>716.30000000000007</v>
      </c>
    </row>
    <row r="98" spans="1:9" ht="72.75" customHeight="1" x14ac:dyDescent="0.25">
      <c r="A98" s="119" t="s">
        <v>67</v>
      </c>
      <c r="B98" s="113" t="s">
        <v>484</v>
      </c>
      <c r="C98" s="113" t="s">
        <v>55</v>
      </c>
      <c r="D98" s="113" t="s">
        <v>72</v>
      </c>
      <c r="E98" s="113" t="s">
        <v>93</v>
      </c>
      <c r="F98" s="113" t="s">
        <v>68</v>
      </c>
      <c r="G98" s="114">
        <f>G99</f>
        <v>633.70000000000005</v>
      </c>
      <c r="H98" s="114">
        <f>H99</f>
        <v>656.4</v>
      </c>
      <c r="I98" s="114">
        <f>I99</f>
        <v>679.1</v>
      </c>
    </row>
    <row r="99" spans="1:9" ht="30" customHeight="1" x14ac:dyDescent="0.25">
      <c r="A99" s="119" t="s">
        <v>69</v>
      </c>
      <c r="B99" s="113" t="s">
        <v>484</v>
      </c>
      <c r="C99" s="113" t="s">
        <v>55</v>
      </c>
      <c r="D99" s="113" t="s">
        <v>72</v>
      </c>
      <c r="E99" s="113" t="s">
        <v>93</v>
      </c>
      <c r="F99" s="113" t="s">
        <v>70</v>
      </c>
      <c r="G99" s="114">
        <v>633.70000000000005</v>
      </c>
      <c r="H99" s="114">
        <v>656.4</v>
      </c>
      <c r="I99" s="114">
        <v>679.1</v>
      </c>
    </row>
    <row r="100" spans="1:9" ht="29.25" customHeight="1" x14ac:dyDescent="0.25">
      <c r="A100" s="119" t="s">
        <v>77</v>
      </c>
      <c r="B100" s="113" t="s">
        <v>484</v>
      </c>
      <c r="C100" s="113" t="s">
        <v>55</v>
      </c>
      <c r="D100" s="113" t="s">
        <v>72</v>
      </c>
      <c r="E100" s="113" t="s">
        <v>93</v>
      </c>
      <c r="F100" s="113" t="s">
        <v>78</v>
      </c>
      <c r="G100" s="114">
        <f>G101</f>
        <v>40.9</v>
      </c>
      <c r="H100" s="114">
        <f>H101</f>
        <v>38.9</v>
      </c>
      <c r="I100" s="114">
        <f>I101</f>
        <v>37.200000000000003</v>
      </c>
    </row>
    <row r="101" spans="1:9" ht="30.75" customHeight="1" x14ac:dyDescent="0.25">
      <c r="A101" s="119" t="s">
        <v>79</v>
      </c>
      <c r="B101" s="113" t="s">
        <v>484</v>
      </c>
      <c r="C101" s="113" t="s">
        <v>55</v>
      </c>
      <c r="D101" s="113" t="s">
        <v>72</v>
      </c>
      <c r="E101" s="113" t="s">
        <v>93</v>
      </c>
      <c r="F101" s="113" t="s">
        <v>80</v>
      </c>
      <c r="G101" s="114">
        <v>40.9</v>
      </c>
      <c r="H101" s="114">
        <v>38.9</v>
      </c>
      <c r="I101" s="114">
        <v>37.200000000000003</v>
      </c>
    </row>
    <row r="102" spans="1:9" ht="90" x14ac:dyDescent="0.25">
      <c r="A102" s="119" t="s">
        <v>94</v>
      </c>
      <c r="B102" s="113" t="s">
        <v>484</v>
      </c>
      <c r="C102" s="113" t="s">
        <v>55</v>
      </c>
      <c r="D102" s="113" t="s">
        <v>72</v>
      </c>
      <c r="E102" s="113" t="s">
        <v>95</v>
      </c>
      <c r="F102" s="113" t="s">
        <v>58</v>
      </c>
      <c r="G102" s="114">
        <f t="shared" ref="G102:I103" si="9">G103</f>
        <v>202.8</v>
      </c>
      <c r="H102" s="114">
        <f t="shared" si="9"/>
        <v>209.7</v>
      </c>
      <c r="I102" s="114">
        <f t="shared" si="9"/>
        <v>216.5</v>
      </c>
    </row>
    <row r="103" spans="1:9" ht="69.75" customHeight="1" x14ac:dyDescent="0.25">
      <c r="A103" s="119" t="s">
        <v>67</v>
      </c>
      <c r="B103" s="113" t="s">
        <v>484</v>
      </c>
      <c r="C103" s="113" t="s">
        <v>55</v>
      </c>
      <c r="D103" s="113" t="s">
        <v>72</v>
      </c>
      <c r="E103" s="113" t="s">
        <v>95</v>
      </c>
      <c r="F103" s="113" t="s">
        <v>68</v>
      </c>
      <c r="G103" s="114">
        <f t="shared" si="9"/>
        <v>202.8</v>
      </c>
      <c r="H103" s="114">
        <f t="shared" si="9"/>
        <v>209.7</v>
      </c>
      <c r="I103" s="114">
        <f t="shared" si="9"/>
        <v>216.5</v>
      </c>
    </row>
    <row r="104" spans="1:9" ht="29.25" customHeight="1" x14ac:dyDescent="0.25">
      <c r="A104" s="119" t="s">
        <v>69</v>
      </c>
      <c r="B104" s="113" t="s">
        <v>484</v>
      </c>
      <c r="C104" s="113" t="s">
        <v>55</v>
      </c>
      <c r="D104" s="113" t="s">
        <v>72</v>
      </c>
      <c r="E104" s="113" t="s">
        <v>95</v>
      </c>
      <c r="F104" s="113" t="s">
        <v>70</v>
      </c>
      <c r="G104" s="114">
        <v>202.8</v>
      </c>
      <c r="H104" s="114">
        <v>209.7</v>
      </c>
      <c r="I104" s="114">
        <v>216.5</v>
      </c>
    </row>
    <row r="105" spans="1:9" ht="77.25" hidden="1" x14ac:dyDescent="0.25">
      <c r="A105" s="119" t="s">
        <v>96</v>
      </c>
      <c r="B105" s="113"/>
      <c r="C105" s="113" t="s">
        <v>55</v>
      </c>
      <c r="D105" s="113" t="s">
        <v>72</v>
      </c>
      <c r="E105" s="113" t="s">
        <v>97</v>
      </c>
      <c r="F105" s="113" t="s">
        <v>58</v>
      </c>
      <c r="G105" s="114">
        <f>G106</f>
        <v>0</v>
      </c>
      <c r="H105" s="146"/>
      <c r="I105" s="146"/>
    </row>
    <row r="106" spans="1:9" ht="26.25" hidden="1" x14ac:dyDescent="0.25">
      <c r="A106" s="119" t="s">
        <v>77</v>
      </c>
      <c r="B106" s="113" t="s">
        <v>484</v>
      </c>
      <c r="C106" s="113" t="s">
        <v>55</v>
      </c>
      <c r="D106" s="113" t="s">
        <v>72</v>
      </c>
      <c r="E106" s="113" t="s">
        <v>97</v>
      </c>
      <c r="F106" s="113" t="s">
        <v>78</v>
      </c>
      <c r="G106" s="114">
        <f>G107</f>
        <v>0</v>
      </c>
      <c r="H106" s="146"/>
      <c r="I106" s="146"/>
    </row>
    <row r="107" spans="1:9" ht="26.25" hidden="1" x14ac:dyDescent="0.25">
      <c r="A107" s="119" t="s">
        <v>79</v>
      </c>
      <c r="B107" s="113" t="s">
        <v>484</v>
      </c>
      <c r="C107" s="113" t="s">
        <v>55</v>
      </c>
      <c r="D107" s="113" t="s">
        <v>72</v>
      </c>
      <c r="E107" s="113" t="s">
        <v>97</v>
      </c>
      <c r="F107" s="113" t="s">
        <v>80</v>
      </c>
      <c r="G107" s="114">
        <v>0</v>
      </c>
      <c r="H107" s="146"/>
      <c r="I107" s="146"/>
    </row>
    <row r="108" spans="1:9" ht="78" customHeight="1" x14ac:dyDescent="0.25">
      <c r="A108" s="119" t="s">
        <v>98</v>
      </c>
      <c r="B108" s="113" t="s">
        <v>484</v>
      </c>
      <c r="C108" s="113" t="s">
        <v>55</v>
      </c>
      <c r="D108" s="113" t="s">
        <v>72</v>
      </c>
      <c r="E108" s="113" t="s">
        <v>99</v>
      </c>
      <c r="F108" s="113" t="s">
        <v>58</v>
      </c>
      <c r="G108" s="114">
        <f>G109+G111</f>
        <v>25</v>
      </c>
      <c r="H108" s="114">
        <f>H109+H111</f>
        <v>22.900000000000002</v>
      </c>
      <c r="I108" s="114">
        <f>I109+I111</f>
        <v>21</v>
      </c>
    </row>
    <row r="109" spans="1:9" ht="69" customHeight="1" x14ac:dyDescent="0.25">
      <c r="A109" s="119" t="s">
        <v>67</v>
      </c>
      <c r="B109" s="113" t="s">
        <v>484</v>
      </c>
      <c r="C109" s="113" t="s">
        <v>55</v>
      </c>
      <c r="D109" s="113" t="s">
        <v>72</v>
      </c>
      <c r="E109" s="113" t="s">
        <v>99</v>
      </c>
      <c r="F109" s="113" t="s">
        <v>68</v>
      </c>
      <c r="G109" s="114">
        <f>G110</f>
        <v>19.600000000000001</v>
      </c>
      <c r="H109" s="114">
        <f>H110</f>
        <v>18.100000000000001</v>
      </c>
      <c r="I109" s="114">
        <f>I110</f>
        <v>16.5</v>
      </c>
    </row>
    <row r="110" spans="1:9" ht="29.25" customHeight="1" x14ac:dyDescent="0.25">
      <c r="A110" s="119" t="s">
        <v>69</v>
      </c>
      <c r="B110" s="113" t="s">
        <v>484</v>
      </c>
      <c r="C110" s="113" t="s">
        <v>55</v>
      </c>
      <c r="D110" s="113" t="s">
        <v>72</v>
      </c>
      <c r="E110" s="113" t="s">
        <v>99</v>
      </c>
      <c r="F110" s="113" t="s">
        <v>70</v>
      </c>
      <c r="G110" s="114">
        <v>19.600000000000001</v>
      </c>
      <c r="H110" s="114">
        <v>18.100000000000001</v>
      </c>
      <c r="I110" s="114">
        <v>16.5</v>
      </c>
    </row>
    <row r="111" spans="1:9" ht="30" customHeight="1" x14ac:dyDescent="0.25">
      <c r="A111" s="119" t="s">
        <v>77</v>
      </c>
      <c r="B111" s="113" t="s">
        <v>484</v>
      </c>
      <c r="C111" s="113" t="s">
        <v>55</v>
      </c>
      <c r="D111" s="113" t="s">
        <v>72</v>
      </c>
      <c r="E111" s="113" t="s">
        <v>99</v>
      </c>
      <c r="F111" s="113" t="s">
        <v>78</v>
      </c>
      <c r="G111" s="114">
        <f>G112</f>
        <v>5.4</v>
      </c>
      <c r="H111" s="114">
        <f>H112</f>
        <v>4.8</v>
      </c>
      <c r="I111" s="114">
        <f>I112</f>
        <v>4.5</v>
      </c>
    </row>
    <row r="112" spans="1:9" ht="27" customHeight="1" x14ac:dyDescent="0.25">
      <c r="A112" s="119" t="s">
        <v>79</v>
      </c>
      <c r="B112" s="113" t="s">
        <v>484</v>
      </c>
      <c r="C112" s="113" t="s">
        <v>55</v>
      </c>
      <c r="D112" s="113" t="s">
        <v>72</v>
      </c>
      <c r="E112" s="113" t="s">
        <v>99</v>
      </c>
      <c r="F112" s="113" t="s">
        <v>80</v>
      </c>
      <c r="G112" s="114">
        <v>5.4</v>
      </c>
      <c r="H112" s="114">
        <v>4.8</v>
      </c>
      <c r="I112" s="114">
        <v>4.5</v>
      </c>
    </row>
    <row r="113" spans="1:9" ht="19.5" hidden="1" customHeight="1" x14ac:dyDescent="0.25">
      <c r="A113" s="119" t="s">
        <v>100</v>
      </c>
      <c r="B113" s="113" t="s">
        <v>484</v>
      </c>
      <c r="C113" s="113" t="s">
        <v>55</v>
      </c>
      <c r="D113" s="113" t="s">
        <v>101</v>
      </c>
      <c r="E113" s="113" t="s">
        <v>102</v>
      </c>
      <c r="F113" s="113" t="s">
        <v>58</v>
      </c>
      <c r="G113" s="114">
        <f>G114</f>
        <v>0</v>
      </c>
      <c r="H113" s="146"/>
      <c r="I113" s="146"/>
    </row>
    <row r="114" spans="1:9" ht="42.75" hidden="1" customHeight="1" x14ac:dyDescent="0.25">
      <c r="A114" s="119" t="s">
        <v>103</v>
      </c>
      <c r="B114" s="113" t="s">
        <v>484</v>
      </c>
      <c r="C114" s="113" t="s">
        <v>55</v>
      </c>
      <c r="D114" s="113" t="s">
        <v>101</v>
      </c>
      <c r="E114" s="113" t="s">
        <v>104</v>
      </c>
      <c r="F114" s="113" t="s">
        <v>58</v>
      </c>
      <c r="G114" s="114">
        <f>G115</f>
        <v>0</v>
      </c>
      <c r="H114" s="146"/>
      <c r="I114" s="146"/>
    </row>
    <row r="115" spans="1:9" ht="27" hidden="1" customHeight="1" x14ac:dyDescent="0.25">
      <c r="A115" s="119" t="s">
        <v>105</v>
      </c>
      <c r="B115" s="113" t="s">
        <v>484</v>
      </c>
      <c r="C115" s="113" t="s">
        <v>55</v>
      </c>
      <c r="D115" s="113" t="s">
        <v>101</v>
      </c>
      <c r="E115" s="113" t="s">
        <v>104</v>
      </c>
      <c r="F115" s="113" t="s">
        <v>78</v>
      </c>
      <c r="G115" s="114">
        <f>G116</f>
        <v>0</v>
      </c>
      <c r="H115" s="146"/>
      <c r="I115" s="146"/>
    </row>
    <row r="116" spans="1:9" ht="27" hidden="1" customHeight="1" x14ac:dyDescent="0.25">
      <c r="A116" s="119" t="s">
        <v>79</v>
      </c>
      <c r="B116" s="113" t="s">
        <v>484</v>
      </c>
      <c r="C116" s="113" t="s">
        <v>55</v>
      </c>
      <c r="D116" s="113" t="s">
        <v>101</v>
      </c>
      <c r="E116" s="113" t="s">
        <v>104</v>
      </c>
      <c r="F116" s="113" t="s">
        <v>80</v>
      </c>
      <c r="G116" s="114">
        <v>0</v>
      </c>
      <c r="H116" s="146"/>
      <c r="I116" s="146"/>
    </row>
    <row r="117" spans="1:9" ht="59.25" customHeight="1" x14ac:dyDescent="0.25">
      <c r="A117" s="119" t="s">
        <v>743</v>
      </c>
      <c r="B117" s="113" t="s">
        <v>484</v>
      </c>
      <c r="C117" s="113" t="s">
        <v>55</v>
      </c>
      <c r="D117" s="113" t="s">
        <v>72</v>
      </c>
      <c r="E117" s="113" t="s">
        <v>106</v>
      </c>
      <c r="F117" s="113" t="s">
        <v>58</v>
      </c>
      <c r="G117" s="114">
        <f t="shared" ref="G117:I118" si="10">G118</f>
        <v>1.3</v>
      </c>
      <c r="H117" s="114">
        <f t="shared" si="10"/>
        <v>1.3</v>
      </c>
      <c r="I117" s="114">
        <f t="shared" si="10"/>
        <v>1.3</v>
      </c>
    </row>
    <row r="118" spans="1:9" ht="67.5" customHeight="1" x14ac:dyDescent="0.25">
      <c r="A118" s="119" t="s">
        <v>67</v>
      </c>
      <c r="B118" s="113" t="s">
        <v>484</v>
      </c>
      <c r="C118" s="113" t="s">
        <v>55</v>
      </c>
      <c r="D118" s="113" t="s">
        <v>72</v>
      </c>
      <c r="E118" s="113" t="s">
        <v>106</v>
      </c>
      <c r="F118" s="113" t="s">
        <v>68</v>
      </c>
      <c r="G118" s="114">
        <f t="shared" si="10"/>
        <v>1.3</v>
      </c>
      <c r="H118" s="114">
        <f t="shared" si="10"/>
        <v>1.3</v>
      </c>
      <c r="I118" s="114">
        <f t="shared" si="10"/>
        <v>1.3</v>
      </c>
    </row>
    <row r="119" spans="1:9" ht="27" customHeight="1" x14ac:dyDescent="0.25">
      <c r="A119" s="119" t="s">
        <v>69</v>
      </c>
      <c r="B119" s="113" t="s">
        <v>484</v>
      </c>
      <c r="C119" s="113" t="s">
        <v>55</v>
      </c>
      <c r="D119" s="113" t="s">
        <v>72</v>
      </c>
      <c r="E119" s="113" t="s">
        <v>106</v>
      </c>
      <c r="F119" s="113" t="s">
        <v>70</v>
      </c>
      <c r="G119" s="114">
        <v>1.3</v>
      </c>
      <c r="H119" s="114">
        <v>1.3</v>
      </c>
      <c r="I119" s="114">
        <v>1.3</v>
      </c>
    </row>
    <row r="120" spans="1:9" ht="19.5" hidden="1" customHeight="1" x14ac:dyDescent="0.25">
      <c r="A120" s="119" t="s">
        <v>100</v>
      </c>
      <c r="B120" s="113" t="s">
        <v>484</v>
      </c>
      <c r="C120" s="113" t="s">
        <v>55</v>
      </c>
      <c r="D120" s="113" t="s">
        <v>101</v>
      </c>
      <c r="E120" s="113" t="s">
        <v>57</v>
      </c>
      <c r="F120" s="113" t="s">
        <v>58</v>
      </c>
      <c r="G120" s="114">
        <f>G121</f>
        <v>0</v>
      </c>
      <c r="H120" s="138">
        <v>0</v>
      </c>
      <c r="I120" s="138">
        <v>0</v>
      </c>
    </row>
    <row r="121" spans="1:9" ht="27" hidden="1" customHeight="1" x14ac:dyDescent="0.25">
      <c r="A121" s="119" t="s">
        <v>61</v>
      </c>
      <c r="B121" s="113" t="s">
        <v>484</v>
      </c>
      <c r="C121" s="113" t="s">
        <v>55</v>
      </c>
      <c r="D121" s="113" t="s">
        <v>101</v>
      </c>
      <c r="E121" s="113" t="s">
        <v>62</v>
      </c>
      <c r="F121" s="113" t="s">
        <v>58</v>
      </c>
      <c r="G121" s="114">
        <f>G122</f>
        <v>0</v>
      </c>
      <c r="H121" s="138">
        <v>0</v>
      </c>
      <c r="I121" s="138">
        <v>0</v>
      </c>
    </row>
    <row r="122" spans="1:9" ht="30" hidden="1" customHeight="1" x14ac:dyDescent="0.25">
      <c r="A122" s="119" t="s">
        <v>63</v>
      </c>
      <c r="B122" s="113" t="s">
        <v>484</v>
      </c>
      <c r="C122" s="113" t="s">
        <v>55</v>
      </c>
      <c r="D122" s="113" t="s">
        <v>101</v>
      </c>
      <c r="E122" s="113" t="s">
        <v>64</v>
      </c>
      <c r="F122" s="113" t="s">
        <v>58</v>
      </c>
      <c r="G122" s="114">
        <f>G123</f>
        <v>0</v>
      </c>
      <c r="H122" s="138">
        <v>0</v>
      </c>
      <c r="I122" s="138">
        <v>0</v>
      </c>
    </row>
    <row r="123" spans="1:9" ht="41.25" hidden="1" customHeight="1" x14ac:dyDescent="0.25">
      <c r="A123" s="119" t="s">
        <v>103</v>
      </c>
      <c r="B123" s="113" t="s">
        <v>484</v>
      </c>
      <c r="C123" s="113" t="s">
        <v>55</v>
      </c>
      <c r="D123" s="113" t="s">
        <v>101</v>
      </c>
      <c r="E123" s="113" t="s">
        <v>107</v>
      </c>
      <c r="F123" s="113" t="s">
        <v>58</v>
      </c>
      <c r="G123" s="114">
        <f>G124</f>
        <v>0</v>
      </c>
      <c r="H123" s="138">
        <v>0</v>
      </c>
      <c r="I123" s="138">
        <v>0</v>
      </c>
    </row>
    <row r="124" spans="1:9" ht="27" hidden="1" customHeight="1" x14ac:dyDescent="0.25">
      <c r="A124" s="119" t="s">
        <v>77</v>
      </c>
      <c r="B124" s="113" t="s">
        <v>484</v>
      </c>
      <c r="C124" s="113" t="s">
        <v>55</v>
      </c>
      <c r="D124" s="113" t="s">
        <v>101</v>
      </c>
      <c r="E124" s="113" t="s">
        <v>107</v>
      </c>
      <c r="F124" s="113" t="s">
        <v>78</v>
      </c>
      <c r="G124" s="114">
        <f>G125</f>
        <v>0</v>
      </c>
      <c r="H124" s="138">
        <v>0</v>
      </c>
      <c r="I124" s="138">
        <v>0</v>
      </c>
    </row>
    <row r="125" spans="1:9" ht="27" hidden="1" customHeight="1" x14ac:dyDescent="0.25">
      <c r="A125" s="119" t="s">
        <v>79</v>
      </c>
      <c r="B125" s="113" t="s">
        <v>484</v>
      </c>
      <c r="C125" s="113" t="s">
        <v>55</v>
      </c>
      <c r="D125" s="113" t="s">
        <v>101</v>
      </c>
      <c r="E125" s="113" t="s">
        <v>107</v>
      </c>
      <c r="F125" s="113" t="s">
        <v>80</v>
      </c>
      <c r="G125" s="114"/>
      <c r="H125" s="138">
        <v>0</v>
      </c>
      <c r="I125" s="138">
        <v>0</v>
      </c>
    </row>
    <row r="126" spans="1:9" ht="27" hidden="1" customHeight="1" x14ac:dyDescent="0.25">
      <c r="A126" s="119" t="s">
        <v>112</v>
      </c>
      <c r="B126" s="113" t="s">
        <v>484</v>
      </c>
      <c r="C126" s="113" t="s">
        <v>55</v>
      </c>
      <c r="D126" s="113" t="s">
        <v>113</v>
      </c>
      <c r="E126" s="113" t="s">
        <v>57</v>
      </c>
      <c r="F126" s="113" t="s">
        <v>58</v>
      </c>
      <c r="G126" s="114">
        <f>G127</f>
        <v>0</v>
      </c>
      <c r="H126" s="146"/>
      <c r="I126" s="146"/>
    </row>
    <row r="127" spans="1:9" ht="27" hidden="1" customHeight="1" x14ac:dyDescent="0.25">
      <c r="A127" s="119" t="s">
        <v>114</v>
      </c>
      <c r="B127" s="113" t="s">
        <v>484</v>
      </c>
      <c r="C127" s="113" t="s">
        <v>55</v>
      </c>
      <c r="D127" s="113" t="s">
        <v>113</v>
      </c>
      <c r="E127" s="113" t="s">
        <v>115</v>
      </c>
      <c r="F127" s="113" t="s">
        <v>58</v>
      </c>
      <c r="G127" s="114">
        <f>G128</f>
        <v>0</v>
      </c>
      <c r="H127" s="146"/>
      <c r="I127" s="146"/>
    </row>
    <row r="128" spans="1:9" ht="27" hidden="1" customHeight="1" x14ac:dyDescent="0.25">
      <c r="A128" s="119" t="s">
        <v>116</v>
      </c>
      <c r="B128" s="113" t="s">
        <v>484</v>
      </c>
      <c r="C128" s="113" t="s">
        <v>55</v>
      </c>
      <c r="D128" s="113" t="s">
        <v>113</v>
      </c>
      <c r="E128" s="113" t="s">
        <v>117</v>
      </c>
      <c r="F128" s="113" t="s">
        <v>58</v>
      </c>
      <c r="G128" s="114">
        <f>G129</f>
        <v>0</v>
      </c>
      <c r="H128" s="146"/>
      <c r="I128" s="146"/>
    </row>
    <row r="129" spans="1:10" ht="27" hidden="1" customHeight="1" x14ac:dyDescent="0.25">
      <c r="A129" s="119" t="s">
        <v>77</v>
      </c>
      <c r="B129" s="113" t="s">
        <v>484</v>
      </c>
      <c r="C129" s="113" t="s">
        <v>55</v>
      </c>
      <c r="D129" s="113" t="s">
        <v>113</v>
      </c>
      <c r="E129" s="113" t="s">
        <v>117</v>
      </c>
      <c r="F129" s="113" t="s">
        <v>78</v>
      </c>
      <c r="G129" s="114">
        <f>G130</f>
        <v>0</v>
      </c>
      <c r="H129" s="146"/>
      <c r="I129" s="146"/>
    </row>
    <row r="130" spans="1:10" ht="27" hidden="1" customHeight="1" x14ac:dyDescent="0.25">
      <c r="A130" s="119" t="s">
        <v>79</v>
      </c>
      <c r="B130" s="113" t="s">
        <v>484</v>
      </c>
      <c r="C130" s="113" t="s">
        <v>55</v>
      </c>
      <c r="D130" s="113" t="s">
        <v>113</v>
      </c>
      <c r="E130" s="113" t="s">
        <v>117</v>
      </c>
      <c r="F130" s="113" t="s">
        <v>80</v>
      </c>
      <c r="G130" s="114">
        <v>0</v>
      </c>
      <c r="H130" s="146"/>
      <c r="I130" s="146"/>
    </row>
    <row r="131" spans="1:10" s="32" customFormat="1" ht="15" x14ac:dyDescent="0.25">
      <c r="A131" s="119" t="s">
        <v>128</v>
      </c>
      <c r="B131" s="113" t="s">
        <v>484</v>
      </c>
      <c r="C131" s="113" t="s">
        <v>55</v>
      </c>
      <c r="D131" s="113" t="s">
        <v>129</v>
      </c>
      <c r="E131" s="113" t="s">
        <v>57</v>
      </c>
      <c r="F131" s="113" t="s">
        <v>58</v>
      </c>
      <c r="G131" s="114">
        <f>G142+G173+G203+G223+G193+G132+G219+G137+G183</f>
        <v>7512</v>
      </c>
      <c r="H131" s="114">
        <f>H142+H169+H173+H183+H193+H199+H203+H223</f>
        <v>6565.5</v>
      </c>
      <c r="I131" s="114">
        <f>I142+I169+I173+I183+I193+I199+I203+I223</f>
        <v>3596.6</v>
      </c>
    </row>
    <row r="132" spans="1:10" s="32" customFormat="1" ht="26.25" hidden="1" x14ac:dyDescent="0.25">
      <c r="A132" s="119" t="s">
        <v>130</v>
      </c>
      <c r="B132" s="113" t="s">
        <v>484</v>
      </c>
      <c r="C132" s="113" t="s">
        <v>55</v>
      </c>
      <c r="D132" s="113" t="s">
        <v>129</v>
      </c>
      <c r="E132" s="113" t="s">
        <v>131</v>
      </c>
      <c r="F132" s="113" t="s">
        <v>58</v>
      </c>
      <c r="G132" s="114">
        <f>G133</f>
        <v>0</v>
      </c>
      <c r="H132" s="146"/>
      <c r="I132" s="146"/>
    </row>
    <row r="133" spans="1:10" s="32" customFormat="1" ht="26.25" hidden="1" x14ac:dyDescent="0.25">
      <c r="A133" s="119" t="s">
        <v>132</v>
      </c>
      <c r="B133" s="113" t="s">
        <v>484</v>
      </c>
      <c r="C133" s="113" t="s">
        <v>55</v>
      </c>
      <c r="D133" s="113" t="s">
        <v>129</v>
      </c>
      <c r="E133" s="113" t="s">
        <v>133</v>
      </c>
      <c r="F133" s="113" t="s">
        <v>58</v>
      </c>
      <c r="G133" s="114">
        <f>G134</f>
        <v>0</v>
      </c>
      <c r="H133" s="146"/>
      <c r="I133" s="146"/>
    </row>
    <row r="134" spans="1:10" s="32" customFormat="1" ht="15" hidden="1" x14ac:dyDescent="0.25">
      <c r="A134" s="119" t="s">
        <v>134</v>
      </c>
      <c r="B134" s="113" t="s">
        <v>484</v>
      </c>
      <c r="C134" s="113" t="s">
        <v>55</v>
      </c>
      <c r="D134" s="113" t="s">
        <v>129</v>
      </c>
      <c r="E134" s="113" t="s">
        <v>135</v>
      </c>
      <c r="F134" s="113" t="s">
        <v>58</v>
      </c>
      <c r="G134" s="114">
        <f>G135</f>
        <v>0</v>
      </c>
      <c r="H134" s="146"/>
      <c r="I134" s="146"/>
    </row>
    <row r="135" spans="1:10" s="32" customFormat="1" ht="26.25" hidden="1" x14ac:dyDescent="0.25">
      <c r="A135" s="119" t="s">
        <v>77</v>
      </c>
      <c r="B135" s="113" t="s">
        <v>484</v>
      </c>
      <c r="C135" s="113" t="s">
        <v>55</v>
      </c>
      <c r="D135" s="113" t="s">
        <v>129</v>
      </c>
      <c r="E135" s="113" t="s">
        <v>135</v>
      </c>
      <c r="F135" s="113" t="s">
        <v>78</v>
      </c>
      <c r="G135" s="114">
        <f>G136</f>
        <v>0</v>
      </c>
      <c r="H135" s="146"/>
      <c r="I135" s="146"/>
    </row>
    <row r="136" spans="1:10" s="32" customFormat="1" ht="26.25" hidden="1" x14ac:dyDescent="0.25">
      <c r="A136" s="119" t="s">
        <v>79</v>
      </c>
      <c r="B136" s="113" t="s">
        <v>484</v>
      </c>
      <c r="C136" s="113" t="s">
        <v>55</v>
      </c>
      <c r="D136" s="113" t="s">
        <v>129</v>
      </c>
      <c r="E136" s="113" t="s">
        <v>135</v>
      </c>
      <c r="F136" s="113" t="s">
        <v>80</v>
      </c>
      <c r="G136" s="114">
        <v>0</v>
      </c>
      <c r="H136" s="146"/>
      <c r="I136" s="146"/>
    </row>
    <row r="137" spans="1:10" s="32" customFormat="1" ht="26.25" hidden="1" x14ac:dyDescent="0.25">
      <c r="A137" s="119" t="s">
        <v>130</v>
      </c>
      <c r="B137" s="113" t="s">
        <v>484</v>
      </c>
      <c r="C137" s="113" t="s">
        <v>55</v>
      </c>
      <c r="D137" s="113" t="s">
        <v>129</v>
      </c>
      <c r="E137" s="113" t="s">
        <v>131</v>
      </c>
      <c r="F137" s="113" t="s">
        <v>58</v>
      </c>
      <c r="G137" s="114">
        <f>G138</f>
        <v>0</v>
      </c>
      <c r="H137" s="114">
        <f t="shared" ref="H137:I140" si="11">H138</f>
        <v>0</v>
      </c>
      <c r="I137" s="114">
        <f t="shared" si="11"/>
        <v>0</v>
      </c>
    </row>
    <row r="138" spans="1:10" s="32" customFormat="1" ht="26.25" hidden="1" x14ac:dyDescent="0.25">
      <c r="A138" s="119" t="s">
        <v>132</v>
      </c>
      <c r="B138" s="113" t="s">
        <v>484</v>
      </c>
      <c r="C138" s="113" t="s">
        <v>55</v>
      </c>
      <c r="D138" s="113" t="s">
        <v>129</v>
      </c>
      <c r="E138" s="113" t="s">
        <v>133</v>
      </c>
      <c r="F138" s="113" t="s">
        <v>58</v>
      </c>
      <c r="G138" s="114">
        <f>G139</f>
        <v>0</v>
      </c>
      <c r="H138" s="114">
        <f t="shared" si="11"/>
        <v>0</v>
      </c>
      <c r="I138" s="114">
        <f t="shared" si="11"/>
        <v>0</v>
      </c>
    </row>
    <row r="139" spans="1:10" s="32" customFormat="1" ht="15" hidden="1" x14ac:dyDescent="0.25">
      <c r="A139" s="119" t="s">
        <v>134</v>
      </c>
      <c r="B139" s="113" t="s">
        <v>484</v>
      </c>
      <c r="C139" s="113" t="s">
        <v>55</v>
      </c>
      <c r="D139" s="113" t="s">
        <v>129</v>
      </c>
      <c r="E139" s="113" t="s">
        <v>135</v>
      </c>
      <c r="F139" s="113" t="s">
        <v>58</v>
      </c>
      <c r="G139" s="114">
        <f>G140</f>
        <v>0</v>
      </c>
      <c r="H139" s="114">
        <f t="shared" si="11"/>
        <v>0</v>
      </c>
      <c r="I139" s="114">
        <f t="shared" si="11"/>
        <v>0</v>
      </c>
    </row>
    <row r="140" spans="1:10" s="32" customFormat="1" ht="26.25" hidden="1" x14ac:dyDescent="0.25">
      <c r="A140" s="119" t="s">
        <v>77</v>
      </c>
      <c r="B140" s="113" t="s">
        <v>484</v>
      </c>
      <c r="C140" s="113" t="s">
        <v>55</v>
      </c>
      <c r="D140" s="113" t="s">
        <v>129</v>
      </c>
      <c r="E140" s="113" t="s">
        <v>135</v>
      </c>
      <c r="F140" s="113" t="s">
        <v>78</v>
      </c>
      <c r="G140" s="114">
        <f>G141</f>
        <v>0</v>
      </c>
      <c r="H140" s="114">
        <f t="shared" si="11"/>
        <v>0</v>
      </c>
      <c r="I140" s="114">
        <f t="shared" si="11"/>
        <v>0</v>
      </c>
    </row>
    <row r="141" spans="1:10" s="32" customFormat="1" ht="26.25" hidden="1" x14ac:dyDescent="0.25">
      <c r="A141" s="119" t="s">
        <v>79</v>
      </c>
      <c r="B141" s="113" t="s">
        <v>484</v>
      </c>
      <c r="C141" s="113" t="s">
        <v>55</v>
      </c>
      <c r="D141" s="113" t="s">
        <v>129</v>
      </c>
      <c r="E141" s="113" t="s">
        <v>135</v>
      </c>
      <c r="F141" s="113" t="s">
        <v>80</v>
      </c>
      <c r="G141" s="114"/>
      <c r="H141" s="138">
        <v>0</v>
      </c>
      <c r="I141" s="138">
        <v>0</v>
      </c>
    </row>
    <row r="142" spans="1:10" s="32" customFormat="1" ht="44.25" customHeight="1" x14ac:dyDescent="0.25">
      <c r="A142" s="119" t="s">
        <v>750</v>
      </c>
      <c r="B142" s="113" t="s">
        <v>484</v>
      </c>
      <c r="C142" s="113" t="s">
        <v>55</v>
      </c>
      <c r="D142" s="113" t="s">
        <v>129</v>
      </c>
      <c r="E142" s="113" t="s">
        <v>136</v>
      </c>
      <c r="F142" s="113" t="s">
        <v>58</v>
      </c>
      <c r="G142" s="114">
        <f>G143+G157+G161+G165</f>
        <v>613.69999999999993</v>
      </c>
      <c r="H142" s="114">
        <f>H143+H157+H161+H165</f>
        <v>608.20000000000005</v>
      </c>
      <c r="I142" s="114">
        <f>I143+I157+I161+I165</f>
        <v>0</v>
      </c>
      <c r="J142" s="110"/>
    </row>
    <row r="143" spans="1:10" s="32" customFormat="1" ht="27.75" customHeight="1" x14ac:dyDescent="0.25">
      <c r="A143" s="119" t="s">
        <v>137</v>
      </c>
      <c r="B143" s="113" t="s">
        <v>484</v>
      </c>
      <c r="C143" s="113" t="s">
        <v>55</v>
      </c>
      <c r="D143" s="113" t="s">
        <v>129</v>
      </c>
      <c r="E143" s="113" t="s">
        <v>138</v>
      </c>
      <c r="F143" s="113" t="s">
        <v>58</v>
      </c>
      <c r="G143" s="114">
        <f>G144</f>
        <v>30</v>
      </c>
      <c r="H143" s="114">
        <f>H144</f>
        <v>30</v>
      </c>
      <c r="I143" s="114">
        <f>I144</f>
        <v>0</v>
      </c>
    </row>
    <row r="144" spans="1:10" s="32" customFormat="1" ht="15.75" customHeight="1" x14ac:dyDescent="0.25">
      <c r="A144" s="119" t="s">
        <v>134</v>
      </c>
      <c r="B144" s="113" t="s">
        <v>484</v>
      </c>
      <c r="C144" s="113" t="s">
        <v>55</v>
      </c>
      <c r="D144" s="113" t="s">
        <v>129</v>
      </c>
      <c r="E144" s="113" t="s">
        <v>139</v>
      </c>
      <c r="F144" s="113" t="s">
        <v>58</v>
      </c>
      <c r="G144" s="114">
        <f>G147</f>
        <v>30</v>
      </c>
      <c r="H144" s="114">
        <f>H147</f>
        <v>30</v>
      </c>
      <c r="I144" s="114">
        <f>I147</f>
        <v>0</v>
      </c>
    </row>
    <row r="145" spans="1:9" s="32" customFormat="1" ht="27" hidden="1" customHeight="1" x14ac:dyDescent="0.25">
      <c r="A145" s="119" t="s">
        <v>77</v>
      </c>
      <c r="B145" s="113" t="s">
        <v>484</v>
      </c>
      <c r="C145" s="113" t="s">
        <v>55</v>
      </c>
      <c r="D145" s="113" t="s">
        <v>129</v>
      </c>
      <c r="E145" s="113" t="s">
        <v>139</v>
      </c>
      <c r="F145" s="113" t="s">
        <v>78</v>
      </c>
      <c r="G145" s="114">
        <f>G146</f>
        <v>0</v>
      </c>
      <c r="H145" s="114">
        <f>H146</f>
        <v>0</v>
      </c>
      <c r="I145" s="114">
        <f>I146</f>
        <v>0</v>
      </c>
    </row>
    <row r="146" spans="1:9" s="32" customFormat="1" ht="27.75" hidden="1" customHeight="1" x14ac:dyDescent="0.25">
      <c r="A146" s="119" t="s">
        <v>79</v>
      </c>
      <c r="B146" s="113" t="s">
        <v>484</v>
      </c>
      <c r="C146" s="113" t="s">
        <v>55</v>
      </c>
      <c r="D146" s="113" t="s">
        <v>129</v>
      </c>
      <c r="E146" s="113" t="s">
        <v>139</v>
      </c>
      <c r="F146" s="113" t="s">
        <v>80</v>
      </c>
      <c r="G146" s="114">
        <v>0</v>
      </c>
      <c r="H146" s="114">
        <v>0</v>
      </c>
      <c r="I146" s="114">
        <v>0</v>
      </c>
    </row>
    <row r="147" spans="1:9" s="32" customFormat="1" ht="17.25" customHeight="1" x14ac:dyDescent="0.25">
      <c r="A147" s="119" t="s">
        <v>81</v>
      </c>
      <c r="B147" s="113" t="s">
        <v>484</v>
      </c>
      <c r="C147" s="113" t="s">
        <v>55</v>
      </c>
      <c r="D147" s="113" t="s">
        <v>129</v>
      </c>
      <c r="E147" s="113" t="s">
        <v>139</v>
      </c>
      <c r="F147" s="113" t="s">
        <v>82</v>
      </c>
      <c r="G147" s="114">
        <f>G148</f>
        <v>30</v>
      </c>
      <c r="H147" s="114">
        <f>H148</f>
        <v>30</v>
      </c>
      <c r="I147" s="114">
        <f>I148</f>
        <v>0</v>
      </c>
    </row>
    <row r="148" spans="1:9" s="32" customFormat="1" ht="18" customHeight="1" x14ac:dyDescent="0.25">
      <c r="A148" s="126" t="s">
        <v>83</v>
      </c>
      <c r="B148" s="113" t="s">
        <v>484</v>
      </c>
      <c r="C148" s="113" t="s">
        <v>55</v>
      </c>
      <c r="D148" s="113" t="s">
        <v>129</v>
      </c>
      <c r="E148" s="113" t="s">
        <v>139</v>
      </c>
      <c r="F148" s="113" t="s">
        <v>84</v>
      </c>
      <c r="G148" s="114">
        <v>30</v>
      </c>
      <c r="H148" s="114">
        <v>30</v>
      </c>
      <c r="I148" s="114">
        <v>0</v>
      </c>
    </row>
    <row r="149" spans="1:9" s="32" customFormat="1" ht="81" hidden="1" customHeight="1" x14ac:dyDescent="0.25">
      <c r="A149" s="119" t="s">
        <v>140</v>
      </c>
      <c r="B149" s="113" t="s">
        <v>484</v>
      </c>
      <c r="C149" s="113" t="s">
        <v>55</v>
      </c>
      <c r="D149" s="113" t="s">
        <v>129</v>
      </c>
      <c r="E149" s="113" t="s">
        <v>141</v>
      </c>
      <c r="F149" s="113" t="s">
        <v>58</v>
      </c>
      <c r="G149" s="114">
        <f>G150</f>
        <v>0</v>
      </c>
      <c r="H149" s="146"/>
      <c r="I149" s="146"/>
    </row>
    <row r="150" spans="1:9" s="32" customFormat="1" ht="15.75" hidden="1" customHeight="1" x14ac:dyDescent="0.25">
      <c r="A150" s="119" t="s">
        <v>134</v>
      </c>
      <c r="B150" s="113" t="s">
        <v>484</v>
      </c>
      <c r="C150" s="113" t="s">
        <v>55</v>
      </c>
      <c r="D150" s="113" t="s">
        <v>129</v>
      </c>
      <c r="E150" s="113" t="s">
        <v>142</v>
      </c>
      <c r="F150" s="113" t="s">
        <v>58</v>
      </c>
      <c r="G150" s="114">
        <f>G151</f>
        <v>0</v>
      </c>
      <c r="H150" s="146"/>
      <c r="I150" s="146"/>
    </row>
    <row r="151" spans="1:9" s="32" customFormat="1" ht="25.5" hidden="1" customHeight="1" x14ac:dyDescent="0.25">
      <c r="A151" s="119" t="s">
        <v>77</v>
      </c>
      <c r="B151" s="113" t="s">
        <v>484</v>
      </c>
      <c r="C151" s="113" t="s">
        <v>55</v>
      </c>
      <c r="D151" s="113" t="s">
        <v>129</v>
      </c>
      <c r="E151" s="113" t="s">
        <v>142</v>
      </c>
      <c r="F151" s="113" t="s">
        <v>78</v>
      </c>
      <c r="G151" s="114">
        <f>G152</f>
        <v>0</v>
      </c>
      <c r="H151" s="146"/>
      <c r="I151" s="146"/>
    </row>
    <row r="152" spans="1:9" s="32" customFormat="1" ht="27" hidden="1" customHeight="1" x14ac:dyDescent="0.25">
      <c r="A152" s="119" t="s">
        <v>79</v>
      </c>
      <c r="B152" s="113" t="s">
        <v>484</v>
      </c>
      <c r="C152" s="113" t="s">
        <v>55</v>
      </c>
      <c r="D152" s="113" t="s">
        <v>129</v>
      </c>
      <c r="E152" s="113" t="s">
        <v>142</v>
      </c>
      <c r="F152" s="113" t="s">
        <v>80</v>
      </c>
      <c r="G152" s="114">
        <v>0</v>
      </c>
      <c r="H152" s="146"/>
      <c r="I152" s="146"/>
    </row>
    <row r="153" spans="1:9" s="32" customFormat="1" ht="27" hidden="1" customHeight="1" x14ac:dyDescent="0.25">
      <c r="A153" s="119"/>
      <c r="B153" s="113"/>
      <c r="C153" s="113"/>
      <c r="D153" s="113"/>
      <c r="E153" s="113"/>
      <c r="F153" s="113"/>
      <c r="G153" s="114"/>
      <c r="H153" s="146"/>
      <c r="I153" s="146"/>
    </row>
    <row r="154" spans="1:9" s="32" customFormat="1" ht="27" hidden="1" customHeight="1" x14ac:dyDescent="0.25">
      <c r="A154" s="119"/>
      <c r="B154" s="113"/>
      <c r="C154" s="113"/>
      <c r="D154" s="113"/>
      <c r="E154" s="113"/>
      <c r="F154" s="113"/>
      <c r="G154" s="114"/>
      <c r="H154" s="146"/>
      <c r="I154" s="146"/>
    </row>
    <row r="155" spans="1:9" s="32" customFormat="1" ht="27" hidden="1" customHeight="1" x14ac:dyDescent="0.25">
      <c r="A155" s="119"/>
      <c r="B155" s="113"/>
      <c r="C155" s="113"/>
      <c r="D155" s="113"/>
      <c r="E155" s="113"/>
      <c r="F155" s="113"/>
      <c r="G155" s="114"/>
      <c r="H155" s="146"/>
      <c r="I155" s="146"/>
    </row>
    <row r="156" spans="1:9" s="32" customFormat="1" ht="27" hidden="1" customHeight="1" x14ac:dyDescent="0.25">
      <c r="A156" s="119"/>
      <c r="B156" s="113"/>
      <c r="C156" s="113"/>
      <c r="D156" s="113"/>
      <c r="E156" s="113"/>
      <c r="F156" s="113"/>
      <c r="G156" s="114"/>
      <c r="H156" s="146"/>
      <c r="I156" s="146"/>
    </row>
    <row r="157" spans="1:9" s="32" customFormat="1" ht="78" hidden="1" customHeight="1" x14ac:dyDescent="0.25">
      <c r="A157" s="128" t="s">
        <v>143</v>
      </c>
      <c r="B157" s="113" t="s">
        <v>484</v>
      </c>
      <c r="C157" s="113" t="s">
        <v>55</v>
      </c>
      <c r="D157" s="113" t="s">
        <v>129</v>
      </c>
      <c r="E157" s="113" t="s">
        <v>144</v>
      </c>
      <c r="F157" s="113" t="s">
        <v>58</v>
      </c>
      <c r="G157" s="114">
        <f>G158</f>
        <v>0</v>
      </c>
      <c r="H157" s="114">
        <f t="shared" ref="H157:I159" si="12">H158</f>
        <v>0</v>
      </c>
      <c r="I157" s="114">
        <f t="shared" si="12"/>
        <v>0</v>
      </c>
    </row>
    <row r="158" spans="1:9" s="32" customFormat="1" ht="18.75" hidden="1" customHeight="1" x14ac:dyDescent="0.25">
      <c r="A158" s="119" t="s">
        <v>134</v>
      </c>
      <c r="B158" s="113" t="s">
        <v>484</v>
      </c>
      <c r="C158" s="113" t="s">
        <v>55</v>
      </c>
      <c r="D158" s="113" t="s">
        <v>129</v>
      </c>
      <c r="E158" s="113" t="s">
        <v>145</v>
      </c>
      <c r="F158" s="113" t="s">
        <v>58</v>
      </c>
      <c r="G158" s="114">
        <f>G159</f>
        <v>0</v>
      </c>
      <c r="H158" s="114">
        <f t="shared" si="12"/>
        <v>0</v>
      </c>
      <c r="I158" s="114">
        <f t="shared" si="12"/>
        <v>0</v>
      </c>
    </row>
    <row r="159" spans="1:9" s="32" customFormat="1" ht="27" hidden="1" customHeight="1" x14ac:dyDescent="0.25">
      <c r="A159" s="119" t="s">
        <v>77</v>
      </c>
      <c r="B159" s="113" t="s">
        <v>484</v>
      </c>
      <c r="C159" s="113" t="s">
        <v>55</v>
      </c>
      <c r="D159" s="113" t="s">
        <v>129</v>
      </c>
      <c r="E159" s="113" t="s">
        <v>145</v>
      </c>
      <c r="F159" s="113" t="s">
        <v>78</v>
      </c>
      <c r="G159" s="114">
        <f>G160</f>
        <v>0</v>
      </c>
      <c r="H159" s="114">
        <f t="shared" si="12"/>
        <v>0</v>
      </c>
      <c r="I159" s="114">
        <f t="shared" si="12"/>
        <v>0</v>
      </c>
    </row>
    <row r="160" spans="1:9" s="32" customFormat="1" ht="27" hidden="1" customHeight="1" x14ac:dyDescent="0.25">
      <c r="A160" s="119" t="s">
        <v>79</v>
      </c>
      <c r="B160" s="113" t="s">
        <v>484</v>
      </c>
      <c r="C160" s="113" t="s">
        <v>55</v>
      </c>
      <c r="D160" s="113" t="s">
        <v>129</v>
      </c>
      <c r="E160" s="113" t="s">
        <v>145</v>
      </c>
      <c r="F160" s="113" t="s">
        <v>80</v>
      </c>
      <c r="G160" s="114"/>
      <c r="H160" s="114"/>
      <c r="I160" s="114"/>
    </row>
    <row r="161" spans="1:9" s="32" customFormat="1" ht="44.25" customHeight="1" x14ac:dyDescent="0.25">
      <c r="A161" s="119" t="s">
        <v>146</v>
      </c>
      <c r="B161" s="113" t="s">
        <v>484</v>
      </c>
      <c r="C161" s="113" t="s">
        <v>55</v>
      </c>
      <c r="D161" s="113" t="s">
        <v>129</v>
      </c>
      <c r="E161" s="113" t="s">
        <v>147</v>
      </c>
      <c r="F161" s="113" t="s">
        <v>58</v>
      </c>
      <c r="G161" s="114">
        <f>G162</f>
        <v>16.899999999999999</v>
      </c>
      <c r="H161" s="114">
        <f t="shared" ref="H161:I163" si="13">H162</f>
        <v>0</v>
      </c>
      <c r="I161" s="114">
        <f t="shared" si="13"/>
        <v>0</v>
      </c>
    </row>
    <row r="162" spans="1:9" s="32" customFormat="1" ht="17.25" customHeight="1" x14ac:dyDescent="0.25">
      <c r="A162" s="119" t="s">
        <v>134</v>
      </c>
      <c r="B162" s="113" t="s">
        <v>484</v>
      </c>
      <c r="C162" s="113" t="s">
        <v>55</v>
      </c>
      <c r="D162" s="113" t="s">
        <v>129</v>
      </c>
      <c r="E162" s="113" t="s">
        <v>148</v>
      </c>
      <c r="F162" s="113" t="s">
        <v>58</v>
      </c>
      <c r="G162" s="114">
        <f>G163</f>
        <v>16.899999999999999</v>
      </c>
      <c r="H162" s="114">
        <f t="shared" si="13"/>
        <v>0</v>
      </c>
      <c r="I162" s="114">
        <f t="shared" si="13"/>
        <v>0</v>
      </c>
    </row>
    <row r="163" spans="1:9" s="32" customFormat="1" ht="27" customHeight="1" x14ac:dyDescent="0.25">
      <c r="A163" s="119" t="s">
        <v>77</v>
      </c>
      <c r="B163" s="113" t="s">
        <v>484</v>
      </c>
      <c r="C163" s="113" t="s">
        <v>55</v>
      </c>
      <c r="D163" s="113" t="s">
        <v>129</v>
      </c>
      <c r="E163" s="113" t="s">
        <v>148</v>
      </c>
      <c r="F163" s="113" t="s">
        <v>78</v>
      </c>
      <c r="G163" s="114">
        <f>G164</f>
        <v>16.899999999999999</v>
      </c>
      <c r="H163" s="114">
        <f t="shared" si="13"/>
        <v>0</v>
      </c>
      <c r="I163" s="114">
        <f t="shared" si="13"/>
        <v>0</v>
      </c>
    </row>
    <row r="164" spans="1:9" s="32" customFormat="1" ht="27" customHeight="1" x14ac:dyDescent="0.25">
      <c r="A164" s="119" t="s">
        <v>79</v>
      </c>
      <c r="B164" s="113" t="s">
        <v>484</v>
      </c>
      <c r="C164" s="113" t="s">
        <v>55</v>
      </c>
      <c r="D164" s="113" t="s">
        <v>129</v>
      </c>
      <c r="E164" s="113" t="s">
        <v>148</v>
      </c>
      <c r="F164" s="113" t="s">
        <v>80</v>
      </c>
      <c r="G164" s="114">
        <v>16.899999999999999</v>
      </c>
      <c r="H164" s="114">
        <v>0</v>
      </c>
      <c r="I164" s="114">
        <v>0</v>
      </c>
    </row>
    <row r="165" spans="1:9" s="32" customFormat="1" ht="57" customHeight="1" x14ac:dyDescent="0.25">
      <c r="A165" s="119" t="s">
        <v>149</v>
      </c>
      <c r="B165" s="113" t="s">
        <v>484</v>
      </c>
      <c r="C165" s="113" t="s">
        <v>55</v>
      </c>
      <c r="D165" s="113" t="s">
        <v>129</v>
      </c>
      <c r="E165" s="113" t="s">
        <v>150</v>
      </c>
      <c r="F165" s="113" t="s">
        <v>58</v>
      </c>
      <c r="G165" s="114">
        <f>G166</f>
        <v>566.79999999999995</v>
      </c>
      <c r="H165" s="114">
        <f t="shared" ref="H165:I167" si="14">H166</f>
        <v>578.20000000000005</v>
      </c>
      <c r="I165" s="114">
        <f t="shared" si="14"/>
        <v>0</v>
      </c>
    </row>
    <row r="166" spans="1:9" s="32" customFormat="1" ht="18.75" customHeight="1" x14ac:dyDescent="0.25">
      <c r="A166" s="119" t="s">
        <v>134</v>
      </c>
      <c r="B166" s="113" t="s">
        <v>484</v>
      </c>
      <c r="C166" s="113" t="s">
        <v>55</v>
      </c>
      <c r="D166" s="113" t="s">
        <v>129</v>
      </c>
      <c r="E166" s="113" t="s">
        <v>151</v>
      </c>
      <c r="F166" s="113" t="s">
        <v>58</v>
      </c>
      <c r="G166" s="114">
        <f>G167</f>
        <v>566.79999999999995</v>
      </c>
      <c r="H166" s="114">
        <f t="shared" si="14"/>
        <v>578.20000000000005</v>
      </c>
      <c r="I166" s="114">
        <f t="shared" si="14"/>
        <v>0</v>
      </c>
    </row>
    <row r="167" spans="1:9" s="32" customFormat="1" ht="27" customHeight="1" x14ac:dyDescent="0.25">
      <c r="A167" s="119" t="s">
        <v>77</v>
      </c>
      <c r="B167" s="113" t="s">
        <v>484</v>
      </c>
      <c r="C167" s="113" t="s">
        <v>55</v>
      </c>
      <c r="D167" s="113" t="s">
        <v>129</v>
      </c>
      <c r="E167" s="113" t="s">
        <v>151</v>
      </c>
      <c r="F167" s="113" t="s">
        <v>78</v>
      </c>
      <c r="G167" s="114">
        <f>G168</f>
        <v>566.79999999999995</v>
      </c>
      <c r="H167" s="114">
        <f t="shared" si="14"/>
        <v>578.20000000000005</v>
      </c>
      <c r="I167" s="114">
        <f t="shared" si="14"/>
        <v>0</v>
      </c>
    </row>
    <row r="168" spans="1:9" s="32" customFormat="1" ht="27" customHeight="1" x14ac:dyDescent="0.25">
      <c r="A168" s="119" t="s">
        <v>79</v>
      </c>
      <c r="B168" s="113" t="s">
        <v>484</v>
      </c>
      <c r="C168" s="113" t="s">
        <v>55</v>
      </c>
      <c r="D168" s="113" t="s">
        <v>129</v>
      </c>
      <c r="E168" s="113" t="s">
        <v>151</v>
      </c>
      <c r="F168" s="113" t="s">
        <v>80</v>
      </c>
      <c r="G168" s="114">
        <v>566.79999999999995</v>
      </c>
      <c r="H168" s="114">
        <v>578.20000000000005</v>
      </c>
      <c r="I168" s="114">
        <v>0</v>
      </c>
    </row>
    <row r="169" spans="1:9" s="32" customFormat="1" ht="42" customHeight="1" x14ac:dyDescent="0.25">
      <c r="A169" s="119" t="s">
        <v>746</v>
      </c>
      <c r="B169" s="113" t="s">
        <v>484</v>
      </c>
      <c r="C169" s="113" t="s">
        <v>55</v>
      </c>
      <c r="D169" s="113" t="s">
        <v>129</v>
      </c>
      <c r="E169" s="113" t="s">
        <v>744</v>
      </c>
      <c r="F169" s="113" t="s">
        <v>58</v>
      </c>
      <c r="G169" s="114">
        <f t="shared" ref="G169:I171" si="15">G170</f>
        <v>0</v>
      </c>
      <c r="H169" s="114">
        <f t="shared" si="15"/>
        <v>0</v>
      </c>
      <c r="I169" s="114">
        <f>I170</f>
        <v>30</v>
      </c>
    </row>
    <row r="170" spans="1:9" s="32" customFormat="1" ht="18" customHeight="1" x14ac:dyDescent="0.25">
      <c r="A170" s="119" t="s">
        <v>134</v>
      </c>
      <c r="B170" s="113" t="s">
        <v>484</v>
      </c>
      <c r="C170" s="113" t="s">
        <v>55</v>
      </c>
      <c r="D170" s="113" t="s">
        <v>129</v>
      </c>
      <c r="E170" s="113" t="s">
        <v>745</v>
      </c>
      <c r="F170" s="113" t="s">
        <v>58</v>
      </c>
      <c r="G170" s="114">
        <f t="shared" si="15"/>
        <v>0</v>
      </c>
      <c r="H170" s="114">
        <f t="shared" si="15"/>
        <v>0</v>
      </c>
      <c r="I170" s="114">
        <f t="shared" si="15"/>
        <v>30</v>
      </c>
    </row>
    <row r="171" spans="1:9" s="32" customFormat="1" ht="22.5" customHeight="1" x14ac:dyDescent="0.25">
      <c r="A171" s="119" t="s">
        <v>81</v>
      </c>
      <c r="B171" s="113" t="s">
        <v>484</v>
      </c>
      <c r="C171" s="113" t="s">
        <v>55</v>
      </c>
      <c r="D171" s="113" t="s">
        <v>129</v>
      </c>
      <c r="E171" s="113" t="s">
        <v>745</v>
      </c>
      <c r="F171" s="113" t="s">
        <v>82</v>
      </c>
      <c r="G171" s="114">
        <f t="shared" si="15"/>
        <v>0</v>
      </c>
      <c r="H171" s="114">
        <f t="shared" si="15"/>
        <v>0</v>
      </c>
      <c r="I171" s="114">
        <f t="shared" si="15"/>
        <v>30</v>
      </c>
    </row>
    <row r="172" spans="1:9" s="32" customFormat="1" ht="16.5" customHeight="1" x14ac:dyDescent="0.25">
      <c r="A172" s="119" t="s">
        <v>83</v>
      </c>
      <c r="B172" s="113" t="s">
        <v>484</v>
      </c>
      <c r="C172" s="113" t="s">
        <v>55</v>
      </c>
      <c r="D172" s="113" t="s">
        <v>129</v>
      </c>
      <c r="E172" s="113" t="s">
        <v>745</v>
      </c>
      <c r="F172" s="113" t="s">
        <v>84</v>
      </c>
      <c r="G172" s="114">
        <v>0</v>
      </c>
      <c r="H172" s="114">
        <v>0</v>
      </c>
      <c r="I172" s="114">
        <v>30</v>
      </c>
    </row>
    <row r="173" spans="1:9" s="32" customFormat="1" ht="56.25" customHeight="1" x14ac:dyDescent="0.25">
      <c r="A173" s="119" t="s">
        <v>747</v>
      </c>
      <c r="B173" s="113" t="s">
        <v>484</v>
      </c>
      <c r="C173" s="113" t="s">
        <v>55</v>
      </c>
      <c r="D173" s="113" t="s">
        <v>129</v>
      </c>
      <c r="E173" s="113" t="s">
        <v>153</v>
      </c>
      <c r="F173" s="113" t="s">
        <v>58</v>
      </c>
      <c r="G173" s="114">
        <f>G174</f>
        <v>206</v>
      </c>
      <c r="H173" s="114">
        <f t="shared" ref="H173:I176" si="16">H174</f>
        <v>206</v>
      </c>
      <c r="I173" s="114">
        <f t="shared" si="16"/>
        <v>106</v>
      </c>
    </row>
    <row r="174" spans="1:9" s="32" customFormat="1" ht="26.25" x14ac:dyDescent="0.25">
      <c r="A174" s="119" t="s">
        <v>154</v>
      </c>
      <c r="B174" s="113" t="s">
        <v>484</v>
      </c>
      <c r="C174" s="113" t="s">
        <v>55</v>
      </c>
      <c r="D174" s="113" t="s">
        <v>129</v>
      </c>
      <c r="E174" s="113" t="s">
        <v>155</v>
      </c>
      <c r="F174" s="113" t="s">
        <v>58</v>
      </c>
      <c r="G174" s="114">
        <f>G175</f>
        <v>206</v>
      </c>
      <c r="H174" s="114">
        <f t="shared" si="16"/>
        <v>206</v>
      </c>
      <c r="I174" s="114">
        <f t="shared" si="16"/>
        <v>106</v>
      </c>
    </row>
    <row r="175" spans="1:9" s="32" customFormat="1" ht="15" x14ac:dyDescent="0.25">
      <c r="A175" s="119" t="s">
        <v>134</v>
      </c>
      <c r="B175" s="113" t="s">
        <v>484</v>
      </c>
      <c r="C175" s="113" t="s">
        <v>55</v>
      </c>
      <c r="D175" s="113" t="s">
        <v>129</v>
      </c>
      <c r="E175" s="113" t="s">
        <v>156</v>
      </c>
      <c r="F175" s="113" t="s">
        <v>58</v>
      </c>
      <c r="G175" s="114">
        <f>G176</f>
        <v>206</v>
      </c>
      <c r="H175" s="114">
        <f t="shared" si="16"/>
        <v>206</v>
      </c>
      <c r="I175" s="114">
        <f t="shared" si="16"/>
        <v>106</v>
      </c>
    </row>
    <row r="176" spans="1:9" s="32" customFormat="1" ht="26.25" x14ac:dyDescent="0.25">
      <c r="A176" s="119" t="s">
        <v>77</v>
      </c>
      <c r="B176" s="113" t="s">
        <v>484</v>
      </c>
      <c r="C176" s="113" t="s">
        <v>55</v>
      </c>
      <c r="D176" s="113" t="s">
        <v>129</v>
      </c>
      <c r="E176" s="113" t="s">
        <v>156</v>
      </c>
      <c r="F176" s="113" t="s">
        <v>78</v>
      </c>
      <c r="G176" s="114">
        <f>G177</f>
        <v>206</v>
      </c>
      <c r="H176" s="114">
        <f t="shared" si="16"/>
        <v>206</v>
      </c>
      <c r="I176" s="114">
        <f t="shared" si="16"/>
        <v>106</v>
      </c>
    </row>
    <row r="177" spans="1:9" s="32" customFormat="1" ht="26.25" x14ac:dyDescent="0.25">
      <c r="A177" s="119" t="s">
        <v>79</v>
      </c>
      <c r="B177" s="113" t="s">
        <v>484</v>
      </c>
      <c r="C177" s="113" t="s">
        <v>55</v>
      </c>
      <c r="D177" s="113" t="s">
        <v>129</v>
      </c>
      <c r="E177" s="113" t="s">
        <v>156</v>
      </c>
      <c r="F177" s="113" t="s">
        <v>80</v>
      </c>
      <c r="G177" s="114">
        <v>206</v>
      </c>
      <c r="H177" s="114">
        <v>206</v>
      </c>
      <c r="I177" s="114">
        <v>106</v>
      </c>
    </row>
    <row r="178" spans="1:9" s="32" customFormat="1" ht="26.25" hidden="1" x14ac:dyDescent="0.25">
      <c r="A178" s="119" t="s">
        <v>61</v>
      </c>
      <c r="B178" s="113" t="s">
        <v>484</v>
      </c>
      <c r="C178" s="113" t="s">
        <v>55</v>
      </c>
      <c r="D178" s="113" t="s">
        <v>129</v>
      </c>
      <c r="E178" s="113" t="s">
        <v>486</v>
      </c>
      <c r="F178" s="113" t="s">
        <v>58</v>
      </c>
      <c r="G178" s="114">
        <f>G179</f>
        <v>0</v>
      </c>
      <c r="H178" s="146"/>
      <c r="I178" s="146"/>
    </row>
    <row r="179" spans="1:9" s="32" customFormat="1" ht="13.5" hidden="1" customHeight="1" x14ac:dyDescent="0.25">
      <c r="A179" s="119" t="s">
        <v>63</v>
      </c>
      <c r="B179" s="113" t="s">
        <v>484</v>
      </c>
      <c r="C179" s="113" t="s">
        <v>55</v>
      </c>
      <c r="D179" s="113" t="s">
        <v>129</v>
      </c>
      <c r="E179" s="113" t="s">
        <v>487</v>
      </c>
      <c r="F179" s="113" t="s">
        <v>58</v>
      </c>
      <c r="G179" s="114">
        <f>G180</f>
        <v>0</v>
      </c>
      <c r="H179" s="146"/>
      <c r="I179" s="146"/>
    </row>
    <row r="180" spans="1:9" s="32" customFormat="1" ht="39" hidden="1" x14ac:dyDescent="0.25">
      <c r="A180" s="119" t="s">
        <v>488</v>
      </c>
      <c r="B180" s="113" t="s">
        <v>484</v>
      </c>
      <c r="C180" s="113" t="s">
        <v>55</v>
      </c>
      <c r="D180" s="113" t="s">
        <v>129</v>
      </c>
      <c r="E180" s="113" t="s">
        <v>489</v>
      </c>
      <c r="F180" s="113" t="s">
        <v>58</v>
      </c>
      <c r="G180" s="114">
        <f>G181</f>
        <v>0</v>
      </c>
      <c r="H180" s="146"/>
      <c r="I180" s="146"/>
    </row>
    <row r="181" spans="1:9" s="32" customFormat="1" ht="15" hidden="1" x14ac:dyDescent="0.25">
      <c r="A181" s="119" t="s">
        <v>81</v>
      </c>
      <c r="B181" s="113" t="s">
        <v>484</v>
      </c>
      <c r="C181" s="113" t="s">
        <v>55</v>
      </c>
      <c r="D181" s="113" t="s">
        <v>129</v>
      </c>
      <c r="E181" s="113" t="s">
        <v>489</v>
      </c>
      <c r="F181" s="113" t="s">
        <v>82</v>
      </c>
      <c r="G181" s="114">
        <f>G182</f>
        <v>0</v>
      </c>
      <c r="H181" s="146"/>
      <c r="I181" s="146"/>
    </row>
    <row r="182" spans="1:9" s="32" customFormat="1" ht="15" hidden="1" x14ac:dyDescent="0.25">
      <c r="A182" s="126" t="s">
        <v>83</v>
      </c>
      <c r="B182" s="113" t="s">
        <v>484</v>
      </c>
      <c r="C182" s="113" t="s">
        <v>55</v>
      </c>
      <c r="D182" s="113" t="s">
        <v>129</v>
      </c>
      <c r="E182" s="113" t="s">
        <v>489</v>
      </c>
      <c r="F182" s="113" t="s">
        <v>84</v>
      </c>
      <c r="G182" s="114">
        <v>0</v>
      </c>
      <c r="H182" s="146"/>
      <c r="I182" s="146"/>
    </row>
    <row r="183" spans="1:9" s="32" customFormat="1" ht="54" customHeight="1" x14ac:dyDescent="0.25">
      <c r="A183" s="119" t="s">
        <v>638</v>
      </c>
      <c r="B183" s="113" t="s">
        <v>484</v>
      </c>
      <c r="C183" s="113" t="s">
        <v>55</v>
      </c>
      <c r="D183" s="113" t="s">
        <v>129</v>
      </c>
      <c r="E183" s="113" t="s">
        <v>639</v>
      </c>
      <c r="F183" s="113" t="s">
        <v>58</v>
      </c>
      <c r="G183" s="114">
        <f>G184</f>
        <v>2</v>
      </c>
      <c r="H183" s="114">
        <f t="shared" ref="H183:I186" si="17">H184</f>
        <v>0</v>
      </c>
      <c r="I183" s="114">
        <f t="shared" si="17"/>
        <v>0</v>
      </c>
    </row>
    <row r="184" spans="1:9" s="32" customFormat="1" ht="26.25" x14ac:dyDescent="0.25">
      <c r="A184" s="119" t="s">
        <v>640</v>
      </c>
      <c r="B184" s="113" t="s">
        <v>484</v>
      </c>
      <c r="C184" s="113" t="s">
        <v>55</v>
      </c>
      <c r="D184" s="113" t="s">
        <v>129</v>
      </c>
      <c r="E184" s="113" t="s">
        <v>641</v>
      </c>
      <c r="F184" s="113" t="s">
        <v>58</v>
      </c>
      <c r="G184" s="114">
        <f>G185+G190</f>
        <v>2</v>
      </c>
      <c r="H184" s="114">
        <f t="shared" si="17"/>
        <v>0</v>
      </c>
      <c r="I184" s="114">
        <f t="shared" si="17"/>
        <v>0</v>
      </c>
    </row>
    <row r="185" spans="1:9" s="32" customFormat="1" ht="15" x14ac:dyDescent="0.25">
      <c r="A185" s="119" t="s">
        <v>134</v>
      </c>
      <c r="B185" s="113" t="s">
        <v>484</v>
      </c>
      <c r="C185" s="113" t="s">
        <v>55</v>
      </c>
      <c r="D185" s="113" t="s">
        <v>129</v>
      </c>
      <c r="E185" s="113" t="s">
        <v>642</v>
      </c>
      <c r="F185" s="113" t="s">
        <v>58</v>
      </c>
      <c r="G185" s="114">
        <f>G186+G188</f>
        <v>2</v>
      </c>
      <c r="H185" s="114">
        <f t="shared" si="17"/>
        <v>0</v>
      </c>
      <c r="I185" s="114">
        <f t="shared" si="17"/>
        <v>0</v>
      </c>
    </row>
    <row r="186" spans="1:9" s="32" customFormat="1" ht="26.25" hidden="1" x14ac:dyDescent="0.25">
      <c r="A186" s="119" t="s">
        <v>77</v>
      </c>
      <c r="B186" s="113" t="s">
        <v>484</v>
      </c>
      <c r="C186" s="113" t="s">
        <v>55</v>
      </c>
      <c r="D186" s="113" t="s">
        <v>129</v>
      </c>
      <c r="E186" s="113" t="s">
        <v>642</v>
      </c>
      <c r="F186" s="113" t="s">
        <v>78</v>
      </c>
      <c r="G186" s="114">
        <f>G187</f>
        <v>0</v>
      </c>
      <c r="H186" s="114">
        <f t="shared" si="17"/>
        <v>0</v>
      </c>
      <c r="I186" s="114">
        <f t="shared" si="17"/>
        <v>0</v>
      </c>
    </row>
    <row r="187" spans="1:9" s="32" customFormat="1" ht="26.25" hidden="1" x14ac:dyDescent="0.25">
      <c r="A187" s="119" t="s">
        <v>79</v>
      </c>
      <c r="B187" s="113" t="s">
        <v>484</v>
      </c>
      <c r="C187" s="113" t="s">
        <v>55</v>
      </c>
      <c r="D187" s="113" t="s">
        <v>129</v>
      </c>
      <c r="E187" s="113" t="s">
        <v>642</v>
      </c>
      <c r="F187" s="113" t="s">
        <v>80</v>
      </c>
      <c r="G187" s="114"/>
      <c r="H187" s="138">
        <v>0</v>
      </c>
      <c r="I187" s="138">
        <v>0</v>
      </c>
    </row>
    <row r="188" spans="1:9" s="32" customFormat="1" ht="17.25" customHeight="1" x14ac:dyDescent="0.25">
      <c r="A188" s="119" t="s">
        <v>81</v>
      </c>
      <c r="B188" s="113" t="s">
        <v>484</v>
      </c>
      <c r="C188" s="113" t="s">
        <v>55</v>
      </c>
      <c r="D188" s="113" t="s">
        <v>129</v>
      </c>
      <c r="E188" s="113" t="s">
        <v>642</v>
      </c>
      <c r="F188" s="113" t="s">
        <v>82</v>
      </c>
      <c r="G188" s="114">
        <f>G189</f>
        <v>2</v>
      </c>
      <c r="H188" s="138">
        <v>0</v>
      </c>
      <c r="I188" s="138">
        <v>0</v>
      </c>
    </row>
    <row r="189" spans="1:9" s="32" customFormat="1" ht="17.25" customHeight="1" x14ac:dyDescent="0.25">
      <c r="A189" s="119" t="s">
        <v>83</v>
      </c>
      <c r="B189" s="113" t="s">
        <v>484</v>
      </c>
      <c r="C189" s="113" t="s">
        <v>55</v>
      </c>
      <c r="D189" s="113" t="s">
        <v>129</v>
      </c>
      <c r="E189" s="113" t="s">
        <v>642</v>
      </c>
      <c r="F189" s="113" t="s">
        <v>84</v>
      </c>
      <c r="G189" s="114">
        <v>2</v>
      </c>
      <c r="H189" s="138">
        <v>0</v>
      </c>
      <c r="I189" s="138">
        <v>0</v>
      </c>
    </row>
    <row r="190" spans="1:9" s="32" customFormat="1" ht="41.25" hidden="1" customHeight="1" x14ac:dyDescent="0.25">
      <c r="A190" s="119" t="s">
        <v>643</v>
      </c>
      <c r="B190" s="113" t="s">
        <v>484</v>
      </c>
      <c r="C190" s="113" t="s">
        <v>55</v>
      </c>
      <c r="D190" s="113" t="s">
        <v>129</v>
      </c>
      <c r="E190" s="113" t="s">
        <v>644</v>
      </c>
      <c r="F190" s="113" t="s">
        <v>58</v>
      </c>
      <c r="G190" s="114">
        <f>G191</f>
        <v>0</v>
      </c>
      <c r="H190" s="138">
        <v>0</v>
      </c>
      <c r="I190" s="138">
        <v>0</v>
      </c>
    </row>
    <row r="191" spans="1:9" s="32" customFormat="1" ht="30" hidden="1" customHeight="1" x14ac:dyDescent="0.25">
      <c r="A191" s="119" t="s">
        <v>77</v>
      </c>
      <c r="B191" s="113" t="s">
        <v>484</v>
      </c>
      <c r="C191" s="113" t="s">
        <v>55</v>
      </c>
      <c r="D191" s="113" t="s">
        <v>129</v>
      </c>
      <c r="E191" s="113" t="s">
        <v>644</v>
      </c>
      <c r="F191" s="113" t="s">
        <v>78</v>
      </c>
      <c r="G191" s="114">
        <f>G192</f>
        <v>0</v>
      </c>
      <c r="H191" s="138">
        <v>0</v>
      </c>
      <c r="I191" s="138">
        <v>0</v>
      </c>
    </row>
    <row r="192" spans="1:9" s="32" customFormat="1" ht="31.5" hidden="1" customHeight="1" x14ac:dyDescent="0.25">
      <c r="A192" s="119" t="s">
        <v>79</v>
      </c>
      <c r="B192" s="113" t="s">
        <v>484</v>
      </c>
      <c r="C192" s="113" t="s">
        <v>55</v>
      </c>
      <c r="D192" s="113" t="s">
        <v>129</v>
      </c>
      <c r="E192" s="113" t="s">
        <v>644</v>
      </c>
      <c r="F192" s="113" t="s">
        <v>80</v>
      </c>
      <c r="G192" s="114"/>
      <c r="H192" s="138">
        <v>0</v>
      </c>
      <c r="I192" s="138">
        <v>0</v>
      </c>
    </row>
    <row r="193" spans="1:9" s="32" customFormat="1" ht="54.75" customHeight="1" x14ac:dyDescent="0.25">
      <c r="A193" s="119" t="s">
        <v>157</v>
      </c>
      <c r="B193" s="113" t="s">
        <v>484</v>
      </c>
      <c r="C193" s="113" t="s">
        <v>55</v>
      </c>
      <c r="D193" s="113" t="s">
        <v>129</v>
      </c>
      <c r="E193" s="113" t="s">
        <v>158</v>
      </c>
      <c r="F193" s="113" t="s">
        <v>58</v>
      </c>
      <c r="G193" s="114">
        <f>G194</f>
        <v>87.6</v>
      </c>
      <c r="H193" s="114">
        <f t="shared" ref="H193:I197" si="18">H194</f>
        <v>0</v>
      </c>
      <c r="I193" s="114">
        <f t="shared" si="18"/>
        <v>0</v>
      </c>
    </row>
    <row r="194" spans="1:9" s="32" customFormat="1" ht="45" customHeight="1" x14ac:dyDescent="0.25">
      <c r="A194" s="119" t="s">
        <v>159</v>
      </c>
      <c r="B194" s="113" t="s">
        <v>484</v>
      </c>
      <c r="C194" s="113" t="s">
        <v>55</v>
      </c>
      <c r="D194" s="113" t="s">
        <v>129</v>
      </c>
      <c r="E194" s="113" t="s">
        <v>160</v>
      </c>
      <c r="F194" s="113" t="s">
        <v>58</v>
      </c>
      <c r="G194" s="114">
        <f>G195</f>
        <v>87.6</v>
      </c>
      <c r="H194" s="114">
        <f t="shared" si="18"/>
        <v>0</v>
      </c>
      <c r="I194" s="114">
        <f t="shared" si="18"/>
        <v>0</v>
      </c>
    </row>
    <row r="195" spans="1:9" s="32" customFormat="1" ht="45" customHeight="1" x14ac:dyDescent="0.25">
      <c r="A195" s="119" t="s">
        <v>161</v>
      </c>
      <c r="B195" s="113" t="s">
        <v>484</v>
      </c>
      <c r="C195" s="113" t="s">
        <v>55</v>
      </c>
      <c r="D195" s="113" t="s">
        <v>129</v>
      </c>
      <c r="E195" s="113" t="s">
        <v>162</v>
      </c>
      <c r="F195" s="113" t="s">
        <v>58</v>
      </c>
      <c r="G195" s="114">
        <f>G196</f>
        <v>87.6</v>
      </c>
      <c r="H195" s="114">
        <f t="shared" si="18"/>
        <v>0</v>
      </c>
      <c r="I195" s="114">
        <f t="shared" si="18"/>
        <v>0</v>
      </c>
    </row>
    <row r="196" spans="1:9" s="32" customFormat="1" ht="20.25" customHeight="1" x14ac:dyDescent="0.25">
      <c r="A196" s="119" t="s">
        <v>134</v>
      </c>
      <c r="B196" s="113" t="s">
        <v>484</v>
      </c>
      <c r="C196" s="113" t="s">
        <v>55</v>
      </c>
      <c r="D196" s="113" t="s">
        <v>129</v>
      </c>
      <c r="E196" s="113" t="s">
        <v>163</v>
      </c>
      <c r="F196" s="113" t="s">
        <v>58</v>
      </c>
      <c r="G196" s="114">
        <f>G197</f>
        <v>87.6</v>
      </c>
      <c r="H196" s="114">
        <f t="shared" si="18"/>
        <v>0</v>
      </c>
      <c r="I196" s="114">
        <f t="shared" si="18"/>
        <v>0</v>
      </c>
    </row>
    <row r="197" spans="1:9" s="32" customFormat="1" ht="31.5" customHeight="1" x14ac:dyDescent="0.25">
      <c r="A197" s="119" t="s">
        <v>77</v>
      </c>
      <c r="B197" s="113" t="s">
        <v>484</v>
      </c>
      <c r="C197" s="113" t="s">
        <v>55</v>
      </c>
      <c r="D197" s="113" t="s">
        <v>129</v>
      </c>
      <c r="E197" s="113" t="s">
        <v>163</v>
      </c>
      <c r="F197" s="113" t="s">
        <v>78</v>
      </c>
      <c r="G197" s="114">
        <f>G198</f>
        <v>87.6</v>
      </c>
      <c r="H197" s="114">
        <f t="shared" si="18"/>
        <v>0</v>
      </c>
      <c r="I197" s="114">
        <f t="shared" si="18"/>
        <v>0</v>
      </c>
    </row>
    <row r="198" spans="1:9" s="32" customFormat="1" ht="26.25" x14ac:dyDescent="0.25">
      <c r="A198" s="119" t="s">
        <v>79</v>
      </c>
      <c r="B198" s="113" t="s">
        <v>484</v>
      </c>
      <c r="C198" s="113" t="s">
        <v>55</v>
      </c>
      <c r="D198" s="113" t="s">
        <v>129</v>
      </c>
      <c r="E198" s="113" t="s">
        <v>163</v>
      </c>
      <c r="F198" s="113" t="s">
        <v>80</v>
      </c>
      <c r="G198" s="114">
        <v>87.6</v>
      </c>
      <c r="H198" s="114">
        <v>0</v>
      </c>
      <c r="I198" s="114">
        <v>0</v>
      </c>
    </row>
    <row r="199" spans="1:9" s="32" customFormat="1" ht="51.75" x14ac:dyDescent="0.25">
      <c r="A199" s="119" t="s">
        <v>751</v>
      </c>
      <c r="B199" s="113" t="s">
        <v>484</v>
      </c>
      <c r="C199" s="113" t="s">
        <v>55</v>
      </c>
      <c r="D199" s="113" t="s">
        <v>129</v>
      </c>
      <c r="E199" s="113" t="s">
        <v>748</v>
      </c>
      <c r="F199" s="113" t="s">
        <v>58</v>
      </c>
      <c r="G199" s="114">
        <f t="shared" ref="G199:I201" si="19">G200</f>
        <v>0</v>
      </c>
      <c r="H199" s="114">
        <f t="shared" si="19"/>
        <v>87.6</v>
      </c>
      <c r="I199" s="114">
        <f t="shared" si="19"/>
        <v>87.6</v>
      </c>
    </row>
    <row r="200" spans="1:9" s="32" customFormat="1" ht="15" x14ac:dyDescent="0.25">
      <c r="A200" s="119" t="s">
        <v>134</v>
      </c>
      <c r="B200" s="113" t="s">
        <v>484</v>
      </c>
      <c r="C200" s="113" t="s">
        <v>55</v>
      </c>
      <c r="D200" s="113" t="s">
        <v>129</v>
      </c>
      <c r="E200" s="113" t="s">
        <v>749</v>
      </c>
      <c r="F200" s="113" t="s">
        <v>58</v>
      </c>
      <c r="G200" s="114">
        <f t="shared" si="19"/>
        <v>0</v>
      </c>
      <c r="H200" s="114">
        <f t="shared" si="19"/>
        <v>87.6</v>
      </c>
      <c r="I200" s="114">
        <f t="shared" si="19"/>
        <v>87.6</v>
      </c>
    </row>
    <row r="201" spans="1:9" s="32" customFormat="1" ht="26.25" x14ac:dyDescent="0.25">
      <c r="A201" s="119" t="s">
        <v>77</v>
      </c>
      <c r="B201" s="113" t="s">
        <v>484</v>
      </c>
      <c r="C201" s="113" t="s">
        <v>55</v>
      </c>
      <c r="D201" s="113" t="s">
        <v>129</v>
      </c>
      <c r="E201" s="113" t="s">
        <v>749</v>
      </c>
      <c r="F201" s="113" t="s">
        <v>78</v>
      </c>
      <c r="G201" s="114">
        <f t="shared" si="19"/>
        <v>0</v>
      </c>
      <c r="H201" s="114">
        <f t="shared" si="19"/>
        <v>87.6</v>
      </c>
      <c r="I201" s="114">
        <f t="shared" si="19"/>
        <v>87.6</v>
      </c>
    </row>
    <row r="202" spans="1:9" s="32" customFormat="1" ht="26.25" x14ac:dyDescent="0.25">
      <c r="A202" s="119" t="s">
        <v>79</v>
      </c>
      <c r="B202" s="113" t="s">
        <v>484</v>
      </c>
      <c r="C202" s="113" t="s">
        <v>55</v>
      </c>
      <c r="D202" s="113" t="s">
        <v>129</v>
      </c>
      <c r="E202" s="113" t="s">
        <v>749</v>
      </c>
      <c r="F202" s="113" t="s">
        <v>80</v>
      </c>
      <c r="G202" s="114">
        <v>0</v>
      </c>
      <c r="H202" s="114">
        <v>87.6</v>
      </c>
      <c r="I202" s="114">
        <v>87.6</v>
      </c>
    </row>
    <row r="203" spans="1:9" s="32" customFormat="1" ht="26.25" x14ac:dyDescent="0.25">
      <c r="A203" s="119" t="s">
        <v>752</v>
      </c>
      <c r="B203" s="113" t="s">
        <v>484</v>
      </c>
      <c r="C203" s="113" t="s">
        <v>55</v>
      </c>
      <c r="D203" s="113" t="s">
        <v>129</v>
      </c>
      <c r="E203" s="113" t="s">
        <v>164</v>
      </c>
      <c r="F203" s="113" t="s">
        <v>58</v>
      </c>
      <c r="G203" s="114">
        <f>G204+G215+G211</f>
        <v>958.90000000000009</v>
      </c>
      <c r="H203" s="114">
        <f t="shared" ref="H203:I203" si="20">H204+H215+H211</f>
        <v>1098.9000000000001</v>
      </c>
      <c r="I203" s="114">
        <f t="shared" si="20"/>
        <v>0</v>
      </c>
    </row>
    <row r="204" spans="1:9" s="32" customFormat="1" ht="39" hidden="1" x14ac:dyDescent="0.25">
      <c r="A204" s="119" t="s">
        <v>165</v>
      </c>
      <c r="B204" s="113" t="s">
        <v>484</v>
      </c>
      <c r="C204" s="113" t="s">
        <v>55</v>
      </c>
      <c r="D204" s="113" t="s">
        <v>129</v>
      </c>
      <c r="E204" s="113" t="s">
        <v>166</v>
      </c>
      <c r="F204" s="113" t="s">
        <v>58</v>
      </c>
      <c r="G204" s="114">
        <f>G205</f>
        <v>0</v>
      </c>
      <c r="H204" s="114">
        <f t="shared" ref="H204:I206" si="21">H205</f>
        <v>0</v>
      </c>
      <c r="I204" s="114">
        <f t="shared" si="21"/>
        <v>0</v>
      </c>
    </row>
    <row r="205" spans="1:9" s="32" customFormat="1" ht="15" hidden="1" x14ac:dyDescent="0.25">
      <c r="A205" s="119" t="s">
        <v>134</v>
      </c>
      <c r="B205" s="113" t="s">
        <v>484</v>
      </c>
      <c r="C205" s="113" t="s">
        <v>55</v>
      </c>
      <c r="D205" s="113" t="s">
        <v>129</v>
      </c>
      <c r="E205" s="113" t="s">
        <v>167</v>
      </c>
      <c r="F205" s="113" t="s">
        <v>58</v>
      </c>
      <c r="G205" s="114">
        <f>G206</f>
        <v>0</v>
      </c>
      <c r="H205" s="114">
        <f t="shared" si="21"/>
        <v>0</v>
      </c>
      <c r="I205" s="114">
        <f t="shared" si="21"/>
        <v>0</v>
      </c>
    </row>
    <row r="206" spans="1:9" s="32" customFormat="1" ht="26.25" hidden="1" x14ac:dyDescent="0.25">
      <c r="A206" s="119" t="s">
        <v>77</v>
      </c>
      <c r="B206" s="113" t="s">
        <v>484</v>
      </c>
      <c r="C206" s="113" t="s">
        <v>55</v>
      </c>
      <c r="D206" s="113" t="s">
        <v>129</v>
      </c>
      <c r="E206" s="113" t="s">
        <v>167</v>
      </c>
      <c r="F206" s="113" t="s">
        <v>78</v>
      </c>
      <c r="G206" s="114">
        <f>G207</f>
        <v>0</v>
      </c>
      <c r="H206" s="114">
        <f t="shared" si="21"/>
        <v>0</v>
      </c>
      <c r="I206" s="114">
        <f t="shared" si="21"/>
        <v>0</v>
      </c>
    </row>
    <row r="207" spans="1:9" s="32" customFormat="1" ht="26.25" hidden="1" x14ac:dyDescent="0.25">
      <c r="A207" s="119" t="s">
        <v>79</v>
      </c>
      <c r="B207" s="113" t="s">
        <v>484</v>
      </c>
      <c r="C207" s="113" t="s">
        <v>55</v>
      </c>
      <c r="D207" s="113" t="s">
        <v>129</v>
      </c>
      <c r="E207" s="113" t="s">
        <v>167</v>
      </c>
      <c r="F207" s="113" t="s">
        <v>80</v>
      </c>
      <c r="G207" s="114">
        <v>0</v>
      </c>
      <c r="H207" s="114">
        <v>0</v>
      </c>
      <c r="I207" s="114">
        <v>0</v>
      </c>
    </row>
    <row r="208" spans="1:9" s="32" customFormat="1" ht="15" hidden="1" x14ac:dyDescent="0.25">
      <c r="A208" s="119" t="s">
        <v>120</v>
      </c>
      <c r="B208" s="113" t="s">
        <v>484</v>
      </c>
      <c r="C208" s="113" t="s">
        <v>55</v>
      </c>
      <c r="D208" s="113" t="s">
        <v>129</v>
      </c>
      <c r="E208" s="113" t="s">
        <v>168</v>
      </c>
      <c r="F208" s="113" t="s">
        <v>58</v>
      </c>
      <c r="G208" s="114">
        <f t="shared" ref="G208:I209" si="22">G209</f>
        <v>0</v>
      </c>
      <c r="H208" s="114">
        <f t="shared" si="22"/>
        <v>0</v>
      </c>
      <c r="I208" s="114">
        <f t="shared" si="22"/>
        <v>0</v>
      </c>
    </row>
    <row r="209" spans="1:9" s="32" customFormat="1" ht="15" hidden="1" x14ac:dyDescent="0.25">
      <c r="A209" s="119" t="s">
        <v>169</v>
      </c>
      <c r="B209" s="113" t="s">
        <v>484</v>
      </c>
      <c r="C209" s="113" t="s">
        <v>55</v>
      </c>
      <c r="D209" s="113" t="s">
        <v>129</v>
      </c>
      <c r="E209" s="113" t="s">
        <v>170</v>
      </c>
      <c r="F209" s="113" t="s">
        <v>58</v>
      </c>
      <c r="G209" s="114">
        <f t="shared" si="22"/>
        <v>0</v>
      </c>
      <c r="H209" s="114">
        <f t="shared" si="22"/>
        <v>0</v>
      </c>
      <c r="I209" s="114">
        <f t="shared" si="22"/>
        <v>0</v>
      </c>
    </row>
    <row r="210" spans="1:9" s="32" customFormat="1" ht="15" hidden="1" x14ac:dyDescent="0.25">
      <c r="A210" s="119" t="s">
        <v>171</v>
      </c>
      <c r="B210" s="113" t="s">
        <v>484</v>
      </c>
      <c r="C210" s="113" t="s">
        <v>55</v>
      </c>
      <c r="D210" s="113" t="s">
        <v>129</v>
      </c>
      <c r="E210" s="113" t="s">
        <v>170</v>
      </c>
      <c r="F210" s="113" t="s">
        <v>172</v>
      </c>
      <c r="G210" s="114">
        <v>0</v>
      </c>
      <c r="H210" s="114">
        <v>0</v>
      </c>
      <c r="I210" s="114">
        <v>0</v>
      </c>
    </row>
    <row r="211" spans="1:9" s="32" customFormat="1" ht="39" x14ac:dyDescent="0.25">
      <c r="A211" s="119" t="s">
        <v>165</v>
      </c>
      <c r="B211" s="113" t="s">
        <v>484</v>
      </c>
      <c r="C211" s="113" t="s">
        <v>55</v>
      </c>
      <c r="D211" s="113" t="s">
        <v>129</v>
      </c>
      <c r="E211" s="113" t="s">
        <v>166</v>
      </c>
      <c r="F211" s="113" t="s">
        <v>58</v>
      </c>
      <c r="G211" s="114">
        <f>G212</f>
        <v>360</v>
      </c>
      <c r="H211" s="114">
        <f t="shared" ref="H211:I213" si="23">H212</f>
        <v>0</v>
      </c>
      <c r="I211" s="114">
        <f t="shared" si="23"/>
        <v>0</v>
      </c>
    </row>
    <row r="212" spans="1:9" s="32" customFormat="1" ht="15" x14ac:dyDescent="0.25">
      <c r="A212" s="119" t="s">
        <v>134</v>
      </c>
      <c r="B212" s="113" t="s">
        <v>484</v>
      </c>
      <c r="C212" s="113" t="s">
        <v>55</v>
      </c>
      <c r="D212" s="113" t="s">
        <v>129</v>
      </c>
      <c r="E212" s="113" t="s">
        <v>167</v>
      </c>
      <c r="F212" s="113" t="s">
        <v>58</v>
      </c>
      <c r="G212" s="114">
        <f>G213</f>
        <v>360</v>
      </c>
      <c r="H212" s="114">
        <f t="shared" si="23"/>
        <v>0</v>
      </c>
      <c r="I212" s="114">
        <f t="shared" si="23"/>
        <v>0</v>
      </c>
    </row>
    <row r="213" spans="1:9" s="32" customFormat="1" ht="26.25" x14ac:dyDescent="0.25">
      <c r="A213" s="119" t="s">
        <v>77</v>
      </c>
      <c r="B213" s="113" t="s">
        <v>484</v>
      </c>
      <c r="C213" s="113" t="s">
        <v>55</v>
      </c>
      <c r="D213" s="113" t="s">
        <v>129</v>
      </c>
      <c r="E213" s="113" t="s">
        <v>167</v>
      </c>
      <c r="F213" s="113" t="s">
        <v>78</v>
      </c>
      <c r="G213" s="114">
        <f>G214</f>
        <v>360</v>
      </c>
      <c r="H213" s="114">
        <f t="shared" si="23"/>
        <v>0</v>
      </c>
      <c r="I213" s="114">
        <f t="shared" si="23"/>
        <v>0</v>
      </c>
    </row>
    <row r="214" spans="1:9" s="32" customFormat="1" ht="26.25" x14ac:dyDescent="0.25">
      <c r="A214" s="119" t="s">
        <v>79</v>
      </c>
      <c r="B214" s="113" t="s">
        <v>484</v>
      </c>
      <c r="C214" s="113" t="s">
        <v>55</v>
      </c>
      <c r="D214" s="113" t="s">
        <v>129</v>
      </c>
      <c r="E214" s="113" t="s">
        <v>167</v>
      </c>
      <c r="F214" s="113" t="s">
        <v>80</v>
      </c>
      <c r="G214" s="114">
        <v>360</v>
      </c>
      <c r="H214" s="114">
        <v>0</v>
      </c>
      <c r="I214" s="114">
        <v>0</v>
      </c>
    </row>
    <row r="215" spans="1:9" s="32" customFormat="1" ht="15" x14ac:dyDescent="0.25">
      <c r="A215" s="119" t="s">
        <v>173</v>
      </c>
      <c r="B215" s="113" t="s">
        <v>484</v>
      </c>
      <c r="C215" s="113" t="s">
        <v>55</v>
      </c>
      <c r="D215" s="113" t="s">
        <v>129</v>
      </c>
      <c r="E215" s="113" t="s">
        <v>174</v>
      </c>
      <c r="F215" s="113" t="s">
        <v>58</v>
      </c>
      <c r="G215" s="114">
        <f>G216</f>
        <v>598.90000000000009</v>
      </c>
      <c r="H215" s="114">
        <f t="shared" ref="H215:I217" si="24">H216</f>
        <v>1098.9000000000001</v>
      </c>
      <c r="I215" s="114">
        <f t="shared" si="24"/>
        <v>0</v>
      </c>
    </row>
    <row r="216" spans="1:9" s="32" customFormat="1" ht="15" x14ac:dyDescent="0.25">
      <c r="A216" s="119" t="s">
        <v>134</v>
      </c>
      <c r="B216" s="113" t="s">
        <v>484</v>
      </c>
      <c r="C216" s="113" t="s">
        <v>55</v>
      </c>
      <c r="D216" s="113" t="s">
        <v>129</v>
      </c>
      <c r="E216" s="113" t="s">
        <v>175</v>
      </c>
      <c r="F216" s="113" t="s">
        <v>58</v>
      </c>
      <c r="G216" s="114">
        <f>G217</f>
        <v>598.90000000000009</v>
      </c>
      <c r="H216" s="114">
        <f t="shared" si="24"/>
        <v>1098.9000000000001</v>
      </c>
      <c r="I216" s="114">
        <f t="shared" si="24"/>
        <v>0</v>
      </c>
    </row>
    <row r="217" spans="1:9" s="32" customFormat="1" ht="29.25" customHeight="1" x14ac:dyDescent="0.25">
      <c r="A217" s="119" t="s">
        <v>77</v>
      </c>
      <c r="B217" s="113" t="s">
        <v>484</v>
      </c>
      <c r="C217" s="113" t="s">
        <v>55</v>
      </c>
      <c r="D217" s="113" t="s">
        <v>129</v>
      </c>
      <c r="E217" s="113" t="s">
        <v>175</v>
      </c>
      <c r="F217" s="113" t="s">
        <v>78</v>
      </c>
      <c r="G217" s="114">
        <f>G218</f>
        <v>598.90000000000009</v>
      </c>
      <c r="H217" s="114">
        <f t="shared" si="24"/>
        <v>1098.9000000000001</v>
      </c>
      <c r="I217" s="114">
        <f t="shared" si="24"/>
        <v>0</v>
      </c>
    </row>
    <row r="218" spans="1:9" s="32" customFormat="1" ht="30" customHeight="1" x14ac:dyDescent="0.25">
      <c r="A218" s="119" t="s">
        <v>79</v>
      </c>
      <c r="B218" s="113" t="s">
        <v>484</v>
      </c>
      <c r="C218" s="113" t="s">
        <v>55</v>
      </c>
      <c r="D218" s="113" t="s">
        <v>129</v>
      </c>
      <c r="E218" s="113" t="s">
        <v>175</v>
      </c>
      <c r="F218" s="113" t="s">
        <v>80</v>
      </c>
      <c r="G218" s="114">
        <f>845.9+253-500</f>
        <v>598.90000000000009</v>
      </c>
      <c r="H218" s="114">
        <v>1098.9000000000001</v>
      </c>
      <c r="I218" s="114">
        <v>0</v>
      </c>
    </row>
    <row r="219" spans="1:9" s="32" customFormat="1" ht="51.75" hidden="1" x14ac:dyDescent="0.25">
      <c r="A219" s="119" t="s">
        <v>176</v>
      </c>
      <c r="B219" s="113" t="s">
        <v>484</v>
      </c>
      <c r="C219" s="113" t="s">
        <v>55</v>
      </c>
      <c r="D219" s="113" t="s">
        <v>129</v>
      </c>
      <c r="E219" s="113" t="s">
        <v>177</v>
      </c>
      <c r="F219" s="113" t="s">
        <v>58</v>
      </c>
      <c r="G219" s="114">
        <f>G220</f>
        <v>0</v>
      </c>
      <c r="H219" s="114">
        <f t="shared" ref="H219:I221" si="25">H220</f>
        <v>0</v>
      </c>
      <c r="I219" s="114">
        <f t="shared" si="25"/>
        <v>0</v>
      </c>
    </row>
    <row r="220" spans="1:9" s="32" customFormat="1" ht="15" hidden="1" x14ac:dyDescent="0.25">
      <c r="A220" s="119" t="s">
        <v>134</v>
      </c>
      <c r="B220" s="113" t="s">
        <v>484</v>
      </c>
      <c r="C220" s="113" t="s">
        <v>55</v>
      </c>
      <c r="D220" s="113" t="s">
        <v>129</v>
      </c>
      <c r="E220" s="113" t="s">
        <v>308</v>
      </c>
      <c r="F220" s="113" t="s">
        <v>58</v>
      </c>
      <c r="G220" s="114">
        <f>G221</f>
        <v>0</v>
      </c>
      <c r="H220" s="114">
        <f t="shared" si="25"/>
        <v>0</v>
      </c>
      <c r="I220" s="114">
        <f t="shared" si="25"/>
        <v>0</v>
      </c>
    </row>
    <row r="221" spans="1:9" s="32" customFormat="1" ht="26.25" hidden="1" x14ac:dyDescent="0.25">
      <c r="A221" s="119" t="s">
        <v>77</v>
      </c>
      <c r="B221" s="113" t="s">
        <v>484</v>
      </c>
      <c r="C221" s="113" t="s">
        <v>55</v>
      </c>
      <c r="D221" s="113" t="s">
        <v>129</v>
      </c>
      <c r="E221" s="113" t="s">
        <v>308</v>
      </c>
      <c r="F221" s="113" t="s">
        <v>180</v>
      </c>
      <c r="G221" s="114">
        <f>G222</f>
        <v>0</v>
      </c>
      <c r="H221" s="114">
        <f t="shared" si="25"/>
        <v>0</v>
      </c>
      <c r="I221" s="114">
        <f t="shared" si="25"/>
        <v>0</v>
      </c>
    </row>
    <row r="222" spans="1:9" s="32" customFormat="1" ht="26.25" hidden="1" x14ac:dyDescent="0.25">
      <c r="A222" s="119" t="s">
        <v>79</v>
      </c>
      <c r="B222" s="113" t="s">
        <v>484</v>
      </c>
      <c r="C222" s="113" t="s">
        <v>55</v>
      </c>
      <c r="D222" s="113" t="s">
        <v>129</v>
      </c>
      <c r="E222" s="113" t="s">
        <v>308</v>
      </c>
      <c r="F222" s="113" t="s">
        <v>182</v>
      </c>
      <c r="G222" s="114">
        <v>0</v>
      </c>
      <c r="H222" s="114">
        <v>0</v>
      </c>
      <c r="I222" s="114">
        <v>0</v>
      </c>
    </row>
    <row r="223" spans="1:9" s="32" customFormat="1" ht="30.75" customHeight="1" x14ac:dyDescent="0.25">
      <c r="A223" s="119" t="s">
        <v>186</v>
      </c>
      <c r="B223" s="113" t="s">
        <v>484</v>
      </c>
      <c r="C223" s="113" t="s">
        <v>55</v>
      </c>
      <c r="D223" s="113" t="s">
        <v>129</v>
      </c>
      <c r="E223" s="113" t="s">
        <v>187</v>
      </c>
      <c r="F223" s="113" t="s">
        <v>58</v>
      </c>
      <c r="G223" s="114">
        <f>G224+G227+G230+G236+G233</f>
        <v>5643.7999999999993</v>
      </c>
      <c r="H223" s="114">
        <f>H224+H227+H230+H236</f>
        <v>4564.8</v>
      </c>
      <c r="I223" s="114">
        <f t="shared" ref="I223" si="26">I224+I227+I230+I236</f>
        <v>3373</v>
      </c>
    </row>
    <row r="224" spans="1:9" s="32" customFormat="1" ht="54" customHeight="1" x14ac:dyDescent="0.25">
      <c r="A224" s="119" t="s">
        <v>188</v>
      </c>
      <c r="B224" s="113" t="s">
        <v>484</v>
      </c>
      <c r="C224" s="113" t="s">
        <v>55</v>
      </c>
      <c r="D224" s="113" t="s">
        <v>129</v>
      </c>
      <c r="E224" s="113" t="s">
        <v>189</v>
      </c>
      <c r="F224" s="113" t="s">
        <v>58</v>
      </c>
      <c r="G224" s="114">
        <f t="shared" ref="G224:I225" si="27">G225</f>
        <v>357.2</v>
      </c>
      <c r="H224" s="114">
        <f t="shared" si="27"/>
        <v>496</v>
      </c>
      <c r="I224" s="114">
        <f t="shared" si="27"/>
        <v>300</v>
      </c>
    </row>
    <row r="225" spans="1:9" s="32" customFormat="1" ht="15" x14ac:dyDescent="0.25">
      <c r="A225" s="119" t="s">
        <v>81</v>
      </c>
      <c r="B225" s="113" t="s">
        <v>484</v>
      </c>
      <c r="C225" s="113" t="s">
        <v>55</v>
      </c>
      <c r="D225" s="113" t="s">
        <v>129</v>
      </c>
      <c r="E225" s="113" t="s">
        <v>189</v>
      </c>
      <c r="F225" s="113" t="s">
        <v>82</v>
      </c>
      <c r="G225" s="114">
        <f t="shared" si="27"/>
        <v>357.2</v>
      </c>
      <c r="H225" s="114">
        <f t="shared" si="27"/>
        <v>496</v>
      </c>
      <c r="I225" s="114">
        <f t="shared" si="27"/>
        <v>300</v>
      </c>
    </row>
    <row r="226" spans="1:9" s="32" customFormat="1" ht="15" x14ac:dyDescent="0.25">
      <c r="A226" s="119" t="s">
        <v>83</v>
      </c>
      <c r="B226" s="113" t="s">
        <v>484</v>
      </c>
      <c r="C226" s="113" t="s">
        <v>55</v>
      </c>
      <c r="D226" s="113" t="s">
        <v>129</v>
      </c>
      <c r="E226" s="113" t="s">
        <v>189</v>
      </c>
      <c r="F226" s="113" t="s">
        <v>84</v>
      </c>
      <c r="G226" s="114">
        <v>357.2</v>
      </c>
      <c r="H226" s="114">
        <v>496</v>
      </c>
      <c r="I226" s="114">
        <v>300</v>
      </c>
    </row>
    <row r="227" spans="1:9" s="32" customFormat="1" ht="29.25" customHeight="1" x14ac:dyDescent="0.25">
      <c r="A227" s="119" t="s">
        <v>190</v>
      </c>
      <c r="B227" s="113" t="s">
        <v>484</v>
      </c>
      <c r="C227" s="113" t="s">
        <v>55</v>
      </c>
      <c r="D227" s="113" t="s">
        <v>129</v>
      </c>
      <c r="E227" s="113" t="s">
        <v>191</v>
      </c>
      <c r="F227" s="113" t="s">
        <v>58</v>
      </c>
      <c r="G227" s="114">
        <f>G228+G239</f>
        <v>5071.2999999999993</v>
      </c>
      <c r="H227" s="114">
        <f>H228+H239</f>
        <v>4068.8</v>
      </c>
      <c r="I227" s="114">
        <f>I228+I239</f>
        <v>3073</v>
      </c>
    </row>
    <row r="228" spans="1:9" s="32" customFormat="1" ht="68.25" customHeight="1" x14ac:dyDescent="0.25">
      <c r="A228" s="119" t="s">
        <v>67</v>
      </c>
      <c r="B228" s="113" t="s">
        <v>484</v>
      </c>
      <c r="C228" s="113" t="s">
        <v>55</v>
      </c>
      <c r="D228" s="113" t="s">
        <v>129</v>
      </c>
      <c r="E228" s="113" t="s">
        <v>191</v>
      </c>
      <c r="F228" s="113" t="s">
        <v>68</v>
      </c>
      <c r="G228" s="114">
        <f>G229</f>
        <v>2545.3999999999996</v>
      </c>
      <c r="H228" s="114">
        <f>H229</f>
        <v>2600</v>
      </c>
      <c r="I228" s="114">
        <f>I229</f>
        <v>2600</v>
      </c>
    </row>
    <row r="229" spans="1:9" s="32" customFormat="1" ht="18" customHeight="1" x14ac:dyDescent="0.25">
      <c r="A229" s="119" t="s">
        <v>192</v>
      </c>
      <c r="B229" s="113" t="s">
        <v>484</v>
      </c>
      <c r="C229" s="113" t="s">
        <v>55</v>
      </c>
      <c r="D229" s="113" t="s">
        <v>129</v>
      </c>
      <c r="E229" s="113" t="s">
        <v>191</v>
      </c>
      <c r="F229" s="113" t="s">
        <v>193</v>
      </c>
      <c r="G229" s="114">
        <f>2111.4+11.6+637.7-10.8-204.5</f>
        <v>2545.3999999999996</v>
      </c>
      <c r="H229" s="114">
        <v>2600</v>
      </c>
      <c r="I229" s="114">
        <v>2600</v>
      </c>
    </row>
    <row r="230" spans="1:9" ht="31.5" customHeight="1" x14ac:dyDescent="0.25">
      <c r="A230" s="119" t="s">
        <v>645</v>
      </c>
      <c r="B230" s="113" t="s">
        <v>484</v>
      </c>
      <c r="C230" s="113" t="s">
        <v>55</v>
      </c>
      <c r="D230" s="113" t="s">
        <v>129</v>
      </c>
      <c r="E230" s="113" t="s">
        <v>646</v>
      </c>
      <c r="F230" s="113" t="s">
        <v>58</v>
      </c>
      <c r="G230" s="114">
        <f>G231</f>
        <v>204.5</v>
      </c>
      <c r="H230" s="114">
        <f t="shared" ref="H230:I231" si="28">H231</f>
        <v>0</v>
      </c>
      <c r="I230" s="114">
        <f t="shared" si="28"/>
        <v>0</v>
      </c>
    </row>
    <row r="231" spans="1:9" ht="70.5" customHeight="1" x14ac:dyDescent="0.25">
      <c r="A231" s="119" t="s">
        <v>67</v>
      </c>
      <c r="B231" s="113" t="s">
        <v>484</v>
      </c>
      <c r="C231" s="113" t="s">
        <v>55</v>
      </c>
      <c r="D231" s="113" t="s">
        <v>129</v>
      </c>
      <c r="E231" s="113" t="s">
        <v>646</v>
      </c>
      <c r="F231" s="113" t="s">
        <v>68</v>
      </c>
      <c r="G231" s="114">
        <f>G232</f>
        <v>204.5</v>
      </c>
      <c r="H231" s="114">
        <f t="shared" si="28"/>
        <v>0</v>
      </c>
      <c r="I231" s="114">
        <f t="shared" si="28"/>
        <v>0</v>
      </c>
    </row>
    <row r="232" spans="1:9" ht="18" customHeight="1" x14ac:dyDescent="0.25">
      <c r="A232" s="119" t="s">
        <v>192</v>
      </c>
      <c r="B232" s="113" t="s">
        <v>484</v>
      </c>
      <c r="C232" s="113" t="s">
        <v>55</v>
      </c>
      <c r="D232" s="113" t="s">
        <v>129</v>
      </c>
      <c r="E232" s="113" t="s">
        <v>646</v>
      </c>
      <c r="F232" s="113" t="s">
        <v>193</v>
      </c>
      <c r="G232" s="114">
        <v>204.5</v>
      </c>
      <c r="H232" s="114">
        <v>0</v>
      </c>
      <c r="I232" s="114">
        <v>0</v>
      </c>
    </row>
    <row r="233" spans="1:9" ht="40.5" hidden="1" customHeight="1" x14ac:dyDescent="0.25">
      <c r="A233" s="119" t="s">
        <v>643</v>
      </c>
      <c r="B233" s="113" t="s">
        <v>484</v>
      </c>
      <c r="C233" s="113" t="s">
        <v>55</v>
      </c>
      <c r="D233" s="113" t="s">
        <v>129</v>
      </c>
      <c r="E233" s="113" t="s">
        <v>647</v>
      </c>
      <c r="F233" s="113" t="s">
        <v>58</v>
      </c>
      <c r="G233" s="114">
        <f>G234</f>
        <v>0</v>
      </c>
      <c r="H233" s="114">
        <v>0</v>
      </c>
      <c r="I233" s="114">
        <v>0</v>
      </c>
    </row>
    <row r="234" spans="1:9" ht="18" hidden="1" customHeight="1" x14ac:dyDescent="0.25">
      <c r="A234" s="119" t="s">
        <v>81</v>
      </c>
      <c r="B234" s="113" t="s">
        <v>484</v>
      </c>
      <c r="C234" s="113" t="s">
        <v>55</v>
      </c>
      <c r="D234" s="113" t="s">
        <v>129</v>
      </c>
      <c r="E234" s="113" t="s">
        <v>647</v>
      </c>
      <c r="F234" s="113" t="s">
        <v>82</v>
      </c>
      <c r="G234" s="114">
        <f>G235</f>
        <v>0</v>
      </c>
      <c r="H234" s="114">
        <v>0</v>
      </c>
      <c r="I234" s="114">
        <v>0</v>
      </c>
    </row>
    <row r="235" spans="1:9" ht="18" hidden="1" customHeight="1" x14ac:dyDescent="0.25">
      <c r="A235" s="119" t="s">
        <v>83</v>
      </c>
      <c r="B235" s="113" t="s">
        <v>484</v>
      </c>
      <c r="C235" s="113" t="s">
        <v>55</v>
      </c>
      <c r="D235" s="113" t="s">
        <v>129</v>
      </c>
      <c r="E235" s="113" t="s">
        <v>647</v>
      </c>
      <c r="F235" s="113" t="s">
        <v>84</v>
      </c>
      <c r="G235" s="114"/>
      <c r="H235" s="114">
        <v>0</v>
      </c>
      <c r="I235" s="114">
        <v>0</v>
      </c>
    </row>
    <row r="236" spans="1:9" ht="44.25" customHeight="1" x14ac:dyDescent="0.25">
      <c r="A236" s="119" t="s">
        <v>648</v>
      </c>
      <c r="B236" s="113" t="s">
        <v>484</v>
      </c>
      <c r="C236" s="113" t="s">
        <v>55</v>
      </c>
      <c r="D236" s="113" t="s">
        <v>129</v>
      </c>
      <c r="E236" s="113" t="s">
        <v>649</v>
      </c>
      <c r="F236" s="113" t="s">
        <v>58</v>
      </c>
      <c r="G236" s="114">
        <f>G237</f>
        <v>10.8</v>
      </c>
      <c r="H236" s="114">
        <f t="shared" ref="H236:I237" si="29">H237</f>
        <v>0</v>
      </c>
      <c r="I236" s="114">
        <f t="shared" si="29"/>
        <v>0</v>
      </c>
    </row>
    <row r="237" spans="1:9" ht="70.5" customHeight="1" x14ac:dyDescent="0.25">
      <c r="A237" s="119" t="s">
        <v>67</v>
      </c>
      <c r="B237" s="113" t="s">
        <v>484</v>
      </c>
      <c r="C237" s="113" t="s">
        <v>55</v>
      </c>
      <c r="D237" s="113" t="s">
        <v>129</v>
      </c>
      <c r="E237" s="113" t="s">
        <v>649</v>
      </c>
      <c r="F237" s="113" t="s">
        <v>68</v>
      </c>
      <c r="G237" s="114">
        <f>G238</f>
        <v>10.8</v>
      </c>
      <c r="H237" s="114">
        <f t="shared" si="29"/>
        <v>0</v>
      </c>
      <c r="I237" s="114">
        <f t="shared" si="29"/>
        <v>0</v>
      </c>
    </row>
    <row r="238" spans="1:9" ht="18" customHeight="1" x14ac:dyDescent="0.25">
      <c r="A238" s="119" t="s">
        <v>192</v>
      </c>
      <c r="B238" s="113" t="s">
        <v>484</v>
      </c>
      <c r="C238" s="113" t="s">
        <v>55</v>
      </c>
      <c r="D238" s="113" t="s">
        <v>129</v>
      </c>
      <c r="E238" s="113" t="s">
        <v>649</v>
      </c>
      <c r="F238" s="113" t="s">
        <v>193</v>
      </c>
      <c r="G238" s="114">
        <v>10.8</v>
      </c>
      <c r="H238" s="114">
        <v>0</v>
      </c>
      <c r="I238" s="114">
        <v>0</v>
      </c>
    </row>
    <row r="239" spans="1:9" s="32" customFormat="1" ht="32.25" customHeight="1" x14ac:dyDescent="0.25">
      <c r="A239" s="119" t="s">
        <v>77</v>
      </c>
      <c r="B239" s="113" t="s">
        <v>484</v>
      </c>
      <c r="C239" s="113" t="s">
        <v>55</v>
      </c>
      <c r="D239" s="113" t="s">
        <v>129</v>
      </c>
      <c r="E239" s="113" t="s">
        <v>191</v>
      </c>
      <c r="F239" s="113" t="s">
        <v>78</v>
      </c>
      <c r="G239" s="114">
        <f>G240</f>
        <v>2525.9</v>
      </c>
      <c r="H239" s="114">
        <f>H240</f>
        <v>1468.8</v>
      </c>
      <c r="I239" s="114">
        <f>I240</f>
        <v>473</v>
      </c>
    </row>
    <row r="240" spans="1:9" s="32" customFormat="1" ht="31.5" customHeight="1" x14ac:dyDescent="0.25">
      <c r="A240" s="119" t="s">
        <v>208</v>
      </c>
      <c r="B240" s="113" t="s">
        <v>484</v>
      </c>
      <c r="C240" s="113" t="s">
        <v>55</v>
      </c>
      <c r="D240" s="113" t="s">
        <v>129</v>
      </c>
      <c r="E240" s="113" t="s">
        <v>191</v>
      </c>
      <c r="F240" s="113" t="s">
        <v>80</v>
      </c>
      <c r="G240" s="114">
        <f>2525.9</f>
        <v>2525.9</v>
      </c>
      <c r="H240" s="114">
        <f>1757.3-288.5</f>
        <v>1468.8</v>
      </c>
      <c r="I240" s="114">
        <v>473</v>
      </c>
    </row>
    <row r="241" spans="1:9" ht="15" x14ac:dyDescent="0.25">
      <c r="A241" s="119" t="s">
        <v>194</v>
      </c>
      <c r="B241" s="113" t="s">
        <v>484</v>
      </c>
      <c r="C241" s="113" t="s">
        <v>60</v>
      </c>
      <c r="D241" s="113" t="s">
        <v>56</v>
      </c>
      <c r="E241" s="113" t="s">
        <v>57</v>
      </c>
      <c r="F241" s="113" t="s">
        <v>58</v>
      </c>
      <c r="G241" s="114">
        <f t="shared" ref="G241:I246" si="30">G242</f>
        <v>82.899999999999991</v>
      </c>
      <c r="H241" s="114">
        <f t="shared" si="30"/>
        <v>82.9</v>
      </c>
      <c r="I241" s="114">
        <f t="shared" si="30"/>
        <v>82.9</v>
      </c>
    </row>
    <row r="242" spans="1:9" ht="20.25" customHeight="1" x14ac:dyDescent="0.25">
      <c r="A242" s="119" t="s">
        <v>195</v>
      </c>
      <c r="B242" s="113" t="s">
        <v>484</v>
      </c>
      <c r="C242" s="113" t="s">
        <v>60</v>
      </c>
      <c r="D242" s="113" t="s">
        <v>196</v>
      </c>
      <c r="E242" s="113" t="s">
        <v>57</v>
      </c>
      <c r="F242" s="113" t="s">
        <v>58</v>
      </c>
      <c r="G242" s="114">
        <f t="shared" si="30"/>
        <v>82.899999999999991</v>
      </c>
      <c r="H242" s="114">
        <f t="shared" si="30"/>
        <v>82.9</v>
      </c>
      <c r="I242" s="114">
        <f t="shared" si="30"/>
        <v>82.9</v>
      </c>
    </row>
    <row r="243" spans="1:9" ht="26.25" x14ac:dyDescent="0.25">
      <c r="A243" s="119" t="s">
        <v>61</v>
      </c>
      <c r="B243" s="113" t="s">
        <v>484</v>
      </c>
      <c r="C243" s="113" t="s">
        <v>60</v>
      </c>
      <c r="D243" s="113" t="s">
        <v>196</v>
      </c>
      <c r="E243" s="113" t="s">
        <v>62</v>
      </c>
      <c r="F243" s="113" t="s">
        <v>58</v>
      </c>
      <c r="G243" s="114">
        <f t="shared" si="30"/>
        <v>82.899999999999991</v>
      </c>
      <c r="H243" s="114">
        <f t="shared" si="30"/>
        <v>82.9</v>
      </c>
      <c r="I243" s="114">
        <f t="shared" si="30"/>
        <v>82.9</v>
      </c>
    </row>
    <row r="244" spans="1:9" ht="26.25" x14ac:dyDescent="0.25">
      <c r="A244" s="119" t="s">
        <v>63</v>
      </c>
      <c r="B244" s="113" t="s">
        <v>484</v>
      </c>
      <c r="C244" s="113" t="s">
        <v>60</v>
      </c>
      <c r="D244" s="113" t="s">
        <v>196</v>
      </c>
      <c r="E244" s="113" t="s">
        <v>64</v>
      </c>
      <c r="F244" s="113" t="s">
        <v>58</v>
      </c>
      <c r="G244" s="114">
        <f t="shared" si="30"/>
        <v>82.899999999999991</v>
      </c>
      <c r="H244" s="114">
        <f t="shared" si="30"/>
        <v>82.9</v>
      </c>
      <c r="I244" s="114">
        <f t="shared" si="30"/>
        <v>82.9</v>
      </c>
    </row>
    <row r="245" spans="1:9" ht="26.25" x14ac:dyDescent="0.25">
      <c r="A245" s="119" t="s">
        <v>197</v>
      </c>
      <c r="B245" s="113" t="s">
        <v>484</v>
      </c>
      <c r="C245" s="113" t="s">
        <v>60</v>
      </c>
      <c r="D245" s="113" t="s">
        <v>196</v>
      </c>
      <c r="E245" s="113" t="s">
        <v>198</v>
      </c>
      <c r="F245" s="113" t="s">
        <v>58</v>
      </c>
      <c r="G245" s="114">
        <f>G246+G248</f>
        <v>82.899999999999991</v>
      </c>
      <c r="H245" s="114">
        <f t="shared" ref="H245:I245" si="31">H246+H248</f>
        <v>82.9</v>
      </c>
      <c r="I245" s="114">
        <f t="shared" si="31"/>
        <v>82.9</v>
      </c>
    </row>
    <row r="246" spans="1:9" ht="51" customHeight="1" x14ac:dyDescent="0.25">
      <c r="A246" s="119" t="s">
        <v>67</v>
      </c>
      <c r="B246" s="113" t="s">
        <v>484</v>
      </c>
      <c r="C246" s="113" t="s">
        <v>60</v>
      </c>
      <c r="D246" s="113" t="s">
        <v>196</v>
      </c>
      <c r="E246" s="113" t="s">
        <v>198</v>
      </c>
      <c r="F246" s="113" t="s">
        <v>68</v>
      </c>
      <c r="G246" s="114">
        <f t="shared" si="30"/>
        <v>76.599999999999994</v>
      </c>
      <c r="H246" s="114">
        <f t="shared" si="30"/>
        <v>79.5</v>
      </c>
      <c r="I246" s="114">
        <f t="shared" si="30"/>
        <v>82.2</v>
      </c>
    </row>
    <row r="247" spans="1:9" ht="26.25" x14ac:dyDescent="0.25">
      <c r="A247" s="119" t="s">
        <v>69</v>
      </c>
      <c r="B247" s="113" t="s">
        <v>484</v>
      </c>
      <c r="C247" s="113" t="s">
        <v>60</v>
      </c>
      <c r="D247" s="113" t="s">
        <v>196</v>
      </c>
      <c r="E247" s="113" t="s">
        <v>198</v>
      </c>
      <c r="F247" s="113" t="s">
        <v>70</v>
      </c>
      <c r="G247" s="114">
        <f>76.3+0.3</f>
        <v>76.599999999999994</v>
      </c>
      <c r="H247" s="114">
        <f>79.2+0.3</f>
        <v>79.5</v>
      </c>
      <c r="I247" s="114">
        <f>81.9+0.3</f>
        <v>82.2</v>
      </c>
    </row>
    <row r="248" spans="1:9" ht="26.25" x14ac:dyDescent="0.25">
      <c r="A248" s="119" t="s">
        <v>77</v>
      </c>
      <c r="B248" s="113" t="s">
        <v>484</v>
      </c>
      <c r="C248" s="113" t="s">
        <v>60</v>
      </c>
      <c r="D248" s="113" t="s">
        <v>196</v>
      </c>
      <c r="E248" s="113" t="s">
        <v>198</v>
      </c>
      <c r="F248" s="113" t="s">
        <v>78</v>
      </c>
      <c r="G248" s="114">
        <f>G249</f>
        <v>6.3</v>
      </c>
      <c r="H248" s="114">
        <f t="shared" ref="H248:I248" si="32">H249</f>
        <v>3.4</v>
      </c>
      <c r="I248" s="114">
        <f t="shared" si="32"/>
        <v>0.7</v>
      </c>
    </row>
    <row r="249" spans="1:9" ht="26.25" x14ac:dyDescent="0.25">
      <c r="A249" s="119" t="s">
        <v>208</v>
      </c>
      <c r="B249" s="113" t="s">
        <v>484</v>
      </c>
      <c r="C249" s="113" t="s">
        <v>60</v>
      </c>
      <c r="D249" s="113" t="s">
        <v>196</v>
      </c>
      <c r="E249" s="113" t="s">
        <v>198</v>
      </c>
      <c r="F249" s="113" t="s">
        <v>80</v>
      </c>
      <c r="G249" s="114">
        <v>6.3</v>
      </c>
      <c r="H249" s="114">
        <v>3.4</v>
      </c>
      <c r="I249" s="114">
        <v>0.7</v>
      </c>
    </row>
    <row r="250" spans="1:9" ht="15" hidden="1" x14ac:dyDescent="0.25">
      <c r="A250" s="119"/>
      <c r="B250" s="113"/>
      <c r="C250" s="113"/>
      <c r="D250" s="113"/>
      <c r="E250" s="113"/>
      <c r="F250" s="113"/>
      <c r="G250" s="114"/>
      <c r="H250" s="114"/>
      <c r="I250" s="114"/>
    </row>
    <row r="251" spans="1:9" ht="26.25" x14ac:dyDescent="0.25">
      <c r="A251" s="119" t="s">
        <v>199</v>
      </c>
      <c r="B251" s="113" t="s">
        <v>484</v>
      </c>
      <c r="C251" s="113" t="s">
        <v>196</v>
      </c>
      <c r="D251" s="113" t="s">
        <v>56</v>
      </c>
      <c r="E251" s="113" t="s">
        <v>57</v>
      </c>
      <c r="F251" s="113" t="s">
        <v>58</v>
      </c>
      <c r="G251" s="114">
        <f t="shared" ref="G251:I252" si="33">G252</f>
        <v>3297.1</v>
      </c>
      <c r="H251" s="114">
        <f>H308</f>
        <v>2262.5</v>
      </c>
      <c r="I251" s="114">
        <f>I308</f>
        <v>2251.5</v>
      </c>
    </row>
    <row r="252" spans="1:9" ht="31.5" customHeight="1" x14ac:dyDescent="0.25">
      <c r="A252" s="119" t="s">
        <v>200</v>
      </c>
      <c r="B252" s="113" t="s">
        <v>484</v>
      </c>
      <c r="C252" s="113" t="s">
        <v>196</v>
      </c>
      <c r="D252" s="113" t="s">
        <v>201</v>
      </c>
      <c r="E252" s="113" t="s">
        <v>57</v>
      </c>
      <c r="F252" s="113" t="s">
        <v>58</v>
      </c>
      <c r="G252" s="114">
        <f t="shared" si="33"/>
        <v>3297.1</v>
      </c>
      <c r="H252" s="114">
        <f t="shared" si="33"/>
        <v>0</v>
      </c>
      <c r="I252" s="114">
        <f t="shared" si="33"/>
        <v>0</v>
      </c>
    </row>
    <row r="253" spans="1:9" ht="56.25" customHeight="1" x14ac:dyDescent="0.25">
      <c r="A253" s="119" t="s">
        <v>157</v>
      </c>
      <c r="B253" s="113" t="s">
        <v>484</v>
      </c>
      <c r="C253" s="113" t="s">
        <v>196</v>
      </c>
      <c r="D253" s="113" t="s">
        <v>201</v>
      </c>
      <c r="E253" s="113" t="s">
        <v>158</v>
      </c>
      <c r="F253" s="113" t="s">
        <v>58</v>
      </c>
      <c r="G253" s="114">
        <f>G259+G290+G298</f>
        <v>3297.1</v>
      </c>
      <c r="H253" s="114">
        <f>H254+H259</f>
        <v>0</v>
      </c>
      <c r="I253" s="114">
        <f>I254+I259</f>
        <v>0</v>
      </c>
    </row>
    <row r="254" spans="1:9" ht="22.5" hidden="1" customHeight="1" x14ac:dyDescent="0.25">
      <c r="A254" s="119" t="s">
        <v>159</v>
      </c>
      <c r="B254" s="113" t="s">
        <v>484</v>
      </c>
      <c r="C254" s="113" t="s">
        <v>196</v>
      </c>
      <c r="D254" s="113" t="s">
        <v>201</v>
      </c>
      <c r="E254" s="113" t="s">
        <v>160</v>
      </c>
      <c r="F254" s="113" t="s">
        <v>58</v>
      </c>
      <c r="G254" s="114">
        <f>G255+G291</f>
        <v>0</v>
      </c>
      <c r="H254" s="146"/>
      <c r="I254" s="146"/>
    </row>
    <row r="255" spans="1:9" ht="19.5" hidden="1" customHeight="1" x14ac:dyDescent="0.25">
      <c r="A255" s="119" t="s">
        <v>223</v>
      </c>
      <c r="B255" s="113" t="s">
        <v>484</v>
      </c>
      <c r="C255" s="113" t="s">
        <v>196</v>
      </c>
      <c r="D255" s="113" t="s">
        <v>201</v>
      </c>
      <c r="E255" s="113" t="s">
        <v>224</v>
      </c>
      <c r="F255" s="113" t="s">
        <v>58</v>
      </c>
      <c r="G255" s="114">
        <f>G256</f>
        <v>0</v>
      </c>
      <c r="H255" s="146"/>
      <c r="I255" s="146"/>
    </row>
    <row r="256" spans="1:9" ht="21" hidden="1" customHeight="1" x14ac:dyDescent="0.25">
      <c r="A256" s="119" t="s">
        <v>134</v>
      </c>
      <c r="B256" s="113" t="s">
        <v>484</v>
      </c>
      <c r="C256" s="113" t="s">
        <v>196</v>
      </c>
      <c r="D256" s="113" t="s">
        <v>201</v>
      </c>
      <c r="E256" s="113" t="s">
        <v>225</v>
      </c>
      <c r="F256" s="113" t="s">
        <v>58</v>
      </c>
      <c r="G256" s="114">
        <f>G257</f>
        <v>0</v>
      </c>
      <c r="H256" s="146"/>
      <c r="I256" s="146"/>
    </row>
    <row r="257" spans="1:9" ht="22.5" hidden="1" customHeight="1" x14ac:dyDescent="0.25">
      <c r="A257" s="119" t="s">
        <v>77</v>
      </c>
      <c r="B257" s="113" t="s">
        <v>484</v>
      </c>
      <c r="C257" s="113" t="s">
        <v>196</v>
      </c>
      <c r="D257" s="113" t="s">
        <v>201</v>
      </c>
      <c r="E257" s="113" t="s">
        <v>225</v>
      </c>
      <c r="F257" s="113" t="s">
        <v>78</v>
      </c>
      <c r="G257" s="114">
        <f>G258</f>
        <v>0</v>
      </c>
      <c r="H257" s="146"/>
      <c r="I257" s="146"/>
    </row>
    <row r="258" spans="1:9" ht="26.25" hidden="1" customHeight="1" x14ac:dyDescent="0.25">
      <c r="A258" s="119" t="s">
        <v>79</v>
      </c>
      <c r="B258" s="113" t="s">
        <v>484</v>
      </c>
      <c r="C258" s="113" t="s">
        <v>196</v>
      </c>
      <c r="D258" s="113" t="s">
        <v>201</v>
      </c>
      <c r="E258" s="113" t="s">
        <v>225</v>
      </c>
      <c r="F258" s="113" t="s">
        <v>80</v>
      </c>
      <c r="G258" s="114">
        <v>0</v>
      </c>
      <c r="H258" s="146"/>
      <c r="I258" s="146"/>
    </row>
    <row r="259" spans="1:9" ht="39" x14ac:dyDescent="0.25">
      <c r="A259" s="119" t="s">
        <v>202</v>
      </c>
      <c r="B259" s="113" t="s">
        <v>484</v>
      </c>
      <c r="C259" s="113" t="s">
        <v>196</v>
      </c>
      <c r="D259" s="113" t="s">
        <v>201</v>
      </c>
      <c r="E259" s="113" t="s">
        <v>203</v>
      </c>
      <c r="F259" s="113" t="s">
        <v>58</v>
      </c>
      <c r="G259" s="114">
        <f>G279+G260+G275</f>
        <v>2785.1</v>
      </c>
      <c r="H259" s="114">
        <v>0</v>
      </c>
      <c r="I259" s="114">
        <v>0</v>
      </c>
    </row>
    <row r="260" spans="1:9" ht="77.25" x14ac:dyDescent="0.25">
      <c r="A260" s="119" t="s">
        <v>204</v>
      </c>
      <c r="B260" s="113" t="s">
        <v>484</v>
      </c>
      <c r="C260" s="113" t="s">
        <v>196</v>
      </c>
      <c r="D260" s="113" t="s">
        <v>201</v>
      </c>
      <c r="E260" s="113" t="s">
        <v>205</v>
      </c>
      <c r="F260" s="113" t="s">
        <v>58</v>
      </c>
      <c r="G260" s="114">
        <f>G261+G264+G267+G270</f>
        <v>2736.1</v>
      </c>
      <c r="H260" s="114">
        <f t="shared" ref="H260:I260" si="34">H261+H264+H267+H270</f>
        <v>0</v>
      </c>
      <c r="I260" s="114">
        <f t="shared" si="34"/>
        <v>0</v>
      </c>
    </row>
    <row r="261" spans="1:9" ht="51.75" x14ac:dyDescent="0.25">
      <c r="A261" s="119" t="s">
        <v>188</v>
      </c>
      <c r="B261" s="113" t="s">
        <v>484</v>
      </c>
      <c r="C261" s="113" t="s">
        <v>196</v>
      </c>
      <c r="D261" s="113" t="s">
        <v>201</v>
      </c>
      <c r="E261" s="113" t="s">
        <v>206</v>
      </c>
      <c r="F261" s="113" t="s">
        <v>58</v>
      </c>
      <c r="G261" s="114">
        <f t="shared" ref="G261:I262" si="35">G262</f>
        <v>4</v>
      </c>
      <c r="H261" s="114">
        <f t="shared" si="35"/>
        <v>0</v>
      </c>
      <c r="I261" s="114">
        <f t="shared" si="35"/>
        <v>0</v>
      </c>
    </row>
    <row r="262" spans="1:9" ht="16.5" customHeight="1" x14ac:dyDescent="0.25">
      <c r="A262" s="119" t="s">
        <v>81</v>
      </c>
      <c r="B262" s="113" t="s">
        <v>484</v>
      </c>
      <c r="C262" s="113" t="s">
        <v>196</v>
      </c>
      <c r="D262" s="113" t="s">
        <v>201</v>
      </c>
      <c r="E262" s="113" t="s">
        <v>206</v>
      </c>
      <c r="F262" s="113" t="s">
        <v>82</v>
      </c>
      <c r="G262" s="114">
        <f t="shared" si="35"/>
        <v>4</v>
      </c>
      <c r="H262" s="114">
        <f t="shared" si="35"/>
        <v>0</v>
      </c>
      <c r="I262" s="114">
        <f t="shared" si="35"/>
        <v>0</v>
      </c>
    </row>
    <row r="263" spans="1:9" ht="19.5" customHeight="1" x14ac:dyDescent="0.25">
      <c r="A263" s="119" t="s">
        <v>83</v>
      </c>
      <c r="B263" s="113" t="s">
        <v>484</v>
      </c>
      <c r="C263" s="113" t="s">
        <v>196</v>
      </c>
      <c r="D263" s="113" t="s">
        <v>201</v>
      </c>
      <c r="E263" s="113" t="s">
        <v>206</v>
      </c>
      <c r="F263" s="113" t="s">
        <v>84</v>
      </c>
      <c r="G263" s="114">
        <v>4</v>
      </c>
      <c r="H263" s="114">
        <v>0</v>
      </c>
      <c r="I263" s="114">
        <v>0</v>
      </c>
    </row>
    <row r="264" spans="1:9" ht="29.25" customHeight="1" x14ac:dyDescent="0.25">
      <c r="A264" s="119" t="s">
        <v>190</v>
      </c>
      <c r="B264" s="113" t="s">
        <v>484</v>
      </c>
      <c r="C264" s="113" t="s">
        <v>196</v>
      </c>
      <c r="D264" s="113" t="s">
        <v>201</v>
      </c>
      <c r="E264" s="113" t="s">
        <v>207</v>
      </c>
      <c r="F264" s="113" t="s">
        <v>58</v>
      </c>
      <c r="G264" s="114">
        <f>G265+G273</f>
        <v>2374.1</v>
      </c>
      <c r="H264" s="114">
        <v>0</v>
      </c>
      <c r="I264" s="114">
        <f>I265+I273</f>
        <v>0</v>
      </c>
    </row>
    <row r="265" spans="1:9" ht="64.5" x14ac:dyDescent="0.25">
      <c r="A265" s="119" t="s">
        <v>67</v>
      </c>
      <c r="B265" s="113" t="s">
        <v>484</v>
      </c>
      <c r="C265" s="113" t="s">
        <v>196</v>
      </c>
      <c r="D265" s="113" t="s">
        <v>201</v>
      </c>
      <c r="E265" s="113" t="s">
        <v>207</v>
      </c>
      <c r="F265" s="113" t="s">
        <v>68</v>
      </c>
      <c r="G265" s="114">
        <f>G266</f>
        <v>2180</v>
      </c>
      <c r="H265" s="114">
        <f>H266</f>
        <v>0</v>
      </c>
      <c r="I265" s="114">
        <f>I266</f>
        <v>0</v>
      </c>
    </row>
    <row r="266" spans="1:9" ht="15" x14ac:dyDescent="0.25">
      <c r="A266" s="119" t="s">
        <v>192</v>
      </c>
      <c r="B266" s="113" t="s">
        <v>484</v>
      </c>
      <c r="C266" s="113" t="s">
        <v>196</v>
      </c>
      <c r="D266" s="113" t="s">
        <v>201</v>
      </c>
      <c r="E266" s="113" t="s">
        <v>207</v>
      </c>
      <c r="F266" s="113" t="s">
        <v>193</v>
      </c>
      <c r="G266" s="114">
        <f>2520.1-340.1</f>
        <v>2180</v>
      </c>
      <c r="H266" s="114">
        <v>0</v>
      </c>
      <c r="I266" s="114">
        <v>0</v>
      </c>
    </row>
    <row r="267" spans="1:9" ht="26.25" x14ac:dyDescent="0.25">
      <c r="A267" s="119" t="s">
        <v>645</v>
      </c>
      <c r="B267" s="113" t="s">
        <v>484</v>
      </c>
      <c r="C267" s="113" t="s">
        <v>196</v>
      </c>
      <c r="D267" s="113" t="s">
        <v>201</v>
      </c>
      <c r="E267" s="113" t="s">
        <v>650</v>
      </c>
      <c r="F267" s="113" t="s">
        <v>58</v>
      </c>
      <c r="G267" s="114">
        <f>G268</f>
        <v>340.1</v>
      </c>
      <c r="H267" s="114">
        <f t="shared" ref="H267:I268" si="36">H268</f>
        <v>0</v>
      </c>
      <c r="I267" s="114">
        <f t="shared" si="36"/>
        <v>0</v>
      </c>
    </row>
    <row r="268" spans="1:9" ht="64.5" x14ac:dyDescent="0.25">
      <c r="A268" s="119" t="s">
        <v>67</v>
      </c>
      <c r="B268" s="113" t="s">
        <v>484</v>
      </c>
      <c r="C268" s="113" t="s">
        <v>196</v>
      </c>
      <c r="D268" s="113" t="s">
        <v>201</v>
      </c>
      <c r="E268" s="113" t="s">
        <v>650</v>
      </c>
      <c r="F268" s="113" t="s">
        <v>68</v>
      </c>
      <c r="G268" s="114">
        <f>G269</f>
        <v>340.1</v>
      </c>
      <c r="H268" s="114">
        <f t="shared" si="36"/>
        <v>0</v>
      </c>
      <c r="I268" s="114">
        <f t="shared" si="36"/>
        <v>0</v>
      </c>
    </row>
    <row r="269" spans="1:9" ht="15" x14ac:dyDescent="0.25">
      <c r="A269" s="119" t="s">
        <v>192</v>
      </c>
      <c r="B269" s="113" t="s">
        <v>484</v>
      </c>
      <c r="C269" s="113" t="s">
        <v>196</v>
      </c>
      <c r="D269" s="113" t="s">
        <v>201</v>
      </c>
      <c r="E269" s="113" t="s">
        <v>650</v>
      </c>
      <c r="F269" s="113" t="s">
        <v>193</v>
      </c>
      <c r="G269" s="114">
        <v>340.1</v>
      </c>
      <c r="H269" s="114">
        <v>0</v>
      </c>
      <c r="I269" s="114">
        <v>0</v>
      </c>
    </row>
    <row r="270" spans="1:9" ht="39" x14ac:dyDescent="0.25">
      <c r="A270" s="119" t="s">
        <v>648</v>
      </c>
      <c r="B270" s="113" t="s">
        <v>484</v>
      </c>
      <c r="C270" s="113" t="s">
        <v>196</v>
      </c>
      <c r="D270" s="113" t="s">
        <v>201</v>
      </c>
      <c r="E270" s="113" t="s">
        <v>651</v>
      </c>
      <c r="F270" s="113" t="s">
        <v>58</v>
      </c>
      <c r="G270" s="114">
        <f>G271</f>
        <v>17.899999999999999</v>
      </c>
      <c r="H270" s="114">
        <f t="shared" ref="H270:I271" si="37">H271</f>
        <v>0</v>
      </c>
      <c r="I270" s="114">
        <f t="shared" si="37"/>
        <v>0</v>
      </c>
    </row>
    <row r="271" spans="1:9" ht="64.5" x14ac:dyDescent="0.25">
      <c r="A271" s="119" t="s">
        <v>67</v>
      </c>
      <c r="B271" s="113" t="s">
        <v>484</v>
      </c>
      <c r="C271" s="113" t="s">
        <v>196</v>
      </c>
      <c r="D271" s="113" t="s">
        <v>201</v>
      </c>
      <c r="E271" s="113" t="s">
        <v>651</v>
      </c>
      <c r="F271" s="113" t="s">
        <v>68</v>
      </c>
      <c r="G271" s="114">
        <f>G272</f>
        <v>17.899999999999999</v>
      </c>
      <c r="H271" s="114">
        <f t="shared" si="37"/>
        <v>0</v>
      </c>
      <c r="I271" s="114">
        <f t="shared" si="37"/>
        <v>0</v>
      </c>
    </row>
    <row r="272" spans="1:9" ht="15" x14ac:dyDescent="0.25">
      <c r="A272" s="119" t="s">
        <v>192</v>
      </c>
      <c r="B272" s="113" t="s">
        <v>484</v>
      </c>
      <c r="C272" s="113" t="s">
        <v>196</v>
      </c>
      <c r="D272" s="113" t="s">
        <v>201</v>
      </c>
      <c r="E272" s="113" t="s">
        <v>651</v>
      </c>
      <c r="F272" s="113" t="s">
        <v>193</v>
      </c>
      <c r="G272" s="114">
        <v>17.899999999999999</v>
      </c>
      <c r="H272" s="114">
        <v>0</v>
      </c>
      <c r="I272" s="114">
        <v>0</v>
      </c>
    </row>
    <row r="273" spans="1:9" ht="26.25" x14ac:dyDescent="0.25">
      <c r="A273" s="119" t="s">
        <v>77</v>
      </c>
      <c r="B273" s="113" t="s">
        <v>484</v>
      </c>
      <c r="C273" s="113" t="s">
        <v>196</v>
      </c>
      <c r="D273" s="113" t="s">
        <v>201</v>
      </c>
      <c r="E273" s="113" t="s">
        <v>207</v>
      </c>
      <c r="F273" s="113" t="s">
        <v>78</v>
      </c>
      <c r="G273" s="114">
        <f>G274</f>
        <v>194.1</v>
      </c>
      <c r="H273" s="114">
        <f>H274</f>
        <v>0</v>
      </c>
      <c r="I273" s="114">
        <f>I274</f>
        <v>0</v>
      </c>
    </row>
    <row r="274" spans="1:9" ht="26.25" x14ac:dyDescent="0.25">
      <c r="A274" s="119" t="s">
        <v>208</v>
      </c>
      <c r="B274" s="113" t="s">
        <v>484</v>
      </c>
      <c r="C274" s="113" t="s">
        <v>196</v>
      </c>
      <c r="D274" s="113" t="s">
        <v>201</v>
      </c>
      <c r="E274" s="113" t="s">
        <v>207</v>
      </c>
      <c r="F274" s="113" t="s">
        <v>80</v>
      </c>
      <c r="G274" s="114">
        <v>194.1</v>
      </c>
      <c r="H274" s="114">
        <v>0</v>
      </c>
      <c r="I274" s="114">
        <v>0</v>
      </c>
    </row>
    <row r="275" spans="1:9" ht="26.25" x14ac:dyDescent="0.25">
      <c r="A275" s="119" t="s">
        <v>209</v>
      </c>
      <c r="B275" s="113" t="s">
        <v>484</v>
      </c>
      <c r="C275" s="113" t="s">
        <v>196</v>
      </c>
      <c r="D275" s="113" t="s">
        <v>201</v>
      </c>
      <c r="E275" s="113" t="s">
        <v>210</v>
      </c>
      <c r="F275" s="113" t="s">
        <v>58</v>
      </c>
      <c r="G275" s="114">
        <f>G276</f>
        <v>49</v>
      </c>
      <c r="H275" s="114">
        <f t="shared" ref="H275:I277" si="38">H276</f>
        <v>0</v>
      </c>
      <c r="I275" s="114">
        <f t="shared" si="38"/>
        <v>0</v>
      </c>
    </row>
    <row r="276" spans="1:9" ht="15" x14ac:dyDescent="0.25">
      <c r="A276" s="119" t="s">
        <v>134</v>
      </c>
      <c r="B276" s="113" t="s">
        <v>484</v>
      </c>
      <c r="C276" s="113" t="s">
        <v>196</v>
      </c>
      <c r="D276" s="113" t="s">
        <v>201</v>
      </c>
      <c r="E276" s="113" t="s">
        <v>211</v>
      </c>
      <c r="F276" s="113" t="s">
        <v>58</v>
      </c>
      <c r="G276" s="114">
        <f>G277</f>
        <v>49</v>
      </c>
      <c r="H276" s="114">
        <f t="shared" si="38"/>
        <v>0</v>
      </c>
      <c r="I276" s="114">
        <f t="shared" si="38"/>
        <v>0</v>
      </c>
    </row>
    <row r="277" spans="1:9" ht="26.25" x14ac:dyDescent="0.25">
      <c r="A277" s="119" t="s">
        <v>77</v>
      </c>
      <c r="B277" s="113" t="s">
        <v>484</v>
      </c>
      <c r="C277" s="113" t="s">
        <v>196</v>
      </c>
      <c r="D277" s="113" t="s">
        <v>201</v>
      </c>
      <c r="E277" s="113" t="s">
        <v>211</v>
      </c>
      <c r="F277" s="113" t="s">
        <v>78</v>
      </c>
      <c r="G277" s="114">
        <f>G278</f>
        <v>49</v>
      </c>
      <c r="H277" s="114">
        <f t="shared" si="38"/>
        <v>0</v>
      </c>
      <c r="I277" s="114">
        <f t="shared" si="38"/>
        <v>0</v>
      </c>
    </row>
    <row r="278" spans="1:9" ht="26.25" x14ac:dyDescent="0.25">
      <c r="A278" s="119" t="s">
        <v>79</v>
      </c>
      <c r="B278" s="113" t="s">
        <v>484</v>
      </c>
      <c r="C278" s="113" t="s">
        <v>196</v>
      </c>
      <c r="D278" s="113" t="s">
        <v>201</v>
      </c>
      <c r="E278" s="113" t="s">
        <v>211</v>
      </c>
      <c r="F278" s="113" t="s">
        <v>80</v>
      </c>
      <c r="G278" s="114">
        <v>49</v>
      </c>
      <c r="H278" s="114">
        <v>0</v>
      </c>
      <c r="I278" s="114">
        <v>0</v>
      </c>
    </row>
    <row r="279" spans="1:9" ht="39" hidden="1" x14ac:dyDescent="0.25">
      <c r="A279" s="119" t="s">
        <v>212</v>
      </c>
      <c r="B279" s="113" t="s">
        <v>484</v>
      </c>
      <c r="C279" s="113" t="s">
        <v>196</v>
      </c>
      <c r="D279" s="113" t="s">
        <v>201</v>
      </c>
      <c r="E279" s="113" t="s">
        <v>213</v>
      </c>
      <c r="F279" s="113" t="s">
        <v>58</v>
      </c>
      <c r="G279" s="114">
        <f>G280</f>
        <v>0</v>
      </c>
      <c r="H279" s="146"/>
      <c r="I279" s="146"/>
    </row>
    <row r="280" spans="1:9" ht="15" hidden="1" x14ac:dyDescent="0.25">
      <c r="A280" s="119" t="s">
        <v>134</v>
      </c>
      <c r="B280" s="113" t="s">
        <v>484</v>
      </c>
      <c r="C280" s="113" t="s">
        <v>196</v>
      </c>
      <c r="D280" s="113" t="s">
        <v>201</v>
      </c>
      <c r="E280" s="113" t="s">
        <v>214</v>
      </c>
      <c r="F280" s="113" t="s">
        <v>58</v>
      </c>
      <c r="G280" s="114">
        <f>G281</f>
        <v>0</v>
      </c>
      <c r="H280" s="146"/>
      <c r="I280" s="146"/>
    </row>
    <row r="281" spans="1:9" ht="26.25" hidden="1" x14ac:dyDescent="0.25">
      <c r="A281" s="119" t="s">
        <v>77</v>
      </c>
      <c r="B281" s="113" t="s">
        <v>484</v>
      </c>
      <c r="C281" s="113" t="s">
        <v>196</v>
      </c>
      <c r="D281" s="113" t="s">
        <v>201</v>
      </c>
      <c r="E281" s="113" t="s">
        <v>214</v>
      </c>
      <c r="F281" s="113" t="s">
        <v>78</v>
      </c>
      <c r="G281" s="114">
        <f>G282</f>
        <v>0</v>
      </c>
      <c r="H281" s="146"/>
      <c r="I281" s="146"/>
    </row>
    <row r="282" spans="1:9" ht="26.25" hidden="1" x14ac:dyDescent="0.25">
      <c r="A282" s="119" t="s">
        <v>79</v>
      </c>
      <c r="B282" s="113" t="s">
        <v>484</v>
      </c>
      <c r="C282" s="113" t="s">
        <v>196</v>
      </c>
      <c r="D282" s="113" t="s">
        <v>201</v>
      </c>
      <c r="E282" s="113" t="s">
        <v>214</v>
      </c>
      <c r="F282" s="113" t="s">
        <v>80</v>
      </c>
      <c r="G282" s="114">
        <v>0</v>
      </c>
      <c r="H282" s="146"/>
      <c r="I282" s="146"/>
    </row>
    <row r="283" spans="1:9" ht="69" hidden="1" customHeight="1" x14ac:dyDescent="0.25">
      <c r="A283" s="119" t="s">
        <v>215</v>
      </c>
      <c r="B283" s="113" t="s">
        <v>484</v>
      </c>
      <c r="C283" s="113" t="s">
        <v>196</v>
      </c>
      <c r="D283" s="113" t="s">
        <v>201</v>
      </c>
      <c r="E283" s="113" t="s">
        <v>216</v>
      </c>
      <c r="F283" s="113" t="s">
        <v>58</v>
      </c>
      <c r="G283" s="114">
        <f>G284+G287</f>
        <v>0</v>
      </c>
      <c r="H283" s="146"/>
      <c r="I283" s="146"/>
    </row>
    <row r="284" spans="1:9" ht="15" hidden="1" x14ac:dyDescent="0.25">
      <c r="A284" s="119" t="s">
        <v>134</v>
      </c>
      <c r="B284" s="113" t="s">
        <v>484</v>
      </c>
      <c r="C284" s="113" t="s">
        <v>196</v>
      </c>
      <c r="D284" s="113" t="s">
        <v>201</v>
      </c>
      <c r="E284" s="113" t="s">
        <v>217</v>
      </c>
      <c r="F284" s="113" t="s">
        <v>58</v>
      </c>
      <c r="G284" s="114">
        <f>G285</f>
        <v>0</v>
      </c>
      <c r="H284" s="146"/>
      <c r="I284" s="146"/>
    </row>
    <row r="285" spans="1:9" ht="26.25" hidden="1" x14ac:dyDescent="0.25">
      <c r="A285" s="119" t="s">
        <v>77</v>
      </c>
      <c r="B285" s="113" t="s">
        <v>484</v>
      </c>
      <c r="C285" s="113" t="s">
        <v>196</v>
      </c>
      <c r="D285" s="113" t="s">
        <v>201</v>
      </c>
      <c r="E285" s="113" t="s">
        <v>217</v>
      </c>
      <c r="F285" s="113" t="s">
        <v>78</v>
      </c>
      <c r="G285" s="114">
        <f>G286</f>
        <v>0</v>
      </c>
      <c r="H285" s="146"/>
      <c r="I285" s="146"/>
    </row>
    <row r="286" spans="1:9" ht="26.25" hidden="1" x14ac:dyDescent="0.25">
      <c r="A286" s="119" t="s">
        <v>79</v>
      </c>
      <c r="B286" s="113" t="s">
        <v>484</v>
      </c>
      <c r="C286" s="113" t="s">
        <v>196</v>
      </c>
      <c r="D286" s="113" t="s">
        <v>201</v>
      </c>
      <c r="E286" s="113" t="s">
        <v>217</v>
      </c>
      <c r="F286" s="113" t="s">
        <v>80</v>
      </c>
      <c r="G286" s="114">
        <v>0</v>
      </c>
      <c r="H286" s="146"/>
      <c r="I286" s="146"/>
    </row>
    <row r="287" spans="1:9" ht="26.25" hidden="1" x14ac:dyDescent="0.25">
      <c r="A287" s="119" t="s">
        <v>218</v>
      </c>
      <c r="B287" s="113" t="s">
        <v>484</v>
      </c>
      <c r="C287" s="113" t="s">
        <v>196</v>
      </c>
      <c r="D287" s="113" t="s">
        <v>201</v>
      </c>
      <c r="E287" s="113" t="s">
        <v>219</v>
      </c>
      <c r="F287" s="113" t="s">
        <v>58</v>
      </c>
      <c r="G287" s="114">
        <f>G288</f>
        <v>0</v>
      </c>
      <c r="H287" s="146"/>
      <c r="I287" s="146"/>
    </row>
    <row r="288" spans="1:9" ht="26.25" hidden="1" x14ac:dyDescent="0.25">
      <c r="A288" s="119" t="s">
        <v>77</v>
      </c>
      <c r="B288" s="113" t="s">
        <v>484</v>
      </c>
      <c r="C288" s="113" t="s">
        <v>196</v>
      </c>
      <c r="D288" s="113" t="s">
        <v>201</v>
      </c>
      <c r="E288" s="113" t="s">
        <v>219</v>
      </c>
      <c r="F288" s="113" t="s">
        <v>78</v>
      </c>
      <c r="G288" s="114">
        <f>G289</f>
        <v>0</v>
      </c>
      <c r="H288" s="146"/>
      <c r="I288" s="146"/>
    </row>
    <row r="289" spans="1:9" ht="26.25" hidden="1" x14ac:dyDescent="0.25">
      <c r="A289" s="119" t="s">
        <v>79</v>
      </c>
      <c r="B289" s="113" t="s">
        <v>484</v>
      </c>
      <c r="C289" s="113" t="s">
        <v>196</v>
      </c>
      <c r="D289" s="113" t="s">
        <v>201</v>
      </c>
      <c r="E289" s="113" t="s">
        <v>219</v>
      </c>
      <c r="F289" s="113" t="s">
        <v>80</v>
      </c>
      <c r="G289" s="114">
        <v>0</v>
      </c>
      <c r="H289" s="146"/>
      <c r="I289" s="146"/>
    </row>
    <row r="290" spans="1:9" ht="41.25" hidden="1" customHeight="1" x14ac:dyDescent="0.25">
      <c r="A290" s="119" t="s">
        <v>159</v>
      </c>
      <c r="B290" s="113" t="s">
        <v>484</v>
      </c>
      <c r="C290" s="113" t="s">
        <v>196</v>
      </c>
      <c r="D290" s="113" t="s">
        <v>201</v>
      </c>
      <c r="E290" s="113" t="s">
        <v>160</v>
      </c>
      <c r="F290" s="113" t="s">
        <v>58</v>
      </c>
      <c r="G290" s="114">
        <f>G291+G295</f>
        <v>0</v>
      </c>
      <c r="H290" s="146"/>
      <c r="I290" s="146"/>
    </row>
    <row r="291" spans="1:9" ht="69" hidden="1" customHeight="1" x14ac:dyDescent="0.25">
      <c r="A291" s="119" t="s">
        <v>490</v>
      </c>
      <c r="B291" s="113" t="s">
        <v>484</v>
      </c>
      <c r="C291" s="113" t="s">
        <v>196</v>
      </c>
      <c r="D291" s="113" t="s">
        <v>201</v>
      </c>
      <c r="E291" s="113" t="s">
        <v>221</v>
      </c>
      <c r="F291" s="113" t="s">
        <v>58</v>
      </c>
      <c r="G291" s="114">
        <f>G292</f>
        <v>0</v>
      </c>
      <c r="H291" s="114">
        <f t="shared" ref="H291:I293" si="39">H292</f>
        <v>0</v>
      </c>
      <c r="I291" s="114">
        <f t="shared" si="39"/>
        <v>0</v>
      </c>
    </row>
    <row r="292" spans="1:9" ht="18.75" hidden="1" customHeight="1" x14ac:dyDescent="0.25">
      <c r="A292" s="119" t="s">
        <v>134</v>
      </c>
      <c r="B292" s="113" t="s">
        <v>484</v>
      </c>
      <c r="C292" s="113" t="s">
        <v>196</v>
      </c>
      <c r="D292" s="113" t="s">
        <v>201</v>
      </c>
      <c r="E292" s="113" t="s">
        <v>222</v>
      </c>
      <c r="F292" s="113" t="s">
        <v>58</v>
      </c>
      <c r="G292" s="114">
        <f>G293</f>
        <v>0</v>
      </c>
      <c r="H292" s="114">
        <f t="shared" si="39"/>
        <v>0</v>
      </c>
      <c r="I292" s="114">
        <f t="shared" si="39"/>
        <v>0</v>
      </c>
    </row>
    <row r="293" spans="1:9" ht="25.5" hidden="1" customHeight="1" x14ac:dyDescent="0.25">
      <c r="A293" s="119" t="s">
        <v>77</v>
      </c>
      <c r="B293" s="113" t="s">
        <v>484</v>
      </c>
      <c r="C293" s="113" t="s">
        <v>196</v>
      </c>
      <c r="D293" s="113" t="s">
        <v>201</v>
      </c>
      <c r="E293" s="113" t="s">
        <v>222</v>
      </c>
      <c r="F293" s="113" t="s">
        <v>78</v>
      </c>
      <c r="G293" s="114">
        <f>G294</f>
        <v>0</v>
      </c>
      <c r="H293" s="114">
        <f t="shared" si="39"/>
        <v>0</v>
      </c>
      <c r="I293" s="114">
        <f t="shared" si="39"/>
        <v>0</v>
      </c>
    </row>
    <row r="294" spans="1:9" ht="27" hidden="1" customHeight="1" x14ac:dyDescent="0.25">
      <c r="A294" s="119" t="s">
        <v>79</v>
      </c>
      <c r="B294" s="113" t="s">
        <v>484</v>
      </c>
      <c r="C294" s="113" t="s">
        <v>196</v>
      </c>
      <c r="D294" s="113" t="s">
        <v>201</v>
      </c>
      <c r="E294" s="113" t="s">
        <v>222</v>
      </c>
      <c r="F294" s="113" t="s">
        <v>80</v>
      </c>
      <c r="G294" s="114"/>
      <c r="H294" s="114"/>
      <c r="I294" s="114"/>
    </row>
    <row r="295" spans="1:9" ht="27" hidden="1" customHeight="1" x14ac:dyDescent="0.25">
      <c r="A295" s="119" t="s">
        <v>223</v>
      </c>
      <c r="B295" s="113" t="s">
        <v>484</v>
      </c>
      <c r="C295" s="113" t="s">
        <v>196</v>
      </c>
      <c r="D295" s="113" t="s">
        <v>201</v>
      </c>
      <c r="E295" s="113" t="s">
        <v>224</v>
      </c>
      <c r="F295" s="113" t="s">
        <v>58</v>
      </c>
      <c r="G295" s="114">
        <f>G296</f>
        <v>0</v>
      </c>
      <c r="H295" s="114"/>
      <c r="I295" s="114"/>
    </row>
    <row r="296" spans="1:9" ht="21" hidden="1" customHeight="1" x14ac:dyDescent="0.25">
      <c r="A296" s="119" t="s">
        <v>134</v>
      </c>
      <c r="B296" s="113" t="s">
        <v>484</v>
      </c>
      <c r="C296" s="113" t="s">
        <v>196</v>
      </c>
      <c r="D296" s="113" t="s">
        <v>201</v>
      </c>
      <c r="E296" s="113" t="s">
        <v>225</v>
      </c>
      <c r="F296" s="113" t="s">
        <v>58</v>
      </c>
      <c r="G296" s="114">
        <f>G297</f>
        <v>0</v>
      </c>
      <c r="H296" s="114"/>
      <c r="I296" s="114"/>
    </row>
    <row r="297" spans="1:9" ht="27" hidden="1" customHeight="1" x14ac:dyDescent="0.25">
      <c r="A297" s="119" t="s">
        <v>77</v>
      </c>
      <c r="B297" s="113" t="s">
        <v>484</v>
      </c>
      <c r="C297" s="113" t="s">
        <v>196</v>
      </c>
      <c r="D297" s="113" t="s">
        <v>201</v>
      </c>
      <c r="E297" s="113" t="s">
        <v>225</v>
      </c>
      <c r="F297" s="113" t="s">
        <v>78</v>
      </c>
      <c r="G297" s="114">
        <f>G303</f>
        <v>0</v>
      </c>
      <c r="H297" s="114"/>
      <c r="I297" s="114"/>
    </row>
    <row r="298" spans="1:9" ht="44.25" customHeight="1" x14ac:dyDescent="0.25">
      <c r="A298" s="119" t="s">
        <v>159</v>
      </c>
      <c r="B298" s="113" t="s">
        <v>484</v>
      </c>
      <c r="C298" s="113" t="s">
        <v>196</v>
      </c>
      <c r="D298" s="113" t="s">
        <v>201</v>
      </c>
      <c r="E298" s="113" t="s">
        <v>160</v>
      </c>
      <c r="F298" s="113" t="s">
        <v>58</v>
      </c>
      <c r="G298" s="114">
        <f>G299+G304</f>
        <v>512</v>
      </c>
      <c r="H298" s="114">
        <f t="shared" ref="H298:I298" si="40">H299+H304</f>
        <v>0</v>
      </c>
      <c r="I298" s="114">
        <f t="shared" si="40"/>
        <v>0</v>
      </c>
    </row>
    <row r="299" spans="1:9" ht="73.5" customHeight="1" x14ac:dyDescent="0.25">
      <c r="A299" s="119" t="s">
        <v>220</v>
      </c>
      <c r="B299" s="113" t="s">
        <v>484</v>
      </c>
      <c r="C299" s="113" t="s">
        <v>196</v>
      </c>
      <c r="D299" s="113" t="s">
        <v>201</v>
      </c>
      <c r="E299" s="113" t="s">
        <v>221</v>
      </c>
      <c r="F299" s="113" t="s">
        <v>58</v>
      </c>
      <c r="G299" s="114">
        <f>G300</f>
        <v>463</v>
      </c>
      <c r="H299" s="114">
        <f t="shared" ref="H299:I301" si="41">H300</f>
        <v>0</v>
      </c>
      <c r="I299" s="114">
        <f t="shared" si="41"/>
        <v>0</v>
      </c>
    </row>
    <row r="300" spans="1:9" ht="27" customHeight="1" x14ac:dyDescent="0.25">
      <c r="A300" s="119" t="s">
        <v>134</v>
      </c>
      <c r="B300" s="113" t="s">
        <v>484</v>
      </c>
      <c r="C300" s="113" t="s">
        <v>196</v>
      </c>
      <c r="D300" s="113" t="s">
        <v>201</v>
      </c>
      <c r="E300" s="113" t="s">
        <v>222</v>
      </c>
      <c r="F300" s="113" t="s">
        <v>58</v>
      </c>
      <c r="G300" s="114">
        <f>G301</f>
        <v>463</v>
      </c>
      <c r="H300" s="114">
        <f t="shared" si="41"/>
        <v>0</v>
      </c>
      <c r="I300" s="114">
        <f t="shared" si="41"/>
        <v>0</v>
      </c>
    </row>
    <row r="301" spans="1:9" ht="27" customHeight="1" x14ac:dyDescent="0.25">
      <c r="A301" s="119" t="s">
        <v>77</v>
      </c>
      <c r="B301" s="113" t="s">
        <v>484</v>
      </c>
      <c r="C301" s="113" t="s">
        <v>196</v>
      </c>
      <c r="D301" s="113" t="s">
        <v>201</v>
      </c>
      <c r="E301" s="113" t="s">
        <v>222</v>
      </c>
      <c r="F301" s="113" t="s">
        <v>78</v>
      </c>
      <c r="G301" s="114">
        <f>G302</f>
        <v>463</v>
      </c>
      <c r="H301" s="114">
        <f t="shared" si="41"/>
        <v>0</v>
      </c>
      <c r="I301" s="114">
        <f t="shared" si="41"/>
        <v>0</v>
      </c>
    </row>
    <row r="302" spans="1:9" ht="27" customHeight="1" x14ac:dyDescent="0.25">
      <c r="A302" s="119" t="s">
        <v>79</v>
      </c>
      <c r="B302" s="113" t="s">
        <v>484</v>
      </c>
      <c r="C302" s="113" t="s">
        <v>196</v>
      </c>
      <c r="D302" s="113" t="s">
        <v>201</v>
      </c>
      <c r="E302" s="113" t="s">
        <v>222</v>
      </c>
      <c r="F302" s="113" t="s">
        <v>80</v>
      </c>
      <c r="G302" s="114">
        <v>463</v>
      </c>
      <c r="H302" s="114">
        <v>0</v>
      </c>
      <c r="I302" s="114">
        <v>0</v>
      </c>
    </row>
    <row r="303" spans="1:9" ht="27" hidden="1" customHeight="1" x14ac:dyDescent="0.25">
      <c r="A303" s="119" t="s">
        <v>79</v>
      </c>
      <c r="B303" s="113" t="s">
        <v>484</v>
      </c>
      <c r="C303" s="113" t="s">
        <v>196</v>
      </c>
      <c r="D303" s="113" t="s">
        <v>201</v>
      </c>
      <c r="E303" s="113" t="s">
        <v>225</v>
      </c>
      <c r="F303" s="113" t="s">
        <v>80</v>
      </c>
      <c r="G303" s="114"/>
      <c r="H303" s="114"/>
      <c r="I303" s="114"/>
    </row>
    <row r="304" spans="1:9" ht="42.75" customHeight="1" x14ac:dyDescent="0.25">
      <c r="A304" s="119" t="s">
        <v>223</v>
      </c>
      <c r="B304" s="113" t="s">
        <v>484</v>
      </c>
      <c r="C304" s="113" t="s">
        <v>196</v>
      </c>
      <c r="D304" s="113" t="s">
        <v>201</v>
      </c>
      <c r="E304" s="113" t="s">
        <v>224</v>
      </c>
      <c r="F304" s="113" t="s">
        <v>58</v>
      </c>
      <c r="G304" s="114">
        <f>G305</f>
        <v>49</v>
      </c>
      <c r="H304" s="114">
        <f t="shared" ref="H304:I306" si="42">H305</f>
        <v>0</v>
      </c>
      <c r="I304" s="114">
        <f t="shared" si="42"/>
        <v>0</v>
      </c>
    </row>
    <row r="305" spans="1:9" ht="24" customHeight="1" x14ac:dyDescent="0.25">
      <c r="A305" s="119" t="s">
        <v>134</v>
      </c>
      <c r="B305" s="113" t="s">
        <v>484</v>
      </c>
      <c r="C305" s="113" t="s">
        <v>196</v>
      </c>
      <c r="D305" s="113" t="s">
        <v>201</v>
      </c>
      <c r="E305" s="113" t="s">
        <v>225</v>
      </c>
      <c r="F305" s="113" t="s">
        <v>58</v>
      </c>
      <c r="G305" s="114">
        <f>G306</f>
        <v>49</v>
      </c>
      <c r="H305" s="114">
        <f t="shared" si="42"/>
        <v>0</v>
      </c>
      <c r="I305" s="114">
        <f t="shared" si="42"/>
        <v>0</v>
      </c>
    </row>
    <row r="306" spans="1:9" ht="27" customHeight="1" x14ac:dyDescent="0.25">
      <c r="A306" s="119" t="s">
        <v>77</v>
      </c>
      <c r="B306" s="113" t="s">
        <v>484</v>
      </c>
      <c r="C306" s="113" t="s">
        <v>196</v>
      </c>
      <c r="D306" s="113" t="s">
        <v>201</v>
      </c>
      <c r="E306" s="113" t="s">
        <v>225</v>
      </c>
      <c r="F306" s="113" t="s">
        <v>78</v>
      </c>
      <c r="G306" s="114">
        <f>G307</f>
        <v>49</v>
      </c>
      <c r="H306" s="114">
        <f t="shared" si="42"/>
        <v>0</v>
      </c>
      <c r="I306" s="114">
        <f t="shared" si="42"/>
        <v>0</v>
      </c>
    </row>
    <row r="307" spans="1:9" ht="27" customHeight="1" x14ac:dyDescent="0.25">
      <c r="A307" s="119" t="s">
        <v>79</v>
      </c>
      <c r="B307" s="113" t="s">
        <v>484</v>
      </c>
      <c r="C307" s="113" t="s">
        <v>196</v>
      </c>
      <c r="D307" s="113" t="s">
        <v>201</v>
      </c>
      <c r="E307" s="113" t="s">
        <v>225</v>
      </c>
      <c r="F307" s="113" t="s">
        <v>80</v>
      </c>
      <c r="G307" s="114">
        <v>49</v>
      </c>
      <c r="H307" s="114">
        <v>0</v>
      </c>
      <c r="I307" s="114">
        <v>0</v>
      </c>
    </row>
    <row r="308" spans="1:9" ht="57.75" customHeight="1" x14ac:dyDescent="0.25">
      <c r="A308" s="119" t="s">
        <v>751</v>
      </c>
      <c r="B308" s="113" t="s">
        <v>484</v>
      </c>
      <c r="C308" s="113" t="s">
        <v>196</v>
      </c>
      <c r="D308" s="113" t="s">
        <v>201</v>
      </c>
      <c r="E308" s="113" t="s">
        <v>748</v>
      </c>
      <c r="F308" s="113" t="s">
        <v>58</v>
      </c>
      <c r="G308" s="114">
        <f>G309</f>
        <v>0</v>
      </c>
      <c r="H308" s="114">
        <f>H309+H314+H317</f>
        <v>2262.5</v>
      </c>
      <c r="I308" s="114">
        <f>I309+I314+I317</f>
        <v>2251.5</v>
      </c>
    </row>
    <row r="309" spans="1:9" ht="27" customHeight="1" x14ac:dyDescent="0.25">
      <c r="A309" s="119" t="s">
        <v>190</v>
      </c>
      <c r="B309" s="113" t="s">
        <v>484</v>
      </c>
      <c r="C309" s="113" t="s">
        <v>196</v>
      </c>
      <c r="D309" s="113" t="s">
        <v>201</v>
      </c>
      <c r="E309" s="113" t="s">
        <v>803</v>
      </c>
      <c r="F309" s="113" t="s">
        <v>58</v>
      </c>
      <c r="G309" s="114">
        <f>G310+G312+G315</f>
        <v>0</v>
      </c>
      <c r="H309" s="114">
        <f>H310+H312</f>
        <v>2209.5</v>
      </c>
      <c r="I309" s="114">
        <f>I310+I312</f>
        <v>2198.5</v>
      </c>
    </row>
    <row r="310" spans="1:9" ht="27" customHeight="1" x14ac:dyDescent="0.25">
      <c r="A310" s="119" t="s">
        <v>67</v>
      </c>
      <c r="B310" s="113" t="s">
        <v>484</v>
      </c>
      <c r="C310" s="113" t="s">
        <v>196</v>
      </c>
      <c r="D310" s="113" t="s">
        <v>201</v>
      </c>
      <c r="E310" s="113" t="s">
        <v>803</v>
      </c>
      <c r="F310" s="113" t="s">
        <v>68</v>
      </c>
      <c r="G310" s="114">
        <f>G311</f>
        <v>0</v>
      </c>
      <c r="H310" s="114">
        <f>H311</f>
        <v>2198.5</v>
      </c>
      <c r="I310" s="114">
        <f>I311</f>
        <v>2198.5</v>
      </c>
    </row>
    <row r="311" spans="1:9" ht="27" customHeight="1" x14ac:dyDescent="0.25">
      <c r="A311" s="119" t="s">
        <v>192</v>
      </c>
      <c r="B311" s="113" t="s">
        <v>484</v>
      </c>
      <c r="C311" s="113" t="s">
        <v>196</v>
      </c>
      <c r="D311" s="113" t="s">
        <v>201</v>
      </c>
      <c r="E311" s="113" t="s">
        <v>803</v>
      </c>
      <c r="F311" s="113" t="s">
        <v>193</v>
      </c>
      <c r="G311" s="114">
        <v>0</v>
      </c>
      <c r="H311" s="114">
        <v>2198.5</v>
      </c>
      <c r="I311" s="114">
        <v>2198.5</v>
      </c>
    </row>
    <row r="312" spans="1:9" ht="27" customHeight="1" x14ac:dyDescent="0.25">
      <c r="A312" s="119" t="s">
        <v>77</v>
      </c>
      <c r="B312" s="113" t="s">
        <v>484</v>
      </c>
      <c r="C312" s="113" t="s">
        <v>196</v>
      </c>
      <c r="D312" s="113" t="s">
        <v>201</v>
      </c>
      <c r="E312" s="113" t="s">
        <v>803</v>
      </c>
      <c r="F312" s="113" t="s">
        <v>78</v>
      </c>
      <c r="G312" s="114">
        <f>G313</f>
        <v>0</v>
      </c>
      <c r="H312" s="114">
        <f>H313</f>
        <v>11</v>
      </c>
      <c r="I312" s="114">
        <f>I313</f>
        <v>0</v>
      </c>
    </row>
    <row r="313" spans="1:9" ht="27" customHeight="1" x14ac:dyDescent="0.25">
      <c r="A313" s="119" t="s">
        <v>79</v>
      </c>
      <c r="B313" s="113" t="s">
        <v>484</v>
      </c>
      <c r="C313" s="113" t="s">
        <v>196</v>
      </c>
      <c r="D313" s="113" t="s">
        <v>201</v>
      </c>
      <c r="E313" s="113" t="s">
        <v>803</v>
      </c>
      <c r="F313" s="113" t="s">
        <v>80</v>
      </c>
      <c r="G313" s="114">
        <v>0</v>
      </c>
      <c r="H313" s="114">
        <v>11</v>
      </c>
      <c r="I313" s="114">
        <v>0</v>
      </c>
    </row>
    <row r="314" spans="1:9" ht="27" customHeight="1" x14ac:dyDescent="0.25">
      <c r="A314" s="119" t="s">
        <v>188</v>
      </c>
      <c r="B314" s="113" t="s">
        <v>484</v>
      </c>
      <c r="C314" s="113" t="s">
        <v>196</v>
      </c>
      <c r="D314" s="113" t="s">
        <v>201</v>
      </c>
      <c r="E314" s="113" t="s">
        <v>804</v>
      </c>
      <c r="F314" s="113" t="s">
        <v>58</v>
      </c>
      <c r="G314" s="114">
        <v>0</v>
      </c>
      <c r="H314" s="114">
        <f>H315</f>
        <v>4</v>
      </c>
      <c r="I314" s="114">
        <f>I315</f>
        <v>4</v>
      </c>
    </row>
    <row r="315" spans="1:9" ht="20.25" customHeight="1" x14ac:dyDescent="0.25">
      <c r="A315" s="119" t="s">
        <v>81</v>
      </c>
      <c r="B315" s="113" t="s">
        <v>484</v>
      </c>
      <c r="C315" s="113" t="s">
        <v>196</v>
      </c>
      <c r="D315" s="113" t="s">
        <v>201</v>
      </c>
      <c r="E315" s="113" t="s">
        <v>804</v>
      </c>
      <c r="F315" s="113" t="s">
        <v>82</v>
      </c>
      <c r="G315" s="114">
        <f>G316</f>
        <v>0</v>
      </c>
      <c r="H315" s="114">
        <f>H316</f>
        <v>4</v>
      </c>
      <c r="I315" s="114">
        <f>I316</f>
        <v>4</v>
      </c>
    </row>
    <row r="316" spans="1:9" ht="18.75" customHeight="1" x14ac:dyDescent="0.25">
      <c r="A316" s="119" t="s">
        <v>83</v>
      </c>
      <c r="B316" s="113" t="s">
        <v>484</v>
      </c>
      <c r="C316" s="113" t="s">
        <v>196</v>
      </c>
      <c r="D316" s="113" t="s">
        <v>201</v>
      </c>
      <c r="E316" s="113" t="s">
        <v>804</v>
      </c>
      <c r="F316" s="113" t="s">
        <v>84</v>
      </c>
      <c r="G316" s="114">
        <v>0</v>
      </c>
      <c r="H316" s="114">
        <v>4</v>
      </c>
      <c r="I316" s="114">
        <v>4</v>
      </c>
    </row>
    <row r="317" spans="1:9" ht="21.75" customHeight="1" x14ac:dyDescent="0.25">
      <c r="A317" s="119" t="s">
        <v>134</v>
      </c>
      <c r="B317" s="113" t="s">
        <v>484</v>
      </c>
      <c r="C317" s="113" t="s">
        <v>196</v>
      </c>
      <c r="D317" s="113" t="s">
        <v>201</v>
      </c>
      <c r="E317" s="113" t="s">
        <v>749</v>
      </c>
      <c r="F317" s="113" t="s">
        <v>58</v>
      </c>
      <c r="G317" s="114">
        <v>0</v>
      </c>
      <c r="H317" s="114">
        <f>H318</f>
        <v>49</v>
      </c>
      <c r="I317" s="114">
        <f>I318</f>
        <v>49</v>
      </c>
    </row>
    <row r="318" spans="1:9" ht="27" customHeight="1" x14ac:dyDescent="0.25">
      <c r="A318" s="119" t="s">
        <v>77</v>
      </c>
      <c r="B318" s="113" t="s">
        <v>484</v>
      </c>
      <c r="C318" s="113" t="s">
        <v>196</v>
      </c>
      <c r="D318" s="113" t="s">
        <v>201</v>
      </c>
      <c r="E318" s="113" t="s">
        <v>749</v>
      </c>
      <c r="F318" s="113" t="s">
        <v>78</v>
      </c>
      <c r="G318" s="114">
        <v>0</v>
      </c>
      <c r="H318" s="114">
        <f>H319</f>
        <v>49</v>
      </c>
      <c r="I318" s="114">
        <f>I319</f>
        <v>49</v>
      </c>
    </row>
    <row r="319" spans="1:9" ht="27" customHeight="1" x14ac:dyDescent="0.25">
      <c r="A319" s="119" t="s">
        <v>79</v>
      </c>
      <c r="B319" s="113" t="s">
        <v>484</v>
      </c>
      <c r="C319" s="113" t="s">
        <v>196</v>
      </c>
      <c r="D319" s="113" t="s">
        <v>201</v>
      </c>
      <c r="E319" s="113" t="s">
        <v>749</v>
      </c>
      <c r="F319" s="113" t="s">
        <v>80</v>
      </c>
      <c r="G319" s="114">
        <v>0</v>
      </c>
      <c r="H319" s="114">
        <v>49</v>
      </c>
      <c r="I319" s="114">
        <v>49</v>
      </c>
    </row>
    <row r="320" spans="1:9" s="33" customFormat="1" ht="15" x14ac:dyDescent="0.25">
      <c r="A320" s="119" t="s">
        <v>226</v>
      </c>
      <c r="B320" s="113" t="s">
        <v>484</v>
      </c>
      <c r="C320" s="113" t="s">
        <v>72</v>
      </c>
      <c r="D320" s="113" t="s">
        <v>56</v>
      </c>
      <c r="E320" s="113" t="s">
        <v>57</v>
      </c>
      <c r="F320" s="113" t="s">
        <v>58</v>
      </c>
      <c r="G320" s="114">
        <f>G321+G330+G380</f>
        <v>4827.7999999999993</v>
      </c>
      <c r="H320" s="114">
        <f>H321+H330+H380</f>
        <v>3384.2999999999997</v>
      </c>
      <c r="I320" s="114">
        <f>I321+I330+I380</f>
        <v>2166.7999999999997</v>
      </c>
    </row>
    <row r="321" spans="1:9" s="33" customFormat="1" ht="15" x14ac:dyDescent="0.25">
      <c r="A321" s="119" t="s">
        <v>227</v>
      </c>
      <c r="B321" s="113" t="s">
        <v>484</v>
      </c>
      <c r="C321" s="113" t="s">
        <v>72</v>
      </c>
      <c r="D321" s="113" t="s">
        <v>101</v>
      </c>
      <c r="E321" s="113" t="s">
        <v>57</v>
      </c>
      <c r="F321" s="113" t="s">
        <v>58</v>
      </c>
      <c r="G321" s="114">
        <f t="shared" ref="G321:I322" si="43">G322</f>
        <v>48.7</v>
      </c>
      <c r="H321" s="114">
        <f t="shared" si="43"/>
        <v>48.7</v>
      </c>
      <c r="I321" s="114">
        <f t="shared" si="43"/>
        <v>48.7</v>
      </c>
    </row>
    <row r="322" spans="1:9" s="33" customFormat="1" ht="26.25" x14ac:dyDescent="0.25">
      <c r="A322" s="119" t="s">
        <v>61</v>
      </c>
      <c r="B322" s="113" t="s">
        <v>484</v>
      </c>
      <c r="C322" s="113" t="s">
        <v>72</v>
      </c>
      <c r="D322" s="113" t="s">
        <v>101</v>
      </c>
      <c r="E322" s="113" t="s">
        <v>62</v>
      </c>
      <c r="F322" s="113" t="s">
        <v>58</v>
      </c>
      <c r="G322" s="114">
        <f t="shared" si="43"/>
        <v>48.7</v>
      </c>
      <c r="H322" s="114">
        <f t="shared" si="43"/>
        <v>48.7</v>
      </c>
      <c r="I322" s="114">
        <f t="shared" si="43"/>
        <v>48.7</v>
      </c>
    </row>
    <row r="323" spans="1:9" s="33" customFormat="1" ht="26.25" x14ac:dyDescent="0.25">
      <c r="A323" s="119" t="s">
        <v>63</v>
      </c>
      <c r="B323" s="113" t="s">
        <v>484</v>
      </c>
      <c r="C323" s="113" t="s">
        <v>72</v>
      </c>
      <c r="D323" s="113" t="s">
        <v>101</v>
      </c>
      <c r="E323" s="113" t="s">
        <v>64</v>
      </c>
      <c r="F323" s="113" t="s">
        <v>58</v>
      </c>
      <c r="G323" s="114">
        <f>G327</f>
        <v>48.7</v>
      </c>
      <c r="H323" s="114">
        <f>H327</f>
        <v>48.7</v>
      </c>
      <c r="I323" s="114">
        <f>I327</f>
        <v>48.7</v>
      </c>
    </row>
    <row r="324" spans="1:9" s="33" customFormat="1" ht="30" hidden="1" customHeight="1" x14ac:dyDescent="0.25">
      <c r="A324" s="119" t="s">
        <v>228</v>
      </c>
      <c r="B324" s="113" t="s">
        <v>484</v>
      </c>
      <c r="C324" s="113" t="s">
        <v>72</v>
      </c>
      <c r="D324" s="113" t="s">
        <v>101</v>
      </c>
      <c r="E324" s="113" t="s">
        <v>229</v>
      </c>
      <c r="F324" s="113" t="s">
        <v>58</v>
      </c>
      <c r="G324" s="114">
        <f t="shared" ref="G324:I325" si="44">G325</f>
        <v>0</v>
      </c>
      <c r="H324" s="114">
        <f t="shared" si="44"/>
        <v>0</v>
      </c>
      <c r="I324" s="114">
        <f t="shared" si="44"/>
        <v>0</v>
      </c>
    </row>
    <row r="325" spans="1:9" s="33" customFormat="1" ht="26.25" hidden="1" x14ac:dyDescent="0.25">
      <c r="A325" s="119" t="s">
        <v>77</v>
      </c>
      <c r="B325" s="113" t="s">
        <v>484</v>
      </c>
      <c r="C325" s="113" t="s">
        <v>72</v>
      </c>
      <c r="D325" s="113" t="s">
        <v>101</v>
      </c>
      <c r="E325" s="113" t="s">
        <v>229</v>
      </c>
      <c r="F325" s="113" t="s">
        <v>78</v>
      </c>
      <c r="G325" s="114">
        <f t="shared" si="44"/>
        <v>0</v>
      </c>
      <c r="H325" s="114">
        <f t="shared" si="44"/>
        <v>0</v>
      </c>
      <c r="I325" s="114">
        <f t="shared" si="44"/>
        <v>0</v>
      </c>
    </row>
    <row r="326" spans="1:9" s="33" customFormat="1" ht="26.25" hidden="1" x14ac:dyDescent="0.25">
      <c r="A326" s="119" t="s">
        <v>79</v>
      </c>
      <c r="B326" s="113" t="s">
        <v>484</v>
      </c>
      <c r="C326" s="113" t="s">
        <v>72</v>
      </c>
      <c r="D326" s="113" t="s">
        <v>101</v>
      </c>
      <c r="E326" s="113" t="s">
        <v>229</v>
      </c>
      <c r="F326" s="113" t="s">
        <v>80</v>
      </c>
      <c r="G326" s="114">
        <v>0</v>
      </c>
      <c r="H326" s="114">
        <v>0</v>
      </c>
      <c r="I326" s="114">
        <v>0</v>
      </c>
    </row>
    <row r="327" spans="1:9" s="33" customFormat="1" ht="26.25" x14ac:dyDescent="0.25">
      <c r="A327" s="119" t="s">
        <v>230</v>
      </c>
      <c r="B327" s="113" t="s">
        <v>484</v>
      </c>
      <c r="C327" s="113" t="s">
        <v>72</v>
      </c>
      <c r="D327" s="113" t="s">
        <v>101</v>
      </c>
      <c r="E327" s="113" t="s">
        <v>231</v>
      </c>
      <c r="F327" s="113" t="s">
        <v>58</v>
      </c>
      <c r="G327" s="114">
        <f t="shared" ref="G327:I328" si="45">G328</f>
        <v>48.7</v>
      </c>
      <c r="H327" s="114">
        <f t="shared" si="45"/>
        <v>48.7</v>
      </c>
      <c r="I327" s="114">
        <f t="shared" si="45"/>
        <v>48.7</v>
      </c>
    </row>
    <row r="328" spans="1:9" s="33" customFormat="1" ht="28.5" customHeight="1" x14ac:dyDescent="0.25">
      <c r="A328" s="119" t="s">
        <v>77</v>
      </c>
      <c r="B328" s="113" t="s">
        <v>484</v>
      </c>
      <c r="C328" s="113" t="s">
        <v>72</v>
      </c>
      <c r="D328" s="113" t="s">
        <v>101</v>
      </c>
      <c r="E328" s="113" t="s">
        <v>231</v>
      </c>
      <c r="F328" s="113" t="s">
        <v>78</v>
      </c>
      <c r="G328" s="114">
        <f t="shared" si="45"/>
        <v>48.7</v>
      </c>
      <c r="H328" s="114">
        <f t="shared" si="45"/>
        <v>48.7</v>
      </c>
      <c r="I328" s="114">
        <f t="shared" si="45"/>
        <v>48.7</v>
      </c>
    </row>
    <row r="329" spans="1:9" s="33" customFormat="1" ht="29.25" customHeight="1" x14ac:dyDescent="0.25">
      <c r="A329" s="119" t="s">
        <v>79</v>
      </c>
      <c r="B329" s="113" t="s">
        <v>484</v>
      </c>
      <c r="C329" s="113" t="s">
        <v>72</v>
      </c>
      <c r="D329" s="113" t="s">
        <v>101</v>
      </c>
      <c r="E329" s="113" t="s">
        <v>231</v>
      </c>
      <c r="F329" s="113" t="s">
        <v>80</v>
      </c>
      <c r="G329" s="114">
        <v>48.7</v>
      </c>
      <c r="H329" s="114">
        <v>48.7</v>
      </c>
      <c r="I329" s="114">
        <v>48.7</v>
      </c>
    </row>
    <row r="330" spans="1:9" s="33" customFormat="1" ht="19.5" customHeight="1" x14ac:dyDescent="0.25">
      <c r="A330" s="119" t="s">
        <v>232</v>
      </c>
      <c r="B330" s="113" t="s">
        <v>484</v>
      </c>
      <c r="C330" s="113" t="s">
        <v>72</v>
      </c>
      <c r="D330" s="113" t="s">
        <v>201</v>
      </c>
      <c r="E330" s="113" t="s">
        <v>57</v>
      </c>
      <c r="F330" s="113" t="s">
        <v>58</v>
      </c>
      <c r="G330" s="114">
        <f>G334+G343+G371+G361</f>
        <v>4579.0999999999995</v>
      </c>
      <c r="H330" s="114">
        <f>H334+H343+H366+H371</f>
        <v>3135.6</v>
      </c>
      <c r="I330" s="114">
        <f>I334+I343+I366</f>
        <v>2058.1</v>
      </c>
    </row>
    <row r="331" spans="1:9" s="33" customFormat="1" ht="31.5" hidden="1" customHeight="1" x14ac:dyDescent="0.25">
      <c r="A331" s="119" t="s">
        <v>233</v>
      </c>
      <c r="B331" s="113" t="s">
        <v>484</v>
      </c>
      <c r="C331" s="113" t="s">
        <v>72</v>
      </c>
      <c r="D331" s="113" t="s">
        <v>201</v>
      </c>
      <c r="E331" s="113" t="s">
        <v>234</v>
      </c>
      <c r="F331" s="113" t="s">
        <v>58</v>
      </c>
      <c r="G331" s="114">
        <f>G332</f>
        <v>0</v>
      </c>
      <c r="H331" s="146"/>
      <c r="I331" s="146"/>
    </row>
    <row r="332" spans="1:9" s="33" customFormat="1" ht="27" hidden="1" customHeight="1" x14ac:dyDescent="0.25">
      <c r="A332" s="119" t="s">
        <v>105</v>
      </c>
      <c r="B332" s="113" t="s">
        <v>484</v>
      </c>
      <c r="C332" s="113" t="s">
        <v>72</v>
      </c>
      <c r="D332" s="113" t="s">
        <v>201</v>
      </c>
      <c r="E332" s="113" t="s">
        <v>234</v>
      </c>
      <c r="F332" s="113" t="s">
        <v>78</v>
      </c>
      <c r="G332" s="114">
        <f>G333</f>
        <v>0</v>
      </c>
      <c r="H332" s="146"/>
      <c r="I332" s="146"/>
    </row>
    <row r="333" spans="1:9" s="33" customFormat="1" ht="30.75" hidden="1" customHeight="1" x14ac:dyDescent="0.25">
      <c r="A333" s="119" t="s">
        <v>79</v>
      </c>
      <c r="B333" s="113" t="s">
        <v>484</v>
      </c>
      <c r="C333" s="113" t="s">
        <v>72</v>
      </c>
      <c r="D333" s="113" t="s">
        <v>201</v>
      </c>
      <c r="E333" s="113" t="s">
        <v>234</v>
      </c>
      <c r="F333" s="113" t="s">
        <v>80</v>
      </c>
      <c r="G333" s="114">
        <v>0</v>
      </c>
      <c r="H333" s="146"/>
      <c r="I333" s="146"/>
    </row>
    <row r="334" spans="1:9" s="33" customFormat="1" ht="42" customHeight="1" x14ac:dyDescent="0.25">
      <c r="A334" s="119" t="s">
        <v>754</v>
      </c>
      <c r="B334" s="113" t="s">
        <v>484</v>
      </c>
      <c r="C334" s="113" t="s">
        <v>72</v>
      </c>
      <c r="D334" s="113" t="s">
        <v>201</v>
      </c>
      <c r="E334" s="113" t="s">
        <v>236</v>
      </c>
      <c r="F334" s="113" t="s">
        <v>58</v>
      </c>
      <c r="G334" s="114">
        <f>G335+G339</f>
        <v>100</v>
      </c>
      <c r="H334" s="114">
        <f>H335</f>
        <v>100</v>
      </c>
      <c r="I334" s="114">
        <f>I335+I339</f>
        <v>100</v>
      </c>
    </row>
    <row r="335" spans="1:9" s="33" customFormat="1" ht="41.25" customHeight="1" x14ac:dyDescent="0.25">
      <c r="A335" s="119" t="s">
        <v>755</v>
      </c>
      <c r="B335" s="113" t="s">
        <v>484</v>
      </c>
      <c r="C335" s="113" t="s">
        <v>72</v>
      </c>
      <c r="D335" s="113" t="s">
        <v>201</v>
      </c>
      <c r="E335" s="113" t="s">
        <v>237</v>
      </c>
      <c r="F335" s="113" t="s">
        <v>58</v>
      </c>
      <c r="G335" s="114">
        <f>G336</f>
        <v>100</v>
      </c>
      <c r="H335" s="114">
        <f t="shared" ref="H335:I337" si="46">H336</f>
        <v>100</v>
      </c>
      <c r="I335" s="114">
        <f t="shared" si="46"/>
        <v>100</v>
      </c>
    </row>
    <row r="336" spans="1:9" s="33" customFormat="1" ht="16.5" customHeight="1" x14ac:dyDescent="0.25">
      <c r="A336" s="119" t="s">
        <v>134</v>
      </c>
      <c r="B336" s="113" t="s">
        <v>484</v>
      </c>
      <c r="C336" s="113" t="s">
        <v>72</v>
      </c>
      <c r="D336" s="113" t="s">
        <v>201</v>
      </c>
      <c r="E336" s="113" t="s">
        <v>238</v>
      </c>
      <c r="F336" s="113" t="s">
        <v>58</v>
      </c>
      <c r="G336" s="114">
        <f>G337</f>
        <v>100</v>
      </c>
      <c r="H336" s="114">
        <f t="shared" si="46"/>
        <v>100</v>
      </c>
      <c r="I336" s="114">
        <f t="shared" si="46"/>
        <v>100</v>
      </c>
    </row>
    <row r="337" spans="1:9" s="33" customFormat="1" ht="30.75" customHeight="1" x14ac:dyDescent="0.25">
      <c r="A337" s="119" t="s">
        <v>77</v>
      </c>
      <c r="B337" s="113" t="s">
        <v>484</v>
      </c>
      <c r="C337" s="113" t="s">
        <v>72</v>
      </c>
      <c r="D337" s="113" t="s">
        <v>201</v>
      </c>
      <c r="E337" s="113" t="s">
        <v>238</v>
      </c>
      <c r="F337" s="113" t="s">
        <v>78</v>
      </c>
      <c r="G337" s="114">
        <f>G338</f>
        <v>100</v>
      </c>
      <c r="H337" s="114">
        <f t="shared" si="46"/>
        <v>100</v>
      </c>
      <c r="I337" s="114">
        <f t="shared" si="46"/>
        <v>100</v>
      </c>
    </row>
    <row r="338" spans="1:9" s="33" customFormat="1" ht="30.75" customHeight="1" x14ac:dyDescent="0.25">
      <c r="A338" s="119" t="s">
        <v>79</v>
      </c>
      <c r="B338" s="113" t="s">
        <v>484</v>
      </c>
      <c r="C338" s="113" t="s">
        <v>72</v>
      </c>
      <c r="D338" s="113" t="s">
        <v>201</v>
      </c>
      <c r="E338" s="113" t="s">
        <v>238</v>
      </c>
      <c r="F338" s="113" t="s">
        <v>80</v>
      </c>
      <c r="G338" s="114">
        <v>100</v>
      </c>
      <c r="H338" s="114">
        <v>100</v>
      </c>
      <c r="I338" s="114">
        <v>100</v>
      </c>
    </row>
    <row r="339" spans="1:9" s="33" customFormat="1" ht="40.5" hidden="1" customHeight="1" x14ac:dyDescent="0.25">
      <c r="A339" s="119" t="s">
        <v>239</v>
      </c>
      <c r="B339" s="113" t="s">
        <v>484</v>
      </c>
      <c r="C339" s="113" t="s">
        <v>72</v>
      </c>
      <c r="D339" s="113" t="s">
        <v>201</v>
      </c>
      <c r="E339" s="113" t="s">
        <v>240</v>
      </c>
      <c r="F339" s="113" t="s">
        <v>58</v>
      </c>
      <c r="G339" s="114">
        <f>G340</f>
        <v>0</v>
      </c>
      <c r="H339" s="146"/>
      <c r="I339" s="146"/>
    </row>
    <row r="340" spans="1:9" s="33" customFormat="1" ht="22.5" hidden="1" customHeight="1" x14ac:dyDescent="0.25">
      <c r="A340" s="119" t="s">
        <v>134</v>
      </c>
      <c r="B340" s="113" t="s">
        <v>484</v>
      </c>
      <c r="C340" s="113" t="s">
        <v>72</v>
      </c>
      <c r="D340" s="113" t="s">
        <v>201</v>
      </c>
      <c r="E340" s="113" t="s">
        <v>241</v>
      </c>
      <c r="F340" s="113" t="s">
        <v>58</v>
      </c>
      <c r="G340" s="114">
        <f>G341</f>
        <v>0</v>
      </c>
      <c r="H340" s="146"/>
      <c r="I340" s="146"/>
    </row>
    <row r="341" spans="1:9" s="33" customFormat="1" ht="30.75" hidden="1" customHeight="1" x14ac:dyDescent="0.25">
      <c r="A341" s="119" t="s">
        <v>77</v>
      </c>
      <c r="B341" s="113" t="s">
        <v>484</v>
      </c>
      <c r="C341" s="113" t="s">
        <v>72</v>
      </c>
      <c r="D341" s="113" t="s">
        <v>201</v>
      </c>
      <c r="E341" s="113" t="s">
        <v>241</v>
      </c>
      <c r="F341" s="113" t="s">
        <v>78</v>
      </c>
      <c r="G341" s="114">
        <f>G342</f>
        <v>0</v>
      </c>
      <c r="H341" s="146"/>
      <c r="I341" s="146"/>
    </row>
    <row r="342" spans="1:9" s="33" customFormat="1" ht="30.75" hidden="1" customHeight="1" x14ac:dyDescent="0.25">
      <c r="A342" s="119" t="s">
        <v>79</v>
      </c>
      <c r="B342" s="113" t="s">
        <v>484</v>
      </c>
      <c r="C342" s="113" t="s">
        <v>72</v>
      </c>
      <c r="D342" s="113" t="s">
        <v>201</v>
      </c>
      <c r="E342" s="113" t="s">
        <v>241</v>
      </c>
      <c r="F342" s="113" t="s">
        <v>80</v>
      </c>
      <c r="G342" s="114"/>
      <c r="H342" s="146"/>
      <c r="I342" s="146"/>
    </row>
    <row r="343" spans="1:9" s="33" customFormat="1" ht="75" customHeight="1" x14ac:dyDescent="0.25">
      <c r="A343" s="119" t="s">
        <v>758</v>
      </c>
      <c r="B343" s="113" t="s">
        <v>484</v>
      </c>
      <c r="C343" s="113" t="s">
        <v>72</v>
      </c>
      <c r="D343" s="113" t="s">
        <v>201</v>
      </c>
      <c r="E343" s="113" t="s">
        <v>242</v>
      </c>
      <c r="F343" s="113" t="s">
        <v>58</v>
      </c>
      <c r="G343" s="114">
        <f>G350+G357+G344+G347</f>
        <v>4429.0999999999995</v>
      </c>
      <c r="H343" s="114">
        <v>0</v>
      </c>
      <c r="I343" s="114">
        <f>I350+I357</f>
        <v>0</v>
      </c>
    </row>
    <row r="344" spans="1:9" s="33" customFormat="1" ht="67.5" hidden="1" customHeight="1" x14ac:dyDescent="0.25">
      <c r="A344" s="119" t="s">
        <v>652</v>
      </c>
      <c r="B344" s="113" t="s">
        <v>484</v>
      </c>
      <c r="C344" s="113" t="s">
        <v>72</v>
      </c>
      <c r="D344" s="113" t="s">
        <v>201</v>
      </c>
      <c r="E344" s="113" t="s">
        <v>653</v>
      </c>
      <c r="F344" s="113" t="s">
        <v>58</v>
      </c>
      <c r="G344" s="114">
        <f>G345</f>
        <v>0</v>
      </c>
      <c r="H344" s="114">
        <v>0</v>
      </c>
      <c r="I344" s="114">
        <v>0</v>
      </c>
    </row>
    <row r="345" spans="1:9" s="33" customFormat="1" ht="35.25" hidden="1" customHeight="1" x14ac:dyDescent="0.25">
      <c r="A345" s="119" t="s">
        <v>77</v>
      </c>
      <c r="B345" s="113" t="s">
        <v>484</v>
      </c>
      <c r="C345" s="113" t="s">
        <v>72</v>
      </c>
      <c r="D345" s="113" t="s">
        <v>201</v>
      </c>
      <c r="E345" s="113" t="s">
        <v>653</v>
      </c>
      <c r="F345" s="113" t="s">
        <v>78</v>
      </c>
      <c r="G345" s="114">
        <f>G346</f>
        <v>0</v>
      </c>
      <c r="H345" s="114">
        <v>0</v>
      </c>
      <c r="I345" s="114">
        <v>0</v>
      </c>
    </row>
    <row r="346" spans="1:9" s="33" customFormat="1" ht="33" hidden="1" customHeight="1" x14ac:dyDescent="0.25">
      <c r="A346" s="119" t="s">
        <v>79</v>
      </c>
      <c r="B346" s="113" t="s">
        <v>484</v>
      </c>
      <c r="C346" s="113" t="s">
        <v>72</v>
      </c>
      <c r="D346" s="113" t="s">
        <v>201</v>
      </c>
      <c r="E346" s="113" t="s">
        <v>653</v>
      </c>
      <c r="F346" s="113" t="s">
        <v>80</v>
      </c>
      <c r="G346" s="114"/>
      <c r="H346" s="114">
        <v>0</v>
      </c>
      <c r="I346" s="114">
        <v>0</v>
      </c>
    </row>
    <row r="347" spans="1:9" s="33" customFormat="1" ht="69" hidden="1" customHeight="1" x14ac:dyDescent="0.25">
      <c r="A347" s="119" t="s">
        <v>654</v>
      </c>
      <c r="B347" s="113" t="s">
        <v>484</v>
      </c>
      <c r="C347" s="113" t="s">
        <v>72</v>
      </c>
      <c r="D347" s="113" t="s">
        <v>201</v>
      </c>
      <c r="E347" s="113" t="s">
        <v>655</v>
      </c>
      <c r="F347" s="113" t="s">
        <v>58</v>
      </c>
      <c r="G347" s="114">
        <f>G348</f>
        <v>0</v>
      </c>
      <c r="H347" s="114">
        <v>0</v>
      </c>
      <c r="I347" s="114">
        <v>0</v>
      </c>
    </row>
    <row r="348" spans="1:9" s="33" customFormat="1" ht="34.5" hidden="1" customHeight="1" x14ac:dyDescent="0.25">
      <c r="A348" s="119" t="s">
        <v>77</v>
      </c>
      <c r="B348" s="113" t="s">
        <v>484</v>
      </c>
      <c r="C348" s="113" t="s">
        <v>72</v>
      </c>
      <c r="D348" s="113" t="s">
        <v>201</v>
      </c>
      <c r="E348" s="113" t="s">
        <v>655</v>
      </c>
      <c r="F348" s="113" t="s">
        <v>78</v>
      </c>
      <c r="G348" s="114">
        <f>G349</f>
        <v>0</v>
      </c>
      <c r="H348" s="114">
        <v>0</v>
      </c>
      <c r="I348" s="114">
        <v>0</v>
      </c>
    </row>
    <row r="349" spans="1:9" s="33" customFormat="1" ht="20.25" hidden="1" customHeight="1" x14ac:dyDescent="0.25">
      <c r="A349" s="119" t="s">
        <v>79</v>
      </c>
      <c r="B349" s="113" t="s">
        <v>484</v>
      </c>
      <c r="C349" s="113" t="s">
        <v>72</v>
      </c>
      <c r="D349" s="113" t="s">
        <v>201</v>
      </c>
      <c r="E349" s="113" t="s">
        <v>655</v>
      </c>
      <c r="F349" s="113" t="s">
        <v>80</v>
      </c>
      <c r="G349" s="114"/>
      <c r="H349" s="114">
        <v>0</v>
      </c>
      <c r="I349" s="114">
        <v>0</v>
      </c>
    </row>
    <row r="350" spans="1:9" s="33" customFormat="1" ht="65.25" customHeight="1" x14ac:dyDescent="0.25">
      <c r="A350" s="119" t="s">
        <v>243</v>
      </c>
      <c r="B350" s="113" t="s">
        <v>484</v>
      </c>
      <c r="C350" s="113" t="s">
        <v>72</v>
      </c>
      <c r="D350" s="113" t="s">
        <v>201</v>
      </c>
      <c r="E350" s="113" t="s">
        <v>244</v>
      </c>
      <c r="F350" s="113" t="s">
        <v>58</v>
      </c>
      <c r="G350" s="114">
        <f>G354+G351</f>
        <v>4248.7</v>
      </c>
      <c r="H350" s="114">
        <f>H354</f>
        <v>0</v>
      </c>
      <c r="I350" s="114">
        <f>I354</f>
        <v>0</v>
      </c>
    </row>
    <row r="351" spans="1:9" s="33" customFormat="1" ht="43.5" hidden="1" customHeight="1" x14ac:dyDescent="0.25">
      <c r="A351" s="119" t="s">
        <v>643</v>
      </c>
      <c r="B351" s="113" t="s">
        <v>484</v>
      </c>
      <c r="C351" s="113" t="s">
        <v>72</v>
      </c>
      <c r="D351" s="113" t="s">
        <v>201</v>
      </c>
      <c r="E351" s="113" t="s">
        <v>656</v>
      </c>
      <c r="F351" s="113" t="s">
        <v>58</v>
      </c>
      <c r="G351" s="114">
        <f>G352</f>
        <v>0</v>
      </c>
      <c r="H351" s="114">
        <v>0</v>
      </c>
      <c r="I351" s="114">
        <v>0</v>
      </c>
    </row>
    <row r="352" spans="1:9" s="33" customFormat="1" ht="30" hidden="1" customHeight="1" x14ac:dyDescent="0.25">
      <c r="A352" s="119" t="s">
        <v>77</v>
      </c>
      <c r="B352" s="113" t="s">
        <v>484</v>
      </c>
      <c r="C352" s="113" t="s">
        <v>72</v>
      </c>
      <c r="D352" s="113" t="s">
        <v>201</v>
      </c>
      <c r="E352" s="113" t="s">
        <v>656</v>
      </c>
      <c r="F352" s="113" t="s">
        <v>78</v>
      </c>
      <c r="G352" s="114">
        <f>G353</f>
        <v>0</v>
      </c>
      <c r="H352" s="114">
        <v>0</v>
      </c>
      <c r="I352" s="114">
        <v>0</v>
      </c>
    </row>
    <row r="353" spans="1:9" s="33" customFormat="1" ht="31.5" hidden="1" customHeight="1" x14ac:dyDescent="0.25">
      <c r="A353" s="119" t="s">
        <v>79</v>
      </c>
      <c r="B353" s="113" t="s">
        <v>484</v>
      </c>
      <c r="C353" s="113" t="s">
        <v>72</v>
      </c>
      <c r="D353" s="113" t="s">
        <v>201</v>
      </c>
      <c r="E353" s="113" t="s">
        <v>656</v>
      </c>
      <c r="F353" s="113" t="s">
        <v>80</v>
      </c>
      <c r="G353" s="114"/>
      <c r="H353" s="114">
        <v>0</v>
      </c>
      <c r="I353" s="114">
        <v>0</v>
      </c>
    </row>
    <row r="354" spans="1:9" s="33" customFormat="1" ht="20.25" customHeight="1" x14ac:dyDescent="0.25">
      <c r="A354" s="119" t="s">
        <v>134</v>
      </c>
      <c r="B354" s="113" t="s">
        <v>484</v>
      </c>
      <c r="C354" s="113" t="s">
        <v>72</v>
      </c>
      <c r="D354" s="113" t="s">
        <v>201</v>
      </c>
      <c r="E354" s="113" t="s">
        <v>245</v>
      </c>
      <c r="F354" s="113" t="s">
        <v>58</v>
      </c>
      <c r="G354" s="114">
        <f>G355</f>
        <v>4248.7</v>
      </c>
      <c r="H354" s="114">
        <f t="shared" ref="H354:I355" si="47">H355</f>
        <v>0</v>
      </c>
      <c r="I354" s="114">
        <f t="shared" si="47"/>
        <v>0</v>
      </c>
    </row>
    <row r="355" spans="1:9" s="33" customFormat="1" ht="30.75" customHeight="1" x14ac:dyDescent="0.25">
      <c r="A355" s="119" t="s">
        <v>77</v>
      </c>
      <c r="B355" s="113" t="s">
        <v>484</v>
      </c>
      <c r="C355" s="113" t="s">
        <v>72</v>
      </c>
      <c r="D355" s="113" t="s">
        <v>201</v>
      </c>
      <c r="E355" s="113" t="s">
        <v>245</v>
      </c>
      <c r="F355" s="113" t="s">
        <v>78</v>
      </c>
      <c r="G355" s="114">
        <f>G356</f>
        <v>4248.7</v>
      </c>
      <c r="H355" s="114">
        <f t="shared" si="47"/>
        <v>0</v>
      </c>
      <c r="I355" s="114">
        <f t="shared" si="47"/>
        <v>0</v>
      </c>
    </row>
    <row r="356" spans="1:9" s="33" customFormat="1" ht="30" customHeight="1" x14ac:dyDescent="0.25">
      <c r="A356" s="119" t="s">
        <v>79</v>
      </c>
      <c r="B356" s="113" t="s">
        <v>484</v>
      </c>
      <c r="C356" s="113" t="s">
        <v>72</v>
      </c>
      <c r="D356" s="113" t="s">
        <v>201</v>
      </c>
      <c r="E356" s="113" t="s">
        <v>245</v>
      </c>
      <c r="F356" s="113" t="s">
        <v>80</v>
      </c>
      <c r="G356" s="114">
        <f>6016.3+17.4-1785</f>
        <v>4248.7</v>
      </c>
      <c r="H356" s="114">
        <v>0</v>
      </c>
      <c r="I356" s="114">
        <v>0</v>
      </c>
    </row>
    <row r="357" spans="1:9" s="33" customFormat="1" ht="83.25" customHeight="1" x14ac:dyDescent="0.25">
      <c r="A357" s="119" t="s">
        <v>246</v>
      </c>
      <c r="B357" s="113" t="s">
        <v>484</v>
      </c>
      <c r="C357" s="113" t="s">
        <v>72</v>
      </c>
      <c r="D357" s="113" t="s">
        <v>201</v>
      </c>
      <c r="E357" s="113" t="s">
        <v>247</v>
      </c>
      <c r="F357" s="113" t="s">
        <v>58</v>
      </c>
      <c r="G357" s="114">
        <f>G358</f>
        <v>180.39999999999998</v>
      </c>
      <c r="H357" s="114">
        <f t="shared" ref="H357:I359" si="48">H358</f>
        <v>0</v>
      </c>
      <c r="I357" s="114">
        <f t="shared" si="48"/>
        <v>0</v>
      </c>
    </row>
    <row r="358" spans="1:9" s="33" customFormat="1" ht="15" x14ac:dyDescent="0.25">
      <c r="A358" s="119" t="s">
        <v>134</v>
      </c>
      <c r="B358" s="113" t="s">
        <v>484</v>
      </c>
      <c r="C358" s="113" t="s">
        <v>72</v>
      </c>
      <c r="D358" s="113" t="s">
        <v>201</v>
      </c>
      <c r="E358" s="113" t="s">
        <v>248</v>
      </c>
      <c r="F358" s="113" t="s">
        <v>58</v>
      </c>
      <c r="G358" s="114">
        <f>G359</f>
        <v>180.39999999999998</v>
      </c>
      <c r="H358" s="114">
        <f t="shared" si="48"/>
        <v>0</v>
      </c>
      <c r="I358" s="114">
        <f t="shared" si="48"/>
        <v>0</v>
      </c>
    </row>
    <row r="359" spans="1:9" s="33" customFormat="1" ht="26.25" x14ac:dyDescent="0.25">
      <c r="A359" s="119" t="s">
        <v>77</v>
      </c>
      <c r="B359" s="113" t="s">
        <v>484</v>
      </c>
      <c r="C359" s="113" t="s">
        <v>72</v>
      </c>
      <c r="D359" s="113" t="s">
        <v>201</v>
      </c>
      <c r="E359" s="113" t="s">
        <v>248</v>
      </c>
      <c r="F359" s="113" t="s">
        <v>78</v>
      </c>
      <c r="G359" s="114">
        <f>G360</f>
        <v>180.39999999999998</v>
      </c>
      <c r="H359" s="114">
        <f t="shared" si="48"/>
        <v>0</v>
      </c>
      <c r="I359" s="114">
        <f t="shared" si="48"/>
        <v>0</v>
      </c>
    </row>
    <row r="360" spans="1:9" s="33" customFormat="1" ht="28.5" customHeight="1" x14ac:dyDescent="0.25">
      <c r="A360" s="119" t="s">
        <v>79</v>
      </c>
      <c r="B360" s="113" t="s">
        <v>484</v>
      </c>
      <c r="C360" s="113" t="s">
        <v>72</v>
      </c>
      <c r="D360" s="113" t="s">
        <v>201</v>
      </c>
      <c r="E360" s="113" t="s">
        <v>248</v>
      </c>
      <c r="F360" s="113" t="s">
        <v>80</v>
      </c>
      <c r="G360" s="114">
        <f>15.2+165.2</f>
        <v>180.39999999999998</v>
      </c>
      <c r="H360" s="114">
        <v>0</v>
      </c>
      <c r="I360" s="114">
        <v>0</v>
      </c>
    </row>
    <row r="361" spans="1:9" s="33" customFormat="1" ht="64.5" hidden="1" x14ac:dyDescent="0.25">
      <c r="A361" s="119" t="s">
        <v>152</v>
      </c>
      <c r="B361" s="113" t="s">
        <v>484</v>
      </c>
      <c r="C361" s="113" t="s">
        <v>72</v>
      </c>
      <c r="D361" s="113" t="s">
        <v>201</v>
      </c>
      <c r="E361" s="113" t="s">
        <v>153</v>
      </c>
      <c r="F361" s="113" t="s">
        <v>58</v>
      </c>
      <c r="G361" s="114">
        <f>G362</f>
        <v>0</v>
      </c>
      <c r="H361" s="146"/>
      <c r="I361" s="146"/>
    </row>
    <row r="362" spans="1:9" s="33" customFormat="1" ht="39" hidden="1" x14ac:dyDescent="0.25">
      <c r="A362" s="119" t="s">
        <v>249</v>
      </c>
      <c r="B362" s="113" t="s">
        <v>484</v>
      </c>
      <c r="C362" s="113" t="s">
        <v>72</v>
      </c>
      <c r="D362" s="113" t="s">
        <v>201</v>
      </c>
      <c r="E362" s="113" t="s">
        <v>250</v>
      </c>
      <c r="F362" s="113" t="s">
        <v>58</v>
      </c>
      <c r="G362" s="114">
        <f>G363</f>
        <v>0</v>
      </c>
      <c r="H362" s="146"/>
      <c r="I362" s="146"/>
    </row>
    <row r="363" spans="1:9" s="33" customFormat="1" ht="15" hidden="1" x14ac:dyDescent="0.25">
      <c r="A363" s="119" t="s">
        <v>134</v>
      </c>
      <c r="B363" s="113" t="s">
        <v>484</v>
      </c>
      <c r="C363" s="113" t="s">
        <v>72</v>
      </c>
      <c r="D363" s="113" t="s">
        <v>201</v>
      </c>
      <c r="E363" s="113" t="s">
        <v>251</v>
      </c>
      <c r="F363" s="113" t="s">
        <v>58</v>
      </c>
      <c r="G363" s="114">
        <f>G364</f>
        <v>0</v>
      </c>
      <c r="H363" s="146"/>
      <c r="I363" s="146"/>
    </row>
    <row r="364" spans="1:9" s="33" customFormat="1" ht="26.25" hidden="1" x14ac:dyDescent="0.25">
      <c r="A364" s="119" t="s">
        <v>77</v>
      </c>
      <c r="B364" s="113" t="s">
        <v>484</v>
      </c>
      <c r="C364" s="113" t="s">
        <v>72</v>
      </c>
      <c r="D364" s="113" t="s">
        <v>201</v>
      </c>
      <c r="E364" s="113" t="s">
        <v>251</v>
      </c>
      <c r="F364" s="113" t="s">
        <v>78</v>
      </c>
      <c r="G364" s="114">
        <f>G365</f>
        <v>0</v>
      </c>
      <c r="H364" s="146"/>
      <c r="I364" s="146"/>
    </row>
    <row r="365" spans="1:9" s="33" customFormat="1" ht="26.25" hidden="1" x14ac:dyDescent="0.25">
      <c r="A365" s="119" t="s">
        <v>79</v>
      </c>
      <c r="B365" s="113" t="s">
        <v>484</v>
      </c>
      <c r="C365" s="113" t="s">
        <v>72</v>
      </c>
      <c r="D365" s="113" t="s">
        <v>201</v>
      </c>
      <c r="E365" s="113" t="s">
        <v>251</v>
      </c>
      <c r="F365" s="113" t="s">
        <v>80</v>
      </c>
      <c r="G365" s="114"/>
      <c r="H365" s="146"/>
      <c r="I365" s="146"/>
    </row>
    <row r="366" spans="1:9" s="33" customFormat="1" ht="70.5" customHeight="1" x14ac:dyDescent="0.25">
      <c r="A366" s="119" t="s">
        <v>778</v>
      </c>
      <c r="B366" s="113" t="s">
        <v>484</v>
      </c>
      <c r="C366" s="113" t="s">
        <v>72</v>
      </c>
      <c r="D366" s="113" t="s">
        <v>201</v>
      </c>
      <c r="E366" s="113" t="s">
        <v>756</v>
      </c>
      <c r="F366" s="113" t="s">
        <v>58</v>
      </c>
      <c r="G366" s="114">
        <v>0</v>
      </c>
      <c r="H366" s="114">
        <f>H367</f>
        <v>2915.7</v>
      </c>
      <c r="I366" s="114">
        <f t="shared" ref="H366:I368" si="49">I367</f>
        <v>1958.1</v>
      </c>
    </row>
    <row r="367" spans="1:9" s="33" customFormat="1" ht="15" x14ac:dyDescent="0.25">
      <c r="A367" s="119" t="s">
        <v>134</v>
      </c>
      <c r="B367" s="113" t="s">
        <v>484</v>
      </c>
      <c r="C367" s="113" t="s">
        <v>72</v>
      </c>
      <c r="D367" s="113" t="s">
        <v>201</v>
      </c>
      <c r="E367" s="113" t="s">
        <v>757</v>
      </c>
      <c r="F367" s="113" t="s">
        <v>58</v>
      </c>
      <c r="G367" s="114">
        <v>0</v>
      </c>
      <c r="H367" s="114">
        <f t="shared" si="49"/>
        <v>2915.7</v>
      </c>
      <c r="I367" s="114">
        <f t="shared" si="49"/>
        <v>1958.1</v>
      </c>
    </row>
    <row r="368" spans="1:9" s="33" customFormat="1" ht="26.25" x14ac:dyDescent="0.25">
      <c r="A368" s="119" t="s">
        <v>77</v>
      </c>
      <c r="B368" s="113" t="s">
        <v>484</v>
      </c>
      <c r="C368" s="113" t="s">
        <v>72</v>
      </c>
      <c r="D368" s="113" t="s">
        <v>201</v>
      </c>
      <c r="E368" s="113" t="s">
        <v>757</v>
      </c>
      <c r="F368" s="113" t="s">
        <v>78</v>
      </c>
      <c r="G368" s="114">
        <v>0</v>
      </c>
      <c r="H368" s="114">
        <f t="shared" si="49"/>
        <v>2915.7</v>
      </c>
      <c r="I368" s="114">
        <f t="shared" si="49"/>
        <v>1958.1</v>
      </c>
    </row>
    <row r="369" spans="1:9" s="33" customFormat="1" ht="26.25" x14ac:dyDescent="0.25">
      <c r="A369" s="119" t="s">
        <v>79</v>
      </c>
      <c r="B369" s="113" t="s">
        <v>484</v>
      </c>
      <c r="C369" s="113" t="s">
        <v>72</v>
      </c>
      <c r="D369" s="113" t="s">
        <v>201</v>
      </c>
      <c r="E369" s="113" t="s">
        <v>757</v>
      </c>
      <c r="F369" s="113" t="s">
        <v>80</v>
      </c>
      <c r="G369" s="114">
        <v>0</v>
      </c>
      <c r="H369" s="114">
        <f>2800.5+115.2</f>
        <v>2915.7</v>
      </c>
      <c r="I369" s="114">
        <v>1958.1</v>
      </c>
    </row>
    <row r="370" spans="1:9" s="33" customFormat="1" ht="15" hidden="1" x14ac:dyDescent="0.25">
      <c r="A370" s="119"/>
      <c r="B370" s="113"/>
      <c r="C370" s="113"/>
      <c r="D370" s="113"/>
      <c r="E370" s="113"/>
      <c r="F370" s="113"/>
      <c r="G370" s="114"/>
      <c r="H370" s="146"/>
      <c r="I370" s="146"/>
    </row>
    <row r="371" spans="1:9" s="33" customFormat="1" ht="44.25" customHeight="1" x14ac:dyDescent="0.25">
      <c r="A371" s="119" t="s">
        <v>752</v>
      </c>
      <c r="B371" s="113" t="s">
        <v>484</v>
      </c>
      <c r="C371" s="113" t="s">
        <v>72</v>
      </c>
      <c r="D371" s="113" t="s">
        <v>201</v>
      </c>
      <c r="E371" s="113" t="s">
        <v>164</v>
      </c>
      <c r="F371" s="113" t="s">
        <v>58</v>
      </c>
      <c r="G371" s="114">
        <f>G372</f>
        <v>50</v>
      </c>
      <c r="H371" s="114">
        <f t="shared" ref="H371:I374" si="50">H372</f>
        <v>119.9</v>
      </c>
      <c r="I371" s="114">
        <f t="shared" si="50"/>
        <v>0</v>
      </c>
    </row>
    <row r="372" spans="1:9" s="33" customFormat="1" ht="18" customHeight="1" x14ac:dyDescent="0.25">
      <c r="A372" s="119" t="s">
        <v>173</v>
      </c>
      <c r="B372" s="113" t="s">
        <v>484</v>
      </c>
      <c r="C372" s="113" t="s">
        <v>72</v>
      </c>
      <c r="D372" s="113" t="s">
        <v>201</v>
      </c>
      <c r="E372" s="113" t="s">
        <v>174</v>
      </c>
      <c r="F372" s="113" t="s">
        <v>58</v>
      </c>
      <c r="G372" s="114">
        <f>G373</f>
        <v>50</v>
      </c>
      <c r="H372" s="114">
        <f t="shared" si="50"/>
        <v>119.9</v>
      </c>
      <c r="I372" s="114">
        <f t="shared" si="50"/>
        <v>0</v>
      </c>
    </row>
    <row r="373" spans="1:9" s="33" customFormat="1" ht="20.25" customHeight="1" x14ac:dyDescent="0.25">
      <c r="A373" s="119" t="s">
        <v>134</v>
      </c>
      <c r="B373" s="113" t="s">
        <v>484</v>
      </c>
      <c r="C373" s="113" t="s">
        <v>72</v>
      </c>
      <c r="D373" s="113" t="s">
        <v>201</v>
      </c>
      <c r="E373" s="113" t="s">
        <v>175</v>
      </c>
      <c r="F373" s="113" t="s">
        <v>58</v>
      </c>
      <c r="G373" s="114">
        <f>G374</f>
        <v>50</v>
      </c>
      <c r="H373" s="114">
        <f t="shared" si="50"/>
        <v>119.9</v>
      </c>
      <c r="I373" s="114">
        <f t="shared" si="50"/>
        <v>0</v>
      </c>
    </row>
    <row r="374" spans="1:9" s="33" customFormat="1" ht="30.75" customHeight="1" x14ac:dyDescent="0.25">
      <c r="A374" s="119" t="s">
        <v>77</v>
      </c>
      <c r="B374" s="113" t="s">
        <v>484</v>
      </c>
      <c r="C374" s="113" t="s">
        <v>72</v>
      </c>
      <c r="D374" s="113" t="s">
        <v>201</v>
      </c>
      <c r="E374" s="113" t="s">
        <v>175</v>
      </c>
      <c r="F374" s="113" t="s">
        <v>78</v>
      </c>
      <c r="G374" s="114">
        <f>G375</f>
        <v>50</v>
      </c>
      <c r="H374" s="114">
        <f t="shared" si="50"/>
        <v>119.9</v>
      </c>
      <c r="I374" s="114">
        <f t="shared" si="50"/>
        <v>0</v>
      </c>
    </row>
    <row r="375" spans="1:9" s="33" customFormat="1" ht="27.75" customHeight="1" x14ac:dyDescent="0.25">
      <c r="A375" s="119" t="s">
        <v>79</v>
      </c>
      <c r="B375" s="113" t="s">
        <v>484</v>
      </c>
      <c r="C375" s="113" t="s">
        <v>72</v>
      </c>
      <c r="D375" s="113" t="s">
        <v>201</v>
      </c>
      <c r="E375" s="113" t="s">
        <v>175</v>
      </c>
      <c r="F375" s="113" t="s">
        <v>80</v>
      </c>
      <c r="G375" s="114">
        <v>50</v>
      </c>
      <c r="H375" s="114">
        <v>119.9</v>
      </c>
      <c r="I375" s="114">
        <v>0</v>
      </c>
    </row>
    <row r="376" spans="1:9" s="33" customFormat="1" ht="27.75" hidden="1" customHeight="1" x14ac:dyDescent="0.25">
      <c r="A376" s="119"/>
      <c r="B376" s="113"/>
      <c r="C376" s="113"/>
      <c r="D376" s="113"/>
      <c r="E376" s="113"/>
      <c r="F376" s="113"/>
      <c r="G376" s="114"/>
      <c r="H376" s="114"/>
      <c r="I376" s="114"/>
    </row>
    <row r="377" spans="1:9" s="33" customFormat="1" ht="27.75" hidden="1" customHeight="1" x14ac:dyDescent="0.25">
      <c r="A377" s="119"/>
      <c r="B377" s="113"/>
      <c r="C377" s="113"/>
      <c r="D377" s="113"/>
      <c r="E377" s="113"/>
      <c r="F377" s="113"/>
      <c r="G377" s="114"/>
      <c r="H377" s="114"/>
      <c r="I377" s="114"/>
    </row>
    <row r="378" spans="1:9" s="33" customFormat="1" ht="27.75" hidden="1" customHeight="1" x14ac:dyDescent="0.25">
      <c r="A378" s="119"/>
      <c r="B378" s="113"/>
      <c r="C378" s="113"/>
      <c r="D378" s="113"/>
      <c r="E378" s="113"/>
      <c r="F378" s="113"/>
      <c r="G378" s="114"/>
      <c r="H378" s="114"/>
      <c r="I378" s="114"/>
    </row>
    <row r="379" spans="1:9" s="33" customFormat="1" ht="27.75" hidden="1" customHeight="1" x14ac:dyDescent="0.25">
      <c r="A379" s="119"/>
      <c r="B379" s="113"/>
      <c r="C379" s="113"/>
      <c r="D379" s="113"/>
      <c r="E379" s="113"/>
      <c r="F379" s="113"/>
      <c r="G379" s="114"/>
      <c r="H379" s="114"/>
      <c r="I379" s="114"/>
    </row>
    <row r="380" spans="1:9" s="33" customFormat="1" ht="15" x14ac:dyDescent="0.25">
      <c r="A380" s="119" t="s">
        <v>252</v>
      </c>
      <c r="B380" s="113" t="s">
        <v>484</v>
      </c>
      <c r="C380" s="113" t="s">
        <v>72</v>
      </c>
      <c r="D380" s="113" t="s">
        <v>253</v>
      </c>
      <c r="E380" s="113" t="s">
        <v>57</v>
      </c>
      <c r="F380" s="113" t="s">
        <v>58</v>
      </c>
      <c r="G380" s="114">
        <f>G386+G399+G381</f>
        <v>200</v>
      </c>
      <c r="H380" s="114">
        <f>H386+H399+H381</f>
        <v>200</v>
      </c>
      <c r="I380" s="114">
        <f>I386+I399+I381</f>
        <v>60</v>
      </c>
    </row>
    <row r="381" spans="1:9" s="33" customFormat="1" ht="39" hidden="1" x14ac:dyDescent="0.25">
      <c r="A381" s="119" t="s">
        <v>235</v>
      </c>
      <c r="B381" s="113" t="s">
        <v>484</v>
      </c>
      <c r="C381" s="113" t="s">
        <v>72</v>
      </c>
      <c r="D381" s="113" t="s">
        <v>253</v>
      </c>
      <c r="E381" s="113" t="s">
        <v>236</v>
      </c>
      <c r="F381" s="113" t="s">
        <v>58</v>
      </c>
      <c r="G381" s="114">
        <f>G382</f>
        <v>0</v>
      </c>
      <c r="H381" s="114">
        <f t="shared" ref="H381:I384" si="51">H382</f>
        <v>0</v>
      </c>
      <c r="I381" s="114">
        <f t="shared" si="51"/>
        <v>0</v>
      </c>
    </row>
    <row r="382" spans="1:9" s="33" customFormat="1" ht="51.75" hidden="1" x14ac:dyDescent="0.25">
      <c r="A382" s="119" t="s">
        <v>239</v>
      </c>
      <c r="B382" s="113" t="s">
        <v>484</v>
      </c>
      <c r="C382" s="113" t="s">
        <v>72</v>
      </c>
      <c r="D382" s="113" t="s">
        <v>253</v>
      </c>
      <c r="E382" s="113" t="s">
        <v>240</v>
      </c>
      <c r="F382" s="113" t="s">
        <v>58</v>
      </c>
      <c r="G382" s="114">
        <f>G383</f>
        <v>0</v>
      </c>
      <c r="H382" s="114">
        <f t="shared" si="51"/>
        <v>0</v>
      </c>
      <c r="I382" s="114">
        <f t="shared" si="51"/>
        <v>0</v>
      </c>
    </row>
    <row r="383" spans="1:9" s="33" customFormat="1" ht="15" hidden="1" x14ac:dyDescent="0.25">
      <c r="A383" s="119" t="s">
        <v>134</v>
      </c>
      <c r="B383" s="113" t="s">
        <v>484</v>
      </c>
      <c r="C383" s="113" t="s">
        <v>72</v>
      </c>
      <c r="D383" s="113" t="s">
        <v>253</v>
      </c>
      <c r="E383" s="113" t="s">
        <v>241</v>
      </c>
      <c r="F383" s="113" t="s">
        <v>58</v>
      </c>
      <c r="G383" s="114">
        <f>G384</f>
        <v>0</v>
      </c>
      <c r="H383" s="114">
        <f t="shared" si="51"/>
        <v>0</v>
      </c>
      <c r="I383" s="114">
        <f t="shared" si="51"/>
        <v>0</v>
      </c>
    </row>
    <row r="384" spans="1:9" s="33" customFormat="1" ht="26.25" hidden="1" x14ac:dyDescent="0.25">
      <c r="A384" s="119" t="s">
        <v>77</v>
      </c>
      <c r="B384" s="113" t="s">
        <v>484</v>
      </c>
      <c r="C384" s="113" t="s">
        <v>72</v>
      </c>
      <c r="D384" s="113" t="s">
        <v>253</v>
      </c>
      <c r="E384" s="113" t="s">
        <v>241</v>
      </c>
      <c r="F384" s="113" t="s">
        <v>78</v>
      </c>
      <c r="G384" s="114">
        <f>G385</f>
        <v>0</v>
      </c>
      <c r="H384" s="114">
        <f t="shared" si="51"/>
        <v>0</v>
      </c>
      <c r="I384" s="114">
        <f t="shared" si="51"/>
        <v>0</v>
      </c>
    </row>
    <row r="385" spans="1:9" s="33" customFormat="1" ht="26.25" hidden="1" x14ac:dyDescent="0.25">
      <c r="A385" s="119" t="s">
        <v>79</v>
      </c>
      <c r="B385" s="113" t="s">
        <v>484</v>
      </c>
      <c r="C385" s="113" t="s">
        <v>72</v>
      </c>
      <c r="D385" s="113" t="s">
        <v>253</v>
      </c>
      <c r="E385" s="113" t="s">
        <v>241</v>
      </c>
      <c r="F385" s="113" t="s">
        <v>80</v>
      </c>
      <c r="G385" s="114">
        <v>0</v>
      </c>
      <c r="H385" s="114">
        <v>0</v>
      </c>
      <c r="I385" s="114">
        <v>0</v>
      </c>
    </row>
    <row r="386" spans="1:9" s="33" customFormat="1" ht="51.75" customHeight="1" x14ac:dyDescent="0.25">
      <c r="A386" s="119" t="s">
        <v>747</v>
      </c>
      <c r="B386" s="113" t="s">
        <v>484</v>
      </c>
      <c r="C386" s="113" t="s">
        <v>72</v>
      </c>
      <c r="D386" s="113" t="s">
        <v>253</v>
      </c>
      <c r="E386" s="113" t="s">
        <v>153</v>
      </c>
      <c r="F386" s="113" t="s">
        <v>58</v>
      </c>
      <c r="G386" s="114">
        <f>G387+G391+G395</f>
        <v>200</v>
      </c>
      <c r="H386" s="114">
        <f>H387+H391+H395</f>
        <v>200</v>
      </c>
      <c r="I386" s="114">
        <f>I387+I391+I395</f>
        <v>60</v>
      </c>
    </row>
    <row r="387" spans="1:9" s="33" customFormat="1" ht="30.75" hidden="1" customHeight="1" x14ac:dyDescent="0.25">
      <c r="A387" s="119" t="s">
        <v>254</v>
      </c>
      <c r="B387" s="113" t="s">
        <v>484</v>
      </c>
      <c r="C387" s="113" t="s">
        <v>72</v>
      </c>
      <c r="D387" s="113" t="s">
        <v>253</v>
      </c>
      <c r="E387" s="113" t="s">
        <v>255</v>
      </c>
      <c r="F387" s="113" t="s">
        <v>58</v>
      </c>
      <c r="G387" s="114">
        <f>G388</f>
        <v>0</v>
      </c>
      <c r="H387" s="114">
        <f t="shared" ref="H387:I389" si="52">H388</f>
        <v>0</v>
      </c>
      <c r="I387" s="114">
        <f t="shared" si="52"/>
        <v>0</v>
      </c>
    </row>
    <row r="388" spans="1:9" s="33" customFormat="1" ht="15" hidden="1" x14ac:dyDescent="0.25">
      <c r="A388" s="119" t="s">
        <v>134</v>
      </c>
      <c r="B388" s="113" t="s">
        <v>484</v>
      </c>
      <c r="C388" s="113" t="s">
        <v>72</v>
      </c>
      <c r="D388" s="113" t="s">
        <v>253</v>
      </c>
      <c r="E388" s="113" t="s">
        <v>256</v>
      </c>
      <c r="F388" s="113" t="s">
        <v>58</v>
      </c>
      <c r="G388" s="114">
        <f>G389</f>
        <v>0</v>
      </c>
      <c r="H388" s="114">
        <f t="shared" si="52"/>
        <v>0</v>
      </c>
      <c r="I388" s="114">
        <f t="shared" si="52"/>
        <v>0</v>
      </c>
    </row>
    <row r="389" spans="1:9" s="33" customFormat="1" ht="26.25" hidden="1" x14ac:dyDescent="0.25">
      <c r="A389" s="119" t="s">
        <v>77</v>
      </c>
      <c r="B389" s="113" t="s">
        <v>484</v>
      </c>
      <c r="C389" s="113" t="s">
        <v>72</v>
      </c>
      <c r="D389" s="113" t="s">
        <v>253</v>
      </c>
      <c r="E389" s="113" t="s">
        <v>256</v>
      </c>
      <c r="F389" s="113" t="s">
        <v>78</v>
      </c>
      <c r="G389" s="114">
        <f>G390</f>
        <v>0</v>
      </c>
      <c r="H389" s="114">
        <f t="shared" si="52"/>
        <v>0</v>
      </c>
      <c r="I389" s="114">
        <f t="shared" si="52"/>
        <v>0</v>
      </c>
    </row>
    <row r="390" spans="1:9" s="33" customFormat="1" ht="24.75" hidden="1" customHeight="1" x14ac:dyDescent="0.25">
      <c r="A390" s="119" t="s">
        <v>79</v>
      </c>
      <c r="B390" s="113" t="s">
        <v>484</v>
      </c>
      <c r="C390" s="113" t="s">
        <v>72</v>
      </c>
      <c r="D390" s="113" t="s">
        <v>253</v>
      </c>
      <c r="E390" s="113" t="s">
        <v>256</v>
      </c>
      <c r="F390" s="113" t="s">
        <v>80</v>
      </c>
      <c r="G390" s="114">
        <f>200-177.9-22.1</f>
        <v>0</v>
      </c>
      <c r="H390" s="114">
        <f>200-177.9-22.1</f>
        <v>0</v>
      </c>
      <c r="I390" s="114">
        <f>200-177.9-22.1</f>
        <v>0</v>
      </c>
    </row>
    <row r="391" spans="1:9" s="33" customFormat="1" ht="44.25" hidden="1" customHeight="1" x14ac:dyDescent="0.25">
      <c r="A391" s="119" t="s">
        <v>249</v>
      </c>
      <c r="B391" s="113" t="s">
        <v>484</v>
      </c>
      <c r="C391" s="113" t="s">
        <v>72</v>
      </c>
      <c r="D391" s="113" t="s">
        <v>253</v>
      </c>
      <c r="E391" s="113" t="s">
        <v>250</v>
      </c>
      <c r="F391" s="113" t="s">
        <v>58</v>
      </c>
      <c r="G391" s="114">
        <f>G392</f>
        <v>0</v>
      </c>
      <c r="H391" s="114">
        <f t="shared" ref="H391:I393" si="53">H392</f>
        <v>0</v>
      </c>
      <c r="I391" s="114">
        <f t="shared" si="53"/>
        <v>0</v>
      </c>
    </row>
    <row r="392" spans="1:9" s="33" customFormat="1" ht="16.5" hidden="1" customHeight="1" x14ac:dyDescent="0.25">
      <c r="A392" s="119" t="s">
        <v>134</v>
      </c>
      <c r="B392" s="113" t="s">
        <v>484</v>
      </c>
      <c r="C392" s="113" t="s">
        <v>72</v>
      </c>
      <c r="D392" s="113" t="s">
        <v>253</v>
      </c>
      <c r="E392" s="113" t="s">
        <v>251</v>
      </c>
      <c r="F392" s="113" t="s">
        <v>58</v>
      </c>
      <c r="G392" s="114">
        <f>G393</f>
        <v>0</v>
      </c>
      <c r="H392" s="114">
        <f t="shared" si="53"/>
        <v>0</v>
      </c>
      <c r="I392" s="114">
        <f t="shared" si="53"/>
        <v>0</v>
      </c>
    </row>
    <row r="393" spans="1:9" s="33" customFormat="1" ht="24.75" hidden="1" customHeight="1" x14ac:dyDescent="0.25">
      <c r="A393" s="119" t="s">
        <v>77</v>
      </c>
      <c r="B393" s="113" t="s">
        <v>484</v>
      </c>
      <c r="C393" s="113" t="s">
        <v>72</v>
      </c>
      <c r="D393" s="113" t="s">
        <v>253</v>
      </c>
      <c r="E393" s="113" t="s">
        <v>251</v>
      </c>
      <c r="F393" s="113" t="s">
        <v>78</v>
      </c>
      <c r="G393" s="114">
        <f>G394</f>
        <v>0</v>
      </c>
      <c r="H393" s="114">
        <f t="shared" si="53"/>
        <v>0</v>
      </c>
      <c r="I393" s="114">
        <f t="shared" si="53"/>
        <v>0</v>
      </c>
    </row>
    <row r="394" spans="1:9" s="33" customFormat="1" ht="24.75" hidden="1" customHeight="1" x14ac:dyDescent="0.25">
      <c r="A394" s="119" t="s">
        <v>79</v>
      </c>
      <c r="B394" s="113" t="s">
        <v>484</v>
      </c>
      <c r="C394" s="113" t="s">
        <v>72</v>
      </c>
      <c r="D394" s="113" t="s">
        <v>253</v>
      </c>
      <c r="E394" s="113" t="s">
        <v>251</v>
      </c>
      <c r="F394" s="113" t="s">
        <v>80</v>
      </c>
      <c r="G394" s="114">
        <v>0</v>
      </c>
      <c r="H394" s="114">
        <v>0</v>
      </c>
      <c r="I394" s="114">
        <v>0</v>
      </c>
    </row>
    <row r="395" spans="1:9" s="33" customFormat="1" ht="45.75" customHeight="1" x14ac:dyDescent="0.25">
      <c r="A395" s="119" t="s">
        <v>779</v>
      </c>
      <c r="B395" s="113" t="s">
        <v>484</v>
      </c>
      <c r="C395" s="113" t="s">
        <v>72</v>
      </c>
      <c r="D395" s="113" t="s">
        <v>253</v>
      </c>
      <c r="E395" s="113" t="s">
        <v>260</v>
      </c>
      <c r="F395" s="113" t="s">
        <v>58</v>
      </c>
      <c r="G395" s="114">
        <f>G396</f>
        <v>200</v>
      </c>
      <c r="H395" s="114">
        <f t="shared" ref="H395:I397" si="54">H396</f>
        <v>200</v>
      </c>
      <c r="I395" s="114">
        <f t="shared" si="54"/>
        <v>60</v>
      </c>
    </row>
    <row r="396" spans="1:9" s="33" customFormat="1" ht="18" customHeight="1" x14ac:dyDescent="0.25">
      <c r="A396" s="119" t="s">
        <v>134</v>
      </c>
      <c r="B396" s="113" t="s">
        <v>484</v>
      </c>
      <c r="C396" s="113" t="s">
        <v>72</v>
      </c>
      <c r="D396" s="113" t="s">
        <v>253</v>
      </c>
      <c r="E396" s="113" t="s">
        <v>261</v>
      </c>
      <c r="F396" s="113" t="s">
        <v>58</v>
      </c>
      <c r="G396" s="114">
        <f>G397</f>
        <v>200</v>
      </c>
      <c r="H396" s="114">
        <f t="shared" si="54"/>
        <v>200</v>
      </c>
      <c r="I396" s="114">
        <f t="shared" si="54"/>
        <v>60</v>
      </c>
    </row>
    <row r="397" spans="1:9" s="33" customFormat="1" ht="30.75" customHeight="1" x14ac:dyDescent="0.25">
      <c r="A397" s="119" t="s">
        <v>77</v>
      </c>
      <c r="B397" s="113" t="s">
        <v>484</v>
      </c>
      <c r="C397" s="113" t="s">
        <v>72</v>
      </c>
      <c r="D397" s="113" t="s">
        <v>253</v>
      </c>
      <c r="E397" s="113" t="s">
        <v>261</v>
      </c>
      <c r="F397" s="113" t="s">
        <v>78</v>
      </c>
      <c r="G397" s="114">
        <f>G398</f>
        <v>200</v>
      </c>
      <c r="H397" s="114">
        <f t="shared" si="54"/>
        <v>200</v>
      </c>
      <c r="I397" s="114">
        <f t="shared" si="54"/>
        <v>60</v>
      </c>
    </row>
    <row r="398" spans="1:9" s="33" customFormat="1" ht="32.25" customHeight="1" x14ac:dyDescent="0.25">
      <c r="A398" s="119" t="s">
        <v>79</v>
      </c>
      <c r="B398" s="113" t="s">
        <v>484</v>
      </c>
      <c r="C398" s="113" t="s">
        <v>72</v>
      </c>
      <c r="D398" s="113" t="s">
        <v>253</v>
      </c>
      <c r="E398" s="113" t="s">
        <v>261</v>
      </c>
      <c r="F398" s="113" t="s">
        <v>80</v>
      </c>
      <c r="G398" s="114">
        <v>200</v>
      </c>
      <c r="H398" s="114">
        <v>200</v>
      </c>
      <c r="I398" s="114">
        <v>60</v>
      </c>
    </row>
    <row r="399" spans="1:9" s="33" customFormat="1" ht="24.75" hidden="1" customHeight="1" x14ac:dyDescent="0.25">
      <c r="A399" s="119" t="s">
        <v>262</v>
      </c>
      <c r="B399" s="113" t="s">
        <v>484</v>
      </c>
      <c r="C399" s="113" t="s">
        <v>72</v>
      </c>
      <c r="D399" s="113" t="s">
        <v>253</v>
      </c>
      <c r="E399" s="113" t="s">
        <v>263</v>
      </c>
      <c r="F399" s="113" t="s">
        <v>58</v>
      </c>
      <c r="G399" s="114">
        <f>G400</f>
        <v>0</v>
      </c>
      <c r="H399" s="114">
        <f t="shared" ref="H399:I402" si="55">H400</f>
        <v>0</v>
      </c>
      <c r="I399" s="114">
        <f t="shared" si="55"/>
        <v>0</v>
      </c>
    </row>
    <row r="400" spans="1:9" s="33" customFormat="1" ht="24.75" hidden="1" customHeight="1" x14ac:dyDescent="0.25">
      <c r="A400" s="119" t="s">
        <v>264</v>
      </c>
      <c r="B400" s="113" t="s">
        <v>484</v>
      </c>
      <c r="C400" s="113" t="s">
        <v>72</v>
      </c>
      <c r="D400" s="113" t="s">
        <v>253</v>
      </c>
      <c r="E400" s="113" t="s">
        <v>265</v>
      </c>
      <c r="F400" s="113" t="s">
        <v>58</v>
      </c>
      <c r="G400" s="114">
        <f>G401</f>
        <v>0</v>
      </c>
      <c r="H400" s="114">
        <f t="shared" si="55"/>
        <v>0</v>
      </c>
      <c r="I400" s="114">
        <f t="shared" si="55"/>
        <v>0</v>
      </c>
    </row>
    <row r="401" spans="1:9" s="33" customFormat="1" ht="38.25" hidden="1" customHeight="1" x14ac:dyDescent="0.25">
      <c r="A401" s="119" t="s">
        <v>266</v>
      </c>
      <c r="B401" s="113" t="s">
        <v>484</v>
      </c>
      <c r="C401" s="113" t="s">
        <v>72</v>
      </c>
      <c r="D401" s="113" t="s">
        <v>253</v>
      </c>
      <c r="E401" s="113" t="s">
        <v>267</v>
      </c>
      <c r="F401" s="113" t="s">
        <v>58</v>
      </c>
      <c r="G401" s="114">
        <f>G402</f>
        <v>0</v>
      </c>
      <c r="H401" s="114">
        <f t="shared" si="55"/>
        <v>0</v>
      </c>
      <c r="I401" s="114">
        <f t="shared" si="55"/>
        <v>0</v>
      </c>
    </row>
    <row r="402" spans="1:9" s="33" customFormat="1" ht="16.5" hidden="1" customHeight="1" x14ac:dyDescent="0.25">
      <c r="A402" s="119" t="s">
        <v>81</v>
      </c>
      <c r="B402" s="113" t="s">
        <v>484</v>
      </c>
      <c r="C402" s="113" t="s">
        <v>72</v>
      </c>
      <c r="D402" s="113" t="s">
        <v>253</v>
      </c>
      <c r="E402" s="113" t="s">
        <v>267</v>
      </c>
      <c r="F402" s="113" t="s">
        <v>82</v>
      </c>
      <c r="G402" s="114">
        <f>G403</f>
        <v>0</v>
      </c>
      <c r="H402" s="114">
        <f t="shared" si="55"/>
        <v>0</v>
      </c>
      <c r="I402" s="114">
        <f t="shared" si="55"/>
        <v>0</v>
      </c>
    </row>
    <row r="403" spans="1:9" s="33" customFormat="1" ht="24.75" hidden="1" customHeight="1" x14ac:dyDescent="0.25">
      <c r="A403" s="119" t="s">
        <v>268</v>
      </c>
      <c r="B403" s="113" t="s">
        <v>484</v>
      </c>
      <c r="C403" s="113" t="s">
        <v>72</v>
      </c>
      <c r="D403" s="113" t="s">
        <v>253</v>
      </c>
      <c r="E403" s="113" t="s">
        <v>267</v>
      </c>
      <c r="F403" s="113" t="s">
        <v>269</v>
      </c>
      <c r="G403" s="114">
        <v>0</v>
      </c>
      <c r="H403" s="114">
        <v>0</v>
      </c>
      <c r="I403" s="114">
        <v>0</v>
      </c>
    </row>
    <row r="404" spans="1:9" s="33" customFormat="1" ht="18" customHeight="1" x14ac:dyDescent="0.25">
      <c r="A404" s="119" t="s">
        <v>274</v>
      </c>
      <c r="B404" s="113" t="s">
        <v>484</v>
      </c>
      <c r="C404" s="113" t="s">
        <v>101</v>
      </c>
      <c r="D404" s="113" t="s">
        <v>56</v>
      </c>
      <c r="E404" s="113" t="s">
        <v>57</v>
      </c>
      <c r="F404" s="113" t="s">
        <v>58</v>
      </c>
      <c r="G404" s="114">
        <f>G405+G432+G497</f>
        <v>7774.7000000000007</v>
      </c>
      <c r="H404" s="114">
        <f>H405+H432+H497</f>
        <v>5308.7999999999993</v>
      </c>
      <c r="I404" s="114">
        <f>I405+I432+I497</f>
        <v>1584.1</v>
      </c>
    </row>
    <row r="405" spans="1:9" s="33" customFormat="1" ht="19.5" customHeight="1" x14ac:dyDescent="0.25">
      <c r="A405" s="119" t="s">
        <v>275</v>
      </c>
      <c r="B405" s="113" t="s">
        <v>484</v>
      </c>
      <c r="C405" s="113" t="s">
        <v>101</v>
      </c>
      <c r="D405" s="113" t="s">
        <v>55</v>
      </c>
      <c r="E405" s="113" t="s">
        <v>57</v>
      </c>
      <c r="F405" s="113" t="s">
        <v>58</v>
      </c>
      <c r="G405" s="114">
        <f>G406+G423</f>
        <v>563.1</v>
      </c>
      <c r="H405" s="114">
        <f>H406+H423</f>
        <v>438.9</v>
      </c>
      <c r="I405" s="114">
        <f>I406+I423+I428</f>
        <v>166.6</v>
      </c>
    </row>
    <row r="406" spans="1:9" s="33" customFormat="1" ht="54" customHeight="1" x14ac:dyDescent="0.25">
      <c r="A406" s="119" t="s">
        <v>747</v>
      </c>
      <c r="B406" s="113" t="s">
        <v>484</v>
      </c>
      <c r="C406" s="113" t="s">
        <v>101</v>
      </c>
      <c r="D406" s="113" t="s">
        <v>55</v>
      </c>
      <c r="E406" s="113" t="s">
        <v>153</v>
      </c>
      <c r="F406" s="113" t="s">
        <v>58</v>
      </c>
      <c r="G406" s="114">
        <f>G407+G411+G419</f>
        <v>272.3</v>
      </c>
      <c r="H406" s="114">
        <f>H407+H411+H419</f>
        <v>272.3</v>
      </c>
      <c r="I406" s="114">
        <f>I407+I411+I419</f>
        <v>100</v>
      </c>
    </row>
    <row r="407" spans="1:9" s="33" customFormat="1" ht="64.5" x14ac:dyDescent="0.25">
      <c r="A407" s="119" t="s">
        <v>491</v>
      </c>
      <c r="B407" s="113" t="s">
        <v>484</v>
      </c>
      <c r="C407" s="113" t="s">
        <v>101</v>
      </c>
      <c r="D407" s="113" t="s">
        <v>55</v>
      </c>
      <c r="E407" s="113" t="s">
        <v>277</v>
      </c>
      <c r="F407" s="113" t="s">
        <v>58</v>
      </c>
      <c r="G407" s="114">
        <f>G408</f>
        <v>272.3</v>
      </c>
      <c r="H407" s="114">
        <f t="shared" ref="H407:I409" si="56">H408</f>
        <v>272.3</v>
      </c>
      <c r="I407" s="114">
        <f t="shared" si="56"/>
        <v>100</v>
      </c>
    </row>
    <row r="408" spans="1:9" s="33" customFormat="1" ht="19.5" customHeight="1" x14ac:dyDescent="0.25">
      <c r="A408" s="119" t="s">
        <v>134</v>
      </c>
      <c r="B408" s="113" t="s">
        <v>484</v>
      </c>
      <c r="C408" s="113" t="s">
        <v>101</v>
      </c>
      <c r="D408" s="113" t="s">
        <v>55</v>
      </c>
      <c r="E408" s="113" t="s">
        <v>278</v>
      </c>
      <c r="F408" s="113" t="s">
        <v>58</v>
      </c>
      <c r="G408" s="114">
        <f>G409</f>
        <v>272.3</v>
      </c>
      <c r="H408" s="114">
        <f t="shared" si="56"/>
        <v>272.3</v>
      </c>
      <c r="I408" s="114">
        <f t="shared" si="56"/>
        <v>100</v>
      </c>
    </row>
    <row r="409" spans="1:9" s="33" customFormat="1" ht="29.25" customHeight="1" x14ac:dyDescent="0.25">
      <c r="A409" s="119" t="s">
        <v>77</v>
      </c>
      <c r="B409" s="113" t="s">
        <v>484</v>
      </c>
      <c r="C409" s="113" t="s">
        <v>101</v>
      </c>
      <c r="D409" s="113" t="s">
        <v>55</v>
      </c>
      <c r="E409" s="113" t="s">
        <v>278</v>
      </c>
      <c r="F409" s="113" t="s">
        <v>78</v>
      </c>
      <c r="G409" s="114">
        <f>G410</f>
        <v>272.3</v>
      </c>
      <c r="H409" s="114">
        <f t="shared" si="56"/>
        <v>272.3</v>
      </c>
      <c r="I409" s="114">
        <f t="shared" si="56"/>
        <v>100</v>
      </c>
    </row>
    <row r="410" spans="1:9" s="33" customFormat="1" ht="30" customHeight="1" x14ac:dyDescent="0.25">
      <c r="A410" s="119" t="s">
        <v>79</v>
      </c>
      <c r="B410" s="113" t="s">
        <v>484</v>
      </c>
      <c r="C410" s="113" t="s">
        <v>101</v>
      </c>
      <c r="D410" s="113" t="s">
        <v>55</v>
      </c>
      <c r="E410" s="113" t="s">
        <v>278</v>
      </c>
      <c r="F410" s="113" t="s">
        <v>80</v>
      </c>
      <c r="G410" s="114">
        <v>272.3</v>
      </c>
      <c r="H410" s="114">
        <v>272.3</v>
      </c>
      <c r="I410" s="114">
        <v>100</v>
      </c>
    </row>
    <row r="411" spans="1:9" s="33" customFormat="1" ht="39" hidden="1" x14ac:dyDescent="0.25">
      <c r="A411" s="119" t="s">
        <v>279</v>
      </c>
      <c r="B411" s="113" t="s">
        <v>484</v>
      </c>
      <c r="C411" s="113" t="s">
        <v>101</v>
      </c>
      <c r="D411" s="113" t="s">
        <v>55</v>
      </c>
      <c r="E411" s="113" t="s">
        <v>280</v>
      </c>
      <c r="F411" s="113" t="s">
        <v>58</v>
      </c>
      <c r="G411" s="114">
        <f>G412</f>
        <v>0</v>
      </c>
      <c r="H411" s="114">
        <f>H412</f>
        <v>0</v>
      </c>
      <c r="I411" s="114">
        <f>I412</f>
        <v>0</v>
      </c>
    </row>
    <row r="412" spans="1:9" s="33" customFormat="1" ht="15" hidden="1" x14ac:dyDescent="0.25">
      <c r="A412" s="119" t="s">
        <v>134</v>
      </c>
      <c r="B412" s="113" t="s">
        <v>484</v>
      </c>
      <c r="C412" s="113" t="s">
        <v>101</v>
      </c>
      <c r="D412" s="113" t="s">
        <v>55</v>
      </c>
      <c r="E412" s="113" t="s">
        <v>281</v>
      </c>
      <c r="F412" s="113" t="s">
        <v>58</v>
      </c>
      <c r="G412" s="114">
        <f>G413+G415</f>
        <v>0</v>
      </c>
      <c r="H412" s="114">
        <f>H413+H415</f>
        <v>0</v>
      </c>
      <c r="I412" s="114">
        <f>I413+I415</f>
        <v>0</v>
      </c>
    </row>
    <row r="413" spans="1:9" s="33" customFormat="1" ht="26.25" hidden="1" x14ac:dyDescent="0.25">
      <c r="A413" s="119" t="s">
        <v>77</v>
      </c>
      <c r="B413" s="113" t="s">
        <v>484</v>
      </c>
      <c r="C413" s="113" t="s">
        <v>101</v>
      </c>
      <c r="D413" s="113" t="s">
        <v>55</v>
      </c>
      <c r="E413" s="113" t="s">
        <v>281</v>
      </c>
      <c r="F413" s="113" t="s">
        <v>78</v>
      </c>
      <c r="G413" s="114">
        <f>G414</f>
        <v>0</v>
      </c>
      <c r="H413" s="114">
        <f>H414</f>
        <v>0</v>
      </c>
      <c r="I413" s="114">
        <f>I414</f>
        <v>0</v>
      </c>
    </row>
    <row r="414" spans="1:9" s="33" customFormat="1" ht="26.25" hidden="1" x14ac:dyDescent="0.25">
      <c r="A414" s="119" t="s">
        <v>79</v>
      </c>
      <c r="B414" s="113" t="s">
        <v>484</v>
      </c>
      <c r="C414" s="113" t="s">
        <v>101</v>
      </c>
      <c r="D414" s="113" t="s">
        <v>55</v>
      </c>
      <c r="E414" s="113" t="s">
        <v>281</v>
      </c>
      <c r="F414" s="113" t="s">
        <v>80</v>
      </c>
      <c r="G414" s="114">
        <f>15.3+29.5-44.8</f>
        <v>0</v>
      </c>
      <c r="H414" s="114">
        <f>15.3+29.5-44.8</f>
        <v>0</v>
      </c>
      <c r="I414" s="114">
        <f>15.3+29.5-44.8</f>
        <v>0</v>
      </c>
    </row>
    <row r="415" spans="1:9" s="33" customFormat="1" ht="39" hidden="1" x14ac:dyDescent="0.25">
      <c r="A415" s="119" t="s">
        <v>179</v>
      </c>
      <c r="B415" s="113" t="s">
        <v>484</v>
      </c>
      <c r="C415" s="113" t="s">
        <v>101</v>
      </c>
      <c r="D415" s="113" t="s">
        <v>55</v>
      </c>
      <c r="E415" s="113" t="s">
        <v>281</v>
      </c>
      <c r="F415" s="113" t="s">
        <v>180</v>
      </c>
      <c r="G415" s="114">
        <f>G416</f>
        <v>0</v>
      </c>
      <c r="H415" s="114">
        <f>H416</f>
        <v>0</v>
      </c>
      <c r="I415" s="114">
        <f>I416</f>
        <v>0</v>
      </c>
    </row>
    <row r="416" spans="1:9" s="33" customFormat="1" ht="15" hidden="1" x14ac:dyDescent="0.25">
      <c r="A416" s="119" t="s">
        <v>181</v>
      </c>
      <c r="B416" s="113" t="s">
        <v>484</v>
      </c>
      <c r="C416" s="113" t="s">
        <v>101</v>
      </c>
      <c r="D416" s="113" t="s">
        <v>55</v>
      </c>
      <c r="E416" s="113" t="s">
        <v>281</v>
      </c>
      <c r="F416" s="113" t="s">
        <v>182</v>
      </c>
      <c r="G416" s="114">
        <v>0</v>
      </c>
      <c r="H416" s="114">
        <v>0</v>
      </c>
      <c r="I416" s="114">
        <v>0</v>
      </c>
    </row>
    <row r="417" spans="1:9" s="33" customFormat="1" ht="15" hidden="1" x14ac:dyDescent="0.25">
      <c r="A417" s="119" t="s">
        <v>81</v>
      </c>
      <c r="B417" s="113" t="s">
        <v>484</v>
      </c>
      <c r="C417" s="113" t="s">
        <v>101</v>
      </c>
      <c r="D417" s="113" t="s">
        <v>55</v>
      </c>
      <c r="E417" s="113" t="s">
        <v>153</v>
      </c>
      <c r="F417" s="113" t="s">
        <v>82</v>
      </c>
      <c r="G417" s="114">
        <f>G418</f>
        <v>0</v>
      </c>
      <c r="H417" s="114">
        <f>H418</f>
        <v>0</v>
      </c>
      <c r="I417" s="114">
        <f>I418</f>
        <v>0</v>
      </c>
    </row>
    <row r="418" spans="1:9" s="33" customFormat="1" ht="40.5" hidden="1" customHeight="1" x14ac:dyDescent="0.25">
      <c r="A418" s="119" t="s">
        <v>83</v>
      </c>
      <c r="B418" s="113" t="s">
        <v>484</v>
      </c>
      <c r="C418" s="113" t="s">
        <v>101</v>
      </c>
      <c r="D418" s="113" t="s">
        <v>55</v>
      </c>
      <c r="E418" s="113" t="s">
        <v>153</v>
      </c>
      <c r="F418" s="113" t="s">
        <v>84</v>
      </c>
      <c r="G418" s="114">
        <v>0</v>
      </c>
      <c r="H418" s="114">
        <v>0</v>
      </c>
      <c r="I418" s="114">
        <v>0</v>
      </c>
    </row>
    <row r="419" spans="1:9" s="33" customFormat="1" ht="38.25" hidden="1" customHeight="1" x14ac:dyDescent="0.25">
      <c r="A419" s="119" t="s">
        <v>285</v>
      </c>
      <c r="B419" s="113" t="s">
        <v>484</v>
      </c>
      <c r="C419" s="113" t="s">
        <v>101</v>
      </c>
      <c r="D419" s="113" t="s">
        <v>55</v>
      </c>
      <c r="E419" s="113" t="s">
        <v>155</v>
      </c>
      <c r="F419" s="113" t="s">
        <v>58</v>
      </c>
      <c r="G419" s="114">
        <f>G420</f>
        <v>0</v>
      </c>
      <c r="H419" s="114">
        <f t="shared" ref="H419:I421" si="57">H420</f>
        <v>0</v>
      </c>
      <c r="I419" s="114">
        <f t="shared" si="57"/>
        <v>0</v>
      </c>
    </row>
    <row r="420" spans="1:9" s="33" customFormat="1" ht="16.5" hidden="1" customHeight="1" x14ac:dyDescent="0.25">
      <c r="A420" s="119" t="s">
        <v>134</v>
      </c>
      <c r="B420" s="113" t="s">
        <v>484</v>
      </c>
      <c r="C420" s="113" t="s">
        <v>101</v>
      </c>
      <c r="D420" s="113" t="s">
        <v>55</v>
      </c>
      <c r="E420" s="113" t="s">
        <v>156</v>
      </c>
      <c r="F420" s="113" t="s">
        <v>58</v>
      </c>
      <c r="G420" s="114">
        <f>G421</f>
        <v>0</v>
      </c>
      <c r="H420" s="114">
        <f t="shared" si="57"/>
        <v>0</v>
      </c>
      <c r="I420" s="114">
        <f t="shared" si="57"/>
        <v>0</v>
      </c>
    </row>
    <row r="421" spans="1:9" s="33" customFormat="1" ht="29.25" hidden="1" customHeight="1" x14ac:dyDescent="0.25">
      <c r="A421" s="119" t="s">
        <v>77</v>
      </c>
      <c r="B421" s="113" t="s">
        <v>484</v>
      </c>
      <c r="C421" s="113" t="s">
        <v>101</v>
      </c>
      <c r="D421" s="113" t="s">
        <v>55</v>
      </c>
      <c r="E421" s="113" t="s">
        <v>156</v>
      </c>
      <c r="F421" s="113" t="s">
        <v>78</v>
      </c>
      <c r="G421" s="114">
        <f>G422</f>
        <v>0</v>
      </c>
      <c r="H421" s="114">
        <f t="shared" si="57"/>
        <v>0</v>
      </c>
      <c r="I421" s="114">
        <f t="shared" si="57"/>
        <v>0</v>
      </c>
    </row>
    <row r="422" spans="1:9" s="33" customFormat="1" ht="4.5" hidden="1" customHeight="1" x14ac:dyDescent="0.25">
      <c r="A422" s="119" t="s">
        <v>79</v>
      </c>
      <c r="B422" s="113" t="s">
        <v>484</v>
      </c>
      <c r="C422" s="113" t="s">
        <v>101</v>
      </c>
      <c r="D422" s="113" t="s">
        <v>55</v>
      </c>
      <c r="E422" s="113" t="s">
        <v>156</v>
      </c>
      <c r="F422" s="113" t="s">
        <v>80</v>
      </c>
      <c r="G422" s="114">
        <v>0</v>
      </c>
      <c r="H422" s="114">
        <v>0</v>
      </c>
      <c r="I422" s="114">
        <v>0</v>
      </c>
    </row>
    <row r="423" spans="1:9" s="33" customFormat="1" ht="33.75" customHeight="1" x14ac:dyDescent="0.25">
      <c r="A423" s="119" t="s">
        <v>752</v>
      </c>
      <c r="B423" s="113" t="s">
        <v>484</v>
      </c>
      <c r="C423" s="113" t="s">
        <v>101</v>
      </c>
      <c r="D423" s="113" t="s">
        <v>55</v>
      </c>
      <c r="E423" s="113" t="s">
        <v>164</v>
      </c>
      <c r="F423" s="113" t="s">
        <v>58</v>
      </c>
      <c r="G423" s="114">
        <f>G424</f>
        <v>290.8</v>
      </c>
      <c r="H423" s="114">
        <f t="shared" ref="H423:I426" si="58">H424</f>
        <v>166.6</v>
      </c>
      <c r="I423" s="114">
        <f t="shared" si="58"/>
        <v>0</v>
      </c>
    </row>
    <row r="424" spans="1:9" s="33" customFormat="1" ht="15" customHeight="1" x14ac:dyDescent="0.25">
      <c r="A424" s="119" t="s">
        <v>173</v>
      </c>
      <c r="B424" s="113" t="s">
        <v>484</v>
      </c>
      <c r="C424" s="113" t="s">
        <v>101</v>
      </c>
      <c r="D424" s="113" t="s">
        <v>55</v>
      </c>
      <c r="E424" s="113" t="s">
        <v>174</v>
      </c>
      <c r="F424" s="113" t="s">
        <v>58</v>
      </c>
      <c r="G424" s="114">
        <f>G425</f>
        <v>290.8</v>
      </c>
      <c r="H424" s="114">
        <f t="shared" si="58"/>
        <v>166.6</v>
      </c>
      <c r="I424" s="114">
        <f t="shared" si="58"/>
        <v>0</v>
      </c>
    </row>
    <row r="425" spans="1:9" s="33" customFormat="1" ht="18" customHeight="1" x14ac:dyDescent="0.25">
      <c r="A425" s="119" t="s">
        <v>134</v>
      </c>
      <c r="B425" s="113" t="s">
        <v>484</v>
      </c>
      <c r="C425" s="113" t="s">
        <v>101</v>
      </c>
      <c r="D425" s="113" t="s">
        <v>55</v>
      </c>
      <c r="E425" s="113" t="s">
        <v>175</v>
      </c>
      <c r="F425" s="113" t="s">
        <v>58</v>
      </c>
      <c r="G425" s="114">
        <f>G426</f>
        <v>290.8</v>
      </c>
      <c r="H425" s="114">
        <f t="shared" si="58"/>
        <v>166.6</v>
      </c>
      <c r="I425" s="114">
        <f t="shared" si="58"/>
        <v>0</v>
      </c>
    </row>
    <row r="426" spans="1:9" s="33" customFormat="1" ht="28.5" customHeight="1" x14ac:dyDescent="0.25">
      <c r="A426" s="119" t="s">
        <v>77</v>
      </c>
      <c r="B426" s="113" t="s">
        <v>484</v>
      </c>
      <c r="C426" s="113" t="s">
        <v>101</v>
      </c>
      <c r="D426" s="113" t="s">
        <v>55</v>
      </c>
      <c r="E426" s="113" t="s">
        <v>175</v>
      </c>
      <c r="F426" s="113" t="s">
        <v>78</v>
      </c>
      <c r="G426" s="114">
        <f>G427</f>
        <v>290.8</v>
      </c>
      <c r="H426" s="114">
        <f t="shared" si="58"/>
        <v>166.6</v>
      </c>
      <c r="I426" s="114">
        <f t="shared" si="58"/>
        <v>0</v>
      </c>
    </row>
    <row r="427" spans="1:9" s="33" customFormat="1" ht="29.25" customHeight="1" x14ac:dyDescent="0.25">
      <c r="A427" s="119" t="s">
        <v>79</v>
      </c>
      <c r="B427" s="113" t="s">
        <v>484</v>
      </c>
      <c r="C427" s="113" t="s">
        <v>101</v>
      </c>
      <c r="D427" s="113" t="s">
        <v>55</v>
      </c>
      <c r="E427" s="113" t="s">
        <v>175</v>
      </c>
      <c r="F427" s="113" t="s">
        <v>80</v>
      </c>
      <c r="G427" s="114">
        <v>290.8</v>
      </c>
      <c r="H427" s="114">
        <v>166.6</v>
      </c>
      <c r="I427" s="114">
        <v>0</v>
      </c>
    </row>
    <row r="428" spans="1:9" s="33" customFormat="1" ht="29.25" customHeight="1" x14ac:dyDescent="0.25">
      <c r="A428" s="119" t="s">
        <v>780</v>
      </c>
      <c r="B428" s="113" t="s">
        <v>484</v>
      </c>
      <c r="C428" s="113" t="s">
        <v>101</v>
      </c>
      <c r="D428" s="113" t="s">
        <v>55</v>
      </c>
      <c r="E428" s="113" t="s">
        <v>759</v>
      </c>
      <c r="F428" s="113" t="s">
        <v>58</v>
      </c>
      <c r="G428" s="114">
        <v>0</v>
      </c>
      <c r="H428" s="114">
        <v>0</v>
      </c>
      <c r="I428" s="114">
        <f>I429</f>
        <v>66.599999999999994</v>
      </c>
    </row>
    <row r="429" spans="1:9" s="33" customFormat="1" ht="29.25" customHeight="1" x14ac:dyDescent="0.25">
      <c r="A429" s="119" t="s">
        <v>134</v>
      </c>
      <c r="B429" s="113" t="s">
        <v>484</v>
      </c>
      <c r="C429" s="113" t="s">
        <v>101</v>
      </c>
      <c r="D429" s="113" t="s">
        <v>55</v>
      </c>
      <c r="E429" s="113" t="s">
        <v>760</v>
      </c>
      <c r="F429" s="113" t="s">
        <v>58</v>
      </c>
      <c r="G429" s="114">
        <v>0</v>
      </c>
      <c r="H429" s="114">
        <v>0</v>
      </c>
      <c r="I429" s="114">
        <f>I430</f>
        <v>66.599999999999994</v>
      </c>
    </row>
    <row r="430" spans="1:9" s="33" customFormat="1" ht="29.25" customHeight="1" x14ac:dyDescent="0.25">
      <c r="A430" s="119" t="s">
        <v>77</v>
      </c>
      <c r="B430" s="113" t="s">
        <v>484</v>
      </c>
      <c r="C430" s="113" t="s">
        <v>101</v>
      </c>
      <c r="D430" s="113" t="s">
        <v>55</v>
      </c>
      <c r="E430" s="113" t="s">
        <v>760</v>
      </c>
      <c r="F430" s="113" t="s">
        <v>78</v>
      </c>
      <c r="G430" s="114">
        <v>0</v>
      </c>
      <c r="H430" s="114">
        <v>0</v>
      </c>
      <c r="I430" s="114">
        <f>I431</f>
        <v>66.599999999999994</v>
      </c>
    </row>
    <row r="431" spans="1:9" s="33" customFormat="1" ht="29.25" customHeight="1" x14ac:dyDescent="0.25">
      <c r="A431" s="119" t="s">
        <v>79</v>
      </c>
      <c r="B431" s="113" t="s">
        <v>484</v>
      </c>
      <c r="C431" s="113" t="s">
        <v>101</v>
      </c>
      <c r="D431" s="113" t="s">
        <v>55</v>
      </c>
      <c r="E431" s="113" t="s">
        <v>760</v>
      </c>
      <c r="F431" s="113" t="s">
        <v>80</v>
      </c>
      <c r="G431" s="114">
        <v>0</v>
      </c>
      <c r="H431" s="114">
        <v>0</v>
      </c>
      <c r="I431" s="114">
        <v>66.599999999999994</v>
      </c>
    </row>
    <row r="432" spans="1:9" ht="20.25" customHeight="1" x14ac:dyDescent="0.25">
      <c r="A432" s="119" t="s">
        <v>288</v>
      </c>
      <c r="B432" s="113" t="s">
        <v>484</v>
      </c>
      <c r="C432" s="113" t="s">
        <v>101</v>
      </c>
      <c r="D432" s="113" t="s">
        <v>60</v>
      </c>
      <c r="E432" s="113" t="s">
        <v>57</v>
      </c>
      <c r="F432" s="113" t="s">
        <v>58</v>
      </c>
      <c r="G432" s="114">
        <f>G437+G457+G469+G488+G433+G477</f>
        <v>5032.2</v>
      </c>
      <c r="H432" s="114">
        <f>H437+H457+H469+H488+H433+H477</f>
        <v>2699.8999999999996</v>
      </c>
      <c r="I432" s="114">
        <f>I437+I469+I477+I484</f>
        <v>687.5</v>
      </c>
    </row>
    <row r="433" spans="1:9" ht="26.25" hidden="1" x14ac:dyDescent="0.25">
      <c r="A433" s="119" t="s">
        <v>289</v>
      </c>
      <c r="B433" s="113" t="s">
        <v>484</v>
      </c>
      <c r="C433" s="113" t="s">
        <v>101</v>
      </c>
      <c r="D433" s="113" t="s">
        <v>60</v>
      </c>
      <c r="E433" s="113" t="s">
        <v>290</v>
      </c>
      <c r="F433" s="113" t="s">
        <v>58</v>
      </c>
      <c r="G433" s="114">
        <f>G434</f>
        <v>0</v>
      </c>
      <c r="H433" s="114">
        <f t="shared" ref="H433:I435" si="59">H434</f>
        <v>0</v>
      </c>
      <c r="I433" s="114">
        <f t="shared" si="59"/>
        <v>0</v>
      </c>
    </row>
    <row r="434" spans="1:9" ht="26.25" hidden="1" x14ac:dyDescent="0.25">
      <c r="A434" s="119" t="s">
        <v>291</v>
      </c>
      <c r="B434" s="113" t="s">
        <v>484</v>
      </c>
      <c r="C434" s="113" t="s">
        <v>101</v>
      </c>
      <c r="D434" s="113" t="s">
        <v>60</v>
      </c>
      <c r="E434" s="113" t="s">
        <v>292</v>
      </c>
      <c r="F434" s="113" t="s">
        <v>58</v>
      </c>
      <c r="G434" s="114">
        <f>G435</f>
        <v>0</v>
      </c>
      <c r="H434" s="114">
        <f t="shared" si="59"/>
        <v>0</v>
      </c>
      <c r="I434" s="114">
        <f t="shared" si="59"/>
        <v>0</v>
      </c>
    </row>
    <row r="435" spans="1:9" ht="39" hidden="1" x14ac:dyDescent="0.25">
      <c r="A435" s="119" t="s">
        <v>268</v>
      </c>
      <c r="B435" s="113" t="s">
        <v>484</v>
      </c>
      <c r="C435" s="113" t="s">
        <v>101</v>
      </c>
      <c r="D435" s="113" t="s">
        <v>60</v>
      </c>
      <c r="E435" s="113" t="s">
        <v>292</v>
      </c>
      <c r="F435" s="113" t="s">
        <v>82</v>
      </c>
      <c r="G435" s="114">
        <f>G436</f>
        <v>0</v>
      </c>
      <c r="H435" s="114">
        <f t="shared" si="59"/>
        <v>0</v>
      </c>
      <c r="I435" s="114">
        <f t="shared" si="59"/>
        <v>0</v>
      </c>
    </row>
    <row r="436" spans="1:9" ht="15" hidden="1" x14ac:dyDescent="0.25">
      <c r="A436" s="119" t="s">
        <v>81</v>
      </c>
      <c r="B436" s="113" t="s">
        <v>484</v>
      </c>
      <c r="C436" s="113" t="s">
        <v>101</v>
      </c>
      <c r="D436" s="113" t="s">
        <v>60</v>
      </c>
      <c r="E436" s="113" t="s">
        <v>292</v>
      </c>
      <c r="F436" s="113" t="s">
        <v>269</v>
      </c>
      <c r="G436" s="114">
        <v>0</v>
      </c>
      <c r="H436" s="114">
        <v>0</v>
      </c>
      <c r="I436" s="114">
        <v>0</v>
      </c>
    </row>
    <row r="437" spans="1:9" s="33" customFormat="1" ht="51" customHeight="1" x14ac:dyDescent="0.25">
      <c r="A437" s="119" t="s">
        <v>747</v>
      </c>
      <c r="B437" s="113" t="s">
        <v>484</v>
      </c>
      <c r="C437" s="113" t="s">
        <v>101</v>
      </c>
      <c r="D437" s="113" t="s">
        <v>60</v>
      </c>
      <c r="E437" s="113" t="s">
        <v>153</v>
      </c>
      <c r="F437" s="113" t="s">
        <v>58</v>
      </c>
      <c r="G437" s="114">
        <f>G441+G449+G453+G438</f>
        <v>771.1</v>
      </c>
      <c r="H437" s="114">
        <f>H441+H449+H453</f>
        <v>1478.8</v>
      </c>
      <c r="I437" s="114">
        <f>I441+I449+I453</f>
        <v>508</v>
      </c>
    </row>
    <row r="438" spans="1:9" s="33" customFormat="1" ht="51" hidden="1" customHeight="1" x14ac:dyDescent="0.25">
      <c r="A438" s="119" t="s">
        <v>643</v>
      </c>
      <c r="B438" s="113" t="s">
        <v>484</v>
      </c>
      <c r="C438" s="113" t="s">
        <v>101</v>
      </c>
      <c r="D438" s="113" t="s">
        <v>60</v>
      </c>
      <c r="E438" s="113" t="s">
        <v>657</v>
      </c>
      <c r="F438" s="113" t="s">
        <v>58</v>
      </c>
      <c r="G438" s="114">
        <f>G439</f>
        <v>0</v>
      </c>
      <c r="H438" s="114">
        <v>0</v>
      </c>
      <c r="I438" s="114">
        <v>0</v>
      </c>
    </row>
    <row r="439" spans="1:9" s="33" customFormat="1" ht="31.5" hidden="1" customHeight="1" x14ac:dyDescent="0.25">
      <c r="A439" s="119" t="s">
        <v>77</v>
      </c>
      <c r="B439" s="113" t="s">
        <v>484</v>
      </c>
      <c r="C439" s="113" t="s">
        <v>101</v>
      </c>
      <c r="D439" s="113" t="s">
        <v>60</v>
      </c>
      <c r="E439" s="113" t="s">
        <v>657</v>
      </c>
      <c r="F439" s="113" t="s">
        <v>78</v>
      </c>
      <c r="G439" s="114">
        <f>G440</f>
        <v>0</v>
      </c>
      <c r="H439" s="114">
        <v>0</v>
      </c>
      <c r="I439" s="114">
        <v>0</v>
      </c>
    </row>
    <row r="440" spans="1:9" s="33" customFormat="1" ht="32.25" hidden="1" customHeight="1" x14ac:dyDescent="0.25">
      <c r="A440" s="119" t="s">
        <v>79</v>
      </c>
      <c r="B440" s="113" t="s">
        <v>484</v>
      </c>
      <c r="C440" s="113" t="s">
        <v>101</v>
      </c>
      <c r="D440" s="113" t="s">
        <v>60</v>
      </c>
      <c r="E440" s="113" t="s">
        <v>657</v>
      </c>
      <c r="F440" s="113" t="s">
        <v>80</v>
      </c>
      <c r="G440" s="114">
        <f>9602-9602</f>
        <v>0</v>
      </c>
      <c r="H440" s="114">
        <v>0</v>
      </c>
      <c r="I440" s="114">
        <v>0</v>
      </c>
    </row>
    <row r="441" spans="1:9" s="33" customFormat="1" ht="84" hidden="1" customHeight="1" x14ac:dyDescent="0.25">
      <c r="A441" s="119" t="s">
        <v>293</v>
      </c>
      <c r="B441" s="113" t="s">
        <v>484</v>
      </c>
      <c r="C441" s="113" t="s">
        <v>101</v>
      </c>
      <c r="D441" s="113" t="s">
        <v>60</v>
      </c>
      <c r="E441" s="113" t="s">
        <v>294</v>
      </c>
      <c r="F441" s="113" t="s">
        <v>58</v>
      </c>
      <c r="G441" s="114">
        <f>G444</f>
        <v>0</v>
      </c>
      <c r="H441" s="114">
        <f>H444</f>
        <v>0</v>
      </c>
      <c r="I441" s="114">
        <f>I444</f>
        <v>0</v>
      </c>
    </row>
    <row r="442" spans="1:9" s="33" customFormat="1" ht="30.75" hidden="1" customHeight="1" x14ac:dyDescent="0.25">
      <c r="A442" s="119" t="s">
        <v>77</v>
      </c>
      <c r="B442" s="113" t="s">
        <v>484</v>
      </c>
      <c r="C442" s="113" t="s">
        <v>101</v>
      </c>
      <c r="D442" s="113" t="s">
        <v>60</v>
      </c>
      <c r="E442" s="113"/>
      <c r="F442" s="113" t="s">
        <v>78</v>
      </c>
      <c r="G442" s="114"/>
      <c r="H442" s="114"/>
      <c r="I442" s="114"/>
    </row>
    <row r="443" spans="1:9" s="33" customFormat="1" ht="8.25" hidden="1" customHeight="1" x14ac:dyDescent="0.25">
      <c r="A443" s="119" t="s">
        <v>79</v>
      </c>
      <c r="B443" s="113" t="s">
        <v>484</v>
      </c>
      <c r="C443" s="113" t="s">
        <v>101</v>
      </c>
      <c r="D443" s="113" t="s">
        <v>60</v>
      </c>
      <c r="E443" s="113"/>
      <c r="F443" s="113" t="s">
        <v>80</v>
      </c>
      <c r="G443" s="114"/>
      <c r="H443" s="114"/>
      <c r="I443" s="114"/>
    </row>
    <row r="444" spans="1:9" s="33" customFormat="1" ht="18.75" hidden="1" customHeight="1" x14ac:dyDescent="0.25">
      <c r="A444" s="119" t="s">
        <v>134</v>
      </c>
      <c r="B444" s="113" t="s">
        <v>484</v>
      </c>
      <c r="C444" s="113" t="s">
        <v>101</v>
      </c>
      <c r="D444" s="113" t="s">
        <v>60</v>
      </c>
      <c r="E444" s="113" t="s">
        <v>295</v>
      </c>
      <c r="F444" s="113" t="s">
        <v>58</v>
      </c>
      <c r="G444" s="114">
        <f>G445+G447</f>
        <v>0</v>
      </c>
      <c r="H444" s="114">
        <f>H445+H447</f>
        <v>0</v>
      </c>
      <c r="I444" s="114">
        <f>I445+I447</f>
        <v>0</v>
      </c>
    </row>
    <row r="445" spans="1:9" s="33" customFormat="1" ht="30.75" hidden="1" customHeight="1" x14ac:dyDescent="0.25">
      <c r="A445" s="119" t="s">
        <v>77</v>
      </c>
      <c r="B445" s="113" t="s">
        <v>484</v>
      </c>
      <c r="C445" s="113" t="s">
        <v>101</v>
      </c>
      <c r="D445" s="113" t="s">
        <v>60</v>
      </c>
      <c r="E445" s="113" t="s">
        <v>295</v>
      </c>
      <c r="F445" s="113" t="s">
        <v>78</v>
      </c>
      <c r="G445" s="114">
        <f>G446</f>
        <v>0</v>
      </c>
      <c r="H445" s="114">
        <f>H446</f>
        <v>0</v>
      </c>
      <c r="I445" s="114">
        <f>I446</f>
        <v>0</v>
      </c>
    </row>
    <row r="446" spans="1:9" s="33" customFormat="1" ht="30.75" hidden="1" customHeight="1" x14ac:dyDescent="0.25">
      <c r="A446" s="119" t="s">
        <v>79</v>
      </c>
      <c r="B446" s="113" t="s">
        <v>484</v>
      </c>
      <c r="C446" s="113" t="s">
        <v>101</v>
      </c>
      <c r="D446" s="113" t="s">
        <v>60</v>
      </c>
      <c r="E446" s="113" t="s">
        <v>295</v>
      </c>
      <c r="F446" s="113" t="s">
        <v>80</v>
      </c>
      <c r="G446" s="114">
        <f>50-50</f>
        <v>0</v>
      </c>
      <c r="H446" s="114">
        <f>50-50</f>
        <v>0</v>
      </c>
      <c r="I446" s="114">
        <f>50-50</f>
        <v>0</v>
      </c>
    </row>
    <row r="447" spans="1:9" s="33" customFormat="1" ht="28.5" hidden="1" customHeight="1" x14ac:dyDescent="0.25">
      <c r="A447" s="119" t="s">
        <v>620</v>
      </c>
      <c r="B447" s="113" t="s">
        <v>484</v>
      </c>
      <c r="C447" s="113" t="s">
        <v>101</v>
      </c>
      <c r="D447" s="113" t="s">
        <v>60</v>
      </c>
      <c r="E447" s="113" t="s">
        <v>295</v>
      </c>
      <c r="F447" s="113" t="s">
        <v>180</v>
      </c>
      <c r="G447" s="114">
        <f>G448</f>
        <v>0</v>
      </c>
      <c r="H447" s="114">
        <f>H448</f>
        <v>0</v>
      </c>
      <c r="I447" s="114">
        <f>I448</f>
        <v>0</v>
      </c>
    </row>
    <row r="448" spans="1:9" s="33" customFormat="1" ht="14.25" hidden="1" customHeight="1" x14ac:dyDescent="0.25">
      <c r="A448" s="119" t="s">
        <v>181</v>
      </c>
      <c r="B448" s="113" t="s">
        <v>484</v>
      </c>
      <c r="C448" s="113" t="s">
        <v>101</v>
      </c>
      <c r="D448" s="113" t="s">
        <v>60</v>
      </c>
      <c r="E448" s="113" t="s">
        <v>295</v>
      </c>
      <c r="F448" s="113" t="s">
        <v>182</v>
      </c>
      <c r="G448" s="114"/>
      <c r="H448" s="114"/>
      <c r="I448" s="114"/>
    </row>
    <row r="449" spans="1:9" s="33" customFormat="1" ht="45.75" customHeight="1" x14ac:dyDescent="0.25">
      <c r="A449" s="119" t="s">
        <v>298</v>
      </c>
      <c r="B449" s="113" t="s">
        <v>484</v>
      </c>
      <c r="C449" s="113" t="s">
        <v>101</v>
      </c>
      <c r="D449" s="113" t="s">
        <v>60</v>
      </c>
      <c r="E449" s="113" t="s">
        <v>283</v>
      </c>
      <c r="F449" s="113" t="s">
        <v>58</v>
      </c>
      <c r="G449" s="114">
        <f>G450</f>
        <v>600</v>
      </c>
      <c r="H449" s="114">
        <f t="shared" ref="H449:I451" si="60">H450</f>
        <v>800</v>
      </c>
      <c r="I449" s="114">
        <f t="shared" si="60"/>
        <v>260</v>
      </c>
    </row>
    <row r="450" spans="1:9" s="33" customFormat="1" ht="17.25" customHeight="1" x14ac:dyDescent="0.25">
      <c r="A450" s="119" t="s">
        <v>134</v>
      </c>
      <c r="B450" s="113" t="s">
        <v>484</v>
      </c>
      <c r="C450" s="113" t="s">
        <v>101</v>
      </c>
      <c r="D450" s="113" t="s">
        <v>60</v>
      </c>
      <c r="E450" s="113" t="s">
        <v>284</v>
      </c>
      <c r="F450" s="113" t="s">
        <v>58</v>
      </c>
      <c r="G450" s="114">
        <f>G451</f>
        <v>600</v>
      </c>
      <c r="H450" s="114">
        <f t="shared" si="60"/>
        <v>800</v>
      </c>
      <c r="I450" s="114">
        <f t="shared" si="60"/>
        <v>260</v>
      </c>
    </row>
    <row r="451" spans="1:9" s="33" customFormat="1" ht="27" customHeight="1" x14ac:dyDescent="0.25">
      <c r="A451" s="119" t="s">
        <v>77</v>
      </c>
      <c r="B451" s="113" t="s">
        <v>484</v>
      </c>
      <c r="C451" s="113" t="s">
        <v>101</v>
      </c>
      <c r="D451" s="113" t="s">
        <v>60</v>
      </c>
      <c r="E451" s="113" t="s">
        <v>284</v>
      </c>
      <c r="F451" s="113" t="s">
        <v>78</v>
      </c>
      <c r="G451" s="114">
        <f>G452</f>
        <v>600</v>
      </c>
      <c r="H451" s="114">
        <f t="shared" si="60"/>
        <v>800</v>
      </c>
      <c r="I451" s="114">
        <f t="shared" si="60"/>
        <v>260</v>
      </c>
    </row>
    <row r="452" spans="1:9" s="33" customFormat="1" ht="30" customHeight="1" x14ac:dyDescent="0.25">
      <c r="A452" s="119" t="s">
        <v>79</v>
      </c>
      <c r="B452" s="113" t="s">
        <v>484</v>
      </c>
      <c r="C452" s="113" t="s">
        <v>101</v>
      </c>
      <c r="D452" s="113" t="s">
        <v>60</v>
      </c>
      <c r="E452" s="113" t="s">
        <v>284</v>
      </c>
      <c r="F452" s="113" t="s">
        <v>80</v>
      </c>
      <c r="G452" s="114">
        <v>600</v>
      </c>
      <c r="H452" s="114">
        <v>800</v>
      </c>
      <c r="I452" s="114">
        <v>260</v>
      </c>
    </row>
    <row r="453" spans="1:9" s="33" customFormat="1" ht="27" customHeight="1" x14ac:dyDescent="0.25">
      <c r="A453" s="119" t="s">
        <v>299</v>
      </c>
      <c r="B453" s="113" t="s">
        <v>484</v>
      </c>
      <c r="C453" s="113" t="s">
        <v>101</v>
      </c>
      <c r="D453" s="113" t="s">
        <v>60</v>
      </c>
      <c r="E453" s="113" t="s">
        <v>258</v>
      </c>
      <c r="F453" s="113" t="s">
        <v>58</v>
      </c>
      <c r="G453" s="114">
        <f>G454</f>
        <v>171.1</v>
      </c>
      <c r="H453" s="114">
        <f t="shared" ref="H453:I455" si="61">H454</f>
        <v>678.8</v>
      </c>
      <c r="I453" s="114">
        <f t="shared" si="61"/>
        <v>248</v>
      </c>
    </row>
    <row r="454" spans="1:9" s="33" customFormat="1" ht="17.25" customHeight="1" x14ac:dyDescent="0.25">
      <c r="A454" s="119" t="s">
        <v>134</v>
      </c>
      <c r="B454" s="113" t="s">
        <v>484</v>
      </c>
      <c r="C454" s="113" t="s">
        <v>101</v>
      </c>
      <c r="D454" s="113" t="s">
        <v>60</v>
      </c>
      <c r="E454" s="113" t="s">
        <v>259</v>
      </c>
      <c r="F454" s="113" t="s">
        <v>58</v>
      </c>
      <c r="G454" s="114">
        <f>G455</f>
        <v>171.1</v>
      </c>
      <c r="H454" s="114">
        <f t="shared" si="61"/>
        <v>678.8</v>
      </c>
      <c r="I454" s="114">
        <f t="shared" si="61"/>
        <v>248</v>
      </c>
    </row>
    <row r="455" spans="1:9" s="33" customFormat="1" ht="29.25" customHeight="1" x14ac:dyDescent="0.25">
      <c r="A455" s="119" t="s">
        <v>77</v>
      </c>
      <c r="B455" s="113" t="s">
        <v>484</v>
      </c>
      <c r="C455" s="113" t="s">
        <v>101</v>
      </c>
      <c r="D455" s="113" t="s">
        <v>60</v>
      </c>
      <c r="E455" s="113" t="s">
        <v>259</v>
      </c>
      <c r="F455" s="113" t="s">
        <v>78</v>
      </c>
      <c r="G455" s="114">
        <f>G456</f>
        <v>171.1</v>
      </c>
      <c r="H455" s="114">
        <f t="shared" si="61"/>
        <v>678.8</v>
      </c>
      <c r="I455" s="114">
        <f t="shared" si="61"/>
        <v>248</v>
      </c>
    </row>
    <row r="456" spans="1:9" s="33" customFormat="1" ht="30" customHeight="1" x14ac:dyDescent="0.25">
      <c r="A456" s="119" t="s">
        <v>79</v>
      </c>
      <c r="B456" s="113" t="s">
        <v>484</v>
      </c>
      <c r="C456" s="113" t="s">
        <v>101</v>
      </c>
      <c r="D456" s="113" t="s">
        <v>60</v>
      </c>
      <c r="E456" s="113" t="s">
        <v>259</v>
      </c>
      <c r="F456" s="113" t="s">
        <v>80</v>
      </c>
      <c r="G456" s="114">
        <v>171.1</v>
      </c>
      <c r="H456" s="114">
        <v>678.8</v>
      </c>
      <c r="I456" s="114">
        <v>248</v>
      </c>
    </row>
    <row r="457" spans="1:9" s="33" customFormat="1" ht="30" hidden="1" customHeight="1" x14ac:dyDescent="0.25">
      <c r="A457" s="119" t="s">
        <v>307</v>
      </c>
      <c r="B457" s="113" t="s">
        <v>484</v>
      </c>
      <c r="C457" s="113" t="s">
        <v>101</v>
      </c>
      <c r="D457" s="113" t="s">
        <v>60</v>
      </c>
      <c r="E457" s="113" t="s">
        <v>164</v>
      </c>
      <c r="F457" s="113" t="s">
        <v>58</v>
      </c>
      <c r="G457" s="114">
        <f>G458</f>
        <v>0</v>
      </c>
      <c r="H457" s="114">
        <f t="shared" ref="H457:I460" si="62">H458</f>
        <v>0</v>
      </c>
      <c r="I457" s="114">
        <f t="shared" si="62"/>
        <v>0</v>
      </c>
    </row>
    <row r="458" spans="1:9" s="33" customFormat="1" ht="18" hidden="1" customHeight="1" x14ac:dyDescent="0.25">
      <c r="A458" s="119" t="s">
        <v>173</v>
      </c>
      <c r="B458" s="113" t="s">
        <v>484</v>
      </c>
      <c r="C458" s="113" t="s">
        <v>101</v>
      </c>
      <c r="D458" s="113" t="s">
        <v>60</v>
      </c>
      <c r="E458" s="113" t="s">
        <v>174</v>
      </c>
      <c r="F458" s="113" t="s">
        <v>58</v>
      </c>
      <c r="G458" s="114">
        <f>G459</f>
        <v>0</v>
      </c>
      <c r="H458" s="114">
        <f t="shared" si="62"/>
        <v>0</v>
      </c>
      <c r="I458" s="114">
        <f t="shared" si="62"/>
        <v>0</v>
      </c>
    </row>
    <row r="459" spans="1:9" s="33" customFormat="1" ht="16.5" hidden="1" customHeight="1" x14ac:dyDescent="0.25">
      <c r="A459" s="119" t="s">
        <v>134</v>
      </c>
      <c r="B459" s="113" t="s">
        <v>484</v>
      </c>
      <c r="C459" s="113" t="s">
        <v>101</v>
      </c>
      <c r="D459" s="113" t="s">
        <v>60</v>
      </c>
      <c r="E459" s="113" t="s">
        <v>175</v>
      </c>
      <c r="F459" s="113" t="s">
        <v>58</v>
      </c>
      <c r="G459" s="114">
        <f>G460</f>
        <v>0</v>
      </c>
      <c r="H459" s="114">
        <f t="shared" si="62"/>
        <v>0</v>
      </c>
      <c r="I459" s="114">
        <f t="shared" si="62"/>
        <v>0</v>
      </c>
    </row>
    <row r="460" spans="1:9" s="33" customFormat="1" ht="27" hidden="1" customHeight="1" x14ac:dyDescent="0.25">
      <c r="A460" s="119" t="s">
        <v>77</v>
      </c>
      <c r="B460" s="113" t="s">
        <v>484</v>
      </c>
      <c r="C460" s="113" t="s">
        <v>101</v>
      </c>
      <c r="D460" s="113" t="s">
        <v>60</v>
      </c>
      <c r="E460" s="113" t="s">
        <v>175</v>
      </c>
      <c r="F460" s="113" t="s">
        <v>78</v>
      </c>
      <c r="G460" s="114">
        <f>G461</f>
        <v>0</v>
      </c>
      <c r="H460" s="114">
        <f t="shared" si="62"/>
        <v>0</v>
      </c>
      <c r="I460" s="114">
        <f t="shared" si="62"/>
        <v>0</v>
      </c>
    </row>
    <row r="461" spans="1:9" s="33" customFormat="1" ht="27" hidden="1" customHeight="1" x14ac:dyDescent="0.25">
      <c r="A461" s="119" t="s">
        <v>79</v>
      </c>
      <c r="B461" s="113" t="s">
        <v>484</v>
      </c>
      <c r="C461" s="113" t="s">
        <v>101</v>
      </c>
      <c r="D461" s="113" t="s">
        <v>60</v>
      </c>
      <c r="E461" s="113" t="s">
        <v>175</v>
      </c>
      <c r="F461" s="113" t="s">
        <v>80</v>
      </c>
      <c r="G461" s="114">
        <v>0</v>
      </c>
      <c r="H461" s="114">
        <v>0</v>
      </c>
      <c r="I461" s="114">
        <v>0</v>
      </c>
    </row>
    <row r="462" spans="1:9" ht="30.75" hidden="1" customHeight="1" x14ac:dyDescent="0.25">
      <c r="A462" s="119" t="s">
        <v>289</v>
      </c>
      <c r="B462" s="113" t="s">
        <v>484</v>
      </c>
      <c r="C462" s="113" t="s">
        <v>101</v>
      </c>
      <c r="D462" s="113" t="s">
        <v>60</v>
      </c>
      <c r="E462" s="113" t="s">
        <v>290</v>
      </c>
      <c r="F462" s="113" t="s">
        <v>58</v>
      </c>
      <c r="G462" s="114">
        <f>G463</f>
        <v>0</v>
      </c>
      <c r="H462" s="114">
        <f t="shared" ref="H462:I464" si="63">H463</f>
        <v>0</v>
      </c>
      <c r="I462" s="114">
        <f t="shared" si="63"/>
        <v>0</v>
      </c>
    </row>
    <row r="463" spans="1:9" ht="29.25" hidden="1" customHeight="1" x14ac:dyDescent="0.25">
      <c r="A463" s="119" t="s">
        <v>291</v>
      </c>
      <c r="B463" s="113" t="s">
        <v>484</v>
      </c>
      <c r="C463" s="113" t="s">
        <v>101</v>
      </c>
      <c r="D463" s="113" t="s">
        <v>60</v>
      </c>
      <c r="E463" s="113" t="s">
        <v>292</v>
      </c>
      <c r="F463" s="113" t="s">
        <v>58</v>
      </c>
      <c r="G463" s="114">
        <f>G464</f>
        <v>0</v>
      </c>
      <c r="H463" s="114">
        <f t="shared" si="63"/>
        <v>0</v>
      </c>
      <c r="I463" s="114">
        <f t="shared" si="63"/>
        <v>0</v>
      </c>
    </row>
    <row r="464" spans="1:9" ht="15" hidden="1" x14ac:dyDescent="0.25">
      <c r="A464" s="119" t="s">
        <v>81</v>
      </c>
      <c r="B464" s="113" t="s">
        <v>484</v>
      </c>
      <c r="C464" s="113" t="s">
        <v>101</v>
      </c>
      <c r="D464" s="113" t="s">
        <v>60</v>
      </c>
      <c r="E464" s="113" t="s">
        <v>292</v>
      </c>
      <c r="F464" s="113" t="s">
        <v>82</v>
      </c>
      <c r="G464" s="114">
        <f>G465</f>
        <v>0</v>
      </c>
      <c r="H464" s="114">
        <f t="shared" si="63"/>
        <v>0</v>
      </c>
      <c r="I464" s="114">
        <f t="shared" si="63"/>
        <v>0</v>
      </c>
    </row>
    <row r="465" spans="1:9" ht="27.75" hidden="1" customHeight="1" x14ac:dyDescent="0.25">
      <c r="A465" s="119" t="s">
        <v>268</v>
      </c>
      <c r="B465" s="113" t="s">
        <v>484</v>
      </c>
      <c r="C465" s="113" t="s">
        <v>101</v>
      </c>
      <c r="D465" s="113" t="s">
        <v>60</v>
      </c>
      <c r="E465" s="113" t="s">
        <v>292</v>
      </c>
      <c r="F465" s="113" t="s">
        <v>269</v>
      </c>
      <c r="G465" s="114">
        <v>0</v>
      </c>
      <c r="H465" s="114">
        <v>0</v>
      </c>
      <c r="I465" s="114">
        <v>0</v>
      </c>
    </row>
    <row r="466" spans="1:9" ht="19.5" hidden="1" customHeight="1" x14ac:dyDescent="0.25">
      <c r="A466" s="119" t="s">
        <v>120</v>
      </c>
      <c r="B466" s="113" t="s">
        <v>484</v>
      </c>
      <c r="C466" s="113" t="s">
        <v>101</v>
      </c>
      <c r="D466" s="113" t="s">
        <v>60</v>
      </c>
      <c r="E466" s="113" t="s">
        <v>168</v>
      </c>
      <c r="F466" s="113" t="s">
        <v>58</v>
      </c>
      <c r="G466" s="114">
        <f t="shared" ref="G466:I467" si="64">G467</f>
        <v>0</v>
      </c>
      <c r="H466" s="114">
        <f t="shared" si="64"/>
        <v>0</v>
      </c>
      <c r="I466" s="114">
        <f t="shared" si="64"/>
        <v>0</v>
      </c>
    </row>
    <row r="467" spans="1:9" ht="18" hidden="1" customHeight="1" x14ac:dyDescent="0.25">
      <c r="A467" s="119" t="s">
        <v>169</v>
      </c>
      <c r="B467" s="113" t="s">
        <v>484</v>
      </c>
      <c r="C467" s="113" t="s">
        <v>101</v>
      </c>
      <c r="D467" s="113" t="s">
        <v>60</v>
      </c>
      <c r="E467" s="113" t="s">
        <v>170</v>
      </c>
      <c r="F467" s="113" t="s">
        <v>58</v>
      </c>
      <c r="G467" s="114">
        <f t="shared" si="64"/>
        <v>0</v>
      </c>
      <c r="H467" s="114">
        <f t="shared" si="64"/>
        <v>0</v>
      </c>
      <c r="I467" s="114">
        <f t="shared" si="64"/>
        <v>0</v>
      </c>
    </row>
    <row r="468" spans="1:9" ht="27.75" hidden="1" customHeight="1" x14ac:dyDescent="0.25">
      <c r="A468" s="119" t="s">
        <v>79</v>
      </c>
      <c r="B468" s="113" t="s">
        <v>484</v>
      </c>
      <c r="C468" s="113" t="s">
        <v>101</v>
      </c>
      <c r="D468" s="113" t="s">
        <v>60</v>
      </c>
      <c r="E468" s="113" t="s">
        <v>170</v>
      </c>
      <c r="F468" s="113" t="s">
        <v>80</v>
      </c>
      <c r="G468" s="114">
        <v>0</v>
      </c>
      <c r="H468" s="114">
        <v>0</v>
      </c>
      <c r="I468" s="114">
        <v>0</v>
      </c>
    </row>
    <row r="469" spans="1:9" ht="43.5" customHeight="1" x14ac:dyDescent="0.25">
      <c r="A469" s="119" t="s">
        <v>782</v>
      </c>
      <c r="B469" s="113" t="s">
        <v>484</v>
      </c>
      <c r="C469" s="113" t="s">
        <v>101</v>
      </c>
      <c r="D469" s="113" t="s">
        <v>60</v>
      </c>
      <c r="E469" s="113" t="s">
        <v>300</v>
      </c>
      <c r="F469" s="113" t="s">
        <v>58</v>
      </c>
      <c r="G469" s="114">
        <f>G470</f>
        <v>490.3</v>
      </c>
      <c r="H469" s="114">
        <f t="shared" ref="H469:I472" si="65">H470</f>
        <v>490.3</v>
      </c>
      <c r="I469" s="114">
        <f t="shared" si="65"/>
        <v>63.4</v>
      </c>
    </row>
    <row r="470" spans="1:9" ht="27.75" customHeight="1" x14ac:dyDescent="0.25">
      <c r="A470" s="119" t="s">
        <v>304</v>
      </c>
      <c r="B470" s="113" t="s">
        <v>484</v>
      </c>
      <c r="C470" s="113" t="s">
        <v>101</v>
      </c>
      <c r="D470" s="113" t="s">
        <v>60</v>
      </c>
      <c r="E470" s="113" t="s">
        <v>305</v>
      </c>
      <c r="F470" s="113" t="s">
        <v>58</v>
      </c>
      <c r="G470" s="114">
        <f>G471+G474</f>
        <v>490.3</v>
      </c>
      <c r="H470" s="114">
        <f>H471</f>
        <v>490.3</v>
      </c>
      <c r="I470" s="114">
        <f>I471</f>
        <v>63.4</v>
      </c>
    </row>
    <row r="471" spans="1:9" ht="16.5" customHeight="1" x14ac:dyDescent="0.25">
      <c r="A471" s="119" t="s">
        <v>134</v>
      </c>
      <c r="B471" s="113" t="s">
        <v>484</v>
      </c>
      <c r="C471" s="113" t="s">
        <v>101</v>
      </c>
      <c r="D471" s="113" t="s">
        <v>60</v>
      </c>
      <c r="E471" s="113" t="s">
        <v>306</v>
      </c>
      <c r="F471" s="113" t="s">
        <v>58</v>
      </c>
      <c r="G471" s="114">
        <f>G472</f>
        <v>490.3</v>
      </c>
      <c r="H471" s="114">
        <f t="shared" si="65"/>
        <v>490.3</v>
      </c>
      <c r="I471" s="114">
        <f t="shared" si="65"/>
        <v>63.4</v>
      </c>
    </row>
    <row r="472" spans="1:9" ht="27.75" customHeight="1" x14ac:dyDescent="0.25">
      <c r="A472" s="119" t="s">
        <v>77</v>
      </c>
      <c r="B472" s="113" t="s">
        <v>484</v>
      </c>
      <c r="C472" s="113" t="s">
        <v>101</v>
      </c>
      <c r="D472" s="113" t="s">
        <v>60</v>
      </c>
      <c r="E472" s="113" t="s">
        <v>306</v>
      </c>
      <c r="F472" s="113" t="s">
        <v>78</v>
      </c>
      <c r="G472" s="114">
        <f>G473</f>
        <v>490.3</v>
      </c>
      <c r="H472" s="114">
        <f t="shared" si="65"/>
        <v>490.3</v>
      </c>
      <c r="I472" s="114">
        <f t="shared" si="65"/>
        <v>63.4</v>
      </c>
    </row>
    <row r="473" spans="1:9" ht="27.75" customHeight="1" x14ac:dyDescent="0.25">
      <c r="A473" s="119" t="s">
        <v>79</v>
      </c>
      <c r="B473" s="113" t="s">
        <v>484</v>
      </c>
      <c r="C473" s="113" t="s">
        <v>101</v>
      </c>
      <c r="D473" s="113" t="s">
        <v>60</v>
      </c>
      <c r="E473" s="113" t="s">
        <v>306</v>
      </c>
      <c r="F473" s="113" t="s">
        <v>80</v>
      </c>
      <c r="G473" s="114">
        <v>490.3</v>
      </c>
      <c r="H473" s="114">
        <v>490.3</v>
      </c>
      <c r="I473" s="114">
        <v>63.4</v>
      </c>
    </row>
    <row r="474" spans="1:9" ht="40.5" hidden="1" customHeight="1" x14ac:dyDescent="0.25">
      <c r="A474" s="119" t="s">
        <v>643</v>
      </c>
      <c r="B474" s="113" t="s">
        <v>484</v>
      </c>
      <c r="C474" s="113" t="s">
        <v>101</v>
      </c>
      <c r="D474" s="113" t="s">
        <v>60</v>
      </c>
      <c r="E474" s="113" t="s">
        <v>658</v>
      </c>
      <c r="F474" s="113" t="s">
        <v>58</v>
      </c>
      <c r="G474" s="114">
        <f>G475</f>
        <v>0</v>
      </c>
      <c r="H474" s="114">
        <v>0</v>
      </c>
      <c r="I474" s="114">
        <v>0</v>
      </c>
    </row>
    <row r="475" spans="1:9" ht="27.75" hidden="1" customHeight="1" x14ac:dyDescent="0.25">
      <c r="A475" s="119" t="s">
        <v>77</v>
      </c>
      <c r="B475" s="113" t="s">
        <v>484</v>
      </c>
      <c r="C475" s="113" t="s">
        <v>101</v>
      </c>
      <c r="D475" s="113" t="s">
        <v>60</v>
      </c>
      <c r="E475" s="113" t="s">
        <v>658</v>
      </c>
      <c r="F475" s="113" t="s">
        <v>78</v>
      </c>
      <c r="G475" s="114">
        <f>G476</f>
        <v>0</v>
      </c>
      <c r="H475" s="114">
        <v>0</v>
      </c>
      <c r="I475" s="114">
        <v>0</v>
      </c>
    </row>
    <row r="476" spans="1:9" ht="27.75" hidden="1" customHeight="1" x14ac:dyDescent="0.25">
      <c r="A476" s="119" t="s">
        <v>79</v>
      </c>
      <c r="B476" s="113" t="s">
        <v>484</v>
      </c>
      <c r="C476" s="113" t="s">
        <v>101</v>
      </c>
      <c r="D476" s="113" t="s">
        <v>60</v>
      </c>
      <c r="E476" s="113" t="s">
        <v>658</v>
      </c>
      <c r="F476" s="113" t="s">
        <v>80</v>
      </c>
      <c r="G476" s="114"/>
      <c r="H476" s="114"/>
      <c r="I476" s="114"/>
    </row>
    <row r="477" spans="1:9" ht="33.75" customHeight="1" x14ac:dyDescent="0.25">
      <c r="A477" s="119" t="s">
        <v>752</v>
      </c>
      <c r="B477" s="113" t="s">
        <v>484</v>
      </c>
      <c r="C477" s="113" t="s">
        <v>101</v>
      </c>
      <c r="D477" s="113" t="s">
        <v>60</v>
      </c>
      <c r="E477" s="113" t="s">
        <v>164</v>
      </c>
      <c r="F477" s="113" t="s">
        <v>58</v>
      </c>
      <c r="G477" s="114">
        <f>G478</f>
        <v>614.70000000000005</v>
      </c>
      <c r="H477" s="114">
        <f t="shared" ref="H477:I478" si="66">H478</f>
        <v>614.70000000000005</v>
      </c>
      <c r="I477" s="114">
        <f t="shared" si="66"/>
        <v>0</v>
      </c>
    </row>
    <row r="478" spans="1:9" ht="21" customHeight="1" x14ac:dyDescent="0.25">
      <c r="A478" s="119" t="s">
        <v>173</v>
      </c>
      <c r="B478" s="113" t="s">
        <v>484</v>
      </c>
      <c r="C478" s="113" t="s">
        <v>101</v>
      </c>
      <c r="D478" s="113" t="s">
        <v>60</v>
      </c>
      <c r="E478" s="113" t="s">
        <v>174</v>
      </c>
      <c r="F478" s="113" t="s">
        <v>58</v>
      </c>
      <c r="G478" s="114">
        <f>G479</f>
        <v>614.70000000000005</v>
      </c>
      <c r="H478" s="114">
        <f t="shared" si="66"/>
        <v>614.70000000000005</v>
      </c>
      <c r="I478" s="114">
        <f t="shared" si="66"/>
        <v>0</v>
      </c>
    </row>
    <row r="479" spans="1:9" ht="27.75" customHeight="1" x14ac:dyDescent="0.25">
      <c r="A479" s="119" t="s">
        <v>134</v>
      </c>
      <c r="B479" s="113" t="s">
        <v>484</v>
      </c>
      <c r="C479" s="113" t="s">
        <v>101</v>
      </c>
      <c r="D479" s="113" t="s">
        <v>60</v>
      </c>
      <c r="E479" s="113" t="s">
        <v>175</v>
      </c>
      <c r="F479" s="113" t="s">
        <v>58</v>
      </c>
      <c r="G479" s="114">
        <f>G480+G482</f>
        <v>614.70000000000005</v>
      </c>
      <c r="H479" s="114">
        <f t="shared" ref="H479:I479" si="67">H480+H482</f>
        <v>614.70000000000005</v>
      </c>
      <c r="I479" s="114">
        <f t="shared" si="67"/>
        <v>0</v>
      </c>
    </row>
    <row r="480" spans="1:9" ht="27.75" customHeight="1" x14ac:dyDescent="0.25">
      <c r="A480" s="119" t="s">
        <v>77</v>
      </c>
      <c r="B480" s="113" t="s">
        <v>484</v>
      </c>
      <c r="C480" s="113" t="s">
        <v>101</v>
      </c>
      <c r="D480" s="113" t="s">
        <v>60</v>
      </c>
      <c r="E480" s="113" t="s">
        <v>175</v>
      </c>
      <c r="F480" s="113" t="s">
        <v>78</v>
      </c>
      <c r="G480" s="114">
        <f>G481</f>
        <v>396</v>
      </c>
      <c r="H480" s="114">
        <f t="shared" ref="H480:I480" si="68">H481</f>
        <v>396</v>
      </c>
      <c r="I480" s="114">
        <f t="shared" si="68"/>
        <v>0</v>
      </c>
    </row>
    <row r="481" spans="1:9" ht="27.75" customHeight="1" x14ac:dyDescent="0.25">
      <c r="A481" s="119" t="s">
        <v>79</v>
      </c>
      <c r="B481" s="113" t="s">
        <v>484</v>
      </c>
      <c r="C481" s="113" t="s">
        <v>101</v>
      </c>
      <c r="D481" s="113" t="s">
        <v>60</v>
      </c>
      <c r="E481" s="113" t="s">
        <v>175</v>
      </c>
      <c r="F481" s="113" t="s">
        <v>80</v>
      </c>
      <c r="G481" s="114">
        <v>396</v>
      </c>
      <c r="H481" s="114">
        <v>396</v>
      </c>
      <c r="I481" s="114">
        <v>0</v>
      </c>
    </row>
    <row r="482" spans="1:9" ht="27.75" customHeight="1" x14ac:dyDescent="0.25">
      <c r="A482" s="119" t="s">
        <v>81</v>
      </c>
      <c r="B482" s="113" t="s">
        <v>484</v>
      </c>
      <c r="C482" s="113" t="s">
        <v>101</v>
      </c>
      <c r="D482" s="113" t="s">
        <v>60</v>
      </c>
      <c r="E482" s="113" t="s">
        <v>175</v>
      </c>
      <c r="F482" s="113" t="s">
        <v>82</v>
      </c>
      <c r="G482" s="114">
        <f>G483</f>
        <v>218.7</v>
      </c>
      <c r="H482" s="114">
        <f t="shared" ref="H482:I482" si="69">H483</f>
        <v>218.7</v>
      </c>
      <c r="I482" s="114">
        <f t="shared" si="69"/>
        <v>0</v>
      </c>
    </row>
    <row r="483" spans="1:9" ht="48.75" customHeight="1" x14ac:dyDescent="0.25">
      <c r="A483" s="129" t="s">
        <v>659</v>
      </c>
      <c r="B483" s="113" t="s">
        <v>484</v>
      </c>
      <c r="C483" s="113" t="s">
        <v>101</v>
      </c>
      <c r="D483" s="113" t="s">
        <v>60</v>
      </c>
      <c r="E483" s="113" t="s">
        <v>175</v>
      </c>
      <c r="F483" s="113" t="s">
        <v>269</v>
      </c>
      <c r="G483" s="114">
        <f>400-116.1+23.7-161.7+72.8</f>
        <v>218.7</v>
      </c>
      <c r="H483" s="114">
        <v>218.7</v>
      </c>
      <c r="I483" s="114">
        <v>0</v>
      </c>
    </row>
    <row r="484" spans="1:9" ht="30.75" customHeight="1" x14ac:dyDescent="0.25">
      <c r="A484" s="119" t="s">
        <v>780</v>
      </c>
      <c r="B484" s="113" t="s">
        <v>484</v>
      </c>
      <c r="C484" s="113" t="s">
        <v>101</v>
      </c>
      <c r="D484" s="113" t="s">
        <v>60</v>
      </c>
      <c r="E484" s="113" t="s">
        <v>759</v>
      </c>
      <c r="F484" s="113" t="s">
        <v>58</v>
      </c>
      <c r="G484" s="114">
        <v>0</v>
      </c>
      <c r="H484" s="114">
        <v>0</v>
      </c>
      <c r="I484" s="114">
        <f>I485</f>
        <v>116.1</v>
      </c>
    </row>
    <row r="485" spans="1:9" ht="24" customHeight="1" x14ac:dyDescent="0.25">
      <c r="A485" s="119" t="s">
        <v>134</v>
      </c>
      <c r="B485" s="113" t="s">
        <v>484</v>
      </c>
      <c r="C485" s="113" t="s">
        <v>101</v>
      </c>
      <c r="D485" s="113" t="s">
        <v>60</v>
      </c>
      <c r="E485" s="113" t="s">
        <v>760</v>
      </c>
      <c r="F485" s="113" t="s">
        <v>58</v>
      </c>
      <c r="G485" s="114">
        <v>0</v>
      </c>
      <c r="H485" s="114">
        <v>0</v>
      </c>
      <c r="I485" s="114">
        <f>I486</f>
        <v>116.1</v>
      </c>
    </row>
    <row r="486" spans="1:9" ht="24" customHeight="1" x14ac:dyDescent="0.25">
      <c r="A486" s="119" t="s">
        <v>81</v>
      </c>
      <c r="B486" s="113" t="s">
        <v>484</v>
      </c>
      <c r="C486" s="113" t="s">
        <v>101</v>
      </c>
      <c r="D486" s="113" t="s">
        <v>60</v>
      </c>
      <c r="E486" s="113" t="s">
        <v>760</v>
      </c>
      <c r="F486" s="113" t="s">
        <v>82</v>
      </c>
      <c r="G486" s="114">
        <v>0</v>
      </c>
      <c r="H486" s="114">
        <v>0</v>
      </c>
      <c r="I486" s="114">
        <f>I487</f>
        <v>116.1</v>
      </c>
    </row>
    <row r="487" spans="1:9" ht="43.5" customHeight="1" x14ac:dyDescent="0.25">
      <c r="A487" s="129" t="s">
        <v>659</v>
      </c>
      <c r="B487" s="113" t="s">
        <v>484</v>
      </c>
      <c r="C487" s="113" t="s">
        <v>101</v>
      </c>
      <c r="D487" s="113" t="s">
        <v>60</v>
      </c>
      <c r="E487" s="113" t="s">
        <v>760</v>
      </c>
      <c r="F487" s="113" t="s">
        <v>269</v>
      </c>
      <c r="G487" s="114">
        <v>0</v>
      </c>
      <c r="H487" s="114">
        <v>0</v>
      </c>
      <c r="I487" s="114">
        <v>116.1</v>
      </c>
    </row>
    <row r="488" spans="1:9" ht="55.5" customHeight="1" x14ac:dyDescent="0.25">
      <c r="A488" s="119" t="s">
        <v>698</v>
      </c>
      <c r="B488" s="113" t="s">
        <v>484</v>
      </c>
      <c r="C488" s="113" t="s">
        <v>101</v>
      </c>
      <c r="D488" s="113" t="s">
        <v>60</v>
      </c>
      <c r="E488" s="113" t="s">
        <v>177</v>
      </c>
      <c r="F488" s="113" t="s">
        <v>58</v>
      </c>
      <c r="G488" s="114">
        <f>G489+G494</f>
        <v>3156.1</v>
      </c>
      <c r="H488" s="114">
        <f t="shared" ref="H488:I488" si="70">H489</f>
        <v>116.1</v>
      </c>
      <c r="I488" s="114">
        <f t="shared" si="70"/>
        <v>0</v>
      </c>
    </row>
    <row r="489" spans="1:9" ht="17.25" customHeight="1" x14ac:dyDescent="0.25">
      <c r="A489" s="119" t="s">
        <v>134</v>
      </c>
      <c r="B489" s="113" t="s">
        <v>484</v>
      </c>
      <c r="C489" s="113" t="s">
        <v>101</v>
      </c>
      <c r="D489" s="113" t="s">
        <v>60</v>
      </c>
      <c r="E489" s="113" t="s">
        <v>308</v>
      </c>
      <c r="F489" s="113" t="s">
        <v>58</v>
      </c>
      <c r="G489" s="114">
        <f>G490+G492</f>
        <v>116.1</v>
      </c>
      <c r="H489" s="114">
        <f>H490</f>
        <v>116.1</v>
      </c>
      <c r="I489" s="114">
        <f>I490</f>
        <v>0</v>
      </c>
    </row>
    <row r="490" spans="1:9" ht="27.75" customHeight="1" x14ac:dyDescent="0.25">
      <c r="A490" s="119" t="s">
        <v>77</v>
      </c>
      <c r="B490" s="113" t="s">
        <v>484</v>
      </c>
      <c r="C490" s="113" t="s">
        <v>101</v>
      </c>
      <c r="D490" s="113" t="s">
        <v>60</v>
      </c>
      <c r="E490" s="113" t="s">
        <v>308</v>
      </c>
      <c r="F490" s="113" t="s">
        <v>78</v>
      </c>
      <c r="G490" s="114">
        <f>G491</f>
        <v>116.1</v>
      </c>
      <c r="H490" s="114">
        <f>H491</f>
        <v>116.1</v>
      </c>
      <c r="I490" s="114">
        <f>I491</f>
        <v>0</v>
      </c>
    </row>
    <row r="491" spans="1:9" ht="27.75" customHeight="1" x14ac:dyDescent="0.25">
      <c r="A491" s="119" t="s">
        <v>79</v>
      </c>
      <c r="B491" s="113" t="s">
        <v>484</v>
      </c>
      <c r="C491" s="113" t="s">
        <v>101</v>
      </c>
      <c r="D491" s="113" t="s">
        <v>60</v>
      </c>
      <c r="E491" s="113" t="s">
        <v>308</v>
      </c>
      <c r="F491" s="113" t="s">
        <v>80</v>
      </c>
      <c r="G491" s="114">
        <v>116.1</v>
      </c>
      <c r="H491" s="114">
        <v>116.1</v>
      </c>
      <c r="I491" s="114">
        <v>0</v>
      </c>
    </row>
    <row r="492" spans="1:9" ht="27.75" hidden="1" customHeight="1" x14ac:dyDescent="0.25">
      <c r="A492" s="119" t="s">
        <v>179</v>
      </c>
      <c r="B492" s="113" t="s">
        <v>484</v>
      </c>
      <c r="C492" s="113" t="s">
        <v>101</v>
      </c>
      <c r="D492" s="113" t="s">
        <v>60</v>
      </c>
      <c r="E492" s="113" t="s">
        <v>308</v>
      </c>
      <c r="F492" s="113" t="s">
        <v>180</v>
      </c>
      <c r="G492" s="114">
        <f>G493</f>
        <v>0</v>
      </c>
      <c r="H492" s="114">
        <f>H493</f>
        <v>0</v>
      </c>
      <c r="I492" s="114">
        <f>I493</f>
        <v>0</v>
      </c>
    </row>
    <row r="493" spans="1:9" ht="14.25" hidden="1" customHeight="1" x14ac:dyDescent="0.25">
      <c r="A493" s="119" t="s">
        <v>181</v>
      </c>
      <c r="B493" s="113" t="s">
        <v>484</v>
      </c>
      <c r="C493" s="113" t="s">
        <v>101</v>
      </c>
      <c r="D493" s="113" t="s">
        <v>60</v>
      </c>
      <c r="E493" s="113" t="s">
        <v>308</v>
      </c>
      <c r="F493" s="113" t="s">
        <v>182</v>
      </c>
      <c r="G493" s="114"/>
      <c r="H493" s="114"/>
      <c r="I493" s="114"/>
    </row>
    <row r="494" spans="1:9" ht="31.5" customHeight="1" x14ac:dyDescent="0.25">
      <c r="A494" s="119" t="s">
        <v>813</v>
      </c>
      <c r="B494" s="113" t="s">
        <v>484</v>
      </c>
      <c r="C494" s="113" t="s">
        <v>101</v>
      </c>
      <c r="D494" s="113" t="s">
        <v>60</v>
      </c>
      <c r="E494" s="113" t="s">
        <v>812</v>
      </c>
      <c r="F494" s="113" t="s">
        <v>58</v>
      </c>
      <c r="G494" s="114">
        <f>G495</f>
        <v>3040</v>
      </c>
      <c r="H494" s="114">
        <v>0</v>
      </c>
      <c r="I494" s="114">
        <v>0</v>
      </c>
    </row>
    <row r="495" spans="1:9" ht="27.75" customHeight="1" x14ac:dyDescent="0.25">
      <c r="A495" s="119" t="s">
        <v>77</v>
      </c>
      <c r="B495" s="113" t="s">
        <v>484</v>
      </c>
      <c r="C495" s="113" t="s">
        <v>101</v>
      </c>
      <c r="D495" s="113" t="s">
        <v>60</v>
      </c>
      <c r="E495" s="113" t="s">
        <v>812</v>
      </c>
      <c r="F495" s="113" t="s">
        <v>78</v>
      </c>
      <c r="G495" s="114">
        <f>G496</f>
        <v>3040</v>
      </c>
      <c r="H495" s="114">
        <v>0</v>
      </c>
      <c r="I495" s="114">
        <v>0</v>
      </c>
    </row>
    <row r="496" spans="1:9" ht="29.25" customHeight="1" x14ac:dyDescent="0.25">
      <c r="A496" s="119" t="s">
        <v>79</v>
      </c>
      <c r="B496" s="113" t="s">
        <v>484</v>
      </c>
      <c r="C496" s="113" t="s">
        <v>101</v>
      </c>
      <c r="D496" s="113" t="s">
        <v>60</v>
      </c>
      <c r="E496" s="113" t="s">
        <v>812</v>
      </c>
      <c r="F496" s="113" t="s">
        <v>80</v>
      </c>
      <c r="G496" s="114">
        <v>3040</v>
      </c>
      <c r="H496" s="114">
        <v>0</v>
      </c>
      <c r="I496" s="114">
        <v>0</v>
      </c>
    </row>
    <row r="497" spans="1:9" s="33" customFormat="1" ht="15" x14ac:dyDescent="0.25">
      <c r="A497" s="119" t="s">
        <v>309</v>
      </c>
      <c r="B497" s="113" t="s">
        <v>484</v>
      </c>
      <c r="C497" s="113" t="s">
        <v>101</v>
      </c>
      <c r="D497" s="113" t="s">
        <v>196</v>
      </c>
      <c r="E497" s="113" t="s">
        <v>57</v>
      </c>
      <c r="F497" s="113" t="s">
        <v>58</v>
      </c>
      <c r="G497" s="114">
        <f>G498+G523</f>
        <v>2179.4</v>
      </c>
      <c r="H497" s="114">
        <f>H498+H523</f>
        <v>2170</v>
      </c>
      <c r="I497" s="114">
        <f>I498+I523</f>
        <v>730</v>
      </c>
    </row>
    <row r="498" spans="1:9" s="33" customFormat="1" ht="38.25" customHeight="1" x14ac:dyDescent="0.25">
      <c r="A498" s="119" t="s">
        <v>761</v>
      </c>
      <c r="B498" s="113" t="s">
        <v>484</v>
      </c>
      <c r="C498" s="113" t="s">
        <v>101</v>
      </c>
      <c r="D498" s="113" t="s">
        <v>196</v>
      </c>
      <c r="E498" s="113" t="s">
        <v>310</v>
      </c>
      <c r="F498" s="113" t="s">
        <v>58</v>
      </c>
      <c r="G498" s="114">
        <f>G499+G503+G507+G511+G515+G519</f>
        <v>2179.4</v>
      </c>
      <c r="H498" s="114">
        <f>H499+H503+H507+H511+H515+H519</f>
        <v>2170</v>
      </c>
      <c r="I498" s="114">
        <f>I499+I503+I507+I511+I515+I519</f>
        <v>730</v>
      </c>
    </row>
    <row r="499" spans="1:9" s="33" customFormat="1" ht="39" x14ac:dyDescent="0.25">
      <c r="A499" s="119" t="s">
        <v>311</v>
      </c>
      <c r="B499" s="113" t="s">
        <v>484</v>
      </c>
      <c r="C499" s="113" t="s">
        <v>101</v>
      </c>
      <c r="D499" s="113" t="s">
        <v>196</v>
      </c>
      <c r="E499" s="113" t="s">
        <v>312</v>
      </c>
      <c r="F499" s="113" t="s">
        <v>58</v>
      </c>
      <c r="G499" s="114">
        <f>G500</f>
        <v>200</v>
      </c>
      <c r="H499" s="114">
        <f t="shared" ref="H499:I501" si="71">H500</f>
        <v>200</v>
      </c>
      <c r="I499" s="114">
        <f t="shared" si="71"/>
        <v>100</v>
      </c>
    </row>
    <row r="500" spans="1:9" s="33" customFormat="1" ht="15" x14ac:dyDescent="0.25">
      <c r="A500" s="119" t="s">
        <v>134</v>
      </c>
      <c r="B500" s="113" t="s">
        <v>484</v>
      </c>
      <c r="C500" s="113" t="s">
        <v>101</v>
      </c>
      <c r="D500" s="113" t="s">
        <v>196</v>
      </c>
      <c r="E500" s="113" t="s">
        <v>313</v>
      </c>
      <c r="F500" s="113" t="s">
        <v>58</v>
      </c>
      <c r="G500" s="114">
        <f>G501</f>
        <v>200</v>
      </c>
      <c r="H500" s="114">
        <f t="shared" si="71"/>
        <v>200</v>
      </c>
      <c r="I500" s="114">
        <f t="shared" si="71"/>
        <v>100</v>
      </c>
    </row>
    <row r="501" spans="1:9" s="33" customFormat="1" ht="26.25" x14ac:dyDescent="0.25">
      <c r="A501" s="119" t="s">
        <v>77</v>
      </c>
      <c r="B501" s="113" t="s">
        <v>484</v>
      </c>
      <c r="C501" s="113" t="s">
        <v>101</v>
      </c>
      <c r="D501" s="113" t="s">
        <v>196</v>
      </c>
      <c r="E501" s="113" t="s">
        <v>313</v>
      </c>
      <c r="F501" s="113" t="s">
        <v>78</v>
      </c>
      <c r="G501" s="114">
        <f>G502</f>
        <v>200</v>
      </c>
      <c r="H501" s="114">
        <f t="shared" si="71"/>
        <v>200</v>
      </c>
      <c r="I501" s="114">
        <f t="shared" si="71"/>
        <v>100</v>
      </c>
    </row>
    <row r="502" spans="1:9" s="34" customFormat="1" ht="26.25" x14ac:dyDescent="0.25">
      <c r="A502" s="119" t="s">
        <v>79</v>
      </c>
      <c r="B502" s="113" t="s">
        <v>484</v>
      </c>
      <c r="C502" s="113" t="s">
        <v>101</v>
      </c>
      <c r="D502" s="113" t="s">
        <v>196</v>
      </c>
      <c r="E502" s="113" t="s">
        <v>313</v>
      </c>
      <c r="F502" s="113" t="s">
        <v>80</v>
      </c>
      <c r="G502" s="114">
        <v>200</v>
      </c>
      <c r="H502" s="114">
        <v>200</v>
      </c>
      <c r="I502" s="114">
        <v>100</v>
      </c>
    </row>
    <row r="503" spans="1:9" s="34" customFormat="1" ht="51.75" x14ac:dyDescent="0.25">
      <c r="A503" s="119" t="s">
        <v>314</v>
      </c>
      <c r="B503" s="113" t="s">
        <v>484</v>
      </c>
      <c r="C503" s="113" t="s">
        <v>101</v>
      </c>
      <c r="D503" s="113" t="s">
        <v>196</v>
      </c>
      <c r="E503" s="113" t="s">
        <v>315</v>
      </c>
      <c r="F503" s="113" t="s">
        <v>58</v>
      </c>
      <c r="G503" s="114">
        <f>G504</f>
        <v>529.4</v>
      </c>
      <c r="H503" s="114">
        <f t="shared" ref="H503:I505" si="72">H504</f>
        <v>520</v>
      </c>
      <c r="I503" s="114">
        <f t="shared" si="72"/>
        <v>300</v>
      </c>
    </row>
    <row r="504" spans="1:9" s="34" customFormat="1" ht="15" x14ac:dyDescent="0.25">
      <c r="A504" s="119" t="s">
        <v>134</v>
      </c>
      <c r="B504" s="113" t="s">
        <v>484</v>
      </c>
      <c r="C504" s="113" t="s">
        <v>101</v>
      </c>
      <c r="D504" s="113" t="s">
        <v>196</v>
      </c>
      <c r="E504" s="113" t="s">
        <v>316</v>
      </c>
      <c r="F504" s="113" t="s">
        <v>58</v>
      </c>
      <c r="G504" s="114">
        <f>G505</f>
        <v>529.4</v>
      </c>
      <c r="H504" s="114">
        <f t="shared" si="72"/>
        <v>520</v>
      </c>
      <c r="I504" s="114">
        <f t="shared" si="72"/>
        <v>300</v>
      </c>
    </row>
    <row r="505" spans="1:9" s="34" customFormat="1" ht="26.25" x14ac:dyDescent="0.25">
      <c r="A505" s="119" t="s">
        <v>77</v>
      </c>
      <c r="B505" s="113" t="s">
        <v>484</v>
      </c>
      <c r="C505" s="113" t="s">
        <v>101</v>
      </c>
      <c r="D505" s="113" t="s">
        <v>196</v>
      </c>
      <c r="E505" s="113" t="s">
        <v>316</v>
      </c>
      <c r="F505" s="113" t="s">
        <v>78</v>
      </c>
      <c r="G505" s="114">
        <f>G506</f>
        <v>529.4</v>
      </c>
      <c r="H505" s="114">
        <f t="shared" si="72"/>
        <v>520</v>
      </c>
      <c r="I505" s="114">
        <f t="shared" si="72"/>
        <v>300</v>
      </c>
    </row>
    <row r="506" spans="1:9" s="34" customFormat="1" ht="26.25" x14ac:dyDescent="0.25">
      <c r="A506" s="119" t="s">
        <v>79</v>
      </c>
      <c r="B506" s="113" t="s">
        <v>484</v>
      </c>
      <c r="C506" s="113" t="s">
        <v>101</v>
      </c>
      <c r="D506" s="113" t="s">
        <v>196</v>
      </c>
      <c r="E506" s="113" t="s">
        <v>316</v>
      </c>
      <c r="F506" s="113" t="s">
        <v>80</v>
      </c>
      <c r="G506" s="114">
        <v>529.4</v>
      </c>
      <c r="H506" s="114">
        <v>520</v>
      </c>
      <c r="I506" s="114">
        <v>300</v>
      </c>
    </row>
    <row r="507" spans="1:9" s="34" customFormat="1" ht="26.25" x14ac:dyDescent="0.25">
      <c r="A507" s="119" t="s">
        <v>783</v>
      </c>
      <c r="B507" s="113" t="s">
        <v>484</v>
      </c>
      <c r="C507" s="113" t="s">
        <v>101</v>
      </c>
      <c r="D507" s="113" t="s">
        <v>196</v>
      </c>
      <c r="E507" s="113" t="s">
        <v>317</v>
      </c>
      <c r="F507" s="113" t="s">
        <v>58</v>
      </c>
      <c r="G507" s="114">
        <f>G508</f>
        <v>880</v>
      </c>
      <c r="H507" s="114">
        <f t="shared" ref="H507:I509" si="73">H508</f>
        <v>880</v>
      </c>
      <c r="I507" s="114">
        <f t="shared" si="73"/>
        <v>280</v>
      </c>
    </row>
    <row r="508" spans="1:9" s="34" customFormat="1" ht="15" x14ac:dyDescent="0.25">
      <c r="A508" s="119" t="s">
        <v>134</v>
      </c>
      <c r="B508" s="113" t="s">
        <v>484</v>
      </c>
      <c r="C508" s="113" t="s">
        <v>101</v>
      </c>
      <c r="D508" s="113" t="s">
        <v>196</v>
      </c>
      <c r="E508" s="113" t="s">
        <v>318</v>
      </c>
      <c r="F508" s="113" t="s">
        <v>58</v>
      </c>
      <c r="G508" s="114">
        <f>G509</f>
        <v>880</v>
      </c>
      <c r="H508" s="114">
        <f t="shared" si="73"/>
        <v>880</v>
      </c>
      <c r="I508" s="114">
        <f t="shared" si="73"/>
        <v>280</v>
      </c>
    </row>
    <row r="509" spans="1:9" s="34" customFormat="1" ht="26.25" x14ac:dyDescent="0.25">
      <c r="A509" s="119" t="s">
        <v>77</v>
      </c>
      <c r="B509" s="113" t="s">
        <v>484</v>
      </c>
      <c r="C509" s="113" t="s">
        <v>101</v>
      </c>
      <c r="D509" s="113" t="s">
        <v>196</v>
      </c>
      <c r="E509" s="113" t="s">
        <v>318</v>
      </c>
      <c r="F509" s="113" t="s">
        <v>78</v>
      </c>
      <c r="G509" s="114">
        <f>G510</f>
        <v>880</v>
      </c>
      <c r="H509" s="114">
        <f t="shared" si="73"/>
        <v>880</v>
      </c>
      <c r="I509" s="114">
        <f t="shared" si="73"/>
        <v>280</v>
      </c>
    </row>
    <row r="510" spans="1:9" s="34" customFormat="1" ht="26.25" x14ac:dyDescent="0.25">
      <c r="A510" s="119" t="s">
        <v>79</v>
      </c>
      <c r="B510" s="113" t="s">
        <v>484</v>
      </c>
      <c r="C510" s="113" t="s">
        <v>101</v>
      </c>
      <c r="D510" s="113" t="s">
        <v>196</v>
      </c>
      <c r="E510" s="113" t="s">
        <v>318</v>
      </c>
      <c r="F510" s="113" t="s">
        <v>80</v>
      </c>
      <c r="G510" s="114">
        <v>880</v>
      </c>
      <c r="H510" s="114">
        <v>880</v>
      </c>
      <c r="I510" s="114">
        <v>280</v>
      </c>
    </row>
    <row r="511" spans="1:9" s="34" customFormat="1" ht="39" x14ac:dyDescent="0.25">
      <c r="A511" s="119" t="s">
        <v>319</v>
      </c>
      <c r="B511" s="113" t="s">
        <v>484</v>
      </c>
      <c r="C511" s="113" t="s">
        <v>101</v>
      </c>
      <c r="D511" s="113" t="s">
        <v>196</v>
      </c>
      <c r="E511" s="113" t="s">
        <v>320</v>
      </c>
      <c r="F511" s="113" t="s">
        <v>58</v>
      </c>
      <c r="G511" s="114">
        <f>G512</f>
        <v>520</v>
      </c>
      <c r="H511" s="114">
        <f t="shared" ref="H511:I513" si="74">H512</f>
        <v>520</v>
      </c>
      <c r="I511" s="114">
        <f t="shared" si="74"/>
        <v>0</v>
      </c>
    </row>
    <row r="512" spans="1:9" s="34" customFormat="1" ht="15" x14ac:dyDescent="0.25">
      <c r="A512" s="119" t="s">
        <v>134</v>
      </c>
      <c r="B512" s="113" t="s">
        <v>484</v>
      </c>
      <c r="C512" s="113" t="s">
        <v>101</v>
      </c>
      <c r="D512" s="113" t="s">
        <v>196</v>
      </c>
      <c r="E512" s="113" t="s">
        <v>321</v>
      </c>
      <c r="F512" s="113" t="s">
        <v>58</v>
      </c>
      <c r="G512" s="114">
        <f>G513</f>
        <v>520</v>
      </c>
      <c r="H512" s="114">
        <f t="shared" si="74"/>
        <v>520</v>
      </c>
      <c r="I512" s="114">
        <f t="shared" si="74"/>
        <v>0</v>
      </c>
    </row>
    <row r="513" spans="1:9" s="34" customFormat="1" ht="26.25" x14ac:dyDescent="0.25">
      <c r="A513" s="119" t="s">
        <v>77</v>
      </c>
      <c r="B513" s="113" t="s">
        <v>484</v>
      </c>
      <c r="C513" s="113" t="s">
        <v>101</v>
      </c>
      <c r="D513" s="113" t="s">
        <v>196</v>
      </c>
      <c r="E513" s="113" t="s">
        <v>321</v>
      </c>
      <c r="F513" s="113" t="s">
        <v>78</v>
      </c>
      <c r="G513" s="114">
        <f>G514</f>
        <v>520</v>
      </c>
      <c r="H513" s="114">
        <f t="shared" si="74"/>
        <v>520</v>
      </c>
      <c r="I513" s="114">
        <f t="shared" si="74"/>
        <v>0</v>
      </c>
    </row>
    <row r="514" spans="1:9" s="34" customFormat="1" ht="26.25" x14ac:dyDescent="0.25">
      <c r="A514" s="119" t="s">
        <v>79</v>
      </c>
      <c r="B514" s="113" t="s">
        <v>484</v>
      </c>
      <c r="C514" s="113" t="s">
        <v>101</v>
      </c>
      <c r="D514" s="113" t="s">
        <v>196</v>
      </c>
      <c r="E514" s="113" t="s">
        <v>321</v>
      </c>
      <c r="F514" s="113" t="s">
        <v>80</v>
      </c>
      <c r="G514" s="114">
        <v>520</v>
      </c>
      <c r="H514" s="114">
        <v>520</v>
      </c>
      <c r="I514" s="114">
        <v>0</v>
      </c>
    </row>
    <row r="515" spans="1:9" s="34" customFormat="1" ht="26.25" x14ac:dyDescent="0.25">
      <c r="A515" s="119" t="s">
        <v>762</v>
      </c>
      <c r="B515" s="113" t="s">
        <v>484</v>
      </c>
      <c r="C515" s="113" t="s">
        <v>101</v>
      </c>
      <c r="D515" s="113" t="s">
        <v>196</v>
      </c>
      <c r="E515" s="113" t="s">
        <v>322</v>
      </c>
      <c r="F515" s="113" t="s">
        <v>58</v>
      </c>
      <c r="G515" s="114">
        <f>G516</f>
        <v>50</v>
      </c>
      <c r="H515" s="114">
        <f t="shared" ref="H515:I517" si="75">H516</f>
        <v>50</v>
      </c>
      <c r="I515" s="114">
        <f t="shared" si="75"/>
        <v>50</v>
      </c>
    </row>
    <row r="516" spans="1:9" s="34" customFormat="1" ht="15" x14ac:dyDescent="0.25">
      <c r="A516" s="119" t="s">
        <v>134</v>
      </c>
      <c r="B516" s="113" t="s">
        <v>484</v>
      </c>
      <c r="C516" s="113" t="s">
        <v>101</v>
      </c>
      <c r="D516" s="113" t="s">
        <v>196</v>
      </c>
      <c r="E516" s="113" t="s">
        <v>323</v>
      </c>
      <c r="F516" s="113" t="s">
        <v>58</v>
      </c>
      <c r="G516" s="114">
        <f>G517</f>
        <v>50</v>
      </c>
      <c r="H516" s="114">
        <f t="shared" si="75"/>
        <v>50</v>
      </c>
      <c r="I516" s="114">
        <f t="shared" si="75"/>
        <v>50</v>
      </c>
    </row>
    <row r="517" spans="1:9" s="34" customFormat="1" ht="26.25" x14ac:dyDescent="0.25">
      <c r="A517" s="119" t="s">
        <v>77</v>
      </c>
      <c r="B517" s="113" t="s">
        <v>484</v>
      </c>
      <c r="C517" s="113" t="s">
        <v>101</v>
      </c>
      <c r="D517" s="113" t="s">
        <v>196</v>
      </c>
      <c r="E517" s="113" t="s">
        <v>323</v>
      </c>
      <c r="F517" s="113" t="s">
        <v>78</v>
      </c>
      <c r="G517" s="114">
        <f>G518</f>
        <v>50</v>
      </c>
      <c r="H517" s="114">
        <f t="shared" si="75"/>
        <v>50</v>
      </c>
      <c r="I517" s="114">
        <f t="shared" si="75"/>
        <v>50</v>
      </c>
    </row>
    <row r="518" spans="1:9" s="34" customFormat="1" ht="32.25" customHeight="1" x14ac:dyDescent="0.25">
      <c r="A518" s="119" t="s">
        <v>79</v>
      </c>
      <c r="B518" s="113" t="s">
        <v>484</v>
      </c>
      <c r="C518" s="113" t="s">
        <v>101</v>
      </c>
      <c r="D518" s="113" t="s">
        <v>196</v>
      </c>
      <c r="E518" s="113" t="s">
        <v>323</v>
      </c>
      <c r="F518" s="113" t="s">
        <v>80</v>
      </c>
      <c r="G518" s="114">
        <v>50</v>
      </c>
      <c r="H518" s="114">
        <v>50</v>
      </c>
      <c r="I518" s="114">
        <v>50</v>
      </c>
    </row>
    <row r="519" spans="1:9" s="34" customFormat="1" ht="26.25" hidden="1" x14ac:dyDescent="0.25">
      <c r="A519" s="119" t="s">
        <v>324</v>
      </c>
      <c r="B519" s="113" t="s">
        <v>484</v>
      </c>
      <c r="C519" s="113" t="s">
        <v>101</v>
      </c>
      <c r="D519" s="113" t="s">
        <v>196</v>
      </c>
      <c r="E519" s="113" t="s">
        <v>325</v>
      </c>
      <c r="F519" s="113" t="s">
        <v>58</v>
      </c>
      <c r="G519" s="114">
        <f>G520</f>
        <v>0</v>
      </c>
      <c r="H519" s="146"/>
      <c r="I519" s="146"/>
    </row>
    <row r="520" spans="1:9" s="34" customFormat="1" ht="15" hidden="1" x14ac:dyDescent="0.25">
      <c r="A520" s="119" t="s">
        <v>134</v>
      </c>
      <c r="B520" s="113" t="s">
        <v>484</v>
      </c>
      <c r="C520" s="113" t="s">
        <v>101</v>
      </c>
      <c r="D520" s="113" t="s">
        <v>196</v>
      </c>
      <c r="E520" s="113" t="s">
        <v>326</v>
      </c>
      <c r="F520" s="113" t="s">
        <v>58</v>
      </c>
      <c r="G520" s="114">
        <f>G521</f>
        <v>0</v>
      </c>
      <c r="H520" s="146"/>
      <c r="I520" s="146"/>
    </row>
    <row r="521" spans="1:9" s="34" customFormat="1" ht="26.25" hidden="1" x14ac:dyDescent="0.25">
      <c r="A521" s="119" t="s">
        <v>77</v>
      </c>
      <c r="B521" s="113" t="s">
        <v>484</v>
      </c>
      <c r="C521" s="113" t="s">
        <v>101</v>
      </c>
      <c r="D521" s="113" t="s">
        <v>196</v>
      </c>
      <c r="E521" s="113" t="s">
        <v>326</v>
      </c>
      <c r="F521" s="113" t="s">
        <v>78</v>
      </c>
      <c r="G521" s="114">
        <f>G522</f>
        <v>0</v>
      </c>
      <c r="H521" s="146"/>
      <c r="I521" s="146"/>
    </row>
    <row r="522" spans="1:9" s="34" customFormat="1" ht="26.25" hidden="1" x14ac:dyDescent="0.25">
      <c r="A522" s="119" t="s">
        <v>79</v>
      </c>
      <c r="B522" s="113" t="s">
        <v>484</v>
      </c>
      <c r="C522" s="113" t="s">
        <v>101</v>
      </c>
      <c r="D522" s="113" t="s">
        <v>196</v>
      </c>
      <c r="E522" s="113" t="s">
        <v>326</v>
      </c>
      <c r="F522" s="113" t="s">
        <v>80</v>
      </c>
      <c r="G522" s="114">
        <f>50-8.6-41.4</f>
        <v>0</v>
      </c>
      <c r="H522" s="146"/>
      <c r="I522" s="146"/>
    </row>
    <row r="523" spans="1:9" s="34" customFormat="1" ht="26.25" hidden="1" x14ac:dyDescent="0.25">
      <c r="A523" s="119" t="s">
        <v>307</v>
      </c>
      <c r="B523" s="113" t="s">
        <v>484</v>
      </c>
      <c r="C523" s="113" t="s">
        <v>101</v>
      </c>
      <c r="D523" s="113" t="s">
        <v>196</v>
      </c>
      <c r="E523" s="113" t="s">
        <v>164</v>
      </c>
      <c r="F523" s="113" t="s">
        <v>58</v>
      </c>
      <c r="G523" s="114">
        <f>G524</f>
        <v>0</v>
      </c>
      <c r="H523" s="146"/>
      <c r="I523" s="146"/>
    </row>
    <row r="524" spans="1:9" s="34" customFormat="1" ht="15" hidden="1" x14ac:dyDescent="0.25">
      <c r="A524" s="119" t="s">
        <v>173</v>
      </c>
      <c r="B524" s="113" t="s">
        <v>484</v>
      </c>
      <c r="C524" s="113" t="s">
        <v>101</v>
      </c>
      <c r="D524" s="113" t="s">
        <v>196</v>
      </c>
      <c r="E524" s="113" t="s">
        <v>174</v>
      </c>
      <c r="F524" s="113" t="s">
        <v>58</v>
      </c>
      <c r="G524" s="114">
        <f>G525</f>
        <v>0</v>
      </c>
      <c r="H524" s="146"/>
      <c r="I524" s="146"/>
    </row>
    <row r="525" spans="1:9" s="34" customFormat="1" ht="15" hidden="1" x14ac:dyDescent="0.25">
      <c r="A525" s="119" t="s">
        <v>134</v>
      </c>
      <c r="B525" s="113" t="s">
        <v>484</v>
      </c>
      <c r="C525" s="113" t="s">
        <v>101</v>
      </c>
      <c r="D525" s="113" t="s">
        <v>196</v>
      </c>
      <c r="E525" s="113" t="s">
        <v>175</v>
      </c>
      <c r="F525" s="113" t="s">
        <v>58</v>
      </c>
      <c r="G525" s="114">
        <f>G526</f>
        <v>0</v>
      </c>
      <c r="H525" s="146"/>
      <c r="I525" s="146"/>
    </row>
    <row r="526" spans="1:9" s="34" customFormat="1" ht="26.25" hidden="1" x14ac:dyDescent="0.25">
      <c r="A526" s="119" t="s">
        <v>77</v>
      </c>
      <c r="B526" s="113" t="s">
        <v>484</v>
      </c>
      <c r="C526" s="113" t="s">
        <v>101</v>
      </c>
      <c r="D526" s="113" t="s">
        <v>196</v>
      </c>
      <c r="E526" s="113" t="s">
        <v>175</v>
      </c>
      <c r="F526" s="113" t="s">
        <v>78</v>
      </c>
      <c r="G526" s="114">
        <f>G527</f>
        <v>0</v>
      </c>
      <c r="H526" s="146"/>
      <c r="I526" s="146"/>
    </row>
    <row r="527" spans="1:9" s="34" customFormat="1" ht="26.25" hidden="1" x14ac:dyDescent="0.25">
      <c r="A527" s="119" t="s">
        <v>79</v>
      </c>
      <c r="B527" s="113" t="s">
        <v>484</v>
      </c>
      <c r="C527" s="113" t="s">
        <v>101</v>
      </c>
      <c r="D527" s="113" t="s">
        <v>196</v>
      </c>
      <c r="E527" s="113" t="s">
        <v>175</v>
      </c>
      <c r="F527" s="113" t="s">
        <v>80</v>
      </c>
      <c r="G527" s="114">
        <v>0</v>
      </c>
      <c r="H527" s="146"/>
      <c r="I527" s="146"/>
    </row>
    <row r="528" spans="1:9" s="34" customFormat="1" ht="26.25" hidden="1" x14ac:dyDescent="0.25">
      <c r="A528" s="119" t="s">
        <v>330</v>
      </c>
      <c r="B528" s="113" t="s">
        <v>484</v>
      </c>
      <c r="C528" s="113" t="s">
        <v>101</v>
      </c>
      <c r="D528" s="113" t="s">
        <v>101</v>
      </c>
      <c r="E528" s="113" t="s">
        <v>57</v>
      </c>
      <c r="F528" s="113" t="s">
        <v>58</v>
      </c>
      <c r="G528" s="114">
        <f>G529</f>
        <v>0</v>
      </c>
      <c r="H528" s="146"/>
      <c r="I528" s="146"/>
    </row>
    <row r="529" spans="1:9" s="34" customFormat="1" ht="26.25" hidden="1" x14ac:dyDescent="0.25">
      <c r="A529" s="119" t="s">
        <v>331</v>
      </c>
      <c r="B529" s="113" t="s">
        <v>484</v>
      </c>
      <c r="C529" s="113" t="s">
        <v>101</v>
      </c>
      <c r="D529" s="113" t="s">
        <v>101</v>
      </c>
      <c r="E529" s="113" t="s">
        <v>164</v>
      </c>
      <c r="F529" s="113" t="s">
        <v>58</v>
      </c>
      <c r="G529" s="114">
        <f>G530</f>
        <v>0</v>
      </c>
      <c r="H529" s="146"/>
      <c r="I529" s="146"/>
    </row>
    <row r="530" spans="1:9" s="34" customFormat="1" ht="15" hidden="1" x14ac:dyDescent="0.25">
      <c r="A530" s="119" t="s">
        <v>173</v>
      </c>
      <c r="B530" s="113" t="s">
        <v>484</v>
      </c>
      <c r="C530" s="113" t="s">
        <v>101</v>
      </c>
      <c r="D530" s="113" t="s">
        <v>101</v>
      </c>
      <c r="E530" s="113" t="s">
        <v>174</v>
      </c>
      <c r="F530" s="113" t="s">
        <v>58</v>
      </c>
      <c r="G530" s="114">
        <f>G531</f>
        <v>0</v>
      </c>
      <c r="H530" s="146"/>
      <c r="I530" s="146"/>
    </row>
    <row r="531" spans="1:9" s="34" customFormat="1" ht="15" hidden="1" x14ac:dyDescent="0.25">
      <c r="A531" s="119" t="s">
        <v>134</v>
      </c>
      <c r="B531" s="113" t="s">
        <v>484</v>
      </c>
      <c r="C531" s="113" t="s">
        <v>101</v>
      </c>
      <c r="D531" s="113" t="s">
        <v>101</v>
      </c>
      <c r="E531" s="113" t="s">
        <v>175</v>
      </c>
      <c r="F531" s="113" t="s">
        <v>58</v>
      </c>
      <c r="G531" s="114">
        <f>G532</f>
        <v>0</v>
      </c>
      <c r="H531" s="146"/>
      <c r="I531" s="146"/>
    </row>
    <row r="532" spans="1:9" s="34" customFormat="1" ht="26.25" hidden="1" x14ac:dyDescent="0.25">
      <c r="A532" s="119" t="s">
        <v>77</v>
      </c>
      <c r="B532" s="113" t="s">
        <v>484</v>
      </c>
      <c r="C532" s="113" t="s">
        <v>101</v>
      </c>
      <c r="D532" s="113" t="s">
        <v>101</v>
      </c>
      <c r="E532" s="113" t="s">
        <v>175</v>
      </c>
      <c r="F532" s="113" t="s">
        <v>78</v>
      </c>
      <c r="G532" s="114">
        <f>G533</f>
        <v>0</v>
      </c>
      <c r="H532" s="146"/>
      <c r="I532" s="146"/>
    </row>
    <row r="533" spans="1:9" s="34" customFormat="1" ht="16.5" hidden="1" customHeight="1" x14ac:dyDescent="0.25">
      <c r="A533" s="119" t="s">
        <v>79</v>
      </c>
      <c r="B533" s="113" t="s">
        <v>484</v>
      </c>
      <c r="C533" s="113" t="s">
        <v>101</v>
      </c>
      <c r="D533" s="113" t="s">
        <v>101</v>
      </c>
      <c r="E533" s="113" t="s">
        <v>175</v>
      </c>
      <c r="F533" s="113" t="s">
        <v>80</v>
      </c>
      <c r="G533" s="114"/>
      <c r="H533" s="146"/>
      <c r="I533" s="146"/>
    </row>
    <row r="534" spans="1:9" s="33" customFormat="1" ht="15" x14ac:dyDescent="0.25">
      <c r="A534" s="119" t="s">
        <v>332</v>
      </c>
      <c r="B534" s="113" t="s">
        <v>484</v>
      </c>
      <c r="C534" s="113" t="s">
        <v>113</v>
      </c>
      <c r="D534" s="113" t="s">
        <v>56</v>
      </c>
      <c r="E534" s="113" t="s">
        <v>57</v>
      </c>
      <c r="F534" s="113" t="s">
        <v>58</v>
      </c>
      <c r="G534" s="114">
        <f>G535+G577+G613+G622</f>
        <v>45686.8</v>
      </c>
      <c r="H534" s="114">
        <f>H535+H577+H613+H622</f>
        <v>41304.199999999997</v>
      </c>
      <c r="I534" s="114">
        <f>I535+I577+I613+I622</f>
        <v>34518.9</v>
      </c>
    </row>
    <row r="535" spans="1:9" s="33" customFormat="1" ht="15" x14ac:dyDescent="0.25">
      <c r="A535" s="119" t="s">
        <v>333</v>
      </c>
      <c r="B535" s="113" t="s">
        <v>484</v>
      </c>
      <c r="C535" s="113" t="s">
        <v>113</v>
      </c>
      <c r="D535" s="113" t="s">
        <v>55</v>
      </c>
      <c r="E535" s="113" t="s">
        <v>57</v>
      </c>
      <c r="F535" s="113" t="s">
        <v>58</v>
      </c>
      <c r="G535" s="114">
        <f>G536+G541</f>
        <v>20562.099999999999</v>
      </c>
      <c r="H535" s="114">
        <f>H536+H541</f>
        <v>17800.5</v>
      </c>
      <c r="I535" s="114">
        <f>I541+I564</f>
        <v>14423.5</v>
      </c>
    </row>
    <row r="536" spans="1:9" s="33" customFormat="1" ht="26.25" hidden="1" x14ac:dyDescent="0.25">
      <c r="A536" s="119" t="s">
        <v>334</v>
      </c>
      <c r="B536" s="113" t="s">
        <v>484</v>
      </c>
      <c r="C536" s="113" t="s">
        <v>113</v>
      </c>
      <c r="D536" s="113" t="s">
        <v>55</v>
      </c>
      <c r="E536" s="113" t="s">
        <v>335</v>
      </c>
      <c r="F536" s="113" t="s">
        <v>58</v>
      </c>
      <c r="G536" s="114">
        <f>G537</f>
        <v>0</v>
      </c>
      <c r="H536" s="114">
        <f t="shared" ref="H536:I539" si="76">H537</f>
        <v>0</v>
      </c>
      <c r="I536" s="114">
        <f t="shared" si="76"/>
        <v>0</v>
      </c>
    </row>
    <row r="537" spans="1:9" s="33" customFormat="1" ht="51.75" hidden="1" x14ac:dyDescent="0.25">
      <c r="A537" s="130" t="s">
        <v>336</v>
      </c>
      <c r="B537" s="131" t="s">
        <v>484</v>
      </c>
      <c r="C537" s="131" t="s">
        <v>113</v>
      </c>
      <c r="D537" s="131" t="s">
        <v>55</v>
      </c>
      <c r="E537" s="131" t="s">
        <v>337</v>
      </c>
      <c r="F537" s="131" t="s">
        <v>58</v>
      </c>
      <c r="G537" s="127">
        <f>G538</f>
        <v>0</v>
      </c>
      <c r="H537" s="127">
        <f t="shared" si="76"/>
        <v>0</v>
      </c>
      <c r="I537" s="127">
        <f t="shared" si="76"/>
        <v>0</v>
      </c>
    </row>
    <row r="538" spans="1:9" s="33" customFormat="1" ht="15" hidden="1" x14ac:dyDescent="0.25">
      <c r="A538" s="130" t="s">
        <v>134</v>
      </c>
      <c r="B538" s="131" t="s">
        <v>484</v>
      </c>
      <c r="C538" s="131" t="s">
        <v>113</v>
      </c>
      <c r="D538" s="131" t="s">
        <v>55</v>
      </c>
      <c r="E538" s="131" t="s">
        <v>338</v>
      </c>
      <c r="F538" s="131" t="s">
        <v>58</v>
      </c>
      <c r="G538" s="127">
        <f>G539</f>
        <v>0</v>
      </c>
      <c r="H538" s="127">
        <f t="shared" si="76"/>
        <v>0</v>
      </c>
      <c r="I538" s="127">
        <f t="shared" si="76"/>
        <v>0</v>
      </c>
    </row>
    <row r="539" spans="1:9" s="33" customFormat="1" ht="26.25" hidden="1" x14ac:dyDescent="0.25">
      <c r="A539" s="130" t="s">
        <v>339</v>
      </c>
      <c r="B539" s="131" t="s">
        <v>484</v>
      </c>
      <c r="C539" s="131" t="s">
        <v>113</v>
      </c>
      <c r="D539" s="131" t="s">
        <v>55</v>
      </c>
      <c r="E539" s="131" t="s">
        <v>338</v>
      </c>
      <c r="F539" s="131" t="s">
        <v>340</v>
      </c>
      <c r="G539" s="127">
        <f>G540</f>
        <v>0</v>
      </c>
      <c r="H539" s="127">
        <f t="shared" si="76"/>
        <v>0</v>
      </c>
      <c r="I539" s="127">
        <f t="shared" si="76"/>
        <v>0</v>
      </c>
    </row>
    <row r="540" spans="1:9" s="33" customFormat="1" ht="15" hidden="1" x14ac:dyDescent="0.25">
      <c r="A540" s="130" t="s">
        <v>341</v>
      </c>
      <c r="B540" s="131" t="s">
        <v>484</v>
      </c>
      <c r="C540" s="131" t="s">
        <v>113</v>
      </c>
      <c r="D540" s="131" t="s">
        <v>55</v>
      </c>
      <c r="E540" s="131" t="s">
        <v>338</v>
      </c>
      <c r="F540" s="131" t="s">
        <v>342</v>
      </c>
      <c r="G540" s="127">
        <f>63.1-63.1</f>
        <v>0</v>
      </c>
      <c r="H540" s="127">
        <f>63.1-63.1</f>
        <v>0</v>
      </c>
      <c r="I540" s="127">
        <f>63.1-63.1</f>
        <v>0</v>
      </c>
    </row>
    <row r="541" spans="1:9" s="33" customFormat="1" ht="39" x14ac:dyDescent="0.25">
      <c r="A541" s="119" t="s">
        <v>763</v>
      </c>
      <c r="B541" s="113" t="s">
        <v>484</v>
      </c>
      <c r="C541" s="113" t="s">
        <v>113</v>
      </c>
      <c r="D541" s="113" t="s">
        <v>55</v>
      </c>
      <c r="E541" s="113" t="s">
        <v>343</v>
      </c>
      <c r="F541" s="113" t="s">
        <v>58</v>
      </c>
      <c r="G541" s="114">
        <f>G542+G555+G558+G561</f>
        <v>20562.099999999999</v>
      </c>
      <c r="H541" s="114">
        <f>H542+H555+H558+H561</f>
        <v>17800.5</v>
      </c>
      <c r="I541" s="114">
        <f>I542+I555+I558+I561</f>
        <v>0</v>
      </c>
    </row>
    <row r="542" spans="1:9" s="33" customFormat="1" ht="51.75" x14ac:dyDescent="0.25">
      <c r="A542" s="119" t="s">
        <v>344</v>
      </c>
      <c r="B542" s="113" t="s">
        <v>484</v>
      </c>
      <c r="C542" s="113" t="s">
        <v>113</v>
      </c>
      <c r="D542" s="113" t="s">
        <v>55</v>
      </c>
      <c r="E542" s="113" t="s">
        <v>345</v>
      </c>
      <c r="F542" s="113" t="s">
        <v>58</v>
      </c>
      <c r="G542" s="114">
        <f>G543+G549+G552+G546</f>
        <v>11564.199999999999</v>
      </c>
      <c r="H542" s="114">
        <f t="shared" ref="H542:I542" si="77">H543+H549+H552</f>
        <v>8603</v>
      </c>
      <c r="I542" s="114">
        <f t="shared" si="77"/>
        <v>0</v>
      </c>
    </row>
    <row r="543" spans="1:9" s="33" customFormat="1" ht="39" x14ac:dyDescent="0.25">
      <c r="A543" s="119" t="s">
        <v>346</v>
      </c>
      <c r="B543" s="113" t="s">
        <v>484</v>
      </c>
      <c r="C543" s="113" t="s">
        <v>113</v>
      </c>
      <c r="D543" s="113" t="s">
        <v>55</v>
      </c>
      <c r="E543" s="113" t="s">
        <v>347</v>
      </c>
      <c r="F543" s="113" t="s">
        <v>58</v>
      </c>
      <c r="G543" s="114">
        <f>G544</f>
        <v>10995.5</v>
      </c>
      <c r="H543" s="114">
        <f t="shared" ref="H543:I544" si="78">H544</f>
        <v>8603</v>
      </c>
      <c r="I543" s="114">
        <f t="shared" si="78"/>
        <v>0</v>
      </c>
    </row>
    <row r="544" spans="1:9" s="33" customFormat="1" ht="26.25" x14ac:dyDescent="0.25">
      <c r="A544" s="119" t="s">
        <v>339</v>
      </c>
      <c r="B544" s="113" t="s">
        <v>484</v>
      </c>
      <c r="C544" s="113" t="s">
        <v>113</v>
      </c>
      <c r="D544" s="113" t="s">
        <v>55</v>
      </c>
      <c r="E544" s="113" t="s">
        <v>347</v>
      </c>
      <c r="F544" s="113" t="s">
        <v>340</v>
      </c>
      <c r="G544" s="114">
        <f>G545</f>
        <v>10995.5</v>
      </c>
      <c r="H544" s="114">
        <f t="shared" si="78"/>
        <v>8603</v>
      </c>
      <c r="I544" s="114">
        <f t="shared" si="78"/>
        <v>0</v>
      </c>
    </row>
    <row r="545" spans="1:9" s="33" customFormat="1" ht="15" x14ac:dyDescent="0.25">
      <c r="A545" s="119" t="s">
        <v>341</v>
      </c>
      <c r="B545" s="113" t="s">
        <v>484</v>
      </c>
      <c r="C545" s="113" t="s">
        <v>113</v>
      </c>
      <c r="D545" s="113" t="s">
        <v>55</v>
      </c>
      <c r="E545" s="113" t="s">
        <v>347</v>
      </c>
      <c r="F545" s="113" t="s">
        <v>342</v>
      </c>
      <c r="G545" s="114">
        <f>11735.8-540.3-200</f>
        <v>10995.5</v>
      </c>
      <c r="H545" s="114">
        <f>8985-288-94</f>
        <v>8603</v>
      </c>
      <c r="I545" s="114">
        <v>0</v>
      </c>
    </row>
    <row r="546" spans="1:9" s="33" customFormat="1" ht="39" hidden="1" x14ac:dyDescent="0.25">
      <c r="A546" s="119" t="s">
        <v>643</v>
      </c>
      <c r="B546" s="113" t="s">
        <v>484</v>
      </c>
      <c r="C546" s="113" t="s">
        <v>113</v>
      </c>
      <c r="D546" s="113" t="s">
        <v>55</v>
      </c>
      <c r="E546" s="113" t="s">
        <v>660</v>
      </c>
      <c r="F546" s="113" t="s">
        <v>58</v>
      </c>
      <c r="G546" s="114">
        <f>G547</f>
        <v>0</v>
      </c>
      <c r="H546" s="114">
        <v>0</v>
      </c>
      <c r="I546" s="114">
        <v>0</v>
      </c>
    </row>
    <row r="547" spans="1:9" s="33" customFormat="1" ht="26.25" hidden="1" x14ac:dyDescent="0.25">
      <c r="A547" s="119" t="s">
        <v>339</v>
      </c>
      <c r="B547" s="113" t="s">
        <v>484</v>
      </c>
      <c r="C547" s="113" t="s">
        <v>113</v>
      </c>
      <c r="D547" s="113" t="s">
        <v>55</v>
      </c>
      <c r="E547" s="113" t="s">
        <v>660</v>
      </c>
      <c r="F547" s="113" t="s">
        <v>340</v>
      </c>
      <c r="G547" s="114">
        <f>G548</f>
        <v>0</v>
      </c>
      <c r="H547" s="114">
        <v>0</v>
      </c>
      <c r="I547" s="114">
        <v>0</v>
      </c>
    </row>
    <row r="548" spans="1:9" s="33" customFormat="1" ht="15" hidden="1" x14ac:dyDescent="0.25">
      <c r="A548" s="119" t="s">
        <v>341</v>
      </c>
      <c r="B548" s="113" t="s">
        <v>484</v>
      </c>
      <c r="C548" s="113" t="s">
        <v>113</v>
      </c>
      <c r="D548" s="113" t="s">
        <v>55</v>
      </c>
      <c r="E548" s="113" t="s">
        <v>660</v>
      </c>
      <c r="F548" s="113" t="s">
        <v>342</v>
      </c>
      <c r="G548" s="114"/>
      <c r="H548" s="114"/>
      <c r="I548" s="114"/>
    </row>
    <row r="549" spans="1:9" s="33" customFormat="1" ht="26.25" x14ac:dyDescent="0.25">
      <c r="A549" s="119" t="s">
        <v>645</v>
      </c>
      <c r="B549" s="113" t="s">
        <v>484</v>
      </c>
      <c r="C549" s="113" t="s">
        <v>113</v>
      </c>
      <c r="D549" s="113" t="s">
        <v>55</v>
      </c>
      <c r="E549" s="113" t="s">
        <v>661</v>
      </c>
      <c r="F549" s="113" t="s">
        <v>58</v>
      </c>
      <c r="G549" s="114">
        <f>G550</f>
        <v>540.29999999999995</v>
      </c>
      <c r="H549" s="114">
        <f t="shared" ref="H549:I550" si="79">H550</f>
        <v>0</v>
      </c>
      <c r="I549" s="114">
        <f t="shared" si="79"/>
        <v>0</v>
      </c>
    </row>
    <row r="550" spans="1:9" s="33" customFormat="1" ht="26.25" x14ac:dyDescent="0.25">
      <c r="A550" s="119" t="s">
        <v>339</v>
      </c>
      <c r="B550" s="113" t="s">
        <v>484</v>
      </c>
      <c r="C550" s="113" t="s">
        <v>113</v>
      </c>
      <c r="D550" s="113" t="s">
        <v>55</v>
      </c>
      <c r="E550" s="113" t="s">
        <v>661</v>
      </c>
      <c r="F550" s="113" t="s">
        <v>340</v>
      </c>
      <c r="G550" s="114">
        <f>G551</f>
        <v>540.29999999999995</v>
      </c>
      <c r="H550" s="114">
        <f t="shared" si="79"/>
        <v>0</v>
      </c>
      <c r="I550" s="114">
        <f t="shared" si="79"/>
        <v>0</v>
      </c>
    </row>
    <row r="551" spans="1:9" s="33" customFormat="1" ht="15" x14ac:dyDescent="0.25">
      <c r="A551" s="119" t="s">
        <v>341</v>
      </c>
      <c r="B551" s="113" t="s">
        <v>484</v>
      </c>
      <c r="C551" s="113" t="s">
        <v>113</v>
      </c>
      <c r="D551" s="113" t="s">
        <v>55</v>
      </c>
      <c r="E551" s="113" t="s">
        <v>661</v>
      </c>
      <c r="F551" s="113" t="s">
        <v>342</v>
      </c>
      <c r="G551" s="114">
        <v>540.29999999999995</v>
      </c>
      <c r="H551" s="114"/>
      <c r="I551" s="114"/>
    </row>
    <row r="552" spans="1:9" s="33" customFormat="1" ht="39" x14ac:dyDescent="0.25">
      <c r="A552" s="119" t="s">
        <v>648</v>
      </c>
      <c r="B552" s="113" t="s">
        <v>484</v>
      </c>
      <c r="C552" s="113" t="s">
        <v>113</v>
      </c>
      <c r="D552" s="113" t="s">
        <v>55</v>
      </c>
      <c r="E552" s="113" t="s">
        <v>662</v>
      </c>
      <c r="F552" s="113" t="s">
        <v>58</v>
      </c>
      <c r="G552" s="114">
        <f>G553</f>
        <v>28.4</v>
      </c>
      <c r="H552" s="114">
        <f t="shared" ref="H552:I553" si="80">H553</f>
        <v>0</v>
      </c>
      <c r="I552" s="114">
        <f t="shared" si="80"/>
        <v>0</v>
      </c>
    </row>
    <row r="553" spans="1:9" s="33" customFormat="1" ht="26.25" x14ac:dyDescent="0.25">
      <c r="A553" s="119" t="s">
        <v>339</v>
      </c>
      <c r="B553" s="113" t="s">
        <v>484</v>
      </c>
      <c r="C553" s="113" t="s">
        <v>113</v>
      </c>
      <c r="D553" s="113" t="s">
        <v>55</v>
      </c>
      <c r="E553" s="113" t="s">
        <v>662</v>
      </c>
      <c r="F553" s="113" t="s">
        <v>340</v>
      </c>
      <c r="G553" s="114">
        <f>G554</f>
        <v>28.4</v>
      </c>
      <c r="H553" s="114">
        <f t="shared" si="80"/>
        <v>0</v>
      </c>
      <c r="I553" s="114">
        <f t="shared" si="80"/>
        <v>0</v>
      </c>
    </row>
    <row r="554" spans="1:9" s="33" customFormat="1" ht="15" x14ac:dyDescent="0.25">
      <c r="A554" s="119" t="s">
        <v>341</v>
      </c>
      <c r="B554" s="113" t="s">
        <v>484</v>
      </c>
      <c r="C554" s="113" t="s">
        <v>113</v>
      </c>
      <c r="D554" s="113" t="s">
        <v>55</v>
      </c>
      <c r="E554" s="113" t="s">
        <v>662</v>
      </c>
      <c r="F554" s="113" t="s">
        <v>342</v>
      </c>
      <c r="G554" s="114">
        <v>28.4</v>
      </c>
      <c r="H554" s="114"/>
      <c r="I554" s="114"/>
    </row>
    <row r="555" spans="1:9" s="46" customFormat="1" ht="51.75" x14ac:dyDescent="0.25">
      <c r="A555" s="119" t="s">
        <v>348</v>
      </c>
      <c r="B555" s="113" t="s">
        <v>484</v>
      </c>
      <c r="C555" s="113" t="s">
        <v>113</v>
      </c>
      <c r="D555" s="113" t="s">
        <v>55</v>
      </c>
      <c r="E555" s="113" t="s">
        <v>349</v>
      </c>
      <c r="F555" s="113" t="s">
        <v>58</v>
      </c>
      <c r="G555" s="114">
        <f t="shared" ref="G555:I556" si="81">G556</f>
        <v>89</v>
      </c>
      <c r="H555" s="114">
        <f t="shared" si="81"/>
        <v>89</v>
      </c>
      <c r="I555" s="114">
        <f t="shared" si="81"/>
        <v>0</v>
      </c>
    </row>
    <row r="556" spans="1:9" s="46" customFormat="1" ht="30" customHeight="1" x14ac:dyDescent="0.25">
      <c r="A556" s="119" t="s">
        <v>339</v>
      </c>
      <c r="B556" s="113" t="s">
        <v>484</v>
      </c>
      <c r="C556" s="113" t="s">
        <v>113</v>
      </c>
      <c r="D556" s="113" t="s">
        <v>55</v>
      </c>
      <c r="E556" s="113" t="s">
        <v>349</v>
      </c>
      <c r="F556" s="113" t="s">
        <v>340</v>
      </c>
      <c r="G556" s="114">
        <f t="shared" si="81"/>
        <v>89</v>
      </c>
      <c r="H556" s="114">
        <f t="shared" si="81"/>
        <v>89</v>
      </c>
      <c r="I556" s="114">
        <f t="shared" si="81"/>
        <v>0</v>
      </c>
    </row>
    <row r="557" spans="1:9" s="46" customFormat="1" ht="18.75" customHeight="1" x14ac:dyDescent="0.25">
      <c r="A557" s="119" t="s">
        <v>341</v>
      </c>
      <c r="B557" s="113" t="s">
        <v>484</v>
      </c>
      <c r="C557" s="113" t="s">
        <v>113</v>
      </c>
      <c r="D557" s="113" t="s">
        <v>55</v>
      </c>
      <c r="E557" s="113" t="s">
        <v>349</v>
      </c>
      <c r="F557" s="113" t="s">
        <v>342</v>
      </c>
      <c r="G557" s="114">
        <v>89</v>
      </c>
      <c r="H557" s="114">
        <v>89</v>
      </c>
      <c r="I557" s="114">
        <v>0</v>
      </c>
    </row>
    <row r="558" spans="1:9" s="33" customFormat="1" ht="144.75" customHeight="1" x14ac:dyDescent="0.25">
      <c r="A558" s="119" t="s">
        <v>350</v>
      </c>
      <c r="B558" s="113" t="s">
        <v>484</v>
      </c>
      <c r="C558" s="113" t="s">
        <v>113</v>
      </c>
      <c r="D558" s="113" t="s">
        <v>55</v>
      </c>
      <c r="E558" s="113" t="s">
        <v>351</v>
      </c>
      <c r="F558" s="113" t="s">
        <v>58</v>
      </c>
      <c r="G558" s="114">
        <f t="shared" ref="G558:I559" si="82">G559</f>
        <v>50.7</v>
      </c>
      <c r="H558" s="114">
        <f t="shared" si="82"/>
        <v>52.4</v>
      </c>
      <c r="I558" s="114">
        <f t="shared" si="82"/>
        <v>0</v>
      </c>
    </row>
    <row r="559" spans="1:9" s="33" customFormat="1" ht="30" customHeight="1" x14ac:dyDescent="0.25">
      <c r="A559" s="119" t="s">
        <v>339</v>
      </c>
      <c r="B559" s="113" t="s">
        <v>484</v>
      </c>
      <c r="C559" s="113" t="s">
        <v>113</v>
      </c>
      <c r="D559" s="113" t="s">
        <v>55</v>
      </c>
      <c r="E559" s="113" t="s">
        <v>351</v>
      </c>
      <c r="F559" s="113" t="s">
        <v>340</v>
      </c>
      <c r="G559" s="114">
        <f t="shared" si="82"/>
        <v>50.7</v>
      </c>
      <c r="H559" s="114">
        <f t="shared" si="82"/>
        <v>52.4</v>
      </c>
      <c r="I559" s="114">
        <f t="shared" si="82"/>
        <v>0</v>
      </c>
    </row>
    <row r="560" spans="1:9" s="33" customFormat="1" ht="19.5" customHeight="1" x14ac:dyDescent="0.25">
      <c r="A560" s="119" t="s">
        <v>341</v>
      </c>
      <c r="B560" s="113" t="s">
        <v>484</v>
      </c>
      <c r="C560" s="113" t="s">
        <v>113</v>
      </c>
      <c r="D560" s="113" t="s">
        <v>55</v>
      </c>
      <c r="E560" s="113" t="s">
        <v>351</v>
      </c>
      <c r="F560" s="113" t="s">
        <v>342</v>
      </c>
      <c r="G560" s="114">
        <v>50.7</v>
      </c>
      <c r="H560" s="114">
        <v>52.4</v>
      </c>
      <c r="I560" s="114">
        <v>0</v>
      </c>
    </row>
    <row r="561" spans="1:9" s="33" customFormat="1" ht="39" x14ac:dyDescent="0.25">
      <c r="A561" s="119" t="s">
        <v>352</v>
      </c>
      <c r="B561" s="113" t="s">
        <v>484</v>
      </c>
      <c r="C561" s="113" t="s">
        <v>113</v>
      </c>
      <c r="D561" s="113" t="s">
        <v>55</v>
      </c>
      <c r="E561" s="113" t="s">
        <v>353</v>
      </c>
      <c r="F561" s="113" t="s">
        <v>58</v>
      </c>
      <c r="G561" s="114">
        <f t="shared" ref="G561:I562" si="83">G562</f>
        <v>8858.2000000000007</v>
      </c>
      <c r="H561" s="114">
        <f t="shared" si="83"/>
        <v>9056.1</v>
      </c>
      <c r="I561" s="114">
        <f t="shared" si="83"/>
        <v>0</v>
      </c>
    </row>
    <row r="562" spans="1:9" s="33" customFormat="1" ht="27" customHeight="1" x14ac:dyDescent="0.25">
      <c r="A562" s="119" t="s">
        <v>339</v>
      </c>
      <c r="B562" s="113" t="s">
        <v>484</v>
      </c>
      <c r="C562" s="113" t="s">
        <v>113</v>
      </c>
      <c r="D562" s="113" t="s">
        <v>55</v>
      </c>
      <c r="E562" s="113" t="s">
        <v>353</v>
      </c>
      <c r="F562" s="113" t="s">
        <v>340</v>
      </c>
      <c r="G562" s="114">
        <f t="shared" si="83"/>
        <v>8858.2000000000007</v>
      </c>
      <c r="H562" s="114">
        <f t="shared" si="83"/>
        <v>9056.1</v>
      </c>
      <c r="I562" s="114">
        <f t="shared" si="83"/>
        <v>0</v>
      </c>
    </row>
    <row r="563" spans="1:9" s="33" customFormat="1" ht="15" x14ac:dyDescent="0.25">
      <c r="A563" s="119" t="s">
        <v>341</v>
      </c>
      <c r="B563" s="113" t="s">
        <v>484</v>
      </c>
      <c r="C563" s="113" t="s">
        <v>113</v>
      </c>
      <c r="D563" s="113" t="s">
        <v>55</v>
      </c>
      <c r="E563" s="113" t="s">
        <v>353</v>
      </c>
      <c r="F563" s="113" t="s">
        <v>342</v>
      </c>
      <c r="G563" s="114">
        <v>8858.2000000000007</v>
      </c>
      <c r="H563" s="114">
        <v>9056.1</v>
      </c>
      <c r="I563" s="114">
        <v>0</v>
      </c>
    </row>
    <row r="564" spans="1:9" s="33" customFormat="1" ht="39" x14ac:dyDescent="0.25">
      <c r="A564" s="119" t="s">
        <v>764</v>
      </c>
      <c r="B564" s="113" t="s">
        <v>484</v>
      </c>
      <c r="C564" s="113" t="s">
        <v>113</v>
      </c>
      <c r="D564" s="113" t="s">
        <v>55</v>
      </c>
      <c r="E564" s="113" t="s">
        <v>765</v>
      </c>
      <c r="F564" s="113" t="s">
        <v>58</v>
      </c>
      <c r="G564" s="114">
        <v>0</v>
      </c>
      <c r="H564" s="114">
        <v>0</v>
      </c>
      <c r="I564" s="114">
        <f>I565+I568+I571+I576</f>
        <v>14423.5</v>
      </c>
    </row>
    <row r="565" spans="1:9" s="33" customFormat="1" ht="39" x14ac:dyDescent="0.25">
      <c r="A565" s="119" t="s">
        <v>346</v>
      </c>
      <c r="B565" s="113" t="s">
        <v>484</v>
      </c>
      <c r="C565" s="113" t="s">
        <v>113</v>
      </c>
      <c r="D565" s="113" t="s">
        <v>55</v>
      </c>
      <c r="E565" s="113" t="s">
        <v>773</v>
      </c>
      <c r="F565" s="113" t="s">
        <v>58</v>
      </c>
      <c r="G565" s="114">
        <v>0</v>
      </c>
      <c r="H565" s="114">
        <v>0</v>
      </c>
      <c r="I565" s="114">
        <f>I566</f>
        <v>4708.8999999999996</v>
      </c>
    </row>
    <row r="566" spans="1:9" s="33" customFormat="1" ht="26.25" x14ac:dyDescent="0.25">
      <c r="A566" s="119" t="s">
        <v>339</v>
      </c>
      <c r="B566" s="113" t="s">
        <v>484</v>
      </c>
      <c r="C566" s="113" t="s">
        <v>113</v>
      </c>
      <c r="D566" s="113" t="s">
        <v>55</v>
      </c>
      <c r="E566" s="113" t="s">
        <v>773</v>
      </c>
      <c r="F566" s="113" t="s">
        <v>340</v>
      </c>
      <c r="G566" s="114">
        <v>0</v>
      </c>
      <c r="H566" s="114">
        <v>0</v>
      </c>
      <c r="I566" s="114">
        <f>I567</f>
        <v>4708.8999999999996</v>
      </c>
    </row>
    <row r="567" spans="1:9" s="33" customFormat="1" ht="15" x14ac:dyDescent="0.25">
      <c r="A567" s="119" t="s">
        <v>341</v>
      </c>
      <c r="B567" s="113" t="s">
        <v>484</v>
      </c>
      <c r="C567" s="113" t="s">
        <v>113</v>
      </c>
      <c r="D567" s="113" t="s">
        <v>55</v>
      </c>
      <c r="E567" s="113" t="s">
        <v>773</v>
      </c>
      <c r="F567" s="113" t="s">
        <v>342</v>
      </c>
      <c r="G567" s="114">
        <v>0</v>
      </c>
      <c r="H567" s="114">
        <v>0</v>
      </c>
      <c r="I567" s="114">
        <v>4708.8999999999996</v>
      </c>
    </row>
    <row r="568" spans="1:9" s="33" customFormat="1" ht="51.75" x14ac:dyDescent="0.25">
      <c r="A568" s="119" t="s">
        <v>348</v>
      </c>
      <c r="B568" s="113" t="s">
        <v>484</v>
      </c>
      <c r="C568" s="113" t="s">
        <v>113</v>
      </c>
      <c r="D568" s="113" t="s">
        <v>55</v>
      </c>
      <c r="E568" s="113" t="s">
        <v>766</v>
      </c>
      <c r="F568" s="113" t="s">
        <v>58</v>
      </c>
      <c r="G568" s="114">
        <v>0</v>
      </c>
      <c r="H568" s="114">
        <v>0</v>
      </c>
      <c r="I568" s="114">
        <f>I569</f>
        <v>89</v>
      </c>
    </row>
    <row r="569" spans="1:9" s="33" customFormat="1" ht="26.25" x14ac:dyDescent="0.25">
      <c r="A569" s="119" t="s">
        <v>339</v>
      </c>
      <c r="B569" s="113" t="s">
        <v>484</v>
      </c>
      <c r="C569" s="113" t="s">
        <v>113</v>
      </c>
      <c r="D569" s="113" t="s">
        <v>55</v>
      </c>
      <c r="E569" s="113" t="s">
        <v>766</v>
      </c>
      <c r="F569" s="113" t="s">
        <v>340</v>
      </c>
      <c r="G569" s="114">
        <v>0</v>
      </c>
      <c r="H569" s="114">
        <v>0</v>
      </c>
      <c r="I569" s="114">
        <f>I570</f>
        <v>89</v>
      </c>
    </row>
    <row r="570" spans="1:9" s="33" customFormat="1" ht="15" x14ac:dyDescent="0.25">
      <c r="A570" s="119" t="s">
        <v>341</v>
      </c>
      <c r="B570" s="113" t="s">
        <v>484</v>
      </c>
      <c r="C570" s="113" t="s">
        <v>113</v>
      </c>
      <c r="D570" s="113" t="s">
        <v>55</v>
      </c>
      <c r="E570" s="113" t="s">
        <v>766</v>
      </c>
      <c r="F570" s="113" t="s">
        <v>342</v>
      </c>
      <c r="G570" s="114">
        <v>0</v>
      </c>
      <c r="H570" s="114">
        <v>0</v>
      </c>
      <c r="I570" s="114">
        <v>89</v>
      </c>
    </row>
    <row r="571" spans="1:9" s="33" customFormat="1" ht="141" x14ac:dyDescent="0.25">
      <c r="A571" s="119" t="s">
        <v>350</v>
      </c>
      <c r="B571" s="113" t="s">
        <v>484</v>
      </c>
      <c r="C571" s="113" t="s">
        <v>113</v>
      </c>
      <c r="D571" s="113" t="s">
        <v>55</v>
      </c>
      <c r="E571" s="113" t="s">
        <v>767</v>
      </c>
      <c r="F571" s="113" t="s">
        <v>58</v>
      </c>
      <c r="G571" s="114">
        <v>0</v>
      </c>
      <c r="H571" s="114">
        <v>0</v>
      </c>
      <c r="I571" s="114">
        <f>I572</f>
        <v>54</v>
      </c>
    </row>
    <row r="572" spans="1:9" s="33" customFormat="1" ht="26.25" x14ac:dyDescent="0.25">
      <c r="A572" s="119" t="s">
        <v>339</v>
      </c>
      <c r="B572" s="113" t="s">
        <v>484</v>
      </c>
      <c r="C572" s="113" t="s">
        <v>113</v>
      </c>
      <c r="D572" s="113" t="s">
        <v>55</v>
      </c>
      <c r="E572" s="113" t="s">
        <v>767</v>
      </c>
      <c r="F572" s="113" t="s">
        <v>340</v>
      </c>
      <c r="G572" s="114">
        <v>0</v>
      </c>
      <c r="H572" s="114">
        <v>0</v>
      </c>
      <c r="I572" s="114">
        <f>I573</f>
        <v>54</v>
      </c>
    </row>
    <row r="573" spans="1:9" s="33" customFormat="1" ht="15" x14ac:dyDescent="0.25">
      <c r="A573" s="119" t="s">
        <v>341</v>
      </c>
      <c r="B573" s="113" t="s">
        <v>484</v>
      </c>
      <c r="C573" s="113" t="s">
        <v>113</v>
      </c>
      <c r="D573" s="113" t="s">
        <v>55</v>
      </c>
      <c r="E573" s="113" t="s">
        <v>767</v>
      </c>
      <c r="F573" s="113" t="s">
        <v>342</v>
      </c>
      <c r="G573" s="114">
        <v>0</v>
      </c>
      <c r="H573" s="114">
        <v>0</v>
      </c>
      <c r="I573" s="114">
        <v>54</v>
      </c>
    </row>
    <row r="574" spans="1:9" s="33" customFormat="1" ht="39" x14ac:dyDescent="0.25">
      <c r="A574" s="119" t="s">
        <v>352</v>
      </c>
      <c r="B574" s="113" t="s">
        <v>484</v>
      </c>
      <c r="C574" s="113" t="s">
        <v>113</v>
      </c>
      <c r="D574" s="113" t="s">
        <v>55</v>
      </c>
      <c r="E574" s="113" t="s">
        <v>768</v>
      </c>
      <c r="F574" s="113" t="s">
        <v>58</v>
      </c>
      <c r="G574" s="114">
        <v>0</v>
      </c>
      <c r="H574" s="114">
        <v>0</v>
      </c>
      <c r="I574" s="114">
        <f>I575</f>
        <v>9571.6</v>
      </c>
    </row>
    <row r="575" spans="1:9" s="33" customFormat="1" ht="26.25" x14ac:dyDescent="0.25">
      <c r="A575" s="119" t="s">
        <v>339</v>
      </c>
      <c r="B575" s="113" t="s">
        <v>484</v>
      </c>
      <c r="C575" s="113" t="s">
        <v>113</v>
      </c>
      <c r="D575" s="113" t="s">
        <v>55</v>
      </c>
      <c r="E575" s="113" t="s">
        <v>768</v>
      </c>
      <c r="F575" s="113" t="s">
        <v>340</v>
      </c>
      <c r="G575" s="114">
        <v>0</v>
      </c>
      <c r="H575" s="114">
        <v>0</v>
      </c>
      <c r="I575" s="114">
        <f>I576</f>
        <v>9571.6</v>
      </c>
    </row>
    <row r="576" spans="1:9" s="33" customFormat="1" ht="15" x14ac:dyDescent="0.25">
      <c r="A576" s="119" t="s">
        <v>341</v>
      </c>
      <c r="B576" s="113" t="s">
        <v>484</v>
      </c>
      <c r="C576" s="113" t="s">
        <v>113</v>
      </c>
      <c r="D576" s="113" t="s">
        <v>55</v>
      </c>
      <c r="E576" s="113" t="s">
        <v>768</v>
      </c>
      <c r="F576" s="113" t="s">
        <v>342</v>
      </c>
      <c r="G576" s="114">
        <v>0</v>
      </c>
      <c r="H576" s="114">
        <v>0</v>
      </c>
      <c r="I576" s="114">
        <v>9571.6</v>
      </c>
    </row>
    <row r="577" spans="1:9" s="33" customFormat="1" ht="15" x14ac:dyDescent="0.25">
      <c r="A577" s="119" t="s">
        <v>354</v>
      </c>
      <c r="B577" s="113" t="s">
        <v>484</v>
      </c>
      <c r="C577" s="113" t="s">
        <v>113</v>
      </c>
      <c r="D577" s="113" t="s">
        <v>60</v>
      </c>
      <c r="E577" s="113" t="s">
        <v>57</v>
      </c>
      <c r="F577" s="113" t="s">
        <v>58</v>
      </c>
      <c r="G577" s="114">
        <f>G578+G598</f>
        <v>24621.200000000001</v>
      </c>
      <c r="H577" s="114">
        <f>H578+H598</f>
        <v>23000.2</v>
      </c>
      <c r="I577" s="114">
        <f>I578+I603</f>
        <v>19728.900000000001</v>
      </c>
    </row>
    <row r="578" spans="1:9" s="33" customFormat="1" ht="94.5" customHeight="1" x14ac:dyDescent="0.25">
      <c r="A578" s="119" t="s">
        <v>770</v>
      </c>
      <c r="B578" s="113" t="s">
        <v>484</v>
      </c>
      <c r="C578" s="113" t="s">
        <v>113</v>
      </c>
      <c r="D578" s="113" t="s">
        <v>60</v>
      </c>
      <c r="E578" s="113" t="s">
        <v>372</v>
      </c>
      <c r="F578" s="113" t="s">
        <v>58</v>
      </c>
      <c r="G578" s="114">
        <f>G579</f>
        <v>24621.200000000001</v>
      </c>
      <c r="H578" s="114">
        <f>H579</f>
        <v>23000.2</v>
      </c>
      <c r="I578" s="114">
        <f>I579</f>
        <v>0</v>
      </c>
    </row>
    <row r="579" spans="1:9" s="33" customFormat="1" ht="55.5" customHeight="1" x14ac:dyDescent="0.25">
      <c r="A579" s="119" t="s">
        <v>373</v>
      </c>
      <c r="B579" s="113" t="s">
        <v>484</v>
      </c>
      <c r="C579" s="113" t="s">
        <v>113</v>
      </c>
      <c r="D579" s="113" t="s">
        <v>60</v>
      </c>
      <c r="E579" s="113" t="s">
        <v>374</v>
      </c>
      <c r="F579" s="113" t="s">
        <v>58</v>
      </c>
      <c r="G579" s="114">
        <f>G589+G592+G595+G583+G586+G580</f>
        <v>24621.200000000001</v>
      </c>
      <c r="H579" s="114">
        <f t="shared" ref="H579" si="84">H589+H592+H595+H583</f>
        <v>23000.2</v>
      </c>
      <c r="I579" s="114">
        <f>I589+I592+I595+I583</f>
        <v>0</v>
      </c>
    </row>
    <row r="580" spans="1:9" s="33" customFormat="1" ht="41.25" hidden="1" customHeight="1" x14ac:dyDescent="0.25">
      <c r="A580" s="119" t="s">
        <v>643</v>
      </c>
      <c r="B580" s="113" t="s">
        <v>484</v>
      </c>
      <c r="C580" s="113" t="s">
        <v>113</v>
      </c>
      <c r="D580" s="113" t="s">
        <v>60</v>
      </c>
      <c r="E580" s="113" t="s">
        <v>663</v>
      </c>
      <c r="F580" s="113" t="s">
        <v>58</v>
      </c>
      <c r="G580" s="114">
        <f>G581</f>
        <v>0</v>
      </c>
      <c r="H580" s="114">
        <v>0</v>
      </c>
      <c r="I580" s="114">
        <v>0</v>
      </c>
    </row>
    <row r="581" spans="1:9" s="33" customFormat="1" ht="34.5" hidden="1" customHeight="1" x14ac:dyDescent="0.25">
      <c r="A581" s="119" t="s">
        <v>339</v>
      </c>
      <c r="B581" s="113" t="s">
        <v>484</v>
      </c>
      <c r="C581" s="113" t="s">
        <v>113</v>
      </c>
      <c r="D581" s="113" t="s">
        <v>60</v>
      </c>
      <c r="E581" s="113" t="s">
        <v>663</v>
      </c>
      <c r="F581" s="113" t="s">
        <v>340</v>
      </c>
      <c r="G581" s="114">
        <f>G582</f>
        <v>0</v>
      </c>
      <c r="H581" s="114">
        <v>0</v>
      </c>
      <c r="I581" s="114">
        <v>0</v>
      </c>
    </row>
    <row r="582" spans="1:9" s="33" customFormat="1" ht="22.5" hidden="1" customHeight="1" x14ac:dyDescent="0.25">
      <c r="A582" s="119" t="s">
        <v>341</v>
      </c>
      <c r="B582" s="113" t="s">
        <v>484</v>
      </c>
      <c r="C582" s="113" t="s">
        <v>113</v>
      </c>
      <c r="D582" s="113" t="s">
        <v>60</v>
      </c>
      <c r="E582" s="113" t="s">
        <v>663</v>
      </c>
      <c r="F582" s="113" t="s">
        <v>342</v>
      </c>
      <c r="G582" s="114"/>
      <c r="H582" s="114"/>
      <c r="I582" s="114"/>
    </row>
    <row r="583" spans="1:9" s="33" customFormat="1" ht="28.5" customHeight="1" x14ac:dyDescent="0.25">
      <c r="A583" s="119" t="s">
        <v>645</v>
      </c>
      <c r="B583" s="113" t="s">
        <v>484</v>
      </c>
      <c r="C583" s="113" t="s">
        <v>113</v>
      </c>
      <c r="D583" s="113" t="s">
        <v>60</v>
      </c>
      <c r="E583" s="113" t="s">
        <v>664</v>
      </c>
      <c r="F583" s="113" t="s">
        <v>58</v>
      </c>
      <c r="G583" s="114">
        <f>G584</f>
        <v>299.3</v>
      </c>
      <c r="H583" s="114">
        <f t="shared" ref="H583:I584" si="85">H584</f>
        <v>0</v>
      </c>
      <c r="I583" s="114">
        <f t="shared" si="85"/>
        <v>0</v>
      </c>
    </row>
    <row r="584" spans="1:9" s="33" customFormat="1" ht="30" customHeight="1" x14ac:dyDescent="0.25">
      <c r="A584" s="119" t="s">
        <v>339</v>
      </c>
      <c r="B584" s="113" t="s">
        <v>484</v>
      </c>
      <c r="C584" s="113" t="s">
        <v>113</v>
      </c>
      <c r="D584" s="113" t="s">
        <v>60</v>
      </c>
      <c r="E584" s="113" t="s">
        <v>664</v>
      </c>
      <c r="F584" s="113" t="s">
        <v>340</v>
      </c>
      <c r="G584" s="114">
        <f>G585</f>
        <v>299.3</v>
      </c>
      <c r="H584" s="114">
        <f t="shared" si="85"/>
        <v>0</v>
      </c>
      <c r="I584" s="114">
        <f t="shared" si="85"/>
        <v>0</v>
      </c>
    </row>
    <row r="585" spans="1:9" s="33" customFormat="1" ht="24" customHeight="1" x14ac:dyDescent="0.25">
      <c r="A585" s="119" t="s">
        <v>341</v>
      </c>
      <c r="B585" s="113" t="s">
        <v>484</v>
      </c>
      <c r="C585" s="113" t="s">
        <v>113</v>
      </c>
      <c r="D585" s="113" t="s">
        <v>60</v>
      </c>
      <c r="E585" s="113" t="s">
        <v>664</v>
      </c>
      <c r="F585" s="113" t="s">
        <v>342</v>
      </c>
      <c r="G585" s="114">
        <v>299.3</v>
      </c>
      <c r="H585" s="114"/>
      <c r="I585" s="114"/>
    </row>
    <row r="586" spans="1:9" s="33" customFormat="1" ht="42.75" customHeight="1" x14ac:dyDescent="0.25">
      <c r="A586" s="119" t="s">
        <v>648</v>
      </c>
      <c r="B586" s="113" t="s">
        <v>484</v>
      </c>
      <c r="C586" s="113" t="s">
        <v>113</v>
      </c>
      <c r="D586" s="113" t="s">
        <v>60</v>
      </c>
      <c r="E586" s="113" t="s">
        <v>665</v>
      </c>
      <c r="F586" s="113" t="s">
        <v>58</v>
      </c>
      <c r="G586" s="114">
        <f>G587</f>
        <v>15.8</v>
      </c>
      <c r="H586" s="114">
        <f t="shared" ref="H586:I587" si="86">H587</f>
        <v>0</v>
      </c>
      <c r="I586" s="114">
        <f t="shared" si="86"/>
        <v>0</v>
      </c>
    </row>
    <row r="587" spans="1:9" s="33" customFormat="1" ht="33.75" customHeight="1" x14ac:dyDescent="0.25">
      <c r="A587" s="119" t="s">
        <v>339</v>
      </c>
      <c r="B587" s="113" t="s">
        <v>484</v>
      </c>
      <c r="C587" s="113" t="s">
        <v>113</v>
      </c>
      <c r="D587" s="113" t="s">
        <v>60</v>
      </c>
      <c r="E587" s="113" t="s">
        <v>665</v>
      </c>
      <c r="F587" s="113" t="s">
        <v>340</v>
      </c>
      <c r="G587" s="114">
        <f>G588</f>
        <v>15.8</v>
      </c>
      <c r="H587" s="114">
        <f t="shared" si="86"/>
        <v>0</v>
      </c>
      <c r="I587" s="114">
        <f t="shared" si="86"/>
        <v>0</v>
      </c>
    </row>
    <row r="588" spans="1:9" s="33" customFormat="1" ht="24" customHeight="1" x14ac:dyDescent="0.25">
      <c r="A588" s="119" t="s">
        <v>341</v>
      </c>
      <c r="B588" s="113" t="s">
        <v>484</v>
      </c>
      <c r="C588" s="113" t="s">
        <v>113</v>
      </c>
      <c r="D588" s="113" t="s">
        <v>60</v>
      </c>
      <c r="E588" s="113" t="s">
        <v>665</v>
      </c>
      <c r="F588" s="113" t="s">
        <v>342</v>
      </c>
      <c r="G588" s="114">
        <v>15.8</v>
      </c>
      <c r="H588" s="114"/>
      <c r="I588" s="114"/>
    </row>
    <row r="589" spans="1:9" s="33" customFormat="1" ht="67.5" customHeight="1" x14ac:dyDescent="0.25">
      <c r="A589" s="119" t="s">
        <v>375</v>
      </c>
      <c r="B589" s="113" t="s">
        <v>484</v>
      </c>
      <c r="C589" s="113" t="s">
        <v>113</v>
      </c>
      <c r="D589" s="113" t="s">
        <v>60</v>
      </c>
      <c r="E589" s="113" t="s">
        <v>376</v>
      </c>
      <c r="F589" s="113" t="s">
        <v>58</v>
      </c>
      <c r="G589" s="114">
        <f t="shared" ref="G589:I590" si="87">G590</f>
        <v>285.7</v>
      </c>
      <c r="H589" s="114">
        <f t="shared" si="87"/>
        <v>285.7</v>
      </c>
      <c r="I589" s="114">
        <f t="shared" si="87"/>
        <v>0</v>
      </c>
    </row>
    <row r="590" spans="1:9" s="33" customFormat="1" ht="29.25" customHeight="1" x14ac:dyDescent="0.25">
      <c r="A590" s="119" t="s">
        <v>339</v>
      </c>
      <c r="B590" s="113" t="s">
        <v>484</v>
      </c>
      <c r="C590" s="113" t="s">
        <v>113</v>
      </c>
      <c r="D590" s="113" t="s">
        <v>60</v>
      </c>
      <c r="E590" s="113" t="s">
        <v>376</v>
      </c>
      <c r="F590" s="113" t="s">
        <v>340</v>
      </c>
      <c r="G590" s="114">
        <f t="shared" si="87"/>
        <v>285.7</v>
      </c>
      <c r="H590" s="114">
        <f t="shared" si="87"/>
        <v>285.7</v>
      </c>
      <c r="I590" s="114">
        <f t="shared" si="87"/>
        <v>0</v>
      </c>
    </row>
    <row r="591" spans="1:9" s="33" customFormat="1" ht="20.25" customHeight="1" x14ac:dyDescent="0.25">
      <c r="A591" s="119" t="s">
        <v>341</v>
      </c>
      <c r="B591" s="113" t="s">
        <v>484</v>
      </c>
      <c r="C591" s="113" t="s">
        <v>113</v>
      </c>
      <c r="D591" s="113" t="s">
        <v>60</v>
      </c>
      <c r="E591" s="113" t="s">
        <v>376</v>
      </c>
      <c r="F591" s="113" t="s">
        <v>342</v>
      </c>
      <c r="G591" s="114">
        <v>285.7</v>
      </c>
      <c r="H591" s="114">
        <v>285.7</v>
      </c>
      <c r="I591" s="114">
        <v>0</v>
      </c>
    </row>
    <row r="592" spans="1:9" s="33" customFormat="1" ht="39" x14ac:dyDescent="0.25">
      <c r="A592" s="119" t="s">
        <v>346</v>
      </c>
      <c r="B592" s="113" t="s">
        <v>484</v>
      </c>
      <c r="C592" s="113" t="s">
        <v>113</v>
      </c>
      <c r="D592" s="113" t="s">
        <v>60</v>
      </c>
      <c r="E592" s="113" t="s">
        <v>377</v>
      </c>
      <c r="F592" s="113" t="s">
        <v>58</v>
      </c>
      <c r="G592" s="114">
        <f t="shared" ref="G592:I593" si="88">G593</f>
        <v>9066.8000000000011</v>
      </c>
      <c r="H592" s="114">
        <f t="shared" si="88"/>
        <v>7279.6</v>
      </c>
      <c r="I592" s="114">
        <f t="shared" si="88"/>
        <v>0</v>
      </c>
    </row>
    <row r="593" spans="1:10" s="33" customFormat="1" ht="26.25" x14ac:dyDescent="0.25">
      <c r="A593" s="119" t="s">
        <v>339</v>
      </c>
      <c r="B593" s="113" t="s">
        <v>484</v>
      </c>
      <c r="C593" s="113" t="s">
        <v>113</v>
      </c>
      <c r="D593" s="113" t="s">
        <v>60</v>
      </c>
      <c r="E593" s="113" t="s">
        <v>377</v>
      </c>
      <c r="F593" s="113" t="s">
        <v>340</v>
      </c>
      <c r="G593" s="114">
        <f t="shared" si="88"/>
        <v>9066.8000000000011</v>
      </c>
      <c r="H593" s="114">
        <f t="shared" si="88"/>
        <v>7279.6</v>
      </c>
      <c r="I593" s="114">
        <f t="shared" si="88"/>
        <v>0</v>
      </c>
    </row>
    <row r="594" spans="1:10" s="33" customFormat="1" ht="15" x14ac:dyDescent="0.25">
      <c r="A594" s="119" t="s">
        <v>341</v>
      </c>
      <c r="B594" s="113" t="s">
        <v>484</v>
      </c>
      <c r="C594" s="113" t="s">
        <v>113</v>
      </c>
      <c r="D594" s="113" t="s">
        <v>60</v>
      </c>
      <c r="E594" s="113" t="s">
        <v>377</v>
      </c>
      <c r="F594" s="113" t="s">
        <v>342</v>
      </c>
      <c r="G594" s="114">
        <f>9616.1-299.3-250</f>
        <v>9066.8000000000011</v>
      </c>
      <c r="H594" s="114">
        <f>7661.6-288-94</f>
        <v>7279.6</v>
      </c>
      <c r="I594" s="114">
        <v>0</v>
      </c>
      <c r="J594" s="47"/>
    </row>
    <row r="595" spans="1:10" s="33" customFormat="1" ht="26.25" x14ac:dyDescent="0.25">
      <c r="A595" s="119" t="s">
        <v>378</v>
      </c>
      <c r="B595" s="113" t="s">
        <v>484</v>
      </c>
      <c r="C595" s="113" t="s">
        <v>113</v>
      </c>
      <c r="D595" s="113" t="s">
        <v>60</v>
      </c>
      <c r="E595" s="113" t="s">
        <v>379</v>
      </c>
      <c r="F595" s="113" t="s">
        <v>58</v>
      </c>
      <c r="G595" s="114">
        <f t="shared" ref="G595:I596" si="89">G596</f>
        <v>14953.6</v>
      </c>
      <c r="H595" s="114">
        <f t="shared" si="89"/>
        <v>15434.9</v>
      </c>
      <c r="I595" s="114">
        <f t="shared" si="89"/>
        <v>0</v>
      </c>
    </row>
    <row r="596" spans="1:10" s="33" customFormat="1" ht="26.25" x14ac:dyDescent="0.25">
      <c r="A596" s="119" t="s">
        <v>339</v>
      </c>
      <c r="B596" s="113" t="s">
        <v>484</v>
      </c>
      <c r="C596" s="113" t="s">
        <v>113</v>
      </c>
      <c r="D596" s="113" t="s">
        <v>60</v>
      </c>
      <c r="E596" s="113" t="s">
        <v>379</v>
      </c>
      <c r="F596" s="113" t="s">
        <v>340</v>
      </c>
      <c r="G596" s="114">
        <f t="shared" si="89"/>
        <v>14953.6</v>
      </c>
      <c r="H596" s="114">
        <f t="shared" si="89"/>
        <v>15434.9</v>
      </c>
      <c r="I596" s="114">
        <f t="shared" si="89"/>
        <v>0</v>
      </c>
    </row>
    <row r="597" spans="1:10" s="33" customFormat="1" ht="15" x14ac:dyDescent="0.25">
      <c r="A597" s="119" t="s">
        <v>341</v>
      </c>
      <c r="B597" s="113" t="s">
        <v>484</v>
      </c>
      <c r="C597" s="113" t="s">
        <v>113</v>
      </c>
      <c r="D597" s="113" t="s">
        <v>60</v>
      </c>
      <c r="E597" s="113" t="s">
        <v>379</v>
      </c>
      <c r="F597" s="113" t="s">
        <v>342</v>
      </c>
      <c r="G597" s="114">
        <v>14953.6</v>
      </c>
      <c r="H597" s="114">
        <v>15434.9</v>
      </c>
      <c r="I597" s="114">
        <v>0</v>
      </c>
    </row>
    <row r="598" spans="1:10" s="33" customFormat="1" ht="26.25" hidden="1" x14ac:dyDescent="0.25">
      <c r="A598" s="119" t="s">
        <v>334</v>
      </c>
      <c r="B598" s="113" t="s">
        <v>484</v>
      </c>
      <c r="C598" s="113" t="s">
        <v>113</v>
      </c>
      <c r="D598" s="113" t="s">
        <v>60</v>
      </c>
      <c r="E598" s="113" t="s">
        <v>335</v>
      </c>
      <c r="F598" s="113" t="s">
        <v>58</v>
      </c>
      <c r="G598" s="114">
        <f>G599</f>
        <v>0</v>
      </c>
      <c r="H598" s="146"/>
      <c r="I598" s="146"/>
    </row>
    <row r="599" spans="1:10" s="33" customFormat="1" ht="51.75" hidden="1" x14ac:dyDescent="0.25">
      <c r="A599" s="119" t="s">
        <v>336</v>
      </c>
      <c r="B599" s="113" t="s">
        <v>484</v>
      </c>
      <c r="C599" s="113" t="s">
        <v>113</v>
      </c>
      <c r="D599" s="113" t="s">
        <v>60</v>
      </c>
      <c r="E599" s="113" t="s">
        <v>337</v>
      </c>
      <c r="F599" s="113" t="s">
        <v>58</v>
      </c>
      <c r="G599" s="114">
        <f>G600</f>
        <v>0</v>
      </c>
      <c r="H599" s="146"/>
      <c r="I599" s="146"/>
    </row>
    <row r="600" spans="1:10" s="33" customFormat="1" ht="15" hidden="1" x14ac:dyDescent="0.25">
      <c r="A600" s="119" t="s">
        <v>134</v>
      </c>
      <c r="B600" s="113" t="s">
        <v>484</v>
      </c>
      <c r="C600" s="113" t="s">
        <v>113</v>
      </c>
      <c r="D600" s="113" t="s">
        <v>60</v>
      </c>
      <c r="E600" s="113" t="s">
        <v>338</v>
      </c>
      <c r="F600" s="113" t="s">
        <v>58</v>
      </c>
      <c r="G600" s="114">
        <f>G601</f>
        <v>0</v>
      </c>
      <c r="H600" s="146"/>
      <c r="I600" s="146"/>
    </row>
    <row r="601" spans="1:10" s="33" customFormat="1" ht="26.25" hidden="1" x14ac:dyDescent="0.25">
      <c r="A601" s="119" t="s">
        <v>339</v>
      </c>
      <c r="B601" s="113" t="s">
        <v>484</v>
      </c>
      <c r="C601" s="113" t="s">
        <v>113</v>
      </c>
      <c r="D601" s="113" t="s">
        <v>60</v>
      </c>
      <c r="E601" s="113" t="s">
        <v>338</v>
      </c>
      <c r="F601" s="113" t="s">
        <v>340</v>
      </c>
      <c r="G601" s="114">
        <f>G602</f>
        <v>0</v>
      </c>
      <c r="H601" s="146"/>
      <c r="I601" s="146"/>
    </row>
    <row r="602" spans="1:10" s="33" customFormat="1" ht="15" hidden="1" x14ac:dyDescent="0.25">
      <c r="A602" s="119" t="s">
        <v>341</v>
      </c>
      <c r="B602" s="113" t="s">
        <v>484</v>
      </c>
      <c r="C602" s="113" t="s">
        <v>113</v>
      </c>
      <c r="D602" s="113" t="s">
        <v>60</v>
      </c>
      <c r="E602" s="113" t="s">
        <v>338</v>
      </c>
      <c r="F602" s="113" t="s">
        <v>342</v>
      </c>
      <c r="G602" s="114">
        <f>64.2-64.2</f>
        <v>0</v>
      </c>
      <c r="H602" s="146"/>
      <c r="I602" s="146"/>
    </row>
    <row r="603" spans="1:10" s="33" customFormat="1" ht="77.25" x14ac:dyDescent="0.25">
      <c r="A603" s="119" t="s">
        <v>771</v>
      </c>
      <c r="B603" s="113" t="s">
        <v>484</v>
      </c>
      <c r="C603" s="113" t="s">
        <v>113</v>
      </c>
      <c r="D603" s="113" t="s">
        <v>60</v>
      </c>
      <c r="E603" s="113" t="s">
        <v>769</v>
      </c>
      <c r="F603" s="113" t="s">
        <v>58</v>
      </c>
      <c r="G603" s="114">
        <v>0</v>
      </c>
      <c r="H603" s="114">
        <v>0</v>
      </c>
      <c r="I603" s="114">
        <f>I604+I607+I610</f>
        <v>19728.900000000001</v>
      </c>
    </row>
    <row r="604" spans="1:10" s="33" customFormat="1" ht="64.5" x14ac:dyDescent="0.25">
      <c r="A604" s="119" t="s">
        <v>375</v>
      </c>
      <c r="B604" s="113" t="s">
        <v>484</v>
      </c>
      <c r="C604" s="113" t="s">
        <v>113</v>
      </c>
      <c r="D604" s="113" t="s">
        <v>60</v>
      </c>
      <c r="E604" s="113" t="s">
        <v>772</v>
      </c>
      <c r="F604" s="113" t="s">
        <v>58</v>
      </c>
      <c r="G604" s="114">
        <v>0</v>
      </c>
      <c r="H604" s="114">
        <v>0</v>
      </c>
      <c r="I604" s="114">
        <f>I605</f>
        <v>285.7</v>
      </c>
    </row>
    <row r="605" spans="1:10" s="33" customFormat="1" ht="26.25" x14ac:dyDescent="0.25">
      <c r="A605" s="119" t="s">
        <v>339</v>
      </c>
      <c r="B605" s="113" t="s">
        <v>484</v>
      </c>
      <c r="C605" s="113" t="s">
        <v>113</v>
      </c>
      <c r="D605" s="113" t="s">
        <v>60</v>
      </c>
      <c r="E605" s="113" t="s">
        <v>772</v>
      </c>
      <c r="F605" s="113" t="s">
        <v>340</v>
      </c>
      <c r="G605" s="114">
        <v>0</v>
      </c>
      <c r="H605" s="114">
        <v>0</v>
      </c>
      <c r="I605" s="114">
        <f>I606</f>
        <v>285.7</v>
      </c>
    </row>
    <row r="606" spans="1:10" s="33" customFormat="1" ht="15" x14ac:dyDescent="0.25">
      <c r="A606" s="119" t="s">
        <v>341</v>
      </c>
      <c r="B606" s="113" t="s">
        <v>484</v>
      </c>
      <c r="C606" s="113" t="s">
        <v>113</v>
      </c>
      <c r="D606" s="113" t="s">
        <v>60</v>
      </c>
      <c r="E606" s="113" t="s">
        <v>772</v>
      </c>
      <c r="F606" s="113" t="s">
        <v>342</v>
      </c>
      <c r="G606" s="114">
        <v>0</v>
      </c>
      <c r="H606" s="114">
        <v>0</v>
      </c>
      <c r="I606" s="114">
        <v>285.7</v>
      </c>
    </row>
    <row r="607" spans="1:10" s="33" customFormat="1" ht="39" x14ac:dyDescent="0.25">
      <c r="A607" s="119" t="s">
        <v>346</v>
      </c>
      <c r="B607" s="113" t="s">
        <v>484</v>
      </c>
      <c r="C607" s="113" t="s">
        <v>113</v>
      </c>
      <c r="D607" s="113" t="s">
        <v>60</v>
      </c>
      <c r="E607" s="113" t="s">
        <v>774</v>
      </c>
      <c r="F607" s="113" t="s">
        <v>58</v>
      </c>
      <c r="G607" s="114">
        <v>0</v>
      </c>
      <c r="H607" s="114">
        <v>0</v>
      </c>
      <c r="I607" s="114">
        <f>I608</f>
        <v>3274.8</v>
      </c>
    </row>
    <row r="608" spans="1:10" s="33" customFormat="1" ht="26.25" x14ac:dyDescent="0.25">
      <c r="A608" s="119" t="s">
        <v>339</v>
      </c>
      <c r="B608" s="113" t="s">
        <v>484</v>
      </c>
      <c r="C608" s="113" t="s">
        <v>113</v>
      </c>
      <c r="D608" s="113" t="s">
        <v>60</v>
      </c>
      <c r="E608" s="113" t="s">
        <v>774</v>
      </c>
      <c r="F608" s="113" t="s">
        <v>340</v>
      </c>
      <c r="G608" s="114">
        <v>0</v>
      </c>
      <c r="H608" s="114">
        <v>0</v>
      </c>
      <c r="I608" s="114">
        <f>I609</f>
        <v>3274.8</v>
      </c>
    </row>
    <row r="609" spans="1:9" s="33" customFormat="1" ht="15" x14ac:dyDescent="0.25">
      <c r="A609" s="119" t="s">
        <v>341</v>
      </c>
      <c r="B609" s="113" t="s">
        <v>484</v>
      </c>
      <c r="C609" s="113" t="s">
        <v>113</v>
      </c>
      <c r="D609" s="113" t="s">
        <v>60</v>
      </c>
      <c r="E609" s="113" t="s">
        <v>774</v>
      </c>
      <c r="F609" s="113" t="s">
        <v>342</v>
      </c>
      <c r="G609" s="114">
        <v>0</v>
      </c>
      <c r="H609" s="114">
        <v>0</v>
      </c>
      <c r="I609" s="114">
        <v>3274.8</v>
      </c>
    </row>
    <row r="610" spans="1:9" s="33" customFormat="1" ht="26.25" x14ac:dyDescent="0.25">
      <c r="A610" s="119" t="s">
        <v>378</v>
      </c>
      <c r="B610" s="113" t="s">
        <v>484</v>
      </c>
      <c r="C610" s="113" t="s">
        <v>113</v>
      </c>
      <c r="D610" s="113" t="s">
        <v>60</v>
      </c>
      <c r="E610" s="113" t="s">
        <v>775</v>
      </c>
      <c r="F610" s="113" t="s">
        <v>58</v>
      </c>
      <c r="G610" s="114">
        <v>0</v>
      </c>
      <c r="H610" s="114">
        <v>0</v>
      </c>
      <c r="I610" s="114">
        <f>I611</f>
        <v>16168.4</v>
      </c>
    </row>
    <row r="611" spans="1:9" s="33" customFormat="1" ht="26.25" x14ac:dyDescent="0.25">
      <c r="A611" s="119" t="s">
        <v>339</v>
      </c>
      <c r="B611" s="113" t="s">
        <v>484</v>
      </c>
      <c r="C611" s="113" t="s">
        <v>113</v>
      </c>
      <c r="D611" s="113" t="s">
        <v>60</v>
      </c>
      <c r="E611" s="113" t="s">
        <v>775</v>
      </c>
      <c r="F611" s="113" t="s">
        <v>340</v>
      </c>
      <c r="G611" s="114">
        <v>0</v>
      </c>
      <c r="H611" s="114">
        <v>0</v>
      </c>
      <c r="I611" s="114">
        <f>I612</f>
        <v>16168.4</v>
      </c>
    </row>
    <row r="612" spans="1:9" s="33" customFormat="1" ht="15" x14ac:dyDescent="0.25">
      <c r="A612" s="119" t="s">
        <v>341</v>
      </c>
      <c r="B612" s="113" t="s">
        <v>484</v>
      </c>
      <c r="C612" s="113" t="s">
        <v>113</v>
      </c>
      <c r="D612" s="113" t="s">
        <v>60</v>
      </c>
      <c r="E612" s="113" t="s">
        <v>775</v>
      </c>
      <c r="F612" s="113" t="s">
        <v>342</v>
      </c>
      <c r="G612" s="114">
        <v>0</v>
      </c>
      <c r="H612" s="114">
        <v>0</v>
      </c>
      <c r="I612" s="114">
        <v>16168.4</v>
      </c>
    </row>
    <row r="613" spans="1:9" s="33" customFormat="1" ht="31.5" customHeight="1" x14ac:dyDescent="0.25">
      <c r="A613" s="119" t="s">
        <v>385</v>
      </c>
      <c r="B613" s="113" t="s">
        <v>484</v>
      </c>
      <c r="C613" s="113" t="s">
        <v>113</v>
      </c>
      <c r="D613" s="113" t="s">
        <v>101</v>
      </c>
      <c r="E613" s="113" t="s">
        <v>57</v>
      </c>
      <c r="F613" s="113" t="s">
        <v>58</v>
      </c>
      <c r="G613" s="114">
        <f>G614</f>
        <v>187</v>
      </c>
      <c r="H613" s="114">
        <f t="shared" ref="H613:I616" si="90">H614</f>
        <v>187</v>
      </c>
      <c r="I613" s="114">
        <f>I618</f>
        <v>50</v>
      </c>
    </row>
    <row r="614" spans="1:9" s="33" customFormat="1" ht="45" customHeight="1" x14ac:dyDescent="0.25">
      <c r="A614" s="119" t="s">
        <v>790</v>
      </c>
      <c r="B614" s="113" t="s">
        <v>484</v>
      </c>
      <c r="C614" s="113" t="s">
        <v>113</v>
      </c>
      <c r="D614" s="113" t="s">
        <v>101</v>
      </c>
      <c r="E614" s="113" t="s">
        <v>136</v>
      </c>
      <c r="F614" s="113" t="s">
        <v>58</v>
      </c>
      <c r="G614" s="114">
        <f>G615</f>
        <v>187</v>
      </c>
      <c r="H614" s="114">
        <f t="shared" si="90"/>
        <v>187</v>
      </c>
      <c r="I614" s="114">
        <f t="shared" si="90"/>
        <v>0</v>
      </c>
    </row>
    <row r="615" spans="1:9" s="33" customFormat="1" ht="95.25" customHeight="1" x14ac:dyDescent="0.25">
      <c r="A615" s="119" t="s">
        <v>386</v>
      </c>
      <c r="B615" s="113" t="s">
        <v>484</v>
      </c>
      <c r="C615" s="113" t="s">
        <v>113</v>
      </c>
      <c r="D615" s="113" t="s">
        <v>101</v>
      </c>
      <c r="E615" s="113" t="s">
        <v>141</v>
      </c>
      <c r="F615" s="113" t="s">
        <v>58</v>
      </c>
      <c r="G615" s="114">
        <f>G616</f>
        <v>187</v>
      </c>
      <c r="H615" s="114">
        <f t="shared" si="90"/>
        <v>187</v>
      </c>
      <c r="I615" s="114">
        <f t="shared" si="90"/>
        <v>0</v>
      </c>
    </row>
    <row r="616" spans="1:9" s="33" customFormat="1" ht="27" customHeight="1" x14ac:dyDescent="0.25">
      <c r="A616" s="119" t="s">
        <v>77</v>
      </c>
      <c r="B616" s="113" t="s">
        <v>484</v>
      </c>
      <c r="C616" s="113" t="s">
        <v>113</v>
      </c>
      <c r="D616" s="113" t="s">
        <v>101</v>
      </c>
      <c r="E616" s="113" t="s">
        <v>142</v>
      </c>
      <c r="F616" s="113" t="s">
        <v>78</v>
      </c>
      <c r="G616" s="114">
        <f>G617</f>
        <v>187</v>
      </c>
      <c r="H616" s="114">
        <f t="shared" si="90"/>
        <v>187</v>
      </c>
      <c r="I616" s="114">
        <f t="shared" si="90"/>
        <v>0</v>
      </c>
    </row>
    <row r="617" spans="1:9" s="33" customFormat="1" ht="27.75" customHeight="1" x14ac:dyDescent="0.25">
      <c r="A617" s="119" t="s">
        <v>79</v>
      </c>
      <c r="B617" s="113" t="s">
        <v>484</v>
      </c>
      <c r="C617" s="113" t="s">
        <v>113</v>
      </c>
      <c r="D617" s="113" t="s">
        <v>101</v>
      </c>
      <c r="E617" s="113" t="s">
        <v>142</v>
      </c>
      <c r="F617" s="113" t="s">
        <v>80</v>
      </c>
      <c r="G617" s="114">
        <f>135+52</f>
        <v>187</v>
      </c>
      <c r="H617" s="114">
        <v>187</v>
      </c>
      <c r="I617" s="114">
        <v>0</v>
      </c>
    </row>
    <row r="618" spans="1:9" s="33" customFormat="1" ht="48" customHeight="1" x14ac:dyDescent="0.25">
      <c r="A618" s="119" t="s">
        <v>746</v>
      </c>
      <c r="B618" s="113" t="s">
        <v>484</v>
      </c>
      <c r="C618" s="113" t="s">
        <v>113</v>
      </c>
      <c r="D618" s="113" t="s">
        <v>101</v>
      </c>
      <c r="E618" s="113" t="s">
        <v>744</v>
      </c>
      <c r="F618" s="113" t="s">
        <v>58</v>
      </c>
      <c r="G618" s="114">
        <v>0</v>
      </c>
      <c r="H618" s="114">
        <v>0</v>
      </c>
      <c r="I618" s="114">
        <f>I619</f>
        <v>50</v>
      </c>
    </row>
    <row r="619" spans="1:9" s="33" customFormat="1" ht="27.75" customHeight="1" x14ac:dyDescent="0.25">
      <c r="A619" s="119" t="s">
        <v>134</v>
      </c>
      <c r="B619" s="113" t="s">
        <v>484</v>
      </c>
      <c r="C619" s="113" t="s">
        <v>113</v>
      </c>
      <c r="D619" s="113" t="s">
        <v>101</v>
      </c>
      <c r="E619" s="113" t="s">
        <v>745</v>
      </c>
      <c r="F619" s="113" t="s">
        <v>58</v>
      </c>
      <c r="G619" s="114">
        <v>0</v>
      </c>
      <c r="H619" s="114">
        <v>0</v>
      </c>
      <c r="I619" s="114">
        <f>I620</f>
        <v>50</v>
      </c>
    </row>
    <row r="620" spans="1:9" s="33" customFormat="1" ht="27.75" customHeight="1" x14ac:dyDescent="0.25">
      <c r="A620" s="119" t="s">
        <v>77</v>
      </c>
      <c r="B620" s="113" t="s">
        <v>484</v>
      </c>
      <c r="C620" s="113" t="s">
        <v>113</v>
      </c>
      <c r="D620" s="113" t="s">
        <v>101</v>
      </c>
      <c r="E620" s="113" t="s">
        <v>745</v>
      </c>
      <c r="F620" s="113" t="s">
        <v>78</v>
      </c>
      <c r="G620" s="114">
        <v>0</v>
      </c>
      <c r="H620" s="114">
        <v>0</v>
      </c>
      <c r="I620" s="114">
        <f>I621</f>
        <v>50</v>
      </c>
    </row>
    <row r="621" spans="1:9" s="33" customFormat="1" ht="27.75" customHeight="1" x14ac:dyDescent="0.25">
      <c r="A621" s="119" t="s">
        <v>79</v>
      </c>
      <c r="B621" s="113" t="s">
        <v>484</v>
      </c>
      <c r="C621" s="113" t="s">
        <v>113</v>
      </c>
      <c r="D621" s="113" t="s">
        <v>101</v>
      </c>
      <c r="E621" s="113" t="s">
        <v>745</v>
      </c>
      <c r="F621" s="113" t="s">
        <v>80</v>
      </c>
      <c r="G621" s="114">
        <v>0</v>
      </c>
      <c r="H621" s="114">
        <v>0</v>
      </c>
      <c r="I621" s="114">
        <v>50</v>
      </c>
    </row>
    <row r="622" spans="1:9" s="33" customFormat="1" ht="18.75" customHeight="1" x14ac:dyDescent="0.25">
      <c r="A622" s="119" t="s">
        <v>492</v>
      </c>
      <c r="B622" s="113" t="s">
        <v>484</v>
      </c>
      <c r="C622" s="113" t="s">
        <v>113</v>
      </c>
      <c r="D622" s="113" t="s">
        <v>113</v>
      </c>
      <c r="E622" s="113" t="s">
        <v>57</v>
      </c>
      <c r="F622" s="113" t="s">
        <v>58</v>
      </c>
      <c r="G622" s="114">
        <f>G623</f>
        <v>316.5</v>
      </c>
      <c r="H622" s="114">
        <f>H634</f>
        <v>316.5</v>
      </c>
      <c r="I622" s="114">
        <f>I634</f>
        <v>316.5</v>
      </c>
    </row>
    <row r="623" spans="1:9" s="33" customFormat="1" ht="45.75" customHeight="1" x14ac:dyDescent="0.25">
      <c r="A623" s="119" t="s">
        <v>793</v>
      </c>
      <c r="B623" s="113" t="s">
        <v>484</v>
      </c>
      <c r="C623" s="113" t="s">
        <v>113</v>
      </c>
      <c r="D623" s="113" t="s">
        <v>113</v>
      </c>
      <c r="E623" s="113" t="s">
        <v>388</v>
      </c>
      <c r="F623" s="113" t="s">
        <v>58</v>
      </c>
      <c r="G623" s="114">
        <f>G624+G630</f>
        <v>316.5</v>
      </c>
      <c r="H623" s="114">
        <f>H624+H630</f>
        <v>0</v>
      </c>
      <c r="I623" s="114">
        <f>I624+I630</f>
        <v>0</v>
      </c>
    </row>
    <row r="624" spans="1:9" s="33" customFormat="1" ht="28.5" customHeight="1" x14ac:dyDescent="0.25">
      <c r="A624" s="119" t="s">
        <v>389</v>
      </c>
      <c r="B624" s="113" t="s">
        <v>484</v>
      </c>
      <c r="C624" s="113" t="s">
        <v>113</v>
      </c>
      <c r="D624" s="113" t="s">
        <v>113</v>
      </c>
      <c r="E624" s="113" t="s">
        <v>390</v>
      </c>
      <c r="F624" s="113" t="s">
        <v>58</v>
      </c>
      <c r="G624" s="114">
        <f>G625</f>
        <v>261.8</v>
      </c>
      <c r="H624" s="114">
        <f t="shared" ref="H624:I626" si="91">H625</f>
        <v>0</v>
      </c>
      <c r="I624" s="114">
        <f t="shared" si="91"/>
        <v>0</v>
      </c>
    </row>
    <row r="625" spans="1:9" s="33" customFormat="1" ht="21" customHeight="1" x14ac:dyDescent="0.25">
      <c r="A625" s="119" t="s">
        <v>134</v>
      </c>
      <c r="B625" s="113" t="s">
        <v>484</v>
      </c>
      <c r="C625" s="113" t="s">
        <v>113</v>
      </c>
      <c r="D625" s="113" t="s">
        <v>113</v>
      </c>
      <c r="E625" s="113" t="s">
        <v>391</v>
      </c>
      <c r="F625" s="113" t="s">
        <v>58</v>
      </c>
      <c r="G625" s="114">
        <f>G626</f>
        <v>261.8</v>
      </c>
      <c r="H625" s="114">
        <f t="shared" si="91"/>
        <v>0</v>
      </c>
      <c r="I625" s="114">
        <f t="shared" si="91"/>
        <v>0</v>
      </c>
    </row>
    <row r="626" spans="1:9" s="33" customFormat="1" ht="30.75" customHeight="1" x14ac:dyDescent="0.25">
      <c r="A626" s="119" t="s">
        <v>339</v>
      </c>
      <c r="B626" s="113" t="s">
        <v>484</v>
      </c>
      <c r="C626" s="113" t="s">
        <v>113</v>
      </c>
      <c r="D626" s="113" t="s">
        <v>113</v>
      </c>
      <c r="E626" s="113" t="s">
        <v>391</v>
      </c>
      <c r="F626" s="113" t="s">
        <v>340</v>
      </c>
      <c r="G626" s="114">
        <f>G627</f>
        <v>261.8</v>
      </c>
      <c r="H626" s="114">
        <f t="shared" si="91"/>
        <v>0</v>
      </c>
      <c r="I626" s="114">
        <f t="shared" si="91"/>
        <v>0</v>
      </c>
    </row>
    <row r="627" spans="1:9" s="33" customFormat="1" ht="21.75" customHeight="1" x14ac:dyDescent="0.25">
      <c r="A627" s="119" t="s">
        <v>341</v>
      </c>
      <c r="B627" s="113" t="s">
        <v>484</v>
      </c>
      <c r="C627" s="113" t="s">
        <v>113</v>
      </c>
      <c r="D627" s="113" t="s">
        <v>113</v>
      </c>
      <c r="E627" s="113" t="s">
        <v>391</v>
      </c>
      <c r="F627" s="113" t="s">
        <v>342</v>
      </c>
      <c r="G627" s="114">
        <v>261.8</v>
      </c>
      <c r="H627" s="114">
        <v>0</v>
      </c>
      <c r="I627" s="114">
        <v>0</v>
      </c>
    </row>
    <row r="628" spans="1:9" s="33" customFormat="1" ht="39" hidden="1" customHeight="1" x14ac:dyDescent="0.25">
      <c r="A628" s="119" t="s">
        <v>392</v>
      </c>
      <c r="B628" s="113" t="s">
        <v>484</v>
      </c>
      <c r="C628" s="113" t="s">
        <v>113</v>
      </c>
      <c r="D628" s="113" t="s">
        <v>201</v>
      </c>
      <c r="E628" s="113" t="s">
        <v>393</v>
      </c>
      <c r="F628" s="113" t="s">
        <v>58</v>
      </c>
      <c r="G628" s="114" t="e">
        <f>#REF!/1000</f>
        <v>#REF!</v>
      </c>
      <c r="H628" s="146"/>
      <c r="I628" s="146"/>
    </row>
    <row r="629" spans="1:9" s="33" customFormat="1" ht="15" hidden="1" customHeight="1" x14ac:dyDescent="0.25">
      <c r="A629" s="119" t="s">
        <v>394</v>
      </c>
      <c r="B629" s="113" t="s">
        <v>484</v>
      </c>
      <c r="C629" s="113" t="s">
        <v>113</v>
      </c>
      <c r="D629" s="113" t="s">
        <v>201</v>
      </c>
      <c r="E629" s="113" t="s">
        <v>393</v>
      </c>
      <c r="F629" s="113" t="s">
        <v>395</v>
      </c>
      <c r="G629" s="114" t="e">
        <f>#REF!/1000</f>
        <v>#REF!</v>
      </c>
      <c r="H629" s="146"/>
      <c r="I629" s="146"/>
    </row>
    <row r="630" spans="1:9" s="33" customFormat="1" ht="30.75" customHeight="1" x14ac:dyDescent="0.25">
      <c r="A630" s="119" t="s">
        <v>396</v>
      </c>
      <c r="B630" s="113" t="s">
        <v>484</v>
      </c>
      <c r="C630" s="113" t="s">
        <v>113</v>
      </c>
      <c r="D630" s="113" t="s">
        <v>113</v>
      </c>
      <c r="E630" s="113" t="s">
        <v>397</v>
      </c>
      <c r="F630" s="113" t="s">
        <v>58</v>
      </c>
      <c r="G630" s="114">
        <f>G631</f>
        <v>54.7</v>
      </c>
      <c r="H630" s="114">
        <f t="shared" ref="H630:I632" si="92">H631</f>
        <v>0</v>
      </c>
      <c r="I630" s="114">
        <f t="shared" si="92"/>
        <v>0</v>
      </c>
    </row>
    <row r="631" spans="1:9" s="33" customFormat="1" ht="21" customHeight="1" x14ac:dyDescent="0.25">
      <c r="A631" s="119" t="s">
        <v>134</v>
      </c>
      <c r="B631" s="113" t="s">
        <v>484</v>
      </c>
      <c r="C631" s="113" t="s">
        <v>113</v>
      </c>
      <c r="D631" s="113" t="s">
        <v>113</v>
      </c>
      <c r="E631" s="113" t="s">
        <v>398</v>
      </c>
      <c r="F631" s="113" t="s">
        <v>58</v>
      </c>
      <c r="G631" s="114">
        <f>G632</f>
        <v>54.7</v>
      </c>
      <c r="H631" s="114">
        <f t="shared" si="92"/>
        <v>0</v>
      </c>
      <c r="I631" s="114">
        <f t="shared" si="92"/>
        <v>0</v>
      </c>
    </row>
    <row r="632" spans="1:9" s="33" customFormat="1" ht="34.5" customHeight="1" x14ac:dyDescent="0.25">
      <c r="A632" s="119" t="s">
        <v>339</v>
      </c>
      <c r="B632" s="113" t="s">
        <v>484</v>
      </c>
      <c r="C632" s="113" t="s">
        <v>113</v>
      </c>
      <c r="D632" s="113" t="s">
        <v>113</v>
      </c>
      <c r="E632" s="113" t="s">
        <v>398</v>
      </c>
      <c r="F632" s="113" t="s">
        <v>340</v>
      </c>
      <c r="G632" s="114">
        <f>G633</f>
        <v>54.7</v>
      </c>
      <c r="H632" s="114">
        <f t="shared" si="92"/>
        <v>0</v>
      </c>
      <c r="I632" s="114">
        <f t="shared" si="92"/>
        <v>0</v>
      </c>
    </row>
    <row r="633" spans="1:9" s="33" customFormat="1" ht="18" customHeight="1" x14ac:dyDescent="0.25">
      <c r="A633" s="119" t="s">
        <v>341</v>
      </c>
      <c r="B633" s="113" t="s">
        <v>484</v>
      </c>
      <c r="C633" s="113" t="s">
        <v>113</v>
      </c>
      <c r="D633" s="113" t="s">
        <v>113</v>
      </c>
      <c r="E633" s="113" t="s">
        <v>398</v>
      </c>
      <c r="F633" s="113" t="s">
        <v>342</v>
      </c>
      <c r="G633" s="114">
        <v>54.7</v>
      </c>
      <c r="H633" s="114">
        <v>0</v>
      </c>
      <c r="I633" s="114">
        <v>0</v>
      </c>
    </row>
    <row r="634" spans="1:9" s="33" customFormat="1" ht="33.75" customHeight="1" x14ac:dyDescent="0.25">
      <c r="A634" s="119" t="s">
        <v>794</v>
      </c>
      <c r="B634" s="113" t="s">
        <v>484</v>
      </c>
      <c r="C634" s="113" t="s">
        <v>113</v>
      </c>
      <c r="D634" s="113" t="s">
        <v>113</v>
      </c>
      <c r="E634" s="113" t="s">
        <v>791</v>
      </c>
      <c r="F634" s="113" t="s">
        <v>58</v>
      </c>
      <c r="G634" s="114">
        <v>0</v>
      </c>
      <c r="H634" s="114">
        <f t="shared" ref="H634:I636" si="93">H635</f>
        <v>316.5</v>
      </c>
      <c r="I634" s="114">
        <f t="shared" si="93"/>
        <v>316.5</v>
      </c>
    </row>
    <row r="635" spans="1:9" s="33" customFormat="1" ht="18" customHeight="1" x14ac:dyDescent="0.25">
      <c r="A635" s="119" t="s">
        <v>134</v>
      </c>
      <c r="B635" s="113" t="s">
        <v>484</v>
      </c>
      <c r="C635" s="113" t="s">
        <v>113</v>
      </c>
      <c r="D635" s="113" t="s">
        <v>113</v>
      </c>
      <c r="E635" s="113" t="s">
        <v>792</v>
      </c>
      <c r="F635" s="113" t="s">
        <v>58</v>
      </c>
      <c r="G635" s="114">
        <v>0</v>
      </c>
      <c r="H635" s="114">
        <f t="shared" si="93"/>
        <v>316.5</v>
      </c>
      <c r="I635" s="114">
        <f t="shared" si="93"/>
        <v>316.5</v>
      </c>
    </row>
    <row r="636" spans="1:9" s="33" customFormat="1" ht="27.75" customHeight="1" x14ac:dyDescent="0.25">
      <c r="A636" s="119" t="s">
        <v>339</v>
      </c>
      <c r="B636" s="113" t="s">
        <v>484</v>
      </c>
      <c r="C636" s="113" t="s">
        <v>113</v>
      </c>
      <c r="D636" s="113" t="s">
        <v>113</v>
      </c>
      <c r="E636" s="113" t="s">
        <v>792</v>
      </c>
      <c r="F636" s="113" t="s">
        <v>340</v>
      </c>
      <c r="G636" s="114">
        <v>0</v>
      </c>
      <c r="H636" s="114">
        <f t="shared" si="93"/>
        <v>316.5</v>
      </c>
      <c r="I636" s="114">
        <f t="shared" si="93"/>
        <v>316.5</v>
      </c>
    </row>
    <row r="637" spans="1:9" s="33" customFormat="1" ht="18" customHeight="1" x14ac:dyDescent="0.25">
      <c r="A637" s="119" t="s">
        <v>341</v>
      </c>
      <c r="B637" s="113" t="s">
        <v>484</v>
      </c>
      <c r="C637" s="113" t="s">
        <v>113</v>
      </c>
      <c r="D637" s="113" t="s">
        <v>113</v>
      </c>
      <c r="E637" s="113" t="s">
        <v>792</v>
      </c>
      <c r="F637" s="113" t="s">
        <v>342</v>
      </c>
      <c r="G637" s="114">
        <v>0</v>
      </c>
      <c r="H637" s="114">
        <f>261.8+54.7</f>
        <v>316.5</v>
      </c>
      <c r="I637" s="114">
        <f>261.8+54.7</f>
        <v>316.5</v>
      </c>
    </row>
    <row r="638" spans="1:9" s="33" customFormat="1" ht="18" hidden="1" customHeight="1" x14ac:dyDescent="0.25">
      <c r="A638" s="119"/>
      <c r="B638" s="113"/>
      <c r="C638" s="113"/>
      <c r="D638" s="113"/>
      <c r="E638" s="113"/>
      <c r="F638" s="113"/>
      <c r="G638" s="114"/>
      <c r="H638" s="114"/>
      <c r="I638" s="114"/>
    </row>
    <row r="639" spans="1:9" s="33" customFormat="1" ht="18" hidden="1" customHeight="1" x14ac:dyDescent="0.25">
      <c r="A639" s="119"/>
      <c r="B639" s="113"/>
      <c r="C639" s="113"/>
      <c r="D639" s="113"/>
      <c r="E639" s="113"/>
      <c r="F639" s="113"/>
      <c r="G639" s="114"/>
      <c r="H639" s="114"/>
      <c r="I639" s="114"/>
    </row>
    <row r="640" spans="1:9" s="33" customFormat="1" ht="18" hidden="1" customHeight="1" x14ac:dyDescent="0.25">
      <c r="A640" s="119"/>
      <c r="B640" s="113"/>
      <c r="C640" s="113"/>
      <c r="D640" s="113"/>
      <c r="E640" s="113"/>
      <c r="F640" s="113"/>
      <c r="G640" s="114"/>
      <c r="H640" s="114"/>
      <c r="I640" s="114"/>
    </row>
    <row r="641" spans="1:10" s="33" customFormat="1" ht="18" hidden="1" customHeight="1" x14ac:dyDescent="0.25">
      <c r="A641" s="119"/>
      <c r="B641" s="113"/>
      <c r="C641" s="113"/>
      <c r="D641" s="113"/>
      <c r="E641" s="113"/>
      <c r="F641" s="113"/>
      <c r="G641" s="114"/>
      <c r="H641" s="114"/>
      <c r="I641" s="114"/>
    </row>
    <row r="642" spans="1:10" s="33" customFormat="1" ht="19.5" customHeight="1" x14ac:dyDescent="0.25">
      <c r="A642" s="119" t="s">
        <v>418</v>
      </c>
      <c r="B642" s="113" t="s">
        <v>484</v>
      </c>
      <c r="C642" s="113" t="s">
        <v>419</v>
      </c>
      <c r="D642" s="113" t="s">
        <v>56</v>
      </c>
      <c r="E642" s="113" t="s">
        <v>57</v>
      </c>
      <c r="F642" s="113" t="s">
        <v>58</v>
      </c>
      <c r="G642" s="114">
        <f>G643+G648+G656</f>
        <v>561.6</v>
      </c>
      <c r="H642" s="114">
        <f>H643+H648+H656</f>
        <v>526.20000000000005</v>
      </c>
      <c r="I642" s="114">
        <f>I643+I648+I656</f>
        <v>505.1</v>
      </c>
    </row>
    <row r="643" spans="1:10" s="33" customFormat="1" ht="15" hidden="1" x14ac:dyDescent="0.25">
      <c r="A643" s="119" t="s">
        <v>420</v>
      </c>
      <c r="B643" s="113" t="s">
        <v>484</v>
      </c>
      <c r="C643" s="113" t="s">
        <v>419</v>
      </c>
      <c r="D643" s="113" t="s">
        <v>55</v>
      </c>
      <c r="E643" s="113" t="s">
        <v>57</v>
      </c>
      <c r="F643" s="113" t="s">
        <v>58</v>
      </c>
      <c r="G643" s="114">
        <f>G644</f>
        <v>0</v>
      </c>
      <c r="H643" s="114">
        <f t="shared" ref="H643:I646" si="94">H644</f>
        <v>0</v>
      </c>
      <c r="I643" s="114">
        <f t="shared" si="94"/>
        <v>0</v>
      </c>
    </row>
    <row r="644" spans="1:10" s="35" customFormat="1" ht="26.25" hidden="1" x14ac:dyDescent="0.25">
      <c r="A644" s="119" t="s">
        <v>289</v>
      </c>
      <c r="B644" s="113" t="s">
        <v>484</v>
      </c>
      <c r="C644" s="113" t="s">
        <v>419</v>
      </c>
      <c r="D644" s="113" t="s">
        <v>55</v>
      </c>
      <c r="E644" s="113" t="s">
        <v>290</v>
      </c>
      <c r="F644" s="113" t="s">
        <v>58</v>
      </c>
      <c r="G644" s="114">
        <f>G645</f>
        <v>0</v>
      </c>
      <c r="H644" s="114">
        <f t="shared" si="94"/>
        <v>0</v>
      </c>
      <c r="I644" s="114">
        <f t="shared" si="94"/>
        <v>0</v>
      </c>
    </row>
    <row r="645" spans="1:10" s="35" customFormat="1" ht="19.5" hidden="1" customHeight="1" x14ac:dyDescent="0.25">
      <c r="A645" s="119" t="s">
        <v>421</v>
      </c>
      <c r="B645" s="113" t="s">
        <v>484</v>
      </c>
      <c r="C645" s="113" t="s">
        <v>419</v>
      </c>
      <c r="D645" s="113" t="s">
        <v>55</v>
      </c>
      <c r="E645" s="113" t="s">
        <v>422</v>
      </c>
      <c r="F645" s="113" t="s">
        <v>58</v>
      </c>
      <c r="G645" s="114">
        <f>G646</f>
        <v>0</v>
      </c>
      <c r="H645" s="114">
        <f t="shared" si="94"/>
        <v>0</v>
      </c>
      <c r="I645" s="114">
        <f t="shared" si="94"/>
        <v>0</v>
      </c>
    </row>
    <row r="646" spans="1:10" s="34" customFormat="1" ht="18.75" hidden="1" customHeight="1" x14ac:dyDescent="0.25">
      <c r="A646" s="119" t="s">
        <v>423</v>
      </c>
      <c r="B646" s="113" t="s">
        <v>484</v>
      </c>
      <c r="C646" s="113" t="s">
        <v>419</v>
      </c>
      <c r="D646" s="113" t="s">
        <v>55</v>
      </c>
      <c r="E646" s="113" t="s">
        <v>422</v>
      </c>
      <c r="F646" s="113" t="s">
        <v>424</v>
      </c>
      <c r="G646" s="114">
        <f>G647</f>
        <v>0</v>
      </c>
      <c r="H646" s="114">
        <f t="shared" si="94"/>
        <v>0</v>
      </c>
      <c r="I646" s="114">
        <f t="shared" si="94"/>
        <v>0</v>
      </c>
    </row>
    <row r="647" spans="1:10" s="34" customFormat="1" ht="18.75" hidden="1" customHeight="1" x14ac:dyDescent="0.25">
      <c r="A647" s="119" t="s">
        <v>425</v>
      </c>
      <c r="B647" s="113" t="s">
        <v>484</v>
      </c>
      <c r="C647" s="113" t="s">
        <v>419</v>
      </c>
      <c r="D647" s="113" t="s">
        <v>55</v>
      </c>
      <c r="E647" s="113" t="s">
        <v>422</v>
      </c>
      <c r="F647" s="113" t="s">
        <v>426</v>
      </c>
      <c r="G647" s="114"/>
      <c r="H647" s="114"/>
      <c r="I647" s="114"/>
    </row>
    <row r="648" spans="1:10" s="34" customFormat="1" ht="18" customHeight="1" x14ac:dyDescent="0.25">
      <c r="A648" s="119" t="s">
        <v>427</v>
      </c>
      <c r="B648" s="113" t="s">
        <v>484</v>
      </c>
      <c r="C648" s="113" t="s">
        <v>419</v>
      </c>
      <c r="D648" s="113" t="s">
        <v>196</v>
      </c>
      <c r="E648" s="113" t="s">
        <v>57</v>
      </c>
      <c r="F648" s="113" t="s">
        <v>58</v>
      </c>
      <c r="G648" s="114">
        <f t="shared" ref="G648:I649" si="95">G649</f>
        <v>174.79999999999998</v>
      </c>
      <c r="H648" s="114">
        <f t="shared" si="95"/>
        <v>181.3</v>
      </c>
      <c r="I648" s="114">
        <f t="shared" si="95"/>
        <v>188</v>
      </c>
    </row>
    <row r="649" spans="1:10" s="33" customFormat="1" ht="28.5" customHeight="1" x14ac:dyDescent="0.25">
      <c r="A649" s="119" t="s">
        <v>289</v>
      </c>
      <c r="B649" s="113" t="s">
        <v>484</v>
      </c>
      <c r="C649" s="113" t="s">
        <v>419</v>
      </c>
      <c r="D649" s="113" t="s">
        <v>196</v>
      </c>
      <c r="E649" s="113" t="s">
        <v>290</v>
      </c>
      <c r="F649" s="113" t="s">
        <v>58</v>
      </c>
      <c r="G649" s="114">
        <f t="shared" si="95"/>
        <v>174.79999999999998</v>
      </c>
      <c r="H649" s="114">
        <f t="shared" si="95"/>
        <v>181.3</v>
      </c>
      <c r="I649" s="114">
        <f t="shared" si="95"/>
        <v>188</v>
      </c>
    </row>
    <row r="650" spans="1:10" s="35" customFormat="1" ht="54.75" customHeight="1" x14ac:dyDescent="0.25">
      <c r="A650" s="119" t="s">
        <v>815</v>
      </c>
      <c r="B650" s="113" t="s">
        <v>484</v>
      </c>
      <c r="C650" s="113" t="s">
        <v>419</v>
      </c>
      <c r="D650" s="113" t="s">
        <v>196</v>
      </c>
      <c r="E650" s="113" t="s">
        <v>428</v>
      </c>
      <c r="F650" s="113" t="s">
        <v>58</v>
      </c>
      <c r="G650" s="114">
        <f>G651+G653</f>
        <v>174.79999999999998</v>
      </c>
      <c r="H650" s="114">
        <f>H651+H653</f>
        <v>181.3</v>
      </c>
      <c r="I650" s="114">
        <f>I651+I653</f>
        <v>188</v>
      </c>
    </row>
    <row r="651" spans="1:10" s="35" customFormat="1" ht="32.25" customHeight="1" x14ac:dyDescent="0.25">
      <c r="A651" s="119" t="s">
        <v>77</v>
      </c>
      <c r="B651" s="113" t="s">
        <v>484</v>
      </c>
      <c r="C651" s="113" t="s">
        <v>419</v>
      </c>
      <c r="D651" s="113" t="s">
        <v>196</v>
      </c>
      <c r="E651" s="113" t="s">
        <v>428</v>
      </c>
      <c r="F651" s="113" t="s">
        <v>78</v>
      </c>
      <c r="G651" s="114">
        <f>G652</f>
        <v>3.1</v>
      </c>
      <c r="H651" s="114">
        <f>H652</f>
        <v>3.3</v>
      </c>
      <c r="I651" s="114">
        <f>I652</f>
        <v>3.4</v>
      </c>
      <c r="J651" s="48"/>
    </row>
    <row r="652" spans="1:10" s="35" customFormat="1" ht="34.5" customHeight="1" x14ac:dyDescent="0.25">
      <c r="A652" s="119" t="s">
        <v>208</v>
      </c>
      <c r="B652" s="113" t="s">
        <v>484</v>
      </c>
      <c r="C652" s="113" t="s">
        <v>419</v>
      </c>
      <c r="D652" s="113" t="s">
        <v>196</v>
      </c>
      <c r="E652" s="113" t="s">
        <v>428</v>
      </c>
      <c r="F652" s="113" t="s">
        <v>80</v>
      </c>
      <c r="G652" s="114">
        <v>3.1</v>
      </c>
      <c r="H652" s="114">
        <v>3.3</v>
      </c>
      <c r="I652" s="114">
        <v>3.4</v>
      </c>
      <c r="J652" s="48"/>
    </row>
    <row r="653" spans="1:10" s="34" customFormat="1" ht="19.5" customHeight="1" x14ac:dyDescent="0.25">
      <c r="A653" s="119" t="s">
        <v>423</v>
      </c>
      <c r="B653" s="113" t="s">
        <v>484</v>
      </c>
      <c r="C653" s="113" t="s">
        <v>419</v>
      </c>
      <c r="D653" s="113" t="s">
        <v>196</v>
      </c>
      <c r="E653" s="113" t="s">
        <v>428</v>
      </c>
      <c r="F653" s="113" t="s">
        <v>424</v>
      </c>
      <c r="G653" s="114">
        <f>G654</f>
        <v>171.7</v>
      </c>
      <c r="H653" s="114">
        <f>H654</f>
        <v>178</v>
      </c>
      <c r="I653" s="114">
        <f>I654</f>
        <v>184.6</v>
      </c>
    </row>
    <row r="654" spans="1:10" s="34" customFormat="1" ht="21" customHeight="1" x14ac:dyDescent="0.25">
      <c r="A654" s="119" t="s">
        <v>425</v>
      </c>
      <c r="B654" s="113" t="s">
        <v>484</v>
      </c>
      <c r="C654" s="113" t="s">
        <v>419</v>
      </c>
      <c r="D654" s="113" t="s">
        <v>196</v>
      </c>
      <c r="E654" s="113" t="s">
        <v>428</v>
      </c>
      <c r="F654" s="113" t="s">
        <v>426</v>
      </c>
      <c r="G654" s="114">
        <v>171.7</v>
      </c>
      <c r="H654" s="114">
        <v>178</v>
      </c>
      <c r="I654" s="114">
        <v>184.6</v>
      </c>
    </row>
    <row r="655" spans="1:10" s="34" customFormat="1" ht="2.25" hidden="1" customHeight="1" x14ac:dyDescent="0.25">
      <c r="A655" s="119"/>
      <c r="B655" s="113"/>
      <c r="C655" s="113"/>
      <c r="D655" s="113"/>
      <c r="E655" s="113"/>
      <c r="F655" s="113"/>
      <c r="G655" s="114" t="e">
        <f>#REF!/1000</f>
        <v>#REF!</v>
      </c>
      <c r="H655" s="146"/>
      <c r="I655" s="146"/>
    </row>
    <row r="656" spans="1:10" s="33" customFormat="1" ht="18.75" customHeight="1" x14ac:dyDescent="0.25">
      <c r="A656" s="119" t="s">
        <v>429</v>
      </c>
      <c r="B656" s="113" t="s">
        <v>484</v>
      </c>
      <c r="C656" s="113" t="s">
        <v>419</v>
      </c>
      <c r="D656" s="113" t="s">
        <v>72</v>
      </c>
      <c r="E656" s="113" t="s">
        <v>57</v>
      </c>
      <c r="F656" s="113" t="s">
        <v>58</v>
      </c>
      <c r="G656" s="114">
        <f>G657</f>
        <v>386.8</v>
      </c>
      <c r="H656" s="114">
        <f>H657</f>
        <v>344.9</v>
      </c>
      <c r="I656" s="114">
        <f>I657</f>
        <v>317.10000000000002</v>
      </c>
    </row>
    <row r="657" spans="1:9" s="33" customFormat="1" ht="29.25" customHeight="1" x14ac:dyDescent="0.25">
      <c r="A657" s="119" t="s">
        <v>289</v>
      </c>
      <c r="B657" s="113" t="s">
        <v>484</v>
      </c>
      <c r="C657" s="113" t="s">
        <v>419</v>
      </c>
      <c r="D657" s="113" t="s">
        <v>72</v>
      </c>
      <c r="E657" s="113" t="s">
        <v>290</v>
      </c>
      <c r="F657" s="113" t="s">
        <v>58</v>
      </c>
      <c r="G657" s="114">
        <f>G661+G658</f>
        <v>386.8</v>
      </c>
      <c r="H657" s="114">
        <f>H661+H658</f>
        <v>344.9</v>
      </c>
      <c r="I657" s="114">
        <f>I661+I658</f>
        <v>317.10000000000002</v>
      </c>
    </row>
    <row r="658" spans="1:9" s="33" customFormat="1" ht="77.25" hidden="1" x14ac:dyDescent="0.25">
      <c r="A658" s="119" t="s">
        <v>96</v>
      </c>
      <c r="B658" s="113" t="s">
        <v>484</v>
      </c>
      <c r="C658" s="113" t="s">
        <v>419</v>
      </c>
      <c r="D658" s="113" t="s">
        <v>72</v>
      </c>
      <c r="E658" s="113" t="s">
        <v>97</v>
      </c>
      <c r="F658" s="113" t="s">
        <v>58</v>
      </c>
      <c r="G658" s="114">
        <f t="shared" ref="G658:I659" si="96">G659</f>
        <v>0</v>
      </c>
      <c r="H658" s="114">
        <f t="shared" si="96"/>
        <v>0</v>
      </c>
      <c r="I658" s="114">
        <f t="shared" si="96"/>
        <v>0</v>
      </c>
    </row>
    <row r="659" spans="1:9" s="33" customFormat="1" ht="26.25" hidden="1" x14ac:dyDescent="0.25">
      <c r="A659" s="119" t="s">
        <v>77</v>
      </c>
      <c r="B659" s="113" t="s">
        <v>484</v>
      </c>
      <c r="C659" s="113" t="s">
        <v>419</v>
      </c>
      <c r="D659" s="113" t="s">
        <v>72</v>
      </c>
      <c r="E659" s="113" t="s">
        <v>97</v>
      </c>
      <c r="F659" s="113" t="s">
        <v>78</v>
      </c>
      <c r="G659" s="114">
        <f t="shared" si="96"/>
        <v>0</v>
      </c>
      <c r="H659" s="114">
        <f t="shared" si="96"/>
        <v>0</v>
      </c>
      <c r="I659" s="114">
        <f t="shared" si="96"/>
        <v>0</v>
      </c>
    </row>
    <row r="660" spans="1:9" s="33" customFormat="1" ht="26.25" hidden="1" x14ac:dyDescent="0.25">
      <c r="A660" s="119" t="s">
        <v>79</v>
      </c>
      <c r="B660" s="113" t="s">
        <v>484</v>
      </c>
      <c r="C660" s="113" t="s">
        <v>419</v>
      </c>
      <c r="D660" s="113" t="s">
        <v>72</v>
      </c>
      <c r="E660" s="113" t="s">
        <v>97</v>
      </c>
      <c r="F660" s="113" t="s">
        <v>80</v>
      </c>
      <c r="G660" s="114">
        <f>4.9-4.9</f>
        <v>0</v>
      </c>
      <c r="H660" s="114">
        <f>4.9-4.9</f>
        <v>0</v>
      </c>
      <c r="I660" s="114">
        <f>4.9-4.9</f>
        <v>0</v>
      </c>
    </row>
    <row r="661" spans="1:9" s="33" customFormat="1" ht="61.5" customHeight="1" x14ac:dyDescent="0.25">
      <c r="A661" s="119" t="s">
        <v>430</v>
      </c>
      <c r="B661" s="113" t="s">
        <v>484</v>
      </c>
      <c r="C661" s="113" t="s">
        <v>419</v>
      </c>
      <c r="D661" s="113" t="s">
        <v>72</v>
      </c>
      <c r="E661" s="113" t="s">
        <v>431</v>
      </c>
      <c r="F661" s="113" t="s">
        <v>58</v>
      </c>
      <c r="G661" s="114">
        <f t="shared" ref="G661:I662" si="97">G662</f>
        <v>386.8</v>
      </c>
      <c r="H661" s="114">
        <f t="shared" si="97"/>
        <v>344.9</v>
      </c>
      <c r="I661" s="114">
        <f t="shared" si="97"/>
        <v>317.10000000000002</v>
      </c>
    </row>
    <row r="662" spans="1:9" s="33" customFormat="1" ht="18" customHeight="1" x14ac:dyDescent="0.25">
      <c r="A662" s="119" t="s">
        <v>432</v>
      </c>
      <c r="B662" s="113" t="s">
        <v>484</v>
      </c>
      <c r="C662" s="113" t="s">
        <v>419</v>
      </c>
      <c r="D662" s="113" t="s">
        <v>72</v>
      </c>
      <c r="E662" s="113" t="s">
        <v>431</v>
      </c>
      <c r="F662" s="113" t="s">
        <v>424</v>
      </c>
      <c r="G662" s="114">
        <f t="shared" si="97"/>
        <v>386.8</v>
      </c>
      <c r="H662" s="114">
        <f t="shared" si="97"/>
        <v>344.9</v>
      </c>
      <c r="I662" s="114">
        <f t="shared" si="97"/>
        <v>317.10000000000002</v>
      </c>
    </row>
    <row r="663" spans="1:9" s="33" customFormat="1" ht="18" customHeight="1" x14ac:dyDescent="0.25">
      <c r="A663" s="119" t="s">
        <v>425</v>
      </c>
      <c r="B663" s="113" t="s">
        <v>484</v>
      </c>
      <c r="C663" s="113" t="s">
        <v>419</v>
      </c>
      <c r="D663" s="113" t="s">
        <v>72</v>
      </c>
      <c r="E663" s="113" t="s">
        <v>431</v>
      </c>
      <c r="F663" s="113" t="s">
        <v>426</v>
      </c>
      <c r="G663" s="114">
        <v>386.8</v>
      </c>
      <c r="H663" s="114">
        <v>344.9</v>
      </c>
      <c r="I663" s="114">
        <v>317.10000000000002</v>
      </c>
    </row>
    <row r="664" spans="1:9" s="33" customFormat="1" ht="15" hidden="1" x14ac:dyDescent="0.25">
      <c r="A664" s="119" t="s">
        <v>433</v>
      </c>
      <c r="B664" s="113" t="s">
        <v>484</v>
      </c>
      <c r="C664" s="113" t="s">
        <v>419</v>
      </c>
      <c r="D664" s="113" t="s">
        <v>109</v>
      </c>
      <c r="E664" s="113" t="s">
        <v>57</v>
      </c>
      <c r="F664" s="113" t="s">
        <v>58</v>
      </c>
      <c r="G664" s="114">
        <f>G665</f>
        <v>0</v>
      </c>
      <c r="H664" s="146"/>
      <c r="I664" s="146"/>
    </row>
    <row r="665" spans="1:9" s="33" customFormat="1" ht="26.25" hidden="1" x14ac:dyDescent="0.25">
      <c r="A665" s="119" t="s">
        <v>289</v>
      </c>
      <c r="B665" s="113" t="s">
        <v>484</v>
      </c>
      <c r="C665" s="113" t="s">
        <v>419</v>
      </c>
      <c r="D665" s="113" t="s">
        <v>109</v>
      </c>
      <c r="E665" s="113" t="s">
        <v>290</v>
      </c>
      <c r="F665" s="113" t="s">
        <v>58</v>
      </c>
      <c r="G665" s="114">
        <f>G666</f>
        <v>0</v>
      </c>
      <c r="H665" s="146"/>
      <c r="I665" s="146"/>
    </row>
    <row r="666" spans="1:9" s="33" customFormat="1" ht="26.25" hidden="1" x14ac:dyDescent="0.25">
      <c r="A666" s="119" t="s">
        <v>434</v>
      </c>
      <c r="B666" s="113" t="s">
        <v>484</v>
      </c>
      <c r="C666" s="113" t="s">
        <v>419</v>
      </c>
      <c r="D666" s="113" t="s">
        <v>109</v>
      </c>
      <c r="E666" s="113" t="s">
        <v>435</v>
      </c>
      <c r="F666" s="113" t="s">
        <v>58</v>
      </c>
      <c r="G666" s="114">
        <f>G667</f>
        <v>0</v>
      </c>
      <c r="H666" s="146"/>
      <c r="I666" s="146"/>
    </row>
    <row r="667" spans="1:9" s="33" customFormat="1" ht="15" hidden="1" x14ac:dyDescent="0.25">
      <c r="A667" s="119" t="s">
        <v>432</v>
      </c>
      <c r="B667" s="113" t="s">
        <v>484</v>
      </c>
      <c r="C667" s="113" t="s">
        <v>419</v>
      </c>
      <c r="D667" s="113" t="s">
        <v>109</v>
      </c>
      <c r="E667" s="113" t="s">
        <v>435</v>
      </c>
      <c r="F667" s="113" t="s">
        <v>424</v>
      </c>
      <c r="G667" s="114">
        <f>G672</f>
        <v>0</v>
      </c>
      <c r="H667" s="146"/>
      <c r="I667" s="146"/>
    </row>
    <row r="668" spans="1:9" s="33" customFormat="1" ht="15" hidden="1" x14ac:dyDescent="0.25">
      <c r="A668" s="119" t="s">
        <v>436</v>
      </c>
      <c r="B668" s="113" t="s">
        <v>484</v>
      </c>
      <c r="C668" s="113" t="s">
        <v>119</v>
      </c>
      <c r="D668" s="113" t="s">
        <v>56</v>
      </c>
      <c r="E668" s="113" t="s">
        <v>57</v>
      </c>
      <c r="F668" s="113" t="s">
        <v>58</v>
      </c>
      <c r="G668" s="114">
        <f>G669</f>
        <v>0</v>
      </c>
      <c r="H668" s="138">
        <v>0</v>
      </c>
      <c r="I668" s="138">
        <v>0</v>
      </c>
    </row>
    <row r="669" spans="1:9" s="33" customFormat="1" ht="15" hidden="1" x14ac:dyDescent="0.25">
      <c r="A669" s="119" t="s">
        <v>437</v>
      </c>
      <c r="B669" s="113" t="s">
        <v>484</v>
      </c>
      <c r="C669" s="113" t="s">
        <v>119</v>
      </c>
      <c r="D669" s="113" t="s">
        <v>60</v>
      </c>
      <c r="E669" s="113" t="s">
        <v>57</v>
      </c>
      <c r="F669" s="113" t="s">
        <v>58</v>
      </c>
      <c r="G669" s="114">
        <f>G670</f>
        <v>0</v>
      </c>
      <c r="H669" s="138">
        <v>0</v>
      </c>
      <c r="I669" s="138">
        <v>0</v>
      </c>
    </row>
    <row r="670" spans="1:9" s="33" customFormat="1" ht="39" hidden="1" x14ac:dyDescent="0.25">
      <c r="A670" s="119" t="s">
        <v>383</v>
      </c>
      <c r="B670" s="113" t="s">
        <v>484</v>
      </c>
      <c r="C670" s="113" t="s">
        <v>119</v>
      </c>
      <c r="D670" s="113" t="s">
        <v>60</v>
      </c>
      <c r="E670" s="113" t="s">
        <v>356</v>
      </c>
      <c r="F670" s="113" t="s">
        <v>58</v>
      </c>
      <c r="G670" s="114">
        <f>G671</f>
        <v>0</v>
      </c>
      <c r="H670" s="138">
        <v>0</v>
      </c>
      <c r="I670" s="138">
        <v>0</v>
      </c>
    </row>
    <row r="671" spans="1:9" s="33" customFormat="1" ht="26.25" hidden="1" x14ac:dyDescent="0.25">
      <c r="A671" s="119" t="s">
        <v>666</v>
      </c>
      <c r="B671" s="113" t="s">
        <v>484</v>
      </c>
      <c r="C671" s="113" t="s">
        <v>119</v>
      </c>
      <c r="D671" s="113" t="s">
        <v>60</v>
      </c>
      <c r="E671" s="113" t="s">
        <v>667</v>
      </c>
      <c r="F671" s="113" t="s">
        <v>58</v>
      </c>
      <c r="G671" s="114">
        <f>G676+G679+G673</f>
        <v>0</v>
      </c>
      <c r="H671" s="138">
        <v>0</v>
      </c>
      <c r="I671" s="138">
        <v>0</v>
      </c>
    </row>
    <row r="672" spans="1:9" s="33" customFormat="1" ht="15.75" hidden="1" customHeight="1" x14ac:dyDescent="0.25">
      <c r="A672" s="119" t="s">
        <v>425</v>
      </c>
      <c r="B672" s="113" t="s">
        <v>484</v>
      </c>
      <c r="C672" s="113" t="s">
        <v>419</v>
      </c>
      <c r="D672" s="113" t="s">
        <v>109</v>
      </c>
      <c r="E672" s="113" t="s">
        <v>435</v>
      </c>
      <c r="F672" s="113" t="s">
        <v>426</v>
      </c>
      <c r="G672" s="114">
        <v>0</v>
      </c>
      <c r="H672" s="138"/>
      <c r="I672" s="138"/>
    </row>
    <row r="673" spans="1:9" s="33" customFormat="1" ht="41.25" hidden="1" customHeight="1" x14ac:dyDescent="0.25">
      <c r="A673" s="119" t="s">
        <v>668</v>
      </c>
      <c r="B673" s="113" t="s">
        <v>484</v>
      </c>
      <c r="C673" s="113" t="s">
        <v>119</v>
      </c>
      <c r="D673" s="113" t="s">
        <v>60</v>
      </c>
      <c r="E673" s="113" t="s">
        <v>669</v>
      </c>
      <c r="F673" s="113" t="s">
        <v>58</v>
      </c>
      <c r="G673" s="114">
        <f>G674</f>
        <v>0</v>
      </c>
      <c r="H673" s="138">
        <v>0</v>
      </c>
      <c r="I673" s="138">
        <v>0</v>
      </c>
    </row>
    <row r="674" spans="1:9" s="33" customFormat="1" ht="30" hidden="1" customHeight="1" x14ac:dyDescent="0.25">
      <c r="A674" s="119" t="s">
        <v>77</v>
      </c>
      <c r="B674" s="113" t="s">
        <v>484</v>
      </c>
      <c r="C674" s="113" t="s">
        <v>119</v>
      </c>
      <c r="D674" s="113" t="s">
        <v>60</v>
      </c>
      <c r="E674" s="113" t="s">
        <v>669</v>
      </c>
      <c r="F674" s="113" t="s">
        <v>78</v>
      </c>
      <c r="G674" s="114">
        <f>G675</f>
        <v>0</v>
      </c>
      <c r="H674" s="138">
        <v>0</v>
      </c>
      <c r="I674" s="138">
        <v>0</v>
      </c>
    </row>
    <row r="675" spans="1:9" s="33" customFormat="1" ht="30.75" hidden="1" customHeight="1" x14ac:dyDescent="0.25">
      <c r="A675" s="119" t="s">
        <v>79</v>
      </c>
      <c r="B675" s="113" t="s">
        <v>484</v>
      </c>
      <c r="C675" s="113" t="s">
        <v>119</v>
      </c>
      <c r="D675" s="113" t="s">
        <v>60</v>
      </c>
      <c r="E675" s="113" t="s">
        <v>669</v>
      </c>
      <c r="F675" s="113" t="s">
        <v>80</v>
      </c>
      <c r="G675" s="114"/>
      <c r="H675" s="138"/>
      <c r="I675" s="138"/>
    </row>
    <row r="676" spans="1:9" s="33" customFormat="1" ht="42" hidden="1" customHeight="1" x14ac:dyDescent="0.25">
      <c r="A676" s="119" t="s">
        <v>670</v>
      </c>
      <c r="B676" s="113" t="s">
        <v>484</v>
      </c>
      <c r="C676" s="113" t="s">
        <v>119</v>
      </c>
      <c r="D676" s="113" t="s">
        <v>60</v>
      </c>
      <c r="E676" s="113" t="s">
        <v>671</v>
      </c>
      <c r="F676" s="113" t="s">
        <v>58</v>
      </c>
      <c r="G676" s="114">
        <f>G677</f>
        <v>0</v>
      </c>
      <c r="H676" s="138">
        <v>0</v>
      </c>
      <c r="I676" s="138">
        <v>0</v>
      </c>
    </row>
    <row r="677" spans="1:9" s="33" customFormat="1" ht="30" hidden="1" customHeight="1" x14ac:dyDescent="0.25">
      <c r="A677" s="119" t="s">
        <v>77</v>
      </c>
      <c r="B677" s="113" t="s">
        <v>484</v>
      </c>
      <c r="C677" s="113" t="s">
        <v>119</v>
      </c>
      <c r="D677" s="113" t="s">
        <v>60</v>
      </c>
      <c r="E677" s="113" t="s">
        <v>671</v>
      </c>
      <c r="F677" s="113" t="s">
        <v>78</v>
      </c>
      <c r="G677" s="114">
        <f>G678</f>
        <v>0</v>
      </c>
      <c r="H677" s="138">
        <v>0</v>
      </c>
      <c r="I677" s="138">
        <v>0</v>
      </c>
    </row>
    <row r="678" spans="1:9" s="33" customFormat="1" ht="30" hidden="1" customHeight="1" x14ac:dyDescent="0.25">
      <c r="A678" s="119" t="s">
        <v>79</v>
      </c>
      <c r="B678" s="113" t="s">
        <v>484</v>
      </c>
      <c r="C678" s="113" t="s">
        <v>119</v>
      </c>
      <c r="D678" s="113" t="s">
        <v>60</v>
      </c>
      <c r="E678" s="113" t="s">
        <v>671</v>
      </c>
      <c r="F678" s="113" t="s">
        <v>80</v>
      </c>
      <c r="G678" s="114"/>
      <c r="H678" s="138"/>
      <c r="I678" s="138"/>
    </row>
    <row r="679" spans="1:9" s="33" customFormat="1" ht="69.75" hidden="1" customHeight="1" x14ac:dyDescent="0.25">
      <c r="A679" s="119" t="s">
        <v>672</v>
      </c>
      <c r="B679" s="113" t="s">
        <v>484</v>
      </c>
      <c r="C679" s="113" t="s">
        <v>119</v>
      </c>
      <c r="D679" s="113" t="s">
        <v>60</v>
      </c>
      <c r="E679" s="113" t="s">
        <v>673</v>
      </c>
      <c r="F679" s="113" t="s">
        <v>58</v>
      </c>
      <c r="G679" s="114">
        <f>G680</f>
        <v>0</v>
      </c>
      <c r="H679" s="138">
        <v>0</v>
      </c>
      <c r="I679" s="138">
        <v>0</v>
      </c>
    </row>
    <row r="680" spans="1:9" s="33" customFormat="1" ht="30" hidden="1" customHeight="1" x14ac:dyDescent="0.25">
      <c r="A680" s="119" t="s">
        <v>77</v>
      </c>
      <c r="B680" s="113" t="s">
        <v>484</v>
      </c>
      <c r="C680" s="113" t="s">
        <v>119</v>
      </c>
      <c r="D680" s="113" t="s">
        <v>60</v>
      </c>
      <c r="E680" s="113" t="s">
        <v>673</v>
      </c>
      <c r="F680" s="113" t="s">
        <v>78</v>
      </c>
      <c r="G680" s="114">
        <f>G681</f>
        <v>0</v>
      </c>
      <c r="H680" s="138">
        <v>0</v>
      </c>
      <c r="I680" s="138">
        <v>0</v>
      </c>
    </row>
    <row r="681" spans="1:9" s="33" customFormat="1" ht="30" hidden="1" customHeight="1" x14ac:dyDescent="0.25">
      <c r="A681" s="119" t="s">
        <v>79</v>
      </c>
      <c r="B681" s="113" t="s">
        <v>484</v>
      </c>
      <c r="C681" s="113" t="s">
        <v>119</v>
      </c>
      <c r="D681" s="113" t="s">
        <v>60</v>
      </c>
      <c r="E681" s="113" t="s">
        <v>673</v>
      </c>
      <c r="F681" s="113" t="s">
        <v>80</v>
      </c>
      <c r="G681" s="114"/>
      <c r="H681" s="138"/>
      <c r="I681" s="138"/>
    </row>
    <row r="682" spans="1:9" s="33" customFormat="1" ht="21" customHeight="1" x14ac:dyDescent="0.25">
      <c r="A682" s="119" t="s">
        <v>447</v>
      </c>
      <c r="B682" s="113" t="s">
        <v>484</v>
      </c>
      <c r="C682" s="113" t="s">
        <v>253</v>
      </c>
      <c r="D682" s="113" t="s">
        <v>56</v>
      </c>
      <c r="E682" s="113" t="s">
        <v>57</v>
      </c>
      <c r="F682" s="113" t="s">
        <v>58</v>
      </c>
      <c r="G682" s="114">
        <f>G683</f>
        <v>1510.3</v>
      </c>
      <c r="H682" s="114">
        <f>H683</f>
        <v>1380.9</v>
      </c>
      <c r="I682" s="114">
        <f>I683</f>
        <v>1260.7</v>
      </c>
    </row>
    <row r="683" spans="1:9" s="33" customFormat="1" ht="21" customHeight="1" x14ac:dyDescent="0.25">
      <c r="A683" s="119" t="s">
        <v>448</v>
      </c>
      <c r="B683" s="113" t="s">
        <v>484</v>
      </c>
      <c r="C683" s="113" t="s">
        <v>253</v>
      </c>
      <c r="D683" s="113" t="s">
        <v>60</v>
      </c>
      <c r="E683" s="113" t="s">
        <v>57</v>
      </c>
      <c r="F683" s="113" t="s">
        <v>58</v>
      </c>
      <c r="G683" s="114">
        <f>G684+G692</f>
        <v>1510.3</v>
      </c>
      <c r="H683" s="114">
        <f>H684+H692</f>
        <v>1380.9</v>
      </c>
      <c r="I683" s="114">
        <f>I740</f>
        <v>1260.7</v>
      </c>
    </row>
    <row r="684" spans="1:9" s="33" customFormat="1" ht="88.5" customHeight="1" x14ac:dyDescent="0.25">
      <c r="A684" s="119" t="s">
        <v>799</v>
      </c>
      <c r="B684" s="113" t="s">
        <v>484</v>
      </c>
      <c r="C684" s="113" t="s">
        <v>253</v>
      </c>
      <c r="D684" s="113" t="s">
        <v>60</v>
      </c>
      <c r="E684" s="113" t="s">
        <v>452</v>
      </c>
      <c r="F684" s="113" t="s">
        <v>58</v>
      </c>
      <c r="G684" s="114">
        <f>G685</f>
        <v>1510.3</v>
      </c>
      <c r="H684" s="114">
        <f t="shared" ref="H684:I690" si="98">H685</f>
        <v>1380.9</v>
      </c>
      <c r="I684" s="114">
        <f t="shared" si="98"/>
        <v>0</v>
      </c>
    </row>
    <row r="685" spans="1:9" s="33" customFormat="1" ht="54" customHeight="1" x14ac:dyDescent="0.25">
      <c r="A685" s="119" t="s">
        <v>453</v>
      </c>
      <c r="B685" s="113" t="s">
        <v>484</v>
      </c>
      <c r="C685" s="113" t="s">
        <v>253</v>
      </c>
      <c r="D685" s="113" t="s">
        <v>60</v>
      </c>
      <c r="E685" s="113" t="s">
        <v>454</v>
      </c>
      <c r="F685" s="113" t="s">
        <v>58</v>
      </c>
      <c r="G685" s="114">
        <f>G689+G734+G731+G737+G686</f>
        <v>1510.3</v>
      </c>
      <c r="H685" s="114">
        <f t="shared" ref="H685:I685" si="99">H689+H734</f>
        <v>1380.9</v>
      </c>
      <c r="I685" s="114">
        <f t="shared" si="99"/>
        <v>0</v>
      </c>
    </row>
    <row r="686" spans="1:9" s="33" customFormat="1" ht="45" hidden="1" customHeight="1" x14ac:dyDescent="0.25">
      <c r="A686" s="119" t="s">
        <v>643</v>
      </c>
      <c r="B686" s="113" t="s">
        <v>484</v>
      </c>
      <c r="C686" s="113" t="s">
        <v>253</v>
      </c>
      <c r="D686" s="113" t="s">
        <v>60</v>
      </c>
      <c r="E686" s="113" t="s">
        <v>674</v>
      </c>
      <c r="F686" s="113" t="s">
        <v>58</v>
      </c>
      <c r="G686" s="114">
        <f>G687</f>
        <v>0</v>
      </c>
      <c r="H686" s="114">
        <v>0</v>
      </c>
      <c r="I686" s="114">
        <v>0</v>
      </c>
    </row>
    <row r="687" spans="1:9" s="33" customFormat="1" ht="35.25" hidden="1" customHeight="1" x14ac:dyDescent="0.25">
      <c r="A687" s="119" t="s">
        <v>339</v>
      </c>
      <c r="B687" s="113" t="s">
        <v>484</v>
      </c>
      <c r="C687" s="113" t="s">
        <v>253</v>
      </c>
      <c r="D687" s="113" t="s">
        <v>60</v>
      </c>
      <c r="E687" s="113" t="s">
        <v>674</v>
      </c>
      <c r="F687" s="113" t="s">
        <v>340</v>
      </c>
      <c r="G687" s="114">
        <f>G688</f>
        <v>0</v>
      </c>
      <c r="H687" s="114">
        <v>0</v>
      </c>
      <c r="I687" s="114">
        <v>0</v>
      </c>
    </row>
    <row r="688" spans="1:9" s="33" customFormat="1" ht="21" hidden="1" customHeight="1" x14ac:dyDescent="0.25">
      <c r="A688" s="119" t="s">
        <v>341</v>
      </c>
      <c r="B688" s="113" t="s">
        <v>484</v>
      </c>
      <c r="C688" s="113" t="s">
        <v>253</v>
      </c>
      <c r="D688" s="113" t="s">
        <v>60</v>
      </c>
      <c r="E688" s="113" t="s">
        <v>674</v>
      </c>
      <c r="F688" s="113" t="s">
        <v>342</v>
      </c>
      <c r="G688" s="114"/>
      <c r="H688" s="114"/>
      <c r="I688" s="114"/>
    </row>
    <row r="689" spans="1:9" s="33" customFormat="1" ht="47.25" customHeight="1" x14ac:dyDescent="0.25">
      <c r="A689" s="119" t="s">
        <v>346</v>
      </c>
      <c r="B689" s="113" t="s">
        <v>484</v>
      </c>
      <c r="C689" s="113" t="s">
        <v>253</v>
      </c>
      <c r="D689" s="113" t="s">
        <v>60</v>
      </c>
      <c r="E689" s="113" t="s">
        <v>455</v>
      </c>
      <c r="F689" s="113" t="s">
        <v>58</v>
      </c>
      <c r="G689" s="114">
        <f>G690</f>
        <v>1485.3999999999999</v>
      </c>
      <c r="H689" s="114">
        <f t="shared" si="98"/>
        <v>1380.9</v>
      </c>
      <c r="I689" s="114">
        <f t="shared" si="98"/>
        <v>0</v>
      </c>
    </row>
    <row r="690" spans="1:9" s="33" customFormat="1" ht="28.5" customHeight="1" x14ac:dyDescent="0.25">
      <c r="A690" s="119" t="s">
        <v>339</v>
      </c>
      <c r="B690" s="113" t="s">
        <v>484</v>
      </c>
      <c r="C690" s="113" t="s">
        <v>253</v>
      </c>
      <c r="D690" s="113" t="s">
        <v>60</v>
      </c>
      <c r="E690" s="113" t="s">
        <v>455</v>
      </c>
      <c r="F690" s="113" t="s">
        <v>340</v>
      </c>
      <c r="G690" s="114">
        <f>G691</f>
        <v>1485.3999999999999</v>
      </c>
      <c r="H690" s="114">
        <f t="shared" si="98"/>
        <v>1380.9</v>
      </c>
      <c r="I690" s="114">
        <f t="shared" si="98"/>
        <v>0</v>
      </c>
    </row>
    <row r="691" spans="1:9" s="33" customFormat="1" ht="19.5" customHeight="1" x14ac:dyDescent="0.25">
      <c r="A691" s="119" t="s">
        <v>341</v>
      </c>
      <c r="B691" s="113" t="s">
        <v>484</v>
      </c>
      <c r="C691" s="113" t="s">
        <v>253</v>
      </c>
      <c r="D691" s="113" t="s">
        <v>60</v>
      </c>
      <c r="E691" s="113" t="s">
        <v>455</v>
      </c>
      <c r="F691" s="113" t="s">
        <v>342</v>
      </c>
      <c r="G691" s="114">
        <f>1509.1-23.7</f>
        <v>1485.3999999999999</v>
      </c>
      <c r="H691" s="114">
        <v>1380.9</v>
      </c>
      <c r="I691" s="114">
        <v>0</v>
      </c>
    </row>
    <row r="692" spans="1:9" s="33" customFormat="1" ht="31.5" hidden="1" customHeight="1" x14ac:dyDescent="0.25">
      <c r="A692" s="119" t="s">
        <v>334</v>
      </c>
      <c r="B692" s="113" t="s">
        <v>484</v>
      </c>
      <c r="C692" s="113" t="s">
        <v>253</v>
      </c>
      <c r="D692" s="113" t="s">
        <v>60</v>
      </c>
      <c r="E692" s="113" t="s">
        <v>335</v>
      </c>
      <c r="F692" s="113" t="s">
        <v>58</v>
      </c>
      <c r="G692" s="114">
        <f>G693</f>
        <v>0</v>
      </c>
      <c r="H692" s="146"/>
      <c r="I692" s="146"/>
    </row>
    <row r="693" spans="1:9" s="33" customFormat="1" ht="30.75" hidden="1" customHeight="1" x14ac:dyDescent="0.25">
      <c r="A693" s="119" t="s">
        <v>449</v>
      </c>
      <c r="B693" s="113" t="s">
        <v>484</v>
      </c>
      <c r="C693" s="113" t="s">
        <v>253</v>
      </c>
      <c r="D693" s="113" t="s">
        <v>60</v>
      </c>
      <c r="E693" s="113" t="s">
        <v>450</v>
      </c>
      <c r="F693" s="113" t="s">
        <v>58</v>
      </c>
      <c r="G693" s="114">
        <f>G694</f>
        <v>0</v>
      </c>
      <c r="H693" s="146"/>
      <c r="I693" s="146"/>
    </row>
    <row r="694" spans="1:9" s="33" customFormat="1" ht="15" hidden="1" x14ac:dyDescent="0.25">
      <c r="A694" s="119" t="s">
        <v>134</v>
      </c>
      <c r="B694" s="113" t="s">
        <v>484</v>
      </c>
      <c r="C694" s="113" t="s">
        <v>253</v>
      </c>
      <c r="D694" s="113" t="s">
        <v>60</v>
      </c>
      <c r="E694" s="113" t="s">
        <v>451</v>
      </c>
      <c r="F694" s="113" t="s">
        <v>58</v>
      </c>
      <c r="G694" s="114">
        <f>G696</f>
        <v>0</v>
      </c>
      <c r="H694" s="146"/>
      <c r="I694" s="146"/>
    </row>
    <row r="695" spans="1:9" s="33" customFormat="1" ht="24.75" hidden="1" customHeight="1" x14ac:dyDescent="0.25">
      <c r="A695" s="119" t="s">
        <v>339</v>
      </c>
      <c r="B695" s="113" t="s">
        <v>484</v>
      </c>
      <c r="C695" s="113" t="s">
        <v>253</v>
      </c>
      <c r="D695" s="113" t="s">
        <v>60</v>
      </c>
      <c r="E695" s="113" t="s">
        <v>493</v>
      </c>
      <c r="F695" s="113" t="s">
        <v>340</v>
      </c>
      <c r="G695" s="114">
        <f>G696</f>
        <v>0</v>
      </c>
      <c r="H695" s="146"/>
      <c r="I695" s="146"/>
    </row>
    <row r="696" spans="1:9" s="33" customFormat="1" ht="21.75" hidden="1" customHeight="1" x14ac:dyDescent="0.25">
      <c r="A696" s="119" t="s">
        <v>341</v>
      </c>
      <c r="B696" s="113" t="s">
        <v>484</v>
      </c>
      <c r="C696" s="113" t="s">
        <v>253</v>
      </c>
      <c r="D696" s="113" t="s">
        <v>60</v>
      </c>
      <c r="E696" s="113" t="s">
        <v>451</v>
      </c>
      <c r="F696" s="113" t="s">
        <v>342</v>
      </c>
      <c r="G696" s="114">
        <f>6-6</f>
        <v>0</v>
      </c>
      <c r="H696" s="146"/>
      <c r="I696" s="146"/>
    </row>
    <row r="697" spans="1:9" s="33" customFormat="1" ht="30.75" hidden="1" customHeight="1" x14ac:dyDescent="0.25">
      <c r="A697" s="128" t="s">
        <v>456</v>
      </c>
      <c r="B697" s="113" t="s">
        <v>484</v>
      </c>
      <c r="C697" s="113" t="s">
        <v>253</v>
      </c>
      <c r="D697" s="113" t="s">
        <v>60</v>
      </c>
      <c r="E697" s="113" t="s">
        <v>457</v>
      </c>
      <c r="F697" s="113" t="s">
        <v>58</v>
      </c>
      <c r="G697" s="114">
        <f>G698</f>
        <v>0</v>
      </c>
      <c r="H697" s="146"/>
      <c r="I697" s="146"/>
    </row>
    <row r="698" spans="1:9" s="33" customFormat="1" ht="26.25" hidden="1" x14ac:dyDescent="0.25">
      <c r="A698" s="119" t="s">
        <v>458</v>
      </c>
      <c r="B698" s="113" t="s">
        <v>484</v>
      </c>
      <c r="C698" s="113" t="s">
        <v>253</v>
      </c>
      <c r="D698" s="113" t="s">
        <v>60</v>
      </c>
      <c r="E698" s="113" t="s">
        <v>457</v>
      </c>
      <c r="F698" s="113" t="s">
        <v>78</v>
      </c>
      <c r="G698" s="114">
        <f>G699</f>
        <v>0</v>
      </c>
      <c r="H698" s="146"/>
      <c r="I698" s="146"/>
    </row>
    <row r="699" spans="1:9" s="33" customFormat="1" ht="26.25" hidden="1" x14ac:dyDescent="0.25">
      <c r="A699" s="119" t="s">
        <v>208</v>
      </c>
      <c r="B699" s="113" t="s">
        <v>484</v>
      </c>
      <c r="C699" s="113" t="s">
        <v>253</v>
      </c>
      <c r="D699" s="113" t="s">
        <v>60</v>
      </c>
      <c r="E699" s="113" t="s">
        <v>457</v>
      </c>
      <c r="F699" s="113" t="s">
        <v>80</v>
      </c>
      <c r="G699" s="114">
        <v>0</v>
      </c>
      <c r="H699" s="146"/>
      <c r="I699" s="146"/>
    </row>
    <row r="700" spans="1:9" s="35" customFormat="1" ht="12" hidden="1" customHeight="1" x14ac:dyDescent="0.25">
      <c r="A700" s="119" t="s">
        <v>494</v>
      </c>
      <c r="B700" s="113" t="s">
        <v>484</v>
      </c>
      <c r="C700" s="113" t="s">
        <v>56</v>
      </c>
      <c r="D700" s="113" t="s">
        <v>56</v>
      </c>
      <c r="E700" s="113" t="s">
        <v>57</v>
      </c>
      <c r="F700" s="113" t="s">
        <v>58</v>
      </c>
      <c r="G700" s="114">
        <f>G701</f>
        <v>6649</v>
      </c>
      <c r="H700" s="146"/>
      <c r="I700" s="146"/>
    </row>
    <row r="701" spans="1:9" s="33" customFormat="1" ht="15" hidden="1" x14ac:dyDescent="0.25">
      <c r="A701" s="119" t="s">
        <v>54</v>
      </c>
      <c r="B701" s="113" t="s">
        <v>484</v>
      </c>
      <c r="C701" s="113" t="s">
        <v>55</v>
      </c>
      <c r="D701" s="113" t="s">
        <v>56</v>
      </c>
      <c r="E701" s="113" t="s">
        <v>57</v>
      </c>
      <c r="F701" s="113" t="s">
        <v>58</v>
      </c>
      <c r="G701" s="114">
        <f>G702</f>
        <v>6649</v>
      </c>
      <c r="H701" s="146"/>
      <c r="I701" s="146"/>
    </row>
    <row r="702" spans="1:9" s="33" customFormat="1" ht="15" hidden="1" x14ac:dyDescent="0.25">
      <c r="A702" s="119" t="s">
        <v>128</v>
      </c>
      <c r="B702" s="113" t="s">
        <v>484</v>
      </c>
      <c r="C702" s="113" t="s">
        <v>55</v>
      </c>
      <c r="D702" s="113" t="s">
        <v>129</v>
      </c>
      <c r="E702" s="113" t="s">
        <v>57</v>
      </c>
      <c r="F702" s="113" t="s">
        <v>58</v>
      </c>
      <c r="G702" s="114">
        <f>G703+G712+G725</f>
        <v>6649</v>
      </c>
      <c r="H702" s="146"/>
      <c r="I702" s="146"/>
    </row>
    <row r="703" spans="1:9" s="33" customFormat="1" ht="26.25" hidden="1" x14ac:dyDescent="0.25">
      <c r="A703" s="119" t="s">
        <v>495</v>
      </c>
      <c r="B703" s="113" t="s">
        <v>484</v>
      </c>
      <c r="C703" s="113" t="s">
        <v>55</v>
      </c>
      <c r="D703" s="113" t="s">
        <v>129</v>
      </c>
      <c r="E703" s="113" t="s">
        <v>187</v>
      </c>
      <c r="F703" s="113" t="s">
        <v>58</v>
      </c>
      <c r="G703" s="114">
        <f>G704+G707</f>
        <v>5936.4</v>
      </c>
      <c r="H703" s="146"/>
      <c r="I703" s="146"/>
    </row>
    <row r="704" spans="1:9" s="33" customFormat="1" ht="43.5" hidden="1" customHeight="1" x14ac:dyDescent="0.25">
      <c r="A704" s="119" t="s">
        <v>188</v>
      </c>
      <c r="B704" s="113" t="s">
        <v>484</v>
      </c>
      <c r="C704" s="113" t="s">
        <v>55</v>
      </c>
      <c r="D704" s="113" t="s">
        <v>129</v>
      </c>
      <c r="E704" s="113" t="s">
        <v>189</v>
      </c>
      <c r="F704" s="113" t="s">
        <v>58</v>
      </c>
      <c r="G704" s="114">
        <f>G705</f>
        <v>548.4</v>
      </c>
      <c r="H704" s="146"/>
      <c r="I704" s="146"/>
    </row>
    <row r="705" spans="1:9" s="33" customFormat="1" ht="17.25" hidden="1" customHeight="1" x14ac:dyDescent="0.25">
      <c r="A705" s="119" t="s">
        <v>81</v>
      </c>
      <c r="B705" s="113" t="s">
        <v>484</v>
      </c>
      <c r="C705" s="113" t="s">
        <v>55</v>
      </c>
      <c r="D705" s="113" t="s">
        <v>129</v>
      </c>
      <c r="E705" s="113" t="s">
        <v>189</v>
      </c>
      <c r="F705" s="113" t="s">
        <v>82</v>
      </c>
      <c r="G705" s="114">
        <f>G706</f>
        <v>548.4</v>
      </c>
      <c r="H705" s="146"/>
      <c r="I705" s="146"/>
    </row>
    <row r="706" spans="1:9" s="33" customFormat="1" ht="15" hidden="1" x14ac:dyDescent="0.25">
      <c r="A706" s="119" t="s">
        <v>83</v>
      </c>
      <c r="B706" s="113" t="s">
        <v>484</v>
      </c>
      <c r="C706" s="113" t="s">
        <v>55</v>
      </c>
      <c r="D706" s="113" t="s">
        <v>129</v>
      </c>
      <c r="E706" s="113" t="s">
        <v>189</v>
      </c>
      <c r="F706" s="113" t="s">
        <v>84</v>
      </c>
      <c r="G706" s="114">
        <v>548.4</v>
      </c>
      <c r="H706" s="146"/>
      <c r="I706" s="146"/>
    </row>
    <row r="707" spans="1:9" s="33" customFormat="1" ht="26.25" hidden="1" customHeight="1" x14ac:dyDescent="0.25">
      <c r="A707" s="119" t="s">
        <v>190</v>
      </c>
      <c r="B707" s="113" t="s">
        <v>484</v>
      </c>
      <c r="C707" s="113" t="s">
        <v>55</v>
      </c>
      <c r="D707" s="113" t="s">
        <v>129</v>
      </c>
      <c r="E707" s="113" t="s">
        <v>191</v>
      </c>
      <c r="F707" s="113" t="s">
        <v>58</v>
      </c>
      <c r="G707" s="114">
        <f>G708+G710</f>
        <v>5388</v>
      </c>
      <c r="H707" s="146"/>
      <c r="I707" s="146"/>
    </row>
    <row r="708" spans="1:9" s="33" customFormat="1" ht="64.5" hidden="1" x14ac:dyDescent="0.25">
      <c r="A708" s="119" t="s">
        <v>67</v>
      </c>
      <c r="B708" s="113" t="s">
        <v>484</v>
      </c>
      <c r="C708" s="113" t="s">
        <v>55</v>
      </c>
      <c r="D708" s="113" t="s">
        <v>129</v>
      </c>
      <c r="E708" s="113" t="s">
        <v>191</v>
      </c>
      <c r="F708" s="113" t="s">
        <v>68</v>
      </c>
      <c r="G708" s="114">
        <f>G709</f>
        <v>2959.1</v>
      </c>
      <c r="H708" s="146"/>
      <c r="I708" s="146"/>
    </row>
    <row r="709" spans="1:9" s="33" customFormat="1" ht="15" hidden="1" x14ac:dyDescent="0.25">
      <c r="A709" s="119" t="s">
        <v>192</v>
      </c>
      <c r="B709" s="113" t="s">
        <v>484</v>
      </c>
      <c r="C709" s="113" t="s">
        <v>55</v>
      </c>
      <c r="D709" s="113" t="s">
        <v>129</v>
      </c>
      <c r="E709" s="113" t="s">
        <v>191</v>
      </c>
      <c r="F709" s="113" t="s">
        <v>193</v>
      </c>
      <c r="G709" s="114">
        <v>2959.1</v>
      </c>
      <c r="H709" s="146"/>
      <c r="I709" s="146"/>
    </row>
    <row r="710" spans="1:9" s="33" customFormat="1" ht="26.25" hidden="1" x14ac:dyDescent="0.25">
      <c r="A710" s="119" t="s">
        <v>77</v>
      </c>
      <c r="B710" s="113" t="s">
        <v>484</v>
      </c>
      <c r="C710" s="113" t="s">
        <v>55</v>
      </c>
      <c r="D710" s="113" t="s">
        <v>129</v>
      </c>
      <c r="E710" s="113" t="s">
        <v>191</v>
      </c>
      <c r="F710" s="113" t="s">
        <v>78</v>
      </c>
      <c r="G710" s="114">
        <f>G711</f>
        <v>2428.9</v>
      </c>
      <c r="H710" s="146"/>
      <c r="I710" s="146"/>
    </row>
    <row r="711" spans="1:9" s="33" customFormat="1" ht="26.25" hidden="1" x14ac:dyDescent="0.25">
      <c r="A711" s="119" t="s">
        <v>79</v>
      </c>
      <c r="B711" s="113" t="s">
        <v>484</v>
      </c>
      <c r="C711" s="113" t="s">
        <v>55</v>
      </c>
      <c r="D711" s="113" t="s">
        <v>129</v>
      </c>
      <c r="E711" s="113" t="s">
        <v>191</v>
      </c>
      <c r="F711" s="113" t="s">
        <v>80</v>
      </c>
      <c r="G711" s="114">
        <v>2428.9</v>
      </c>
      <c r="H711" s="146"/>
      <c r="I711" s="146"/>
    </row>
    <row r="712" spans="1:9" s="33" customFormat="1" ht="26.25" hidden="1" customHeight="1" x14ac:dyDescent="0.25">
      <c r="A712" s="128" t="s">
        <v>479</v>
      </c>
      <c r="B712" s="113" t="s">
        <v>484</v>
      </c>
      <c r="C712" s="113" t="s">
        <v>55</v>
      </c>
      <c r="D712" s="113" t="s">
        <v>129</v>
      </c>
      <c r="E712" s="113" t="s">
        <v>136</v>
      </c>
      <c r="F712" s="113" t="s">
        <v>58</v>
      </c>
      <c r="G712" s="114">
        <f>G713+G717+G721</f>
        <v>625</v>
      </c>
      <c r="H712" s="146"/>
      <c r="I712" s="146"/>
    </row>
    <row r="713" spans="1:9" s="33" customFormat="1" ht="69" hidden="1" customHeight="1" x14ac:dyDescent="0.25">
      <c r="A713" s="128" t="s">
        <v>143</v>
      </c>
      <c r="B713" s="113" t="s">
        <v>484</v>
      </c>
      <c r="C713" s="113" t="s">
        <v>55</v>
      </c>
      <c r="D713" s="113" t="s">
        <v>129</v>
      </c>
      <c r="E713" s="113" t="s">
        <v>144</v>
      </c>
      <c r="F713" s="113" t="s">
        <v>58</v>
      </c>
      <c r="G713" s="114">
        <f>G714</f>
        <v>7</v>
      </c>
      <c r="H713" s="146"/>
      <c r="I713" s="146"/>
    </row>
    <row r="714" spans="1:9" s="33" customFormat="1" ht="18.75" hidden="1" customHeight="1" x14ac:dyDescent="0.25">
      <c r="A714" s="128" t="s">
        <v>134</v>
      </c>
      <c r="B714" s="113" t="s">
        <v>484</v>
      </c>
      <c r="C714" s="113" t="s">
        <v>55</v>
      </c>
      <c r="D714" s="113" t="s">
        <v>129</v>
      </c>
      <c r="E714" s="113" t="s">
        <v>145</v>
      </c>
      <c r="F714" s="113" t="s">
        <v>58</v>
      </c>
      <c r="G714" s="114">
        <f>G715</f>
        <v>7</v>
      </c>
      <c r="H714" s="146"/>
      <c r="I714" s="146"/>
    </row>
    <row r="715" spans="1:9" s="33" customFormat="1" ht="26.25" hidden="1" customHeight="1" x14ac:dyDescent="0.25">
      <c r="A715" s="119" t="s">
        <v>77</v>
      </c>
      <c r="B715" s="113" t="s">
        <v>484</v>
      </c>
      <c r="C715" s="113" t="s">
        <v>55</v>
      </c>
      <c r="D715" s="113" t="s">
        <v>129</v>
      </c>
      <c r="E715" s="113" t="s">
        <v>145</v>
      </c>
      <c r="F715" s="113" t="s">
        <v>78</v>
      </c>
      <c r="G715" s="114">
        <f>G716</f>
        <v>7</v>
      </c>
      <c r="H715" s="146"/>
      <c r="I715" s="146"/>
    </row>
    <row r="716" spans="1:9" s="33" customFormat="1" ht="26.25" hidden="1" customHeight="1" x14ac:dyDescent="0.25">
      <c r="A716" s="119" t="s">
        <v>79</v>
      </c>
      <c r="B716" s="113" t="s">
        <v>484</v>
      </c>
      <c r="C716" s="113" t="s">
        <v>55</v>
      </c>
      <c r="D716" s="113" t="s">
        <v>129</v>
      </c>
      <c r="E716" s="113" t="s">
        <v>145</v>
      </c>
      <c r="F716" s="113" t="s">
        <v>80</v>
      </c>
      <c r="G716" s="114">
        <f>5+2</f>
        <v>7</v>
      </c>
      <c r="H716" s="146"/>
      <c r="I716" s="146"/>
    </row>
    <row r="717" spans="1:9" s="33" customFormat="1" ht="26.25" hidden="1" customHeight="1" x14ac:dyDescent="0.25">
      <c r="A717" s="119" t="s">
        <v>146</v>
      </c>
      <c r="B717" s="113" t="s">
        <v>484</v>
      </c>
      <c r="C717" s="113" t="s">
        <v>55</v>
      </c>
      <c r="D717" s="113" t="s">
        <v>129</v>
      </c>
      <c r="E717" s="113" t="s">
        <v>147</v>
      </c>
      <c r="F717" s="113" t="s">
        <v>58</v>
      </c>
      <c r="G717" s="114">
        <f>G718</f>
        <v>28</v>
      </c>
      <c r="H717" s="146"/>
      <c r="I717" s="146"/>
    </row>
    <row r="718" spans="1:9" s="33" customFormat="1" ht="20.25" hidden="1" customHeight="1" x14ac:dyDescent="0.25">
      <c r="A718" s="128" t="s">
        <v>134</v>
      </c>
      <c r="B718" s="113" t="s">
        <v>484</v>
      </c>
      <c r="C718" s="113" t="s">
        <v>55</v>
      </c>
      <c r="D718" s="113" t="s">
        <v>129</v>
      </c>
      <c r="E718" s="113" t="s">
        <v>148</v>
      </c>
      <c r="F718" s="113" t="s">
        <v>58</v>
      </c>
      <c r="G718" s="114">
        <f>G719</f>
        <v>28</v>
      </c>
      <c r="H718" s="146"/>
      <c r="I718" s="146"/>
    </row>
    <row r="719" spans="1:9" s="33" customFormat="1" ht="26.25" hidden="1" customHeight="1" x14ac:dyDescent="0.25">
      <c r="A719" s="119" t="s">
        <v>77</v>
      </c>
      <c r="B719" s="113" t="s">
        <v>484</v>
      </c>
      <c r="C719" s="113" t="s">
        <v>55</v>
      </c>
      <c r="D719" s="113" t="s">
        <v>129</v>
      </c>
      <c r="E719" s="113" t="s">
        <v>148</v>
      </c>
      <c r="F719" s="113" t="s">
        <v>78</v>
      </c>
      <c r="G719" s="114">
        <f>G720</f>
        <v>28</v>
      </c>
      <c r="H719" s="146"/>
      <c r="I719" s="146"/>
    </row>
    <row r="720" spans="1:9" s="33" customFormat="1" ht="26.25" hidden="1" x14ac:dyDescent="0.25">
      <c r="A720" s="119" t="s">
        <v>79</v>
      </c>
      <c r="B720" s="113" t="s">
        <v>484</v>
      </c>
      <c r="C720" s="113" t="s">
        <v>55</v>
      </c>
      <c r="D720" s="113" t="s">
        <v>129</v>
      </c>
      <c r="E720" s="113" t="s">
        <v>148</v>
      </c>
      <c r="F720" s="113" t="s">
        <v>80</v>
      </c>
      <c r="G720" s="114">
        <v>28</v>
      </c>
      <c r="H720" s="146"/>
      <c r="I720" s="146"/>
    </row>
    <row r="721" spans="1:9" s="33" customFormat="1" ht="42.75" hidden="1" customHeight="1" x14ac:dyDescent="0.25">
      <c r="A721" s="119" t="s">
        <v>149</v>
      </c>
      <c r="B721" s="113" t="s">
        <v>484</v>
      </c>
      <c r="C721" s="113" t="s">
        <v>55</v>
      </c>
      <c r="D721" s="113" t="s">
        <v>129</v>
      </c>
      <c r="E721" s="113" t="s">
        <v>150</v>
      </c>
      <c r="F721" s="113" t="s">
        <v>58</v>
      </c>
      <c r="G721" s="114">
        <f>G722</f>
        <v>590</v>
      </c>
      <c r="H721" s="146"/>
      <c r="I721" s="146"/>
    </row>
    <row r="722" spans="1:9" s="33" customFormat="1" ht="20.25" hidden="1" customHeight="1" x14ac:dyDescent="0.25">
      <c r="A722" s="128" t="s">
        <v>134</v>
      </c>
      <c r="B722" s="113" t="s">
        <v>484</v>
      </c>
      <c r="C722" s="113" t="s">
        <v>55</v>
      </c>
      <c r="D722" s="113" t="s">
        <v>129</v>
      </c>
      <c r="E722" s="113" t="s">
        <v>151</v>
      </c>
      <c r="F722" s="113" t="s">
        <v>58</v>
      </c>
      <c r="G722" s="114">
        <f>G723</f>
        <v>590</v>
      </c>
      <c r="H722" s="146"/>
      <c r="I722" s="146"/>
    </row>
    <row r="723" spans="1:9" s="33" customFormat="1" ht="25.5" hidden="1" customHeight="1" x14ac:dyDescent="0.25">
      <c r="A723" s="119" t="s">
        <v>77</v>
      </c>
      <c r="B723" s="113" t="s">
        <v>484</v>
      </c>
      <c r="C723" s="113" t="s">
        <v>55</v>
      </c>
      <c r="D723" s="113" t="s">
        <v>129</v>
      </c>
      <c r="E723" s="113" t="s">
        <v>151</v>
      </c>
      <c r="F723" s="113" t="s">
        <v>78</v>
      </c>
      <c r="G723" s="114">
        <f>G724</f>
        <v>590</v>
      </c>
      <c r="H723" s="146"/>
      <c r="I723" s="146"/>
    </row>
    <row r="724" spans="1:9" s="33" customFormat="1" ht="32.25" hidden="1" customHeight="1" x14ac:dyDescent="0.25">
      <c r="A724" s="119" t="s">
        <v>79</v>
      </c>
      <c r="B724" s="113" t="s">
        <v>484</v>
      </c>
      <c r="C724" s="113" t="s">
        <v>55</v>
      </c>
      <c r="D724" s="113" t="s">
        <v>129</v>
      </c>
      <c r="E724" s="113" t="s">
        <v>151</v>
      </c>
      <c r="F724" s="113" t="s">
        <v>80</v>
      </c>
      <c r="G724" s="114">
        <v>590</v>
      </c>
      <c r="H724" s="146"/>
      <c r="I724" s="146"/>
    </row>
    <row r="725" spans="1:9" s="33" customFormat="1" ht="45" hidden="1" customHeight="1" x14ac:dyDescent="0.25">
      <c r="A725" s="119" t="s">
        <v>157</v>
      </c>
      <c r="B725" s="113" t="s">
        <v>484</v>
      </c>
      <c r="C725" s="113" t="s">
        <v>55</v>
      </c>
      <c r="D725" s="113" t="s">
        <v>129</v>
      </c>
      <c r="E725" s="113" t="s">
        <v>158</v>
      </c>
      <c r="F725" s="113" t="s">
        <v>58</v>
      </c>
      <c r="G725" s="114">
        <f>G726</f>
        <v>87.6</v>
      </c>
      <c r="H725" s="146"/>
      <c r="I725" s="146"/>
    </row>
    <row r="726" spans="1:9" s="33" customFormat="1" ht="42" hidden="1" customHeight="1" x14ac:dyDescent="0.25">
      <c r="A726" s="119" t="s">
        <v>159</v>
      </c>
      <c r="B726" s="113" t="s">
        <v>484</v>
      </c>
      <c r="C726" s="113" t="s">
        <v>55</v>
      </c>
      <c r="D726" s="113" t="s">
        <v>129</v>
      </c>
      <c r="E726" s="113" t="s">
        <v>160</v>
      </c>
      <c r="F726" s="113" t="s">
        <v>58</v>
      </c>
      <c r="G726" s="114">
        <f>G727</f>
        <v>87.6</v>
      </c>
      <c r="H726" s="146"/>
      <c r="I726" s="146"/>
    </row>
    <row r="727" spans="1:9" s="33" customFormat="1" ht="43.5" hidden="1" customHeight="1" x14ac:dyDescent="0.25">
      <c r="A727" s="119" t="s">
        <v>161</v>
      </c>
      <c r="B727" s="113" t="s">
        <v>484</v>
      </c>
      <c r="C727" s="113" t="s">
        <v>55</v>
      </c>
      <c r="D727" s="113" t="s">
        <v>129</v>
      </c>
      <c r="E727" s="113" t="s">
        <v>162</v>
      </c>
      <c r="F727" s="113" t="s">
        <v>58</v>
      </c>
      <c r="G727" s="114">
        <f>G728</f>
        <v>87.6</v>
      </c>
      <c r="H727" s="146"/>
      <c r="I727" s="146"/>
    </row>
    <row r="728" spans="1:9" s="33" customFormat="1" ht="18.75" hidden="1" customHeight="1" x14ac:dyDescent="0.25">
      <c r="A728" s="119" t="s">
        <v>134</v>
      </c>
      <c r="B728" s="113" t="s">
        <v>484</v>
      </c>
      <c r="C728" s="113" t="s">
        <v>55</v>
      </c>
      <c r="D728" s="113" t="s">
        <v>129</v>
      </c>
      <c r="E728" s="113" t="s">
        <v>163</v>
      </c>
      <c r="F728" s="113" t="s">
        <v>58</v>
      </c>
      <c r="G728" s="114">
        <f>G729</f>
        <v>87.6</v>
      </c>
      <c r="H728" s="146"/>
      <c r="I728" s="146"/>
    </row>
    <row r="729" spans="1:9" s="33" customFormat="1" ht="32.25" hidden="1" customHeight="1" x14ac:dyDescent="0.25">
      <c r="A729" s="119" t="s">
        <v>77</v>
      </c>
      <c r="B729" s="113" t="s">
        <v>484</v>
      </c>
      <c r="C729" s="113" t="s">
        <v>55</v>
      </c>
      <c r="D729" s="113" t="s">
        <v>129</v>
      </c>
      <c r="E729" s="113" t="s">
        <v>163</v>
      </c>
      <c r="F729" s="113" t="s">
        <v>78</v>
      </c>
      <c r="G729" s="114">
        <f>G730</f>
        <v>87.6</v>
      </c>
      <c r="H729" s="146"/>
      <c r="I729" s="146"/>
    </row>
    <row r="730" spans="1:9" s="33" customFormat="1" ht="32.25" hidden="1" customHeight="1" x14ac:dyDescent="0.25">
      <c r="A730" s="119" t="s">
        <v>79</v>
      </c>
      <c r="B730" s="113" t="s">
        <v>484</v>
      </c>
      <c r="C730" s="113" t="s">
        <v>55</v>
      </c>
      <c r="D730" s="113" t="s">
        <v>129</v>
      </c>
      <c r="E730" s="113" t="s">
        <v>163</v>
      </c>
      <c r="F730" s="113" t="s">
        <v>80</v>
      </c>
      <c r="G730" s="114">
        <v>87.6</v>
      </c>
      <c r="H730" s="146"/>
      <c r="I730" s="146"/>
    </row>
    <row r="731" spans="1:9" s="33" customFormat="1" ht="44.25" customHeight="1" x14ac:dyDescent="0.25">
      <c r="A731" s="119" t="s">
        <v>648</v>
      </c>
      <c r="B731" s="113" t="s">
        <v>484</v>
      </c>
      <c r="C731" s="113" t="s">
        <v>253</v>
      </c>
      <c r="D731" s="113" t="s">
        <v>60</v>
      </c>
      <c r="E731" s="113" t="s">
        <v>675</v>
      </c>
      <c r="F731" s="113" t="s">
        <v>58</v>
      </c>
      <c r="G731" s="114">
        <f>G732</f>
        <v>1.2</v>
      </c>
      <c r="H731" s="114">
        <f t="shared" ref="H731:I732" si="100">H732</f>
        <v>0</v>
      </c>
      <c r="I731" s="114">
        <f t="shared" si="100"/>
        <v>0</v>
      </c>
    </row>
    <row r="732" spans="1:9" s="33" customFormat="1" ht="32.25" customHeight="1" x14ac:dyDescent="0.25">
      <c r="A732" s="119" t="s">
        <v>339</v>
      </c>
      <c r="B732" s="113" t="s">
        <v>484</v>
      </c>
      <c r="C732" s="113" t="s">
        <v>253</v>
      </c>
      <c r="D732" s="113" t="s">
        <v>60</v>
      </c>
      <c r="E732" s="113" t="s">
        <v>675</v>
      </c>
      <c r="F732" s="113" t="s">
        <v>340</v>
      </c>
      <c r="G732" s="114">
        <f>G733</f>
        <v>1.2</v>
      </c>
      <c r="H732" s="114">
        <f t="shared" si="100"/>
        <v>0</v>
      </c>
      <c r="I732" s="114">
        <f t="shared" si="100"/>
        <v>0</v>
      </c>
    </row>
    <row r="733" spans="1:9" s="33" customFormat="1" ht="32.25" customHeight="1" x14ac:dyDescent="0.25">
      <c r="A733" s="119" t="s">
        <v>341</v>
      </c>
      <c r="B733" s="113" t="s">
        <v>484</v>
      </c>
      <c r="C733" s="113" t="s">
        <v>253</v>
      </c>
      <c r="D733" s="113" t="s">
        <v>60</v>
      </c>
      <c r="E733" s="113" t="s">
        <v>675</v>
      </c>
      <c r="F733" s="113" t="s">
        <v>342</v>
      </c>
      <c r="G733" s="114">
        <v>1.2</v>
      </c>
      <c r="H733" s="114">
        <v>0</v>
      </c>
      <c r="I733" s="114">
        <v>0</v>
      </c>
    </row>
    <row r="734" spans="1:9" s="33" customFormat="1" ht="32.25" customHeight="1" x14ac:dyDescent="0.25">
      <c r="A734" s="119" t="s">
        <v>645</v>
      </c>
      <c r="B734" s="113" t="s">
        <v>484</v>
      </c>
      <c r="C734" s="113" t="s">
        <v>253</v>
      </c>
      <c r="D734" s="113" t="s">
        <v>60</v>
      </c>
      <c r="E734" s="113" t="s">
        <v>676</v>
      </c>
      <c r="F734" s="113" t="s">
        <v>58</v>
      </c>
      <c r="G734" s="114">
        <f>G735</f>
        <v>23.7</v>
      </c>
      <c r="H734" s="114">
        <f t="shared" ref="H734:I735" si="101">H735</f>
        <v>0</v>
      </c>
      <c r="I734" s="114">
        <f t="shared" si="101"/>
        <v>0</v>
      </c>
    </row>
    <row r="735" spans="1:9" s="33" customFormat="1" ht="32.25" customHeight="1" x14ac:dyDescent="0.25">
      <c r="A735" s="119" t="s">
        <v>339</v>
      </c>
      <c r="B735" s="113" t="s">
        <v>484</v>
      </c>
      <c r="C735" s="113" t="s">
        <v>253</v>
      </c>
      <c r="D735" s="113" t="s">
        <v>60</v>
      </c>
      <c r="E735" s="113" t="s">
        <v>676</v>
      </c>
      <c r="F735" s="113" t="s">
        <v>340</v>
      </c>
      <c r="G735" s="114">
        <f>G736</f>
        <v>23.7</v>
      </c>
      <c r="H735" s="114">
        <f t="shared" si="101"/>
        <v>0</v>
      </c>
      <c r="I735" s="114">
        <f t="shared" si="101"/>
        <v>0</v>
      </c>
    </row>
    <row r="736" spans="1:9" s="33" customFormat="1" ht="32.25" customHeight="1" x14ac:dyDescent="0.25">
      <c r="A736" s="119" t="s">
        <v>341</v>
      </c>
      <c r="B736" s="113" t="s">
        <v>484</v>
      </c>
      <c r="C736" s="113" t="s">
        <v>253</v>
      </c>
      <c r="D736" s="113" t="s">
        <v>60</v>
      </c>
      <c r="E736" s="113" t="s">
        <v>676</v>
      </c>
      <c r="F736" s="113" t="s">
        <v>342</v>
      </c>
      <c r="G736" s="114">
        <v>23.7</v>
      </c>
      <c r="H736" s="138">
        <v>0</v>
      </c>
      <c r="I736" s="138">
        <v>0</v>
      </c>
    </row>
    <row r="737" spans="1:9" s="33" customFormat="1" ht="32.25" hidden="1" customHeight="1" x14ac:dyDescent="0.25">
      <c r="A737" s="119" t="s">
        <v>677</v>
      </c>
      <c r="B737" s="113" t="s">
        <v>484</v>
      </c>
      <c r="C737" s="113" t="s">
        <v>253</v>
      </c>
      <c r="D737" s="113" t="s">
        <v>60</v>
      </c>
      <c r="E737" s="113" t="s">
        <v>678</v>
      </c>
      <c r="F737" s="113" t="s">
        <v>58</v>
      </c>
      <c r="G737" s="114">
        <f>G738</f>
        <v>0</v>
      </c>
      <c r="H737" s="138">
        <v>0</v>
      </c>
      <c r="I737" s="138">
        <v>0</v>
      </c>
    </row>
    <row r="738" spans="1:9" s="33" customFormat="1" ht="32.25" hidden="1" customHeight="1" x14ac:dyDescent="0.25">
      <c r="A738" s="119" t="s">
        <v>339</v>
      </c>
      <c r="B738" s="113" t="s">
        <v>484</v>
      </c>
      <c r="C738" s="113" t="s">
        <v>253</v>
      </c>
      <c r="D738" s="113" t="s">
        <v>60</v>
      </c>
      <c r="E738" s="113" t="s">
        <v>678</v>
      </c>
      <c r="F738" s="113" t="s">
        <v>340</v>
      </c>
      <c r="G738" s="114">
        <f>G739</f>
        <v>0</v>
      </c>
      <c r="H738" s="138">
        <v>0</v>
      </c>
      <c r="I738" s="138">
        <v>0</v>
      </c>
    </row>
    <row r="739" spans="1:9" s="33" customFormat="1" ht="25.5" hidden="1" customHeight="1" x14ac:dyDescent="0.25">
      <c r="A739" s="119" t="s">
        <v>341</v>
      </c>
      <c r="B739" s="113" t="s">
        <v>484</v>
      </c>
      <c r="C739" s="113" t="s">
        <v>253</v>
      </c>
      <c r="D739" s="113" t="s">
        <v>60</v>
      </c>
      <c r="E739" s="113" t="s">
        <v>678</v>
      </c>
      <c r="F739" s="113" t="s">
        <v>342</v>
      </c>
      <c r="G739" s="114"/>
      <c r="H739" s="138"/>
      <c r="I739" s="138"/>
    </row>
    <row r="740" spans="1:9" s="33" customFormat="1" ht="84" customHeight="1" x14ac:dyDescent="0.25">
      <c r="A740" s="119" t="s">
        <v>800</v>
      </c>
      <c r="B740" s="113" t="s">
        <v>484</v>
      </c>
      <c r="C740" s="113" t="s">
        <v>253</v>
      </c>
      <c r="D740" s="113" t="s">
        <v>60</v>
      </c>
      <c r="E740" s="113" t="s">
        <v>801</v>
      </c>
      <c r="F740" s="113" t="s">
        <v>58</v>
      </c>
      <c r="G740" s="114">
        <v>0</v>
      </c>
      <c r="H740" s="114">
        <v>0</v>
      </c>
      <c r="I740" s="114">
        <f>I741</f>
        <v>1260.7</v>
      </c>
    </row>
    <row r="741" spans="1:9" s="33" customFormat="1" ht="25.5" customHeight="1" x14ac:dyDescent="0.25">
      <c r="A741" s="119" t="s">
        <v>346</v>
      </c>
      <c r="B741" s="113" t="s">
        <v>484</v>
      </c>
      <c r="C741" s="113" t="s">
        <v>253</v>
      </c>
      <c r="D741" s="113" t="s">
        <v>60</v>
      </c>
      <c r="E741" s="113" t="s">
        <v>802</v>
      </c>
      <c r="F741" s="113" t="s">
        <v>58</v>
      </c>
      <c r="G741" s="114">
        <v>0</v>
      </c>
      <c r="H741" s="114">
        <v>0</v>
      </c>
      <c r="I741" s="114">
        <f>I742</f>
        <v>1260.7</v>
      </c>
    </row>
    <row r="742" spans="1:9" s="33" customFormat="1" ht="25.5" customHeight="1" x14ac:dyDescent="0.25">
      <c r="A742" s="119" t="s">
        <v>339</v>
      </c>
      <c r="B742" s="113" t="s">
        <v>484</v>
      </c>
      <c r="C742" s="113" t="s">
        <v>253</v>
      </c>
      <c r="D742" s="113" t="s">
        <v>60</v>
      </c>
      <c r="E742" s="113" t="s">
        <v>802</v>
      </c>
      <c r="F742" s="113" t="s">
        <v>340</v>
      </c>
      <c r="G742" s="114">
        <v>0</v>
      </c>
      <c r="H742" s="114">
        <v>0</v>
      </c>
      <c r="I742" s="114">
        <f>I743</f>
        <v>1260.7</v>
      </c>
    </row>
    <row r="743" spans="1:9" s="33" customFormat="1" ht="25.5" customHeight="1" x14ac:dyDescent="0.25">
      <c r="A743" s="119" t="s">
        <v>341</v>
      </c>
      <c r="B743" s="113" t="s">
        <v>484</v>
      </c>
      <c r="C743" s="113" t="s">
        <v>253</v>
      </c>
      <c r="D743" s="113" t="s">
        <v>60</v>
      </c>
      <c r="E743" s="113" t="s">
        <v>802</v>
      </c>
      <c r="F743" s="113" t="s">
        <v>342</v>
      </c>
      <c r="G743" s="114">
        <v>0</v>
      </c>
      <c r="H743" s="114">
        <v>0</v>
      </c>
      <c r="I743" s="114">
        <v>1260.7</v>
      </c>
    </row>
    <row r="744" spans="1:9" s="33" customFormat="1" ht="25.5" hidden="1" customHeight="1" x14ac:dyDescent="0.25">
      <c r="A744" s="119"/>
      <c r="B744" s="113"/>
      <c r="C744" s="113"/>
      <c r="D744" s="113"/>
      <c r="E744" s="113"/>
      <c r="F744" s="113"/>
      <c r="G744" s="114"/>
      <c r="H744" s="138"/>
      <c r="I744" s="138"/>
    </row>
    <row r="745" spans="1:9" s="33" customFormat="1" ht="25.5" hidden="1" customHeight="1" x14ac:dyDescent="0.25">
      <c r="A745" s="119"/>
      <c r="B745" s="113"/>
      <c r="C745" s="113"/>
      <c r="D745" s="113"/>
      <c r="E745" s="113"/>
      <c r="F745" s="113"/>
      <c r="G745" s="114"/>
      <c r="H745" s="138"/>
      <c r="I745" s="138"/>
    </row>
    <row r="746" spans="1:9" s="35" customFormat="1" ht="15" x14ac:dyDescent="0.25">
      <c r="A746" s="119" t="s">
        <v>496</v>
      </c>
      <c r="B746" s="113" t="s">
        <v>497</v>
      </c>
      <c r="C746" s="113" t="s">
        <v>56</v>
      </c>
      <c r="D746" s="113" t="s">
        <v>56</v>
      </c>
      <c r="E746" s="113" t="s">
        <v>57</v>
      </c>
      <c r="F746" s="113" t="s">
        <v>58</v>
      </c>
      <c r="G746" s="114">
        <f t="shared" ref="G746:I747" si="102">G747</f>
        <v>5643.0999999999995</v>
      </c>
      <c r="H746" s="114">
        <f t="shared" si="102"/>
        <v>5041.9899999999989</v>
      </c>
      <c r="I746" s="114">
        <f t="shared" si="102"/>
        <v>4933.0999999999985</v>
      </c>
    </row>
    <row r="747" spans="1:9" s="35" customFormat="1" ht="15" x14ac:dyDescent="0.25">
      <c r="A747" s="119" t="s">
        <v>399</v>
      </c>
      <c r="B747" s="113" t="s">
        <v>497</v>
      </c>
      <c r="C747" s="113" t="s">
        <v>400</v>
      </c>
      <c r="D747" s="113" t="s">
        <v>56</v>
      </c>
      <c r="E747" s="113" t="s">
        <v>57</v>
      </c>
      <c r="F747" s="113" t="s">
        <v>58</v>
      </c>
      <c r="G747" s="114">
        <f t="shared" si="102"/>
        <v>5643.0999999999995</v>
      </c>
      <c r="H747" s="114">
        <f t="shared" si="102"/>
        <v>5041.9899999999989</v>
      </c>
      <c r="I747" s="114">
        <f t="shared" si="102"/>
        <v>4933.0999999999985</v>
      </c>
    </row>
    <row r="748" spans="1:9" s="35" customFormat="1" ht="15" x14ac:dyDescent="0.25">
      <c r="A748" s="119" t="s">
        <v>401</v>
      </c>
      <c r="B748" s="113" t="s">
        <v>497</v>
      </c>
      <c r="C748" s="113" t="s">
        <v>400</v>
      </c>
      <c r="D748" s="113" t="s">
        <v>55</v>
      </c>
      <c r="E748" s="113" t="s">
        <v>57</v>
      </c>
      <c r="F748" s="113" t="s">
        <v>58</v>
      </c>
      <c r="G748" s="114">
        <f>G749+G783+G793+G798</f>
        <v>5643.0999999999995</v>
      </c>
      <c r="H748" s="114">
        <f>H749+H783+H793+H798+H789</f>
        <v>5041.9899999999989</v>
      </c>
      <c r="I748" s="114">
        <f>I749+I783+I793+I798</f>
        <v>4933.0999999999985</v>
      </c>
    </row>
    <row r="749" spans="1:9" s="35" customFormat="1" ht="32.25" customHeight="1" x14ac:dyDescent="0.25">
      <c r="A749" s="119" t="s">
        <v>796</v>
      </c>
      <c r="B749" s="113" t="s">
        <v>497</v>
      </c>
      <c r="C749" s="113" t="s">
        <v>400</v>
      </c>
      <c r="D749" s="113" t="s">
        <v>55</v>
      </c>
      <c r="E749" s="113" t="s">
        <v>410</v>
      </c>
      <c r="F749" s="113" t="s">
        <v>58</v>
      </c>
      <c r="G749" s="114">
        <f>G750+G773</f>
        <v>5553.5999999999995</v>
      </c>
      <c r="H749" s="114">
        <f>H750+H773</f>
        <v>4958.8899999999994</v>
      </c>
      <c r="I749" s="114">
        <f>I750+I773</f>
        <v>4927.1999999999989</v>
      </c>
    </row>
    <row r="750" spans="1:9" s="35" customFormat="1" ht="30.75" customHeight="1" x14ac:dyDescent="0.25">
      <c r="A750" s="119" t="s">
        <v>411</v>
      </c>
      <c r="B750" s="113" t="s">
        <v>497</v>
      </c>
      <c r="C750" s="113" t="s">
        <v>400</v>
      </c>
      <c r="D750" s="113" t="s">
        <v>55</v>
      </c>
      <c r="E750" s="113" t="s">
        <v>412</v>
      </c>
      <c r="F750" s="113" t="s">
        <v>58</v>
      </c>
      <c r="G750" s="114">
        <f>G751+G762+G759+G754+G765+G768</f>
        <v>4942.5999999999995</v>
      </c>
      <c r="H750" s="114">
        <f>H751+H754+H759+H762</f>
        <v>4660.49</v>
      </c>
      <c r="I750" s="114">
        <f>I751+I762+I759+I754</f>
        <v>4628.7999999999993</v>
      </c>
    </row>
    <row r="751" spans="1:9" s="35" customFormat="1" ht="31.5" customHeight="1" x14ac:dyDescent="0.25">
      <c r="A751" s="119" t="s">
        <v>190</v>
      </c>
      <c r="B751" s="113" t="s">
        <v>497</v>
      </c>
      <c r="C751" s="113" t="s">
        <v>400</v>
      </c>
      <c r="D751" s="113" t="s">
        <v>55</v>
      </c>
      <c r="E751" s="113" t="s">
        <v>413</v>
      </c>
      <c r="F751" s="113" t="s">
        <v>58</v>
      </c>
      <c r="G751" s="114">
        <f>G752+G757</f>
        <v>3850.7</v>
      </c>
      <c r="H751" s="114">
        <f>H752+H757</f>
        <v>3477.99</v>
      </c>
      <c r="I751" s="114">
        <f>I752+I757</f>
        <v>3591.6</v>
      </c>
    </row>
    <row r="752" spans="1:9" s="35" customFormat="1" ht="74.25" customHeight="1" x14ac:dyDescent="0.25">
      <c r="A752" s="119" t="s">
        <v>67</v>
      </c>
      <c r="B752" s="113" t="s">
        <v>497</v>
      </c>
      <c r="C752" s="113" t="s">
        <v>400</v>
      </c>
      <c r="D752" s="113" t="s">
        <v>55</v>
      </c>
      <c r="E752" s="113" t="s">
        <v>413</v>
      </c>
      <c r="F752" s="113" t="s">
        <v>68</v>
      </c>
      <c r="G752" s="114">
        <f>G753</f>
        <v>3185.9</v>
      </c>
      <c r="H752" s="114">
        <f>H753</f>
        <v>3477.99</v>
      </c>
      <c r="I752" s="114">
        <f>I753</f>
        <v>3591.6</v>
      </c>
    </row>
    <row r="753" spans="1:9" s="35" customFormat="1" ht="22.5" customHeight="1" x14ac:dyDescent="0.25">
      <c r="A753" s="119" t="s">
        <v>192</v>
      </c>
      <c r="B753" s="113" t="s">
        <v>497</v>
      </c>
      <c r="C753" s="113" t="s">
        <v>400</v>
      </c>
      <c r="D753" s="113" t="s">
        <v>55</v>
      </c>
      <c r="E753" s="113" t="s">
        <v>413</v>
      </c>
      <c r="F753" s="113" t="s">
        <v>193</v>
      </c>
      <c r="G753" s="114">
        <v>3185.9</v>
      </c>
      <c r="H753" s="114">
        <v>3477.99</v>
      </c>
      <c r="I753" s="114">
        <v>3591.6</v>
      </c>
    </row>
    <row r="754" spans="1:9" s="35" customFormat="1" ht="60.75" customHeight="1" x14ac:dyDescent="0.25">
      <c r="A754" s="119" t="s">
        <v>686</v>
      </c>
      <c r="B754" s="113" t="s">
        <v>497</v>
      </c>
      <c r="C754" s="113" t="s">
        <v>400</v>
      </c>
      <c r="D754" s="113" t="s">
        <v>55</v>
      </c>
      <c r="E754" s="113" t="s">
        <v>731</v>
      </c>
      <c r="F754" s="113" t="s">
        <v>58</v>
      </c>
      <c r="G754" s="114">
        <f>G755</f>
        <v>161.69999999999999</v>
      </c>
      <c r="H754" s="114">
        <f t="shared" ref="H754:I755" si="103">H755</f>
        <v>184.3</v>
      </c>
      <c r="I754" s="114">
        <f t="shared" si="103"/>
        <v>198</v>
      </c>
    </row>
    <row r="755" spans="1:9" s="35" customFormat="1" ht="69.75" customHeight="1" x14ac:dyDescent="0.25">
      <c r="A755" s="119" t="s">
        <v>67</v>
      </c>
      <c r="B755" s="113" t="s">
        <v>497</v>
      </c>
      <c r="C755" s="113" t="s">
        <v>400</v>
      </c>
      <c r="D755" s="113" t="s">
        <v>55</v>
      </c>
      <c r="E755" s="113" t="s">
        <v>731</v>
      </c>
      <c r="F755" s="113" t="s">
        <v>68</v>
      </c>
      <c r="G755" s="114">
        <f>G756</f>
        <v>161.69999999999999</v>
      </c>
      <c r="H755" s="114">
        <f t="shared" si="103"/>
        <v>184.3</v>
      </c>
      <c r="I755" s="114">
        <f t="shared" si="103"/>
        <v>198</v>
      </c>
    </row>
    <row r="756" spans="1:9" s="35" customFormat="1" ht="22.5" customHeight="1" x14ac:dyDescent="0.25">
      <c r="A756" s="119" t="s">
        <v>192</v>
      </c>
      <c r="B756" s="113" t="s">
        <v>497</v>
      </c>
      <c r="C756" s="113" t="s">
        <v>400</v>
      </c>
      <c r="D756" s="113" t="s">
        <v>55</v>
      </c>
      <c r="E756" s="113" t="s">
        <v>731</v>
      </c>
      <c r="F756" s="113" t="s">
        <v>193</v>
      </c>
      <c r="G756" s="114">
        <v>161.69999999999999</v>
      </c>
      <c r="H756" s="114">
        <v>184.3</v>
      </c>
      <c r="I756" s="114">
        <v>198</v>
      </c>
    </row>
    <row r="757" spans="1:9" s="35" customFormat="1" ht="30" customHeight="1" x14ac:dyDescent="0.25">
      <c r="A757" s="119" t="s">
        <v>77</v>
      </c>
      <c r="B757" s="113" t="s">
        <v>497</v>
      </c>
      <c r="C757" s="113" t="s">
        <v>400</v>
      </c>
      <c r="D757" s="113" t="s">
        <v>55</v>
      </c>
      <c r="E757" s="113" t="s">
        <v>413</v>
      </c>
      <c r="F757" s="113" t="s">
        <v>78</v>
      </c>
      <c r="G757" s="114">
        <f>G758</f>
        <v>664.8</v>
      </c>
      <c r="H757" s="114">
        <f>H758</f>
        <v>0</v>
      </c>
      <c r="I757" s="114">
        <f>I758</f>
        <v>0</v>
      </c>
    </row>
    <row r="758" spans="1:9" s="35" customFormat="1" ht="26.25" x14ac:dyDescent="0.25">
      <c r="A758" s="119" t="s">
        <v>208</v>
      </c>
      <c r="B758" s="113" t="s">
        <v>497</v>
      </c>
      <c r="C758" s="113" t="s">
        <v>400</v>
      </c>
      <c r="D758" s="113" t="s">
        <v>55</v>
      </c>
      <c r="E758" s="113" t="s">
        <v>413</v>
      </c>
      <c r="F758" s="113" t="s">
        <v>80</v>
      </c>
      <c r="G758" s="114">
        <v>664.8</v>
      </c>
      <c r="H758" s="114">
        <v>0</v>
      </c>
      <c r="I758" s="114">
        <v>0</v>
      </c>
    </row>
    <row r="759" spans="1:9" s="35" customFormat="1" ht="39" x14ac:dyDescent="0.25">
      <c r="A759" s="119" t="s">
        <v>727</v>
      </c>
      <c r="B759" s="113" t="s">
        <v>497</v>
      </c>
      <c r="C759" s="113" t="s">
        <v>400</v>
      </c>
      <c r="D759" s="113" t="s">
        <v>55</v>
      </c>
      <c r="E759" s="113" t="s">
        <v>730</v>
      </c>
      <c r="F759" s="113" t="s">
        <v>58</v>
      </c>
      <c r="G759" s="114">
        <f t="shared" ref="G759:I760" si="104">G760</f>
        <v>485</v>
      </c>
      <c r="H759" s="114">
        <f t="shared" si="104"/>
        <v>553</v>
      </c>
      <c r="I759" s="114">
        <f t="shared" si="104"/>
        <v>594</v>
      </c>
    </row>
    <row r="760" spans="1:9" s="35" customFormat="1" ht="69" customHeight="1" x14ac:dyDescent="0.25">
      <c r="A760" s="119" t="s">
        <v>67</v>
      </c>
      <c r="B760" s="113" t="s">
        <v>497</v>
      </c>
      <c r="C760" s="113" t="s">
        <v>400</v>
      </c>
      <c r="D760" s="113" t="s">
        <v>55</v>
      </c>
      <c r="E760" s="113" t="s">
        <v>730</v>
      </c>
      <c r="F760" s="113" t="s">
        <v>68</v>
      </c>
      <c r="G760" s="114">
        <f t="shared" si="104"/>
        <v>485</v>
      </c>
      <c r="H760" s="114">
        <f t="shared" si="104"/>
        <v>553</v>
      </c>
      <c r="I760" s="114">
        <f t="shared" si="104"/>
        <v>594</v>
      </c>
    </row>
    <row r="761" spans="1:9" s="35" customFormat="1" ht="15" x14ac:dyDescent="0.25">
      <c r="A761" s="119" t="s">
        <v>192</v>
      </c>
      <c r="B761" s="113" t="s">
        <v>497</v>
      </c>
      <c r="C761" s="113" t="s">
        <v>400</v>
      </c>
      <c r="D761" s="113" t="s">
        <v>55</v>
      </c>
      <c r="E761" s="113" t="s">
        <v>730</v>
      </c>
      <c r="F761" s="113" t="s">
        <v>193</v>
      </c>
      <c r="G761" s="114">
        <v>485</v>
      </c>
      <c r="H761" s="114">
        <v>553</v>
      </c>
      <c r="I761" s="114">
        <v>594</v>
      </c>
    </row>
    <row r="762" spans="1:9" s="35" customFormat="1" ht="55.5" customHeight="1" x14ac:dyDescent="0.25">
      <c r="A762" s="119" t="s">
        <v>188</v>
      </c>
      <c r="B762" s="113" t="s">
        <v>497</v>
      </c>
      <c r="C762" s="113" t="s">
        <v>400</v>
      </c>
      <c r="D762" s="113" t="s">
        <v>55</v>
      </c>
      <c r="E762" s="113" t="s">
        <v>414</v>
      </c>
      <c r="F762" s="113" t="s">
        <v>58</v>
      </c>
      <c r="G762" s="114">
        <f t="shared" ref="G762:I763" si="105">G763</f>
        <v>445.2</v>
      </c>
      <c r="H762" s="114">
        <f t="shared" si="105"/>
        <v>445.2</v>
      </c>
      <c r="I762" s="114">
        <f t="shared" si="105"/>
        <v>245.2</v>
      </c>
    </row>
    <row r="763" spans="1:9" s="35" customFormat="1" ht="15" x14ac:dyDescent="0.25">
      <c r="A763" s="119" t="s">
        <v>81</v>
      </c>
      <c r="B763" s="113" t="s">
        <v>497</v>
      </c>
      <c r="C763" s="113" t="s">
        <v>400</v>
      </c>
      <c r="D763" s="113" t="s">
        <v>55</v>
      </c>
      <c r="E763" s="113" t="s">
        <v>414</v>
      </c>
      <c r="F763" s="113" t="s">
        <v>82</v>
      </c>
      <c r="G763" s="114">
        <f t="shared" si="105"/>
        <v>445.2</v>
      </c>
      <c r="H763" s="114">
        <f t="shared" si="105"/>
        <v>445.2</v>
      </c>
      <c r="I763" s="114">
        <f t="shared" si="105"/>
        <v>245.2</v>
      </c>
    </row>
    <row r="764" spans="1:9" s="35" customFormat="1" ht="15" x14ac:dyDescent="0.25">
      <c r="A764" s="119" t="s">
        <v>83</v>
      </c>
      <c r="B764" s="113" t="s">
        <v>497</v>
      </c>
      <c r="C764" s="113" t="s">
        <v>400</v>
      </c>
      <c r="D764" s="113" t="s">
        <v>55</v>
      </c>
      <c r="E764" s="113" t="s">
        <v>414</v>
      </c>
      <c r="F764" s="113" t="s">
        <v>84</v>
      </c>
      <c r="G764" s="114">
        <v>445.2</v>
      </c>
      <c r="H764" s="114">
        <v>445.2</v>
      </c>
      <c r="I764" s="114">
        <v>245.2</v>
      </c>
    </row>
    <row r="765" spans="1:9" s="35" customFormat="1" ht="26.25" hidden="1" x14ac:dyDescent="0.25">
      <c r="A765" s="119" t="s">
        <v>679</v>
      </c>
      <c r="B765" s="113" t="s">
        <v>497</v>
      </c>
      <c r="C765" s="113" t="s">
        <v>400</v>
      </c>
      <c r="D765" s="113" t="s">
        <v>55</v>
      </c>
      <c r="E765" s="113" t="s">
        <v>680</v>
      </c>
      <c r="F765" s="113" t="s">
        <v>58</v>
      </c>
      <c r="G765" s="114">
        <f>G766</f>
        <v>0</v>
      </c>
      <c r="H765" s="114">
        <v>0</v>
      </c>
      <c r="I765" s="114">
        <v>0</v>
      </c>
    </row>
    <row r="766" spans="1:9" s="35" customFormat="1" ht="26.25" hidden="1" x14ac:dyDescent="0.25">
      <c r="A766" s="119" t="s">
        <v>77</v>
      </c>
      <c r="B766" s="113" t="s">
        <v>497</v>
      </c>
      <c r="C766" s="113" t="s">
        <v>400</v>
      </c>
      <c r="D766" s="113" t="s">
        <v>55</v>
      </c>
      <c r="E766" s="113" t="s">
        <v>680</v>
      </c>
      <c r="F766" s="113" t="s">
        <v>78</v>
      </c>
      <c r="G766" s="114">
        <f>G767</f>
        <v>0</v>
      </c>
      <c r="H766" s="114">
        <v>0</v>
      </c>
      <c r="I766" s="114">
        <v>0</v>
      </c>
    </row>
    <row r="767" spans="1:9" s="35" customFormat="1" ht="26.25" hidden="1" x14ac:dyDescent="0.25">
      <c r="A767" s="119" t="s">
        <v>208</v>
      </c>
      <c r="B767" s="113" t="s">
        <v>497</v>
      </c>
      <c r="C767" s="113" t="s">
        <v>400</v>
      </c>
      <c r="D767" s="113" t="s">
        <v>55</v>
      </c>
      <c r="E767" s="113" t="s">
        <v>680</v>
      </c>
      <c r="F767" s="113" t="s">
        <v>80</v>
      </c>
      <c r="G767" s="114"/>
      <c r="H767" s="114"/>
      <c r="I767" s="114"/>
    </row>
    <row r="768" spans="1:9" s="35" customFormat="1" ht="39" hidden="1" x14ac:dyDescent="0.25">
      <c r="A768" s="119" t="s">
        <v>643</v>
      </c>
      <c r="B768" s="113" t="s">
        <v>497</v>
      </c>
      <c r="C768" s="113" t="s">
        <v>400</v>
      </c>
      <c r="D768" s="113" t="s">
        <v>55</v>
      </c>
      <c r="E768" s="113" t="s">
        <v>681</v>
      </c>
      <c r="F768" s="113" t="s">
        <v>58</v>
      </c>
      <c r="G768" s="114">
        <f>G769+G771</f>
        <v>0</v>
      </c>
      <c r="H768" s="114">
        <v>0</v>
      </c>
      <c r="I768" s="114">
        <v>0</v>
      </c>
    </row>
    <row r="769" spans="1:9" s="35" customFormat="1" ht="26.25" hidden="1" x14ac:dyDescent="0.25">
      <c r="A769" s="119" t="s">
        <v>77</v>
      </c>
      <c r="B769" s="113" t="s">
        <v>497</v>
      </c>
      <c r="C769" s="113" t="s">
        <v>400</v>
      </c>
      <c r="D769" s="113" t="s">
        <v>55</v>
      </c>
      <c r="E769" s="113" t="s">
        <v>681</v>
      </c>
      <c r="F769" s="113" t="s">
        <v>78</v>
      </c>
      <c r="G769" s="114">
        <f>G770</f>
        <v>0</v>
      </c>
      <c r="H769" s="114">
        <v>0</v>
      </c>
      <c r="I769" s="114">
        <v>0</v>
      </c>
    </row>
    <row r="770" spans="1:9" s="35" customFormat="1" ht="26.25" hidden="1" x14ac:dyDescent="0.25">
      <c r="A770" s="119" t="s">
        <v>208</v>
      </c>
      <c r="B770" s="113" t="s">
        <v>497</v>
      </c>
      <c r="C770" s="113" t="s">
        <v>400</v>
      </c>
      <c r="D770" s="113" t="s">
        <v>55</v>
      </c>
      <c r="E770" s="113" t="s">
        <v>681</v>
      </c>
      <c r="F770" s="113" t="s">
        <v>80</v>
      </c>
      <c r="G770" s="114"/>
      <c r="H770" s="114"/>
      <c r="I770" s="114"/>
    </row>
    <row r="771" spans="1:9" s="35" customFormat="1" ht="15" hidden="1" x14ac:dyDescent="0.25">
      <c r="A771" s="119" t="s">
        <v>81</v>
      </c>
      <c r="B771" s="113" t="s">
        <v>497</v>
      </c>
      <c r="C771" s="113" t="s">
        <v>400</v>
      </c>
      <c r="D771" s="113" t="s">
        <v>55</v>
      </c>
      <c r="E771" s="113" t="s">
        <v>681</v>
      </c>
      <c r="F771" s="113" t="s">
        <v>82</v>
      </c>
      <c r="G771" s="114">
        <f>G772</f>
        <v>0</v>
      </c>
      <c r="H771" s="114">
        <v>0</v>
      </c>
      <c r="I771" s="114">
        <v>0</v>
      </c>
    </row>
    <row r="772" spans="1:9" s="35" customFormat="1" ht="15" hidden="1" x14ac:dyDescent="0.25">
      <c r="A772" s="119" t="s">
        <v>83</v>
      </c>
      <c r="B772" s="113" t="s">
        <v>497</v>
      </c>
      <c r="C772" s="113" t="s">
        <v>400</v>
      </c>
      <c r="D772" s="113" t="s">
        <v>55</v>
      </c>
      <c r="E772" s="113" t="s">
        <v>681</v>
      </c>
      <c r="F772" s="113" t="s">
        <v>84</v>
      </c>
      <c r="G772" s="114"/>
      <c r="H772" s="114"/>
      <c r="I772" s="114"/>
    </row>
    <row r="773" spans="1:9" s="35" customFormat="1" ht="39" customHeight="1" x14ac:dyDescent="0.25">
      <c r="A773" s="119" t="s">
        <v>415</v>
      </c>
      <c r="B773" s="113" t="s">
        <v>497</v>
      </c>
      <c r="C773" s="113" t="s">
        <v>400</v>
      </c>
      <c r="D773" s="113" t="s">
        <v>55</v>
      </c>
      <c r="E773" s="113" t="s">
        <v>416</v>
      </c>
      <c r="F773" s="113" t="s">
        <v>58</v>
      </c>
      <c r="G773" s="114">
        <f>G774</f>
        <v>611</v>
      </c>
      <c r="H773" s="114">
        <f t="shared" ref="H773:I775" si="106">H774</f>
        <v>298.39999999999998</v>
      </c>
      <c r="I773" s="114">
        <f t="shared" si="106"/>
        <v>298.39999999999998</v>
      </c>
    </row>
    <row r="774" spans="1:9" s="35" customFormat="1" ht="26.25" x14ac:dyDescent="0.25">
      <c r="A774" s="119" t="s">
        <v>190</v>
      </c>
      <c r="B774" s="113" t="s">
        <v>497</v>
      </c>
      <c r="C774" s="113" t="s">
        <v>400</v>
      </c>
      <c r="D774" s="113" t="s">
        <v>55</v>
      </c>
      <c r="E774" s="113" t="s">
        <v>417</v>
      </c>
      <c r="F774" s="113" t="s">
        <v>58</v>
      </c>
      <c r="G774" s="114">
        <f>G775</f>
        <v>611</v>
      </c>
      <c r="H774" s="114">
        <f t="shared" si="106"/>
        <v>298.39999999999998</v>
      </c>
      <c r="I774" s="114">
        <f t="shared" si="106"/>
        <v>298.39999999999998</v>
      </c>
    </row>
    <row r="775" spans="1:9" s="33" customFormat="1" ht="26.25" x14ac:dyDescent="0.25">
      <c r="A775" s="119" t="s">
        <v>77</v>
      </c>
      <c r="B775" s="113" t="s">
        <v>497</v>
      </c>
      <c r="C775" s="113" t="s">
        <v>400</v>
      </c>
      <c r="D775" s="113" t="s">
        <v>55</v>
      </c>
      <c r="E775" s="113" t="s">
        <v>417</v>
      </c>
      <c r="F775" s="113" t="s">
        <v>78</v>
      </c>
      <c r="G775" s="114">
        <f>G776</f>
        <v>611</v>
      </c>
      <c r="H775" s="114">
        <f t="shared" si="106"/>
        <v>298.39999999999998</v>
      </c>
      <c r="I775" s="114">
        <f t="shared" si="106"/>
        <v>298.39999999999998</v>
      </c>
    </row>
    <row r="776" spans="1:9" s="33" customFormat="1" ht="26.25" x14ac:dyDescent="0.25">
      <c r="A776" s="119" t="s">
        <v>208</v>
      </c>
      <c r="B776" s="113" t="s">
        <v>497</v>
      </c>
      <c r="C776" s="113" t="s">
        <v>400</v>
      </c>
      <c r="D776" s="113" t="s">
        <v>55</v>
      </c>
      <c r="E776" s="113" t="s">
        <v>417</v>
      </c>
      <c r="F776" s="113" t="s">
        <v>80</v>
      </c>
      <c r="G776" s="114">
        <v>611</v>
      </c>
      <c r="H776" s="114">
        <f>398.4-100</f>
        <v>298.39999999999998</v>
      </c>
      <c r="I776" s="114">
        <v>298.39999999999998</v>
      </c>
    </row>
    <row r="777" spans="1:9" s="33" customFormat="1" ht="15" hidden="1" x14ac:dyDescent="0.25">
      <c r="A777" s="119"/>
      <c r="B777" s="113"/>
      <c r="C777" s="113"/>
      <c r="D777" s="113"/>
      <c r="E777" s="113"/>
      <c r="F777" s="113"/>
      <c r="G777" s="114"/>
      <c r="H777" s="114"/>
      <c r="I777" s="114"/>
    </row>
    <row r="778" spans="1:9" s="33" customFormat="1" ht="15" hidden="1" x14ac:dyDescent="0.25">
      <c r="A778" s="119"/>
      <c r="B778" s="113"/>
      <c r="C778" s="113"/>
      <c r="D778" s="113"/>
      <c r="E778" s="113"/>
      <c r="F778" s="113"/>
      <c r="G778" s="114"/>
      <c r="H778" s="114"/>
      <c r="I778" s="114"/>
    </row>
    <row r="779" spans="1:9" s="33" customFormat="1" ht="15" hidden="1" x14ac:dyDescent="0.25">
      <c r="A779" s="119"/>
      <c r="B779" s="113"/>
      <c r="C779" s="113"/>
      <c r="D779" s="113"/>
      <c r="E779" s="113"/>
      <c r="F779" s="113"/>
      <c r="G779" s="114"/>
      <c r="H779" s="114"/>
      <c r="I779" s="114"/>
    </row>
    <row r="780" spans="1:9" s="33" customFormat="1" ht="15" hidden="1" x14ac:dyDescent="0.25">
      <c r="A780" s="119"/>
      <c r="B780" s="113"/>
      <c r="C780" s="113"/>
      <c r="D780" s="113"/>
      <c r="E780" s="113"/>
      <c r="F780" s="113"/>
      <c r="G780" s="114"/>
      <c r="H780" s="114"/>
      <c r="I780" s="114"/>
    </row>
    <row r="781" spans="1:9" s="33" customFormat="1" ht="15" hidden="1" x14ac:dyDescent="0.25">
      <c r="A781" s="119"/>
      <c r="B781" s="113"/>
      <c r="C781" s="113"/>
      <c r="D781" s="113"/>
      <c r="E781" s="113"/>
      <c r="F781" s="113"/>
      <c r="G781" s="114"/>
      <c r="H781" s="114"/>
      <c r="I781" s="114"/>
    </row>
    <row r="782" spans="1:9" s="33" customFormat="1" ht="15" hidden="1" x14ac:dyDescent="0.25">
      <c r="A782" s="119"/>
      <c r="B782" s="113"/>
      <c r="C782" s="113"/>
      <c r="D782" s="113"/>
      <c r="E782" s="113"/>
      <c r="F782" s="113"/>
      <c r="G782" s="114"/>
      <c r="H782" s="114"/>
      <c r="I782" s="114"/>
    </row>
    <row r="783" spans="1:9" s="33" customFormat="1" ht="57" customHeight="1" x14ac:dyDescent="0.25">
      <c r="A783" s="119" t="s">
        <v>157</v>
      </c>
      <c r="B783" s="113" t="s">
        <v>497</v>
      </c>
      <c r="C783" s="113" t="s">
        <v>400</v>
      </c>
      <c r="D783" s="113" t="s">
        <v>55</v>
      </c>
      <c r="E783" s="113" t="s">
        <v>158</v>
      </c>
      <c r="F783" s="113" t="s">
        <v>58</v>
      </c>
      <c r="G783" s="114">
        <f>G784</f>
        <v>83.6</v>
      </c>
      <c r="H783" s="114">
        <f t="shared" ref="H783:I787" si="107">H784</f>
        <v>0</v>
      </c>
      <c r="I783" s="114">
        <f t="shared" si="107"/>
        <v>0</v>
      </c>
    </row>
    <row r="784" spans="1:9" s="33" customFormat="1" ht="43.5" customHeight="1" x14ac:dyDescent="0.25">
      <c r="A784" s="119" t="s">
        <v>159</v>
      </c>
      <c r="B784" s="113" t="s">
        <v>497</v>
      </c>
      <c r="C784" s="113" t="s">
        <v>400</v>
      </c>
      <c r="D784" s="113" t="s">
        <v>55</v>
      </c>
      <c r="E784" s="113" t="s">
        <v>160</v>
      </c>
      <c r="F784" s="113" t="s">
        <v>58</v>
      </c>
      <c r="G784" s="114">
        <f>G785</f>
        <v>83.6</v>
      </c>
      <c r="H784" s="114">
        <f t="shared" si="107"/>
        <v>0</v>
      </c>
      <c r="I784" s="114">
        <f t="shared" si="107"/>
        <v>0</v>
      </c>
    </row>
    <row r="785" spans="1:250" s="33" customFormat="1" ht="42.75" customHeight="1" x14ac:dyDescent="0.25">
      <c r="A785" s="119" t="s">
        <v>161</v>
      </c>
      <c r="B785" s="113" t="s">
        <v>497</v>
      </c>
      <c r="C785" s="113" t="s">
        <v>400</v>
      </c>
      <c r="D785" s="113" t="s">
        <v>55</v>
      </c>
      <c r="E785" s="113" t="s">
        <v>162</v>
      </c>
      <c r="F785" s="113" t="s">
        <v>58</v>
      </c>
      <c r="G785" s="114">
        <f>G786</f>
        <v>83.6</v>
      </c>
      <c r="H785" s="114">
        <f t="shared" si="107"/>
        <v>0</v>
      </c>
      <c r="I785" s="114">
        <f t="shared" si="107"/>
        <v>0</v>
      </c>
    </row>
    <row r="786" spans="1:250" s="33" customFormat="1" ht="21.75" customHeight="1" x14ac:dyDescent="0.25">
      <c r="A786" s="119" t="s">
        <v>134</v>
      </c>
      <c r="B786" s="113" t="s">
        <v>497</v>
      </c>
      <c r="C786" s="113" t="s">
        <v>400</v>
      </c>
      <c r="D786" s="113" t="s">
        <v>55</v>
      </c>
      <c r="E786" s="113" t="s">
        <v>163</v>
      </c>
      <c r="F786" s="113" t="s">
        <v>58</v>
      </c>
      <c r="G786" s="114">
        <f>G787</f>
        <v>83.6</v>
      </c>
      <c r="H786" s="114">
        <f t="shared" si="107"/>
        <v>0</v>
      </c>
      <c r="I786" s="114">
        <f t="shared" si="107"/>
        <v>0</v>
      </c>
    </row>
    <row r="787" spans="1:250" s="33" customFormat="1" ht="30.75" customHeight="1" x14ac:dyDescent="0.25">
      <c r="A787" s="119" t="s">
        <v>77</v>
      </c>
      <c r="B787" s="113" t="s">
        <v>497</v>
      </c>
      <c r="C787" s="113" t="s">
        <v>400</v>
      </c>
      <c r="D787" s="113" t="s">
        <v>55</v>
      </c>
      <c r="E787" s="113" t="s">
        <v>163</v>
      </c>
      <c r="F787" s="113" t="s">
        <v>78</v>
      </c>
      <c r="G787" s="114">
        <f>G788</f>
        <v>83.6</v>
      </c>
      <c r="H787" s="114">
        <f t="shared" si="107"/>
        <v>0</v>
      </c>
      <c r="I787" s="114">
        <f t="shared" si="107"/>
        <v>0</v>
      </c>
    </row>
    <row r="788" spans="1:250" s="33" customFormat="1" ht="32.25" customHeight="1" x14ac:dyDescent="0.25">
      <c r="A788" s="119" t="s">
        <v>79</v>
      </c>
      <c r="B788" s="113" t="s">
        <v>497</v>
      </c>
      <c r="C788" s="113" t="s">
        <v>400</v>
      </c>
      <c r="D788" s="113" t="s">
        <v>55</v>
      </c>
      <c r="E788" s="113" t="s">
        <v>163</v>
      </c>
      <c r="F788" s="113" t="s">
        <v>80</v>
      </c>
      <c r="G788" s="114">
        <v>83.6</v>
      </c>
      <c r="H788" s="114">
        <v>0</v>
      </c>
      <c r="I788" s="114">
        <v>0</v>
      </c>
    </row>
    <row r="789" spans="1:250" s="33" customFormat="1" ht="62.25" customHeight="1" x14ac:dyDescent="0.25">
      <c r="A789" s="119" t="s">
        <v>751</v>
      </c>
      <c r="B789" s="113" t="s">
        <v>497</v>
      </c>
      <c r="C789" s="113" t="s">
        <v>400</v>
      </c>
      <c r="D789" s="113" t="s">
        <v>55</v>
      </c>
      <c r="E789" s="113" t="s">
        <v>748</v>
      </c>
      <c r="F789" s="113" t="s">
        <v>58</v>
      </c>
      <c r="G789" s="114">
        <v>0</v>
      </c>
      <c r="H789" s="114">
        <f>H790</f>
        <v>77.2</v>
      </c>
      <c r="I789" s="114">
        <v>0</v>
      </c>
    </row>
    <row r="790" spans="1:250" s="33" customFormat="1" ht="32.25" customHeight="1" x14ac:dyDescent="0.25">
      <c r="A790" s="119" t="s">
        <v>134</v>
      </c>
      <c r="B790" s="113" t="s">
        <v>497</v>
      </c>
      <c r="C790" s="113" t="s">
        <v>400</v>
      </c>
      <c r="D790" s="113" t="s">
        <v>55</v>
      </c>
      <c r="E790" s="113" t="s">
        <v>749</v>
      </c>
      <c r="F790" s="113" t="s">
        <v>58</v>
      </c>
      <c r="G790" s="114">
        <v>0</v>
      </c>
      <c r="H790" s="114">
        <f>H791</f>
        <v>77.2</v>
      </c>
      <c r="I790" s="114">
        <v>0</v>
      </c>
    </row>
    <row r="791" spans="1:250" s="33" customFormat="1" ht="32.25" customHeight="1" x14ac:dyDescent="0.25">
      <c r="A791" s="119" t="s">
        <v>77</v>
      </c>
      <c r="B791" s="113" t="s">
        <v>497</v>
      </c>
      <c r="C791" s="113" t="s">
        <v>400</v>
      </c>
      <c r="D791" s="113" t="s">
        <v>55</v>
      </c>
      <c r="E791" s="113" t="s">
        <v>749</v>
      </c>
      <c r="F791" s="113" t="s">
        <v>78</v>
      </c>
      <c r="G791" s="114">
        <v>0</v>
      </c>
      <c r="H791" s="114">
        <f>H792</f>
        <v>77.2</v>
      </c>
      <c r="I791" s="114">
        <v>0</v>
      </c>
    </row>
    <row r="792" spans="1:250" s="33" customFormat="1" ht="32.25" customHeight="1" x14ac:dyDescent="0.25">
      <c r="A792" s="119" t="s">
        <v>79</v>
      </c>
      <c r="B792" s="113" t="s">
        <v>497</v>
      </c>
      <c r="C792" s="113" t="s">
        <v>400</v>
      </c>
      <c r="D792" s="113" t="s">
        <v>55</v>
      </c>
      <c r="E792" s="113" t="s">
        <v>749</v>
      </c>
      <c r="F792" s="113" t="s">
        <v>80</v>
      </c>
      <c r="G792" s="114">
        <v>0</v>
      </c>
      <c r="H792" s="114">
        <v>77.2</v>
      </c>
      <c r="I792" s="114">
        <v>0</v>
      </c>
    </row>
    <row r="793" spans="1:250" s="49" customFormat="1" ht="30" customHeight="1" x14ac:dyDescent="0.25">
      <c r="A793" s="119" t="s">
        <v>795</v>
      </c>
      <c r="B793" s="113" t="s">
        <v>497</v>
      </c>
      <c r="C793" s="113" t="s">
        <v>400</v>
      </c>
      <c r="D793" s="113" t="s">
        <v>55</v>
      </c>
      <c r="E793" s="113" t="s">
        <v>131</v>
      </c>
      <c r="F793" s="113" t="s">
        <v>58</v>
      </c>
      <c r="G793" s="114">
        <f>G794</f>
        <v>5.9</v>
      </c>
      <c r="H793" s="114">
        <f t="shared" ref="H793:I796" si="108">H794</f>
        <v>5.9</v>
      </c>
      <c r="I793" s="114">
        <f t="shared" si="108"/>
        <v>5.9</v>
      </c>
    </row>
    <row r="794" spans="1:250" s="49" customFormat="1" ht="50.25" customHeight="1" x14ac:dyDescent="0.25">
      <c r="A794" s="119" t="s">
        <v>402</v>
      </c>
      <c r="B794" s="113" t="s">
        <v>497</v>
      </c>
      <c r="C794" s="113" t="s">
        <v>400</v>
      </c>
      <c r="D794" s="113" t="s">
        <v>55</v>
      </c>
      <c r="E794" s="113" t="s">
        <v>403</v>
      </c>
      <c r="F794" s="113" t="s">
        <v>58</v>
      </c>
      <c r="G794" s="114">
        <f>G795</f>
        <v>5.9</v>
      </c>
      <c r="H794" s="114">
        <f t="shared" si="108"/>
        <v>5.9</v>
      </c>
      <c r="I794" s="114">
        <f t="shared" si="108"/>
        <v>5.9</v>
      </c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  <c r="AS794" s="50"/>
      <c r="AT794" s="50"/>
      <c r="AU794" s="50"/>
      <c r="AV794" s="50"/>
      <c r="AW794" s="50"/>
      <c r="AX794" s="50"/>
      <c r="AY794" s="50"/>
      <c r="AZ794" s="50"/>
      <c r="BA794" s="50"/>
      <c r="BB794" s="50"/>
      <c r="BC794" s="50"/>
      <c r="BD794" s="50"/>
      <c r="BE794" s="50"/>
      <c r="BF794" s="50"/>
      <c r="BG794" s="50"/>
      <c r="BH794" s="50"/>
      <c r="BI794" s="50"/>
      <c r="BJ794" s="50"/>
      <c r="BK794" s="50"/>
      <c r="BL794" s="50"/>
      <c r="BM794" s="50"/>
      <c r="BN794" s="50"/>
      <c r="BO794" s="50"/>
      <c r="BP794" s="50"/>
      <c r="BQ794" s="50"/>
      <c r="BR794" s="50"/>
      <c r="BS794" s="50"/>
      <c r="BT794" s="50"/>
      <c r="BU794" s="50"/>
      <c r="BV794" s="50"/>
      <c r="BW794" s="50"/>
      <c r="BX794" s="50"/>
      <c r="BY794" s="50"/>
      <c r="BZ794" s="50"/>
      <c r="CA794" s="50"/>
      <c r="CB794" s="50"/>
      <c r="CC794" s="50"/>
      <c r="CD794" s="50"/>
      <c r="CE794" s="50"/>
      <c r="CF794" s="50"/>
      <c r="CG794" s="50"/>
      <c r="CH794" s="50"/>
      <c r="CI794" s="50"/>
      <c r="CJ794" s="50"/>
      <c r="CK794" s="50"/>
      <c r="CL794" s="50"/>
      <c r="CM794" s="50"/>
      <c r="CN794" s="50"/>
      <c r="CO794" s="50"/>
      <c r="CP794" s="50"/>
      <c r="CQ794" s="50"/>
      <c r="CR794" s="50"/>
      <c r="CS794" s="50"/>
      <c r="CT794" s="50"/>
      <c r="CU794" s="50"/>
      <c r="CV794" s="50"/>
      <c r="CW794" s="50"/>
      <c r="CX794" s="50"/>
      <c r="CY794" s="50"/>
      <c r="CZ794" s="50"/>
      <c r="DA794" s="50"/>
      <c r="DB794" s="50"/>
      <c r="DC794" s="50"/>
      <c r="DD794" s="50"/>
      <c r="DE794" s="50"/>
      <c r="DF794" s="50"/>
      <c r="DG794" s="50"/>
      <c r="DH794" s="50"/>
      <c r="DI794" s="50"/>
      <c r="DJ794" s="50"/>
      <c r="DK794" s="50"/>
      <c r="DL794" s="50"/>
      <c r="DM794" s="50"/>
      <c r="DN794" s="50"/>
      <c r="DO794" s="50"/>
      <c r="DP794" s="50"/>
      <c r="DQ794" s="50"/>
      <c r="DR794" s="50"/>
      <c r="DS794" s="50"/>
      <c r="DT794" s="50"/>
      <c r="DU794" s="50"/>
      <c r="DV794" s="50"/>
      <c r="DW794" s="50"/>
      <c r="DX794" s="50"/>
      <c r="DY794" s="50"/>
      <c r="DZ794" s="50"/>
      <c r="EA794" s="50"/>
      <c r="EB794" s="50"/>
      <c r="EC794" s="50"/>
      <c r="ED794" s="50"/>
      <c r="EE794" s="50"/>
      <c r="EF794" s="50"/>
      <c r="EG794" s="50"/>
      <c r="EH794" s="50"/>
      <c r="EI794" s="50"/>
      <c r="EJ794" s="50"/>
      <c r="EK794" s="50"/>
      <c r="EL794" s="50"/>
      <c r="EM794" s="50"/>
      <c r="EN794" s="50"/>
      <c r="EO794" s="50"/>
      <c r="EP794" s="50"/>
      <c r="EQ794" s="50"/>
      <c r="ER794" s="50"/>
      <c r="ES794" s="50"/>
      <c r="ET794" s="50"/>
      <c r="EU794" s="50"/>
      <c r="EV794" s="50"/>
      <c r="EW794" s="50"/>
      <c r="EX794" s="50"/>
      <c r="EY794" s="50"/>
      <c r="EZ794" s="50"/>
      <c r="FA794" s="50"/>
      <c r="FB794" s="50"/>
      <c r="FC794" s="50"/>
      <c r="FD794" s="50"/>
      <c r="FE794" s="50"/>
      <c r="FF794" s="50"/>
      <c r="FG794" s="50"/>
      <c r="FH794" s="50"/>
      <c r="FI794" s="50"/>
      <c r="FJ794" s="50"/>
      <c r="FK794" s="50"/>
      <c r="FL794" s="50"/>
      <c r="FM794" s="50"/>
      <c r="FN794" s="50"/>
      <c r="FO794" s="50"/>
      <c r="FP794" s="50"/>
      <c r="FQ794" s="50"/>
      <c r="FR794" s="50"/>
      <c r="FS794" s="50"/>
      <c r="FT794" s="50"/>
      <c r="FU794" s="50"/>
      <c r="FV794" s="50"/>
      <c r="FW794" s="50"/>
      <c r="FX794" s="50"/>
      <c r="FY794" s="50"/>
      <c r="FZ794" s="50"/>
      <c r="GA794" s="50"/>
      <c r="GB794" s="50"/>
      <c r="GC794" s="50"/>
      <c r="GD794" s="50"/>
      <c r="GE794" s="50"/>
      <c r="GF794" s="50"/>
      <c r="GG794" s="50"/>
      <c r="GH794" s="50"/>
      <c r="GI794" s="50"/>
      <c r="GJ794" s="50"/>
      <c r="GK794" s="50"/>
      <c r="GL794" s="50"/>
      <c r="GM794" s="50"/>
      <c r="GN794" s="50"/>
      <c r="GO794" s="50"/>
      <c r="GP794" s="50"/>
      <c r="GQ794" s="50"/>
      <c r="GR794" s="50"/>
      <c r="GS794" s="50"/>
      <c r="GT794" s="50"/>
      <c r="GU794" s="50"/>
      <c r="GV794" s="50"/>
      <c r="GW794" s="50"/>
      <c r="GX794" s="50"/>
      <c r="GY794" s="50"/>
      <c r="GZ794" s="50"/>
      <c r="HA794" s="50"/>
      <c r="HB794" s="50"/>
      <c r="HC794" s="50"/>
      <c r="HD794" s="50"/>
      <c r="HE794" s="50"/>
      <c r="HF794" s="50"/>
      <c r="HG794" s="50"/>
      <c r="HH794" s="50"/>
      <c r="HI794" s="50"/>
      <c r="HJ794" s="50"/>
      <c r="HK794" s="50"/>
      <c r="HL794" s="50"/>
      <c r="HM794" s="50"/>
      <c r="HN794" s="50"/>
      <c r="HO794" s="50"/>
      <c r="HP794" s="50"/>
      <c r="HQ794" s="50"/>
      <c r="HR794" s="50"/>
      <c r="HS794" s="50"/>
      <c r="HT794" s="50"/>
      <c r="HU794" s="50"/>
      <c r="HV794" s="50"/>
      <c r="HW794" s="50"/>
      <c r="HX794" s="50"/>
      <c r="HY794" s="50"/>
      <c r="HZ794" s="50"/>
      <c r="IA794" s="50"/>
      <c r="IB794" s="50"/>
      <c r="IC794" s="50"/>
      <c r="ID794" s="50"/>
      <c r="IE794" s="50"/>
      <c r="IF794" s="50"/>
      <c r="IG794" s="50"/>
      <c r="IH794" s="50"/>
      <c r="II794" s="50"/>
      <c r="IJ794" s="50"/>
      <c r="IK794" s="50"/>
      <c r="IL794" s="50"/>
      <c r="IM794" s="50"/>
      <c r="IN794" s="50"/>
      <c r="IO794" s="50"/>
      <c r="IP794" s="50"/>
    </row>
    <row r="795" spans="1:250" s="49" customFormat="1" ht="28.5" customHeight="1" x14ac:dyDescent="0.25">
      <c r="A795" s="119" t="s">
        <v>134</v>
      </c>
      <c r="B795" s="113" t="s">
        <v>497</v>
      </c>
      <c r="C795" s="113" t="s">
        <v>400</v>
      </c>
      <c r="D795" s="113" t="s">
        <v>55</v>
      </c>
      <c r="E795" s="113" t="s">
        <v>404</v>
      </c>
      <c r="F795" s="113" t="s">
        <v>58</v>
      </c>
      <c r="G795" s="114">
        <f>G796</f>
        <v>5.9</v>
      </c>
      <c r="H795" s="114">
        <f t="shared" si="108"/>
        <v>5.9</v>
      </c>
      <c r="I795" s="114">
        <f t="shared" si="108"/>
        <v>5.9</v>
      </c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  <c r="AS795" s="50"/>
      <c r="AT795" s="50"/>
      <c r="AU795" s="50"/>
      <c r="AV795" s="50"/>
      <c r="AW795" s="50"/>
      <c r="AX795" s="50"/>
      <c r="AY795" s="50"/>
      <c r="AZ795" s="50"/>
      <c r="BA795" s="50"/>
      <c r="BB795" s="50"/>
      <c r="BC795" s="50"/>
      <c r="BD795" s="50"/>
      <c r="BE795" s="50"/>
      <c r="BF795" s="50"/>
      <c r="BG795" s="50"/>
      <c r="BH795" s="50"/>
      <c r="BI795" s="50"/>
      <c r="BJ795" s="50"/>
      <c r="BK795" s="50"/>
      <c r="BL795" s="50"/>
      <c r="BM795" s="50"/>
      <c r="BN795" s="50"/>
      <c r="BO795" s="50"/>
      <c r="BP795" s="50"/>
      <c r="BQ795" s="50"/>
      <c r="BR795" s="50"/>
      <c r="BS795" s="50"/>
      <c r="BT795" s="50"/>
      <c r="BU795" s="50"/>
      <c r="BV795" s="50"/>
      <c r="BW795" s="50"/>
      <c r="BX795" s="50"/>
      <c r="BY795" s="50"/>
      <c r="BZ795" s="50"/>
      <c r="CA795" s="50"/>
      <c r="CB795" s="50"/>
      <c r="CC795" s="50"/>
      <c r="CD795" s="50"/>
      <c r="CE795" s="50"/>
      <c r="CF795" s="50"/>
      <c r="CG795" s="50"/>
      <c r="CH795" s="50"/>
      <c r="CI795" s="50"/>
      <c r="CJ795" s="50"/>
      <c r="CK795" s="50"/>
      <c r="CL795" s="50"/>
      <c r="CM795" s="50"/>
      <c r="CN795" s="50"/>
      <c r="CO795" s="50"/>
      <c r="CP795" s="50"/>
      <c r="CQ795" s="50"/>
      <c r="CR795" s="50"/>
      <c r="CS795" s="50"/>
      <c r="CT795" s="50"/>
      <c r="CU795" s="50"/>
      <c r="CV795" s="50"/>
      <c r="CW795" s="50"/>
      <c r="CX795" s="50"/>
      <c r="CY795" s="50"/>
      <c r="CZ795" s="50"/>
      <c r="DA795" s="50"/>
      <c r="DB795" s="50"/>
      <c r="DC795" s="50"/>
      <c r="DD795" s="50"/>
      <c r="DE795" s="50"/>
      <c r="DF795" s="50"/>
      <c r="DG795" s="50"/>
      <c r="DH795" s="50"/>
      <c r="DI795" s="50"/>
      <c r="DJ795" s="50"/>
      <c r="DK795" s="50"/>
      <c r="DL795" s="50"/>
      <c r="DM795" s="50"/>
      <c r="DN795" s="50"/>
      <c r="DO795" s="50"/>
      <c r="DP795" s="50"/>
      <c r="DQ795" s="50"/>
      <c r="DR795" s="50"/>
      <c r="DS795" s="50"/>
      <c r="DT795" s="50"/>
      <c r="DU795" s="50"/>
      <c r="DV795" s="50"/>
      <c r="DW795" s="50"/>
      <c r="DX795" s="50"/>
      <c r="DY795" s="50"/>
      <c r="DZ795" s="50"/>
      <c r="EA795" s="50"/>
      <c r="EB795" s="50"/>
      <c r="EC795" s="50"/>
      <c r="ED795" s="50"/>
      <c r="EE795" s="50"/>
      <c r="EF795" s="50"/>
      <c r="EG795" s="50"/>
      <c r="EH795" s="50"/>
      <c r="EI795" s="50"/>
      <c r="EJ795" s="50"/>
      <c r="EK795" s="50"/>
      <c r="EL795" s="50"/>
      <c r="EM795" s="50"/>
      <c r="EN795" s="50"/>
      <c r="EO795" s="50"/>
      <c r="EP795" s="50"/>
      <c r="EQ795" s="50"/>
      <c r="ER795" s="50"/>
      <c r="ES795" s="50"/>
      <c r="ET795" s="50"/>
      <c r="EU795" s="50"/>
      <c r="EV795" s="50"/>
      <c r="EW795" s="50"/>
      <c r="EX795" s="50"/>
      <c r="EY795" s="50"/>
      <c r="EZ795" s="50"/>
      <c r="FA795" s="50"/>
      <c r="FB795" s="50"/>
      <c r="FC795" s="50"/>
      <c r="FD795" s="50"/>
      <c r="FE795" s="50"/>
      <c r="FF795" s="50"/>
      <c r="FG795" s="50"/>
      <c r="FH795" s="50"/>
      <c r="FI795" s="50"/>
      <c r="FJ795" s="50"/>
      <c r="FK795" s="50"/>
      <c r="FL795" s="50"/>
      <c r="FM795" s="50"/>
      <c r="FN795" s="50"/>
      <c r="FO795" s="50"/>
      <c r="FP795" s="50"/>
      <c r="FQ795" s="50"/>
      <c r="FR795" s="50"/>
      <c r="FS795" s="50"/>
      <c r="FT795" s="50"/>
      <c r="FU795" s="50"/>
      <c r="FV795" s="50"/>
      <c r="FW795" s="50"/>
      <c r="FX795" s="50"/>
      <c r="FY795" s="50"/>
      <c r="FZ795" s="50"/>
      <c r="GA795" s="50"/>
      <c r="GB795" s="50"/>
      <c r="GC795" s="50"/>
      <c r="GD795" s="50"/>
      <c r="GE795" s="50"/>
      <c r="GF795" s="50"/>
      <c r="GG795" s="50"/>
      <c r="GH795" s="50"/>
      <c r="GI795" s="50"/>
      <c r="GJ795" s="50"/>
      <c r="GK795" s="50"/>
      <c r="GL795" s="50"/>
      <c r="GM795" s="50"/>
      <c r="GN795" s="50"/>
      <c r="GO795" s="50"/>
      <c r="GP795" s="50"/>
      <c r="GQ795" s="50"/>
      <c r="GR795" s="50"/>
      <c r="GS795" s="50"/>
      <c r="GT795" s="50"/>
      <c r="GU795" s="50"/>
      <c r="GV795" s="50"/>
      <c r="GW795" s="50"/>
      <c r="GX795" s="50"/>
      <c r="GY795" s="50"/>
      <c r="GZ795" s="50"/>
      <c r="HA795" s="50"/>
      <c r="HB795" s="50"/>
      <c r="HC795" s="50"/>
      <c r="HD795" s="50"/>
      <c r="HE795" s="50"/>
      <c r="HF795" s="50"/>
      <c r="HG795" s="50"/>
      <c r="HH795" s="50"/>
      <c r="HI795" s="50"/>
      <c r="HJ795" s="50"/>
      <c r="HK795" s="50"/>
      <c r="HL795" s="50"/>
      <c r="HM795" s="50"/>
      <c r="HN795" s="50"/>
      <c r="HO795" s="50"/>
      <c r="HP795" s="50"/>
      <c r="HQ795" s="50"/>
      <c r="HR795" s="50"/>
      <c r="HS795" s="50"/>
      <c r="HT795" s="50"/>
      <c r="HU795" s="50"/>
      <c r="HV795" s="50"/>
      <c r="HW795" s="50"/>
      <c r="HX795" s="50"/>
      <c r="HY795" s="50"/>
      <c r="HZ795" s="50"/>
      <c r="IA795" s="50"/>
      <c r="IB795" s="50"/>
      <c r="IC795" s="50"/>
      <c r="ID795" s="50"/>
      <c r="IE795" s="50"/>
      <c r="IF795" s="50"/>
      <c r="IG795" s="50"/>
      <c r="IH795" s="50"/>
      <c r="II795" s="50"/>
      <c r="IJ795" s="50"/>
      <c r="IK795" s="50"/>
      <c r="IL795" s="50"/>
      <c r="IM795" s="50"/>
      <c r="IN795" s="50"/>
      <c r="IO795" s="50"/>
      <c r="IP795" s="50"/>
    </row>
    <row r="796" spans="1:250" s="49" customFormat="1" ht="37.5" customHeight="1" x14ac:dyDescent="0.25">
      <c r="A796" s="119" t="s">
        <v>77</v>
      </c>
      <c r="B796" s="113" t="s">
        <v>497</v>
      </c>
      <c r="C796" s="113" t="s">
        <v>400</v>
      </c>
      <c r="D796" s="113" t="s">
        <v>55</v>
      </c>
      <c r="E796" s="113" t="s">
        <v>404</v>
      </c>
      <c r="F796" s="113" t="s">
        <v>78</v>
      </c>
      <c r="G796" s="114">
        <f>G797</f>
        <v>5.9</v>
      </c>
      <c r="H796" s="114">
        <f t="shared" si="108"/>
        <v>5.9</v>
      </c>
      <c r="I796" s="114">
        <f t="shared" si="108"/>
        <v>5.9</v>
      </c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50"/>
      <c r="AV796" s="50"/>
      <c r="AW796" s="50"/>
      <c r="AX796" s="50"/>
      <c r="AY796" s="50"/>
      <c r="AZ796" s="50"/>
      <c r="BA796" s="50"/>
      <c r="BB796" s="50"/>
      <c r="BC796" s="50"/>
      <c r="BD796" s="50"/>
      <c r="BE796" s="50"/>
      <c r="BF796" s="50"/>
      <c r="BG796" s="50"/>
      <c r="BH796" s="50"/>
      <c r="BI796" s="50"/>
      <c r="BJ796" s="50"/>
      <c r="BK796" s="50"/>
      <c r="BL796" s="50"/>
      <c r="BM796" s="50"/>
      <c r="BN796" s="50"/>
      <c r="BO796" s="50"/>
      <c r="BP796" s="50"/>
      <c r="BQ796" s="50"/>
      <c r="BR796" s="50"/>
      <c r="BS796" s="50"/>
      <c r="BT796" s="50"/>
      <c r="BU796" s="50"/>
      <c r="BV796" s="50"/>
      <c r="BW796" s="50"/>
      <c r="BX796" s="50"/>
      <c r="BY796" s="50"/>
      <c r="BZ796" s="50"/>
      <c r="CA796" s="50"/>
      <c r="CB796" s="50"/>
      <c r="CC796" s="50"/>
      <c r="CD796" s="50"/>
      <c r="CE796" s="50"/>
      <c r="CF796" s="50"/>
      <c r="CG796" s="50"/>
      <c r="CH796" s="50"/>
      <c r="CI796" s="50"/>
      <c r="CJ796" s="50"/>
      <c r="CK796" s="50"/>
      <c r="CL796" s="50"/>
      <c r="CM796" s="50"/>
      <c r="CN796" s="50"/>
      <c r="CO796" s="50"/>
      <c r="CP796" s="50"/>
      <c r="CQ796" s="50"/>
      <c r="CR796" s="50"/>
      <c r="CS796" s="50"/>
      <c r="CT796" s="50"/>
      <c r="CU796" s="50"/>
      <c r="CV796" s="50"/>
      <c r="CW796" s="50"/>
      <c r="CX796" s="50"/>
      <c r="CY796" s="50"/>
      <c r="CZ796" s="50"/>
      <c r="DA796" s="50"/>
      <c r="DB796" s="50"/>
      <c r="DC796" s="50"/>
      <c r="DD796" s="50"/>
      <c r="DE796" s="50"/>
      <c r="DF796" s="50"/>
      <c r="DG796" s="50"/>
      <c r="DH796" s="50"/>
      <c r="DI796" s="50"/>
      <c r="DJ796" s="50"/>
      <c r="DK796" s="50"/>
      <c r="DL796" s="50"/>
      <c r="DM796" s="50"/>
      <c r="DN796" s="50"/>
      <c r="DO796" s="50"/>
      <c r="DP796" s="50"/>
      <c r="DQ796" s="50"/>
      <c r="DR796" s="50"/>
      <c r="DS796" s="50"/>
      <c r="DT796" s="50"/>
      <c r="DU796" s="50"/>
      <c r="DV796" s="50"/>
      <c r="DW796" s="50"/>
      <c r="DX796" s="50"/>
      <c r="DY796" s="50"/>
      <c r="DZ796" s="50"/>
      <c r="EA796" s="50"/>
      <c r="EB796" s="50"/>
      <c r="EC796" s="50"/>
      <c r="ED796" s="50"/>
      <c r="EE796" s="50"/>
      <c r="EF796" s="50"/>
      <c r="EG796" s="50"/>
      <c r="EH796" s="50"/>
      <c r="EI796" s="50"/>
      <c r="EJ796" s="50"/>
      <c r="EK796" s="50"/>
      <c r="EL796" s="50"/>
      <c r="EM796" s="50"/>
      <c r="EN796" s="50"/>
      <c r="EO796" s="50"/>
      <c r="EP796" s="50"/>
      <c r="EQ796" s="50"/>
      <c r="ER796" s="50"/>
      <c r="ES796" s="50"/>
      <c r="ET796" s="50"/>
      <c r="EU796" s="50"/>
      <c r="EV796" s="50"/>
      <c r="EW796" s="50"/>
      <c r="EX796" s="50"/>
      <c r="EY796" s="50"/>
      <c r="EZ796" s="50"/>
      <c r="FA796" s="50"/>
      <c r="FB796" s="50"/>
      <c r="FC796" s="50"/>
      <c r="FD796" s="50"/>
      <c r="FE796" s="50"/>
      <c r="FF796" s="50"/>
      <c r="FG796" s="50"/>
      <c r="FH796" s="50"/>
      <c r="FI796" s="50"/>
      <c r="FJ796" s="50"/>
      <c r="FK796" s="50"/>
      <c r="FL796" s="50"/>
      <c r="FM796" s="50"/>
      <c r="FN796" s="50"/>
      <c r="FO796" s="50"/>
      <c r="FP796" s="50"/>
      <c r="FQ796" s="50"/>
      <c r="FR796" s="50"/>
      <c r="FS796" s="50"/>
      <c r="FT796" s="50"/>
      <c r="FU796" s="50"/>
      <c r="FV796" s="50"/>
      <c r="FW796" s="50"/>
      <c r="FX796" s="50"/>
      <c r="FY796" s="50"/>
      <c r="FZ796" s="50"/>
      <c r="GA796" s="50"/>
      <c r="GB796" s="50"/>
      <c r="GC796" s="50"/>
      <c r="GD796" s="50"/>
      <c r="GE796" s="50"/>
      <c r="GF796" s="50"/>
      <c r="GG796" s="50"/>
      <c r="GH796" s="50"/>
      <c r="GI796" s="50"/>
      <c r="GJ796" s="50"/>
      <c r="GK796" s="50"/>
      <c r="GL796" s="50"/>
      <c r="GM796" s="50"/>
      <c r="GN796" s="50"/>
      <c r="GO796" s="50"/>
      <c r="GP796" s="50"/>
      <c r="GQ796" s="50"/>
      <c r="GR796" s="50"/>
      <c r="GS796" s="50"/>
      <c r="GT796" s="50"/>
      <c r="GU796" s="50"/>
      <c r="GV796" s="50"/>
      <c r="GW796" s="50"/>
      <c r="GX796" s="50"/>
      <c r="GY796" s="50"/>
      <c r="GZ796" s="50"/>
      <c r="HA796" s="50"/>
      <c r="HB796" s="50"/>
      <c r="HC796" s="50"/>
      <c r="HD796" s="50"/>
      <c r="HE796" s="50"/>
      <c r="HF796" s="50"/>
      <c r="HG796" s="50"/>
      <c r="HH796" s="50"/>
      <c r="HI796" s="50"/>
      <c r="HJ796" s="50"/>
      <c r="HK796" s="50"/>
      <c r="HL796" s="50"/>
      <c r="HM796" s="50"/>
      <c r="HN796" s="50"/>
      <c r="HO796" s="50"/>
      <c r="HP796" s="50"/>
      <c r="HQ796" s="50"/>
      <c r="HR796" s="50"/>
      <c r="HS796" s="50"/>
      <c r="HT796" s="50"/>
      <c r="HU796" s="50"/>
      <c r="HV796" s="50"/>
      <c r="HW796" s="50"/>
      <c r="HX796" s="50"/>
      <c r="HY796" s="50"/>
      <c r="HZ796" s="50"/>
      <c r="IA796" s="50"/>
      <c r="IB796" s="50"/>
      <c r="IC796" s="50"/>
      <c r="ID796" s="50"/>
      <c r="IE796" s="50"/>
      <c r="IF796" s="50"/>
      <c r="IG796" s="50"/>
      <c r="IH796" s="50"/>
      <c r="II796" s="50"/>
      <c r="IJ796" s="50"/>
      <c r="IK796" s="50"/>
      <c r="IL796" s="50"/>
      <c r="IM796" s="50"/>
      <c r="IN796" s="50"/>
      <c r="IO796" s="50"/>
      <c r="IP796" s="50"/>
    </row>
    <row r="797" spans="1:250" s="49" customFormat="1" ht="24" customHeight="1" x14ac:dyDescent="0.25">
      <c r="A797" s="119" t="s">
        <v>79</v>
      </c>
      <c r="B797" s="113" t="s">
        <v>497</v>
      </c>
      <c r="C797" s="113" t="s">
        <v>400</v>
      </c>
      <c r="D797" s="113" t="s">
        <v>55</v>
      </c>
      <c r="E797" s="113" t="s">
        <v>404</v>
      </c>
      <c r="F797" s="113" t="s">
        <v>80</v>
      </c>
      <c r="G797" s="114">
        <v>5.9</v>
      </c>
      <c r="H797" s="114">
        <v>5.9</v>
      </c>
      <c r="I797" s="114">
        <v>5.9</v>
      </c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  <c r="AS797" s="50"/>
      <c r="AT797" s="50"/>
      <c r="AU797" s="50"/>
      <c r="AV797" s="50"/>
      <c r="AW797" s="50"/>
      <c r="AX797" s="50"/>
      <c r="AY797" s="50"/>
      <c r="AZ797" s="50"/>
      <c r="BA797" s="50"/>
      <c r="BB797" s="50"/>
      <c r="BC797" s="50"/>
      <c r="BD797" s="50"/>
      <c r="BE797" s="50"/>
      <c r="BF797" s="50"/>
      <c r="BG797" s="50"/>
      <c r="BH797" s="50"/>
      <c r="BI797" s="50"/>
      <c r="BJ797" s="50"/>
      <c r="BK797" s="50"/>
      <c r="BL797" s="50"/>
      <c r="BM797" s="50"/>
      <c r="BN797" s="50"/>
      <c r="BO797" s="50"/>
      <c r="BP797" s="50"/>
      <c r="BQ797" s="50"/>
      <c r="BR797" s="50"/>
      <c r="BS797" s="50"/>
      <c r="BT797" s="50"/>
      <c r="BU797" s="50"/>
      <c r="BV797" s="50"/>
      <c r="BW797" s="50"/>
      <c r="BX797" s="50"/>
      <c r="BY797" s="50"/>
      <c r="BZ797" s="50"/>
      <c r="CA797" s="50"/>
      <c r="CB797" s="50"/>
      <c r="CC797" s="50"/>
      <c r="CD797" s="50"/>
      <c r="CE797" s="50"/>
      <c r="CF797" s="50"/>
      <c r="CG797" s="50"/>
      <c r="CH797" s="50"/>
      <c r="CI797" s="50"/>
      <c r="CJ797" s="50"/>
      <c r="CK797" s="50"/>
      <c r="CL797" s="50"/>
      <c r="CM797" s="50"/>
      <c r="CN797" s="50"/>
      <c r="CO797" s="50"/>
      <c r="CP797" s="50"/>
      <c r="CQ797" s="50"/>
      <c r="CR797" s="50"/>
      <c r="CS797" s="50"/>
      <c r="CT797" s="50"/>
      <c r="CU797" s="50"/>
      <c r="CV797" s="50"/>
      <c r="CW797" s="50"/>
      <c r="CX797" s="50"/>
      <c r="CY797" s="50"/>
      <c r="CZ797" s="50"/>
      <c r="DA797" s="50"/>
      <c r="DB797" s="50"/>
      <c r="DC797" s="50"/>
      <c r="DD797" s="50"/>
      <c r="DE797" s="50"/>
      <c r="DF797" s="50"/>
      <c r="DG797" s="50"/>
      <c r="DH797" s="50"/>
      <c r="DI797" s="50"/>
      <c r="DJ797" s="50"/>
      <c r="DK797" s="50"/>
      <c r="DL797" s="50"/>
      <c r="DM797" s="50"/>
      <c r="DN797" s="50"/>
      <c r="DO797" s="50"/>
      <c r="DP797" s="50"/>
      <c r="DQ797" s="50"/>
      <c r="DR797" s="50"/>
      <c r="DS797" s="50"/>
      <c r="DT797" s="50"/>
      <c r="DU797" s="50"/>
      <c r="DV797" s="50"/>
      <c r="DW797" s="50"/>
      <c r="DX797" s="50"/>
      <c r="DY797" s="50"/>
      <c r="DZ797" s="50"/>
      <c r="EA797" s="50"/>
      <c r="EB797" s="50"/>
      <c r="EC797" s="50"/>
      <c r="ED797" s="50"/>
      <c r="EE797" s="50"/>
      <c r="EF797" s="50"/>
      <c r="EG797" s="50"/>
      <c r="EH797" s="50"/>
      <c r="EI797" s="50"/>
      <c r="EJ797" s="50"/>
      <c r="EK797" s="50"/>
      <c r="EL797" s="50"/>
      <c r="EM797" s="50"/>
      <c r="EN797" s="50"/>
      <c r="EO797" s="50"/>
      <c r="EP797" s="50"/>
      <c r="EQ797" s="50"/>
      <c r="ER797" s="50"/>
      <c r="ES797" s="50"/>
      <c r="ET797" s="50"/>
      <c r="EU797" s="50"/>
      <c r="EV797" s="50"/>
      <c r="EW797" s="50"/>
      <c r="EX797" s="50"/>
      <c r="EY797" s="50"/>
      <c r="EZ797" s="50"/>
      <c r="FA797" s="50"/>
      <c r="FB797" s="50"/>
      <c r="FC797" s="50"/>
      <c r="FD797" s="50"/>
      <c r="FE797" s="50"/>
      <c r="FF797" s="50"/>
      <c r="FG797" s="50"/>
      <c r="FH797" s="50"/>
      <c r="FI797" s="50"/>
      <c r="FJ797" s="50"/>
      <c r="FK797" s="50"/>
      <c r="FL797" s="50"/>
      <c r="FM797" s="50"/>
      <c r="FN797" s="50"/>
      <c r="FO797" s="50"/>
      <c r="FP797" s="50"/>
      <c r="FQ797" s="50"/>
      <c r="FR797" s="50"/>
      <c r="FS797" s="50"/>
      <c r="FT797" s="50"/>
      <c r="FU797" s="50"/>
      <c r="FV797" s="50"/>
      <c r="FW797" s="50"/>
      <c r="FX797" s="50"/>
      <c r="FY797" s="50"/>
      <c r="FZ797" s="50"/>
      <c r="GA797" s="50"/>
      <c r="GB797" s="50"/>
      <c r="GC797" s="50"/>
      <c r="GD797" s="50"/>
      <c r="GE797" s="50"/>
      <c r="GF797" s="50"/>
      <c r="GG797" s="50"/>
      <c r="GH797" s="50"/>
      <c r="GI797" s="50"/>
      <c r="GJ797" s="50"/>
      <c r="GK797" s="50"/>
      <c r="GL797" s="50"/>
      <c r="GM797" s="50"/>
      <c r="GN797" s="50"/>
      <c r="GO797" s="50"/>
      <c r="GP797" s="50"/>
      <c r="GQ797" s="50"/>
      <c r="GR797" s="50"/>
      <c r="GS797" s="50"/>
      <c r="GT797" s="50"/>
      <c r="GU797" s="50"/>
      <c r="GV797" s="50"/>
      <c r="GW797" s="50"/>
      <c r="GX797" s="50"/>
      <c r="GY797" s="50"/>
      <c r="GZ797" s="50"/>
      <c r="HA797" s="50"/>
      <c r="HB797" s="50"/>
      <c r="HC797" s="50"/>
      <c r="HD797" s="50"/>
      <c r="HE797" s="50"/>
      <c r="HF797" s="50"/>
      <c r="HG797" s="50"/>
      <c r="HH797" s="50"/>
      <c r="HI797" s="50"/>
      <c r="HJ797" s="50"/>
      <c r="HK797" s="50"/>
      <c r="HL797" s="50"/>
      <c r="HM797" s="50"/>
      <c r="HN797" s="50"/>
      <c r="HO797" s="50"/>
      <c r="HP797" s="50"/>
      <c r="HQ797" s="50"/>
      <c r="HR797" s="50"/>
      <c r="HS797" s="50"/>
      <c r="HT797" s="50"/>
      <c r="HU797" s="50"/>
      <c r="HV797" s="50"/>
      <c r="HW797" s="50"/>
      <c r="HX797" s="50"/>
      <c r="HY797" s="50"/>
      <c r="HZ797" s="50"/>
      <c r="IA797" s="50"/>
      <c r="IB797" s="50"/>
      <c r="IC797" s="50"/>
      <c r="ID797" s="50"/>
      <c r="IE797" s="50"/>
      <c r="IF797" s="50"/>
      <c r="IG797" s="50"/>
      <c r="IH797" s="50"/>
      <c r="II797" s="50"/>
      <c r="IJ797" s="50"/>
      <c r="IK797" s="50"/>
      <c r="IL797" s="50"/>
      <c r="IM797" s="50"/>
      <c r="IN797" s="50"/>
      <c r="IO797" s="50"/>
      <c r="IP797" s="50"/>
    </row>
    <row r="798" spans="1:250" s="49" customFormat="1" ht="44.25" hidden="1" customHeight="1" x14ac:dyDescent="0.25">
      <c r="A798" s="119" t="s">
        <v>405</v>
      </c>
      <c r="B798" s="113" t="s">
        <v>497</v>
      </c>
      <c r="C798" s="113" t="s">
        <v>400</v>
      </c>
      <c r="D798" s="113" t="s">
        <v>55</v>
      </c>
      <c r="E798" s="113" t="s">
        <v>406</v>
      </c>
      <c r="F798" s="113" t="s">
        <v>58</v>
      </c>
      <c r="G798" s="114">
        <f>G799</f>
        <v>0</v>
      </c>
      <c r="H798" s="113"/>
      <c r="I798" s="113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50"/>
      <c r="AT798" s="50"/>
      <c r="AU798" s="50"/>
      <c r="AV798" s="50"/>
      <c r="AW798" s="50"/>
      <c r="AX798" s="50"/>
      <c r="AY798" s="50"/>
      <c r="AZ798" s="50"/>
      <c r="BA798" s="50"/>
      <c r="BB798" s="50"/>
      <c r="BC798" s="50"/>
      <c r="BD798" s="50"/>
      <c r="BE798" s="50"/>
      <c r="BF798" s="50"/>
      <c r="BG798" s="50"/>
      <c r="BH798" s="50"/>
      <c r="BI798" s="50"/>
      <c r="BJ798" s="50"/>
      <c r="BK798" s="50"/>
      <c r="BL798" s="50"/>
      <c r="BM798" s="50"/>
      <c r="BN798" s="50"/>
      <c r="BO798" s="50"/>
      <c r="BP798" s="50"/>
      <c r="BQ798" s="50"/>
      <c r="BR798" s="50"/>
      <c r="BS798" s="50"/>
      <c r="BT798" s="50"/>
      <c r="BU798" s="50"/>
      <c r="BV798" s="50"/>
      <c r="BW798" s="50"/>
      <c r="BX798" s="50"/>
      <c r="BY798" s="50"/>
      <c r="BZ798" s="50"/>
      <c r="CA798" s="50"/>
      <c r="CB798" s="50"/>
      <c r="CC798" s="50"/>
      <c r="CD798" s="50"/>
      <c r="CE798" s="50"/>
      <c r="CF798" s="50"/>
      <c r="CG798" s="50"/>
      <c r="CH798" s="50"/>
      <c r="CI798" s="50"/>
      <c r="CJ798" s="50"/>
      <c r="CK798" s="50"/>
      <c r="CL798" s="50"/>
      <c r="CM798" s="50"/>
      <c r="CN798" s="50"/>
      <c r="CO798" s="50"/>
      <c r="CP798" s="50"/>
      <c r="CQ798" s="50"/>
      <c r="CR798" s="50"/>
      <c r="CS798" s="50"/>
      <c r="CT798" s="50"/>
      <c r="CU798" s="50"/>
      <c r="CV798" s="50"/>
      <c r="CW798" s="50"/>
      <c r="CX798" s="50"/>
      <c r="CY798" s="50"/>
      <c r="CZ798" s="50"/>
      <c r="DA798" s="50"/>
      <c r="DB798" s="50"/>
      <c r="DC798" s="50"/>
      <c r="DD798" s="50"/>
      <c r="DE798" s="50"/>
      <c r="DF798" s="50"/>
      <c r="DG798" s="50"/>
      <c r="DH798" s="50"/>
      <c r="DI798" s="50"/>
      <c r="DJ798" s="50"/>
      <c r="DK798" s="50"/>
      <c r="DL798" s="50"/>
      <c r="DM798" s="50"/>
      <c r="DN798" s="50"/>
      <c r="DO798" s="50"/>
      <c r="DP798" s="50"/>
      <c r="DQ798" s="50"/>
      <c r="DR798" s="50"/>
      <c r="DS798" s="50"/>
      <c r="DT798" s="50"/>
      <c r="DU798" s="50"/>
      <c r="DV798" s="50"/>
      <c r="DW798" s="50"/>
      <c r="DX798" s="50"/>
      <c r="DY798" s="50"/>
      <c r="DZ798" s="50"/>
      <c r="EA798" s="50"/>
      <c r="EB798" s="50"/>
      <c r="EC798" s="50"/>
      <c r="ED798" s="50"/>
      <c r="EE798" s="50"/>
      <c r="EF798" s="50"/>
      <c r="EG798" s="50"/>
      <c r="EH798" s="50"/>
      <c r="EI798" s="50"/>
      <c r="EJ798" s="50"/>
      <c r="EK798" s="50"/>
      <c r="EL798" s="50"/>
      <c r="EM798" s="50"/>
      <c r="EN798" s="50"/>
      <c r="EO798" s="50"/>
      <c r="EP798" s="50"/>
      <c r="EQ798" s="50"/>
      <c r="ER798" s="50"/>
      <c r="ES798" s="50"/>
      <c r="ET798" s="50"/>
      <c r="EU798" s="50"/>
      <c r="EV798" s="50"/>
      <c r="EW798" s="50"/>
      <c r="EX798" s="50"/>
      <c r="EY798" s="50"/>
      <c r="EZ798" s="50"/>
      <c r="FA798" s="50"/>
      <c r="FB798" s="50"/>
      <c r="FC798" s="50"/>
      <c r="FD798" s="50"/>
      <c r="FE798" s="50"/>
      <c r="FF798" s="50"/>
      <c r="FG798" s="50"/>
      <c r="FH798" s="50"/>
      <c r="FI798" s="50"/>
      <c r="FJ798" s="50"/>
      <c r="FK798" s="50"/>
      <c r="FL798" s="50"/>
      <c r="FM798" s="50"/>
      <c r="FN798" s="50"/>
      <c r="FO798" s="50"/>
      <c r="FP798" s="50"/>
      <c r="FQ798" s="50"/>
      <c r="FR798" s="50"/>
      <c r="FS798" s="50"/>
      <c r="FT798" s="50"/>
      <c r="FU798" s="50"/>
      <c r="FV798" s="50"/>
      <c r="FW798" s="50"/>
      <c r="FX798" s="50"/>
      <c r="FY798" s="50"/>
      <c r="FZ798" s="50"/>
      <c r="GA798" s="50"/>
      <c r="GB798" s="50"/>
      <c r="GC798" s="50"/>
      <c r="GD798" s="50"/>
      <c r="GE798" s="50"/>
      <c r="GF798" s="50"/>
      <c r="GG798" s="50"/>
      <c r="GH798" s="50"/>
      <c r="GI798" s="50"/>
      <c r="GJ798" s="50"/>
      <c r="GK798" s="50"/>
      <c r="GL798" s="50"/>
      <c r="GM798" s="50"/>
      <c r="GN798" s="50"/>
      <c r="GO798" s="50"/>
      <c r="GP798" s="50"/>
      <c r="GQ798" s="50"/>
      <c r="GR798" s="50"/>
      <c r="GS798" s="50"/>
      <c r="GT798" s="50"/>
      <c r="GU798" s="50"/>
      <c r="GV798" s="50"/>
      <c r="GW798" s="50"/>
      <c r="GX798" s="50"/>
      <c r="GY798" s="50"/>
      <c r="GZ798" s="50"/>
      <c r="HA798" s="50"/>
      <c r="HB798" s="50"/>
      <c r="HC798" s="50"/>
      <c r="HD798" s="50"/>
      <c r="HE798" s="50"/>
      <c r="HF798" s="50"/>
      <c r="HG798" s="50"/>
      <c r="HH798" s="50"/>
      <c r="HI798" s="50"/>
      <c r="HJ798" s="50"/>
      <c r="HK798" s="50"/>
      <c r="HL798" s="50"/>
      <c r="HM798" s="50"/>
      <c r="HN798" s="50"/>
      <c r="HO798" s="50"/>
      <c r="HP798" s="50"/>
      <c r="HQ798" s="50"/>
      <c r="HR798" s="50"/>
      <c r="HS798" s="50"/>
      <c r="HT798" s="50"/>
      <c r="HU798" s="50"/>
      <c r="HV798" s="50"/>
      <c r="HW798" s="50"/>
      <c r="HX798" s="50"/>
      <c r="HY798" s="50"/>
      <c r="HZ798" s="50"/>
      <c r="IA798" s="50"/>
      <c r="IB798" s="50"/>
      <c r="IC798" s="50"/>
      <c r="ID798" s="50"/>
      <c r="IE798" s="50"/>
      <c r="IF798" s="50"/>
      <c r="IG798" s="50"/>
      <c r="IH798" s="50"/>
      <c r="II798" s="50"/>
      <c r="IJ798" s="50"/>
      <c r="IK798" s="50"/>
      <c r="IL798" s="50"/>
      <c r="IM798" s="50"/>
      <c r="IN798" s="50"/>
      <c r="IO798" s="50"/>
      <c r="IP798" s="50"/>
    </row>
    <row r="799" spans="1:250" s="33" customFormat="1" ht="24.75" hidden="1" customHeight="1" x14ac:dyDescent="0.25">
      <c r="A799" s="119" t="s">
        <v>407</v>
      </c>
      <c r="B799" s="113" t="s">
        <v>497</v>
      </c>
      <c r="C799" s="113" t="s">
        <v>400</v>
      </c>
      <c r="D799" s="113" t="s">
        <v>55</v>
      </c>
      <c r="E799" s="113" t="s">
        <v>408</v>
      </c>
      <c r="F799" s="113" t="s">
        <v>58</v>
      </c>
      <c r="G799" s="114">
        <f>G800</f>
        <v>0</v>
      </c>
      <c r="H799" s="146"/>
      <c r="I799" s="146"/>
    </row>
    <row r="800" spans="1:250" s="33" customFormat="1" ht="16.5" hidden="1" customHeight="1" x14ac:dyDescent="0.25">
      <c r="A800" s="119" t="s">
        <v>134</v>
      </c>
      <c r="B800" s="113" t="s">
        <v>497</v>
      </c>
      <c r="C800" s="113" t="s">
        <v>400</v>
      </c>
      <c r="D800" s="113" t="s">
        <v>55</v>
      </c>
      <c r="E800" s="113" t="s">
        <v>409</v>
      </c>
      <c r="F800" s="113" t="s">
        <v>58</v>
      </c>
      <c r="G800" s="114">
        <f>G801</f>
        <v>0</v>
      </c>
      <c r="H800" s="146"/>
      <c r="I800" s="146"/>
    </row>
    <row r="801" spans="1:9" s="33" customFormat="1" ht="39" hidden="1" customHeight="1" x14ac:dyDescent="0.25">
      <c r="A801" s="119" t="s">
        <v>105</v>
      </c>
      <c r="B801" s="113" t="s">
        <v>497</v>
      </c>
      <c r="C801" s="113" t="s">
        <v>400</v>
      </c>
      <c r="D801" s="113" t="s">
        <v>55</v>
      </c>
      <c r="E801" s="113" t="s">
        <v>409</v>
      </c>
      <c r="F801" s="113" t="s">
        <v>78</v>
      </c>
      <c r="G801" s="114">
        <f>G802</f>
        <v>0</v>
      </c>
      <c r="H801" s="146"/>
      <c r="I801" s="146"/>
    </row>
    <row r="802" spans="1:9" s="33" customFormat="1" ht="4.5" hidden="1" customHeight="1" x14ac:dyDescent="0.25">
      <c r="A802" s="119" t="s">
        <v>79</v>
      </c>
      <c r="B802" s="113" t="s">
        <v>497</v>
      </c>
      <c r="C802" s="113" t="s">
        <v>400</v>
      </c>
      <c r="D802" s="113" t="s">
        <v>55</v>
      </c>
      <c r="E802" s="113" t="s">
        <v>409</v>
      </c>
      <c r="F802" s="113" t="s">
        <v>80</v>
      </c>
      <c r="G802" s="114">
        <f>5.9-5.9</f>
        <v>0</v>
      </c>
      <c r="H802" s="146"/>
      <c r="I802" s="146"/>
    </row>
    <row r="803" spans="1:9" s="35" customFormat="1" ht="15" x14ac:dyDescent="0.25">
      <c r="A803" s="119" t="s">
        <v>498</v>
      </c>
      <c r="B803" s="113" t="s">
        <v>499</v>
      </c>
      <c r="C803" s="113" t="s">
        <v>56</v>
      </c>
      <c r="D803" s="113" t="s">
        <v>56</v>
      </c>
      <c r="E803" s="113" t="s">
        <v>57</v>
      </c>
      <c r="F803" s="113" t="s">
        <v>58</v>
      </c>
      <c r="G803" s="114">
        <f>G804+G875</f>
        <v>3214.9999999999995</v>
      </c>
      <c r="H803" s="114">
        <f>H804+H875</f>
        <v>3104.3</v>
      </c>
      <c r="I803" s="114">
        <f>I804</f>
        <v>2912.7999999999997</v>
      </c>
    </row>
    <row r="804" spans="1:9" s="33" customFormat="1" ht="20.25" customHeight="1" x14ac:dyDescent="0.25">
      <c r="A804" s="130" t="s">
        <v>332</v>
      </c>
      <c r="B804" s="131" t="s">
        <v>499</v>
      </c>
      <c r="C804" s="131" t="s">
        <v>113</v>
      </c>
      <c r="D804" s="131" t="s">
        <v>56</v>
      </c>
      <c r="E804" s="131" t="s">
        <v>57</v>
      </c>
      <c r="F804" s="131" t="s">
        <v>58</v>
      </c>
      <c r="G804" s="127">
        <f>G805</f>
        <v>2836.9999999999995</v>
      </c>
      <c r="H804" s="127">
        <f>H805</f>
        <v>2735.3</v>
      </c>
      <c r="I804" s="127">
        <f>I805+I875</f>
        <v>2912.7999999999997</v>
      </c>
    </row>
    <row r="805" spans="1:9" s="33" customFormat="1" ht="20.25" customHeight="1" x14ac:dyDescent="0.25">
      <c r="A805" s="119" t="s">
        <v>382</v>
      </c>
      <c r="B805" s="131" t="s">
        <v>499</v>
      </c>
      <c r="C805" s="131" t="s">
        <v>113</v>
      </c>
      <c r="D805" s="131" t="s">
        <v>196</v>
      </c>
      <c r="E805" s="131" t="s">
        <v>57</v>
      </c>
      <c r="F805" s="131" t="s">
        <v>58</v>
      </c>
      <c r="G805" s="127">
        <f>G806+G811+G815</f>
        <v>2836.9999999999995</v>
      </c>
      <c r="H805" s="127">
        <f>H806+H811+H815++H860</f>
        <v>2735.3</v>
      </c>
      <c r="I805" s="127">
        <f>I811+I860</f>
        <v>2634.6</v>
      </c>
    </row>
    <row r="806" spans="1:9" s="33" customFormat="1" ht="43.5" customHeight="1" x14ac:dyDescent="0.25">
      <c r="A806" s="119" t="s">
        <v>784</v>
      </c>
      <c r="B806" s="131" t="s">
        <v>499</v>
      </c>
      <c r="C806" s="131" t="s">
        <v>113</v>
      </c>
      <c r="D806" s="131" t="s">
        <v>196</v>
      </c>
      <c r="E806" s="131" t="s">
        <v>356</v>
      </c>
      <c r="F806" s="131" t="s">
        <v>58</v>
      </c>
      <c r="G806" s="127">
        <f>G807</f>
        <v>34</v>
      </c>
      <c r="H806" s="127">
        <f t="shared" ref="H806:I809" si="109">H807</f>
        <v>0</v>
      </c>
      <c r="I806" s="127">
        <f t="shared" si="109"/>
        <v>0</v>
      </c>
    </row>
    <row r="807" spans="1:9" s="33" customFormat="1" ht="64.5" x14ac:dyDescent="0.25">
      <c r="A807" s="119" t="s">
        <v>384</v>
      </c>
      <c r="B807" s="131" t="s">
        <v>499</v>
      </c>
      <c r="C807" s="131" t="s">
        <v>113</v>
      </c>
      <c r="D807" s="131" t="s">
        <v>196</v>
      </c>
      <c r="E807" s="131" t="s">
        <v>358</v>
      </c>
      <c r="F807" s="131" t="s">
        <v>58</v>
      </c>
      <c r="G807" s="127">
        <f>G808</f>
        <v>34</v>
      </c>
      <c r="H807" s="127">
        <f t="shared" si="109"/>
        <v>0</v>
      </c>
      <c r="I807" s="127">
        <f t="shared" si="109"/>
        <v>0</v>
      </c>
    </row>
    <row r="808" spans="1:9" s="33" customFormat="1" ht="15" x14ac:dyDescent="0.25">
      <c r="A808" s="119" t="s">
        <v>134</v>
      </c>
      <c r="B808" s="131" t="s">
        <v>499</v>
      </c>
      <c r="C808" s="131" t="s">
        <v>113</v>
      </c>
      <c r="D808" s="131" t="s">
        <v>196</v>
      </c>
      <c r="E808" s="131" t="s">
        <v>359</v>
      </c>
      <c r="F808" s="131" t="s">
        <v>58</v>
      </c>
      <c r="G808" s="127">
        <f>G809</f>
        <v>34</v>
      </c>
      <c r="H808" s="127">
        <f t="shared" si="109"/>
        <v>0</v>
      </c>
      <c r="I808" s="127">
        <f t="shared" si="109"/>
        <v>0</v>
      </c>
    </row>
    <row r="809" spans="1:9" s="33" customFormat="1" ht="70.5" customHeight="1" x14ac:dyDescent="0.25">
      <c r="A809" s="119" t="s">
        <v>67</v>
      </c>
      <c r="B809" s="131" t="s">
        <v>499</v>
      </c>
      <c r="C809" s="131" t="s">
        <v>113</v>
      </c>
      <c r="D809" s="131" t="s">
        <v>196</v>
      </c>
      <c r="E809" s="131" t="s">
        <v>359</v>
      </c>
      <c r="F809" s="131" t="s">
        <v>68</v>
      </c>
      <c r="G809" s="127">
        <f>G810</f>
        <v>34</v>
      </c>
      <c r="H809" s="127">
        <f t="shared" si="109"/>
        <v>0</v>
      </c>
      <c r="I809" s="127">
        <f t="shared" si="109"/>
        <v>0</v>
      </c>
    </row>
    <row r="810" spans="1:9" s="33" customFormat="1" ht="15" x14ac:dyDescent="0.25">
      <c r="A810" s="119" t="s">
        <v>192</v>
      </c>
      <c r="B810" s="131" t="s">
        <v>499</v>
      </c>
      <c r="C810" s="131" t="s">
        <v>113</v>
      </c>
      <c r="D810" s="131" t="s">
        <v>196</v>
      </c>
      <c r="E810" s="131" t="s">
        <v>359</v>
      </c>
      <c r="F810" s="131" t="s">
        <v>193</v>
      </c>
      <c r="G810" s="127">
        <v>34</v>
      </c>
      <c r="H810" s="127">
        <v>0</v>
      </c>
      <c r="I810" s="127">
        <v>0</v>
      </c>
    </row>
    <row r="811" spans="1:9" s="33" customFormat="1" ht="39" x14ac:dyDescent="0.25">
      <c r="A811" s="119" t="s">
        <v>798</v>
      </c>
      <c r="B811" s="131" t="s">
        <v>499</v>
      </c>
      <c r="C811" s="131" t="s">
        <v>113</v>
      </c>
      <c r="D811" s="131" t="s">
        <v>196</v>
      </c>
      <c r="E811" s="113" t="s">
        <v>776</v>
      </c>
      <c r="F811" s="113" t="s">
        <v>58</v>
      </c>
      <c r="G811" s="114">
        <v>0</v>
      </c>
      <c r="H811" s="114">
        <f t="shared" ref="H811:I813" si="110">H812</f>
        <v>34</v>
      </c>
      <c r="I811" s="114">
        <f t="shared" si="110"/>
        <v>34</v>
      </c>
    </row>
    <row r="812" spans="1:9" s="33" customFormat="1" ht="15" x14ac:dyDescent="0.25">
      <c r="A812" s="119" t="s">
        <v>134</v>
      </c>
      <c r="B812" s="131" t="s">
        <v>499</v>
      </c>
      <c r="C812" s="131" t="s">
        <v>113</v>
      </c>
      <c r="D812" s="131" t="s">
        <v>196</v>
      </c>
      <c r="E812" s="113" t="s">
        <v>777</v>
      </c>
      <c r="F812" s="113" t="s">
        <v>58</v>
      </c>
      <c r="G812" s="114">
        <v>0</v>
      </c>
      <c r="H812" s="114">
        <f t="shared" si="110"/>
        <v>34</v>
      </c>
      <c r="I812" s="114">
        <f t="shared" si="110"/>
        <v>34</v>
      </c>
    </row>
    <row r="813" spans="1:9" s="33" customFormat="1" ht="64.5" x14ac:dyDescent="0.25">
      <c r="A813" s="119" t="s">
        <v>67</v>
      </c>
      <c r="B813" s="131" t="s">
        <v>499</v>
      </c>
      <c r="C813" s="131" t="s">
        <v>113</v>
      </c>
      <c r="D813" s="131" t="s">
        <v>196</v>
      </c>
      <c r="E813" s="113" t="s">
        <v>777</v>
      </c>
      <c r="F813" s="113" t="s">
        <v>68</v>
      </c>
      <c r="G813" s="114">
        <v>0</v>
      </c>
      <c r="H813" s="114">
        <f t="shared" si="110"/>
        <v>34</v>
      </c>
      <c r="I813" s="114">
        <f t="shared" si="110"/>
        <v>34</v>
      </c>
    </row>
    <row r="814" spans="1:9" s="33" customFormat="1" ht="15" x14ac:dyDescent="0.25">
      <c r="A814" s="119" t="s">
        <v>192</v>
      </c>
      <c r="B814" s="131" t="s">
        <v>499</v>
      </c>
      <c r="C814" s="131" t="s">
        <v>113</v>
      </c>
      <c r="D814" s="131" t="s">
        <v>196</v>
      </c>
      <c r="E814" s="113" t="s">
        <v>777</v>
      </c>
      <c r="F814" s="113" t="s">
        <v>193</v>
      </c>
      <c r="G814" s="114">
        <v>0</v>
      </c>
      <c r="H814" s="114">
        <v>34</v>
      </c>
      <c r="I814" s="114">
        <v>34</v>
      </c>
    </row>
    <row r="815" spans="1:9" s="33" customFormat="1" ht="42.75" customHeight="1" x14ac:dyDescent="0.25">
      <c r="A815" s="130" t="s">
        <v>786</v>
      </c>
      <c r="B815" s="131" t="s">
        <v>499</v>
      </c>
      <c r="C815" s="131" t="s">
        <v>113</v>
      </c>
      <c r="D815" s="131" t="s">
        <v>196</v>
      </c>
      <c r="E815" s="131" t="s">
        <v>361</v>
      </c>
      <c r="F815" s="131" t="s">
        <v>58</v>
      </c>
      <c r="G815" s="114">
        <f>G816+G839+G843</f>
        <v>2802.9999999999995</v>
      </c>
      <c r="H815" s="114">
        <f>H816+H839+H843</f>
        <v>2701.3</v>
      </c>
      <c r="I815" s="114">
        <f>I816+I839+I843</f>
        <v>0</v>
      </c>
    </row>
    <row r="816" spans="1:9" s="33" customFormat="1" ht="54" customHeight="1" x14ac:dyDescent="0.25">
      <c r="A816" s="119" t="s">
        <v>362</v>
      </c>
      <c r="B816" s="113" t="s">
        <v>499</v>
      </c>
      <c r="C816" s="113" t="s">
        <v>113</v>
      </c>
      <c r="D816" s="131" t="s">
        <v>196</v>
      </c>
      <c r="E816" s="113" t="s">
        <v>363</v>
      </c>
      <c r="F816" s="113" t="s">
        <v>58</v>
      </c>
      <c r="G816" s="114">
        <f>G817+G830+G833+G836+G822+G825</f>
        <v>2318.7999999999997</v>
      </c>
      <c r="H816" s="114">
        <f>H817+H822+H825</f>
        <v>2423</v>
      </c>
      <c r="I816" s="114">
        <f t="shared" ref="I816" si="111">I817+I830+I833+I836+I822+I825</f>
        <v>0</v>
      </c>
    </row>
    <row r="817" spans="1:9" s="33" customFormat="1" ht="31.5" customHeight="1" x14ac:dyDescent="0.25">
      <c r="A817" s="119" t="s">
        <v>190</v>
      </c>
      <c r="B817" s="113" t="s">
        <v>499</v>
      </c>
      <c r="C817" s="113" t="s">
        <v>113</v>
      </c>
      <c r="D817" s="131" t="s">
        <v>196</v>
      </c>
      <c r="E817" s="113" t="s">
        <v>364</v>
      </c>
      <c r="F817" s="113" t="s">
        <v>58</v>
      </c>
      <c r="G817" s="114">
        <f>G818+G820+G828</f>
        <v>1875.3</v>
      </c>
      <c r="H817" s="114">
        <f>H818+H820</f>
        <v>2032.4</v>
      </c>
      <c r="I817" s="114">
        <f>I818+I820</f>
        <v>0</v>
      </c>
    </row>
    <row r="818" spans="1:9" ht="69" customHeight="1" x14ac:dyDescent="0.25">
      <c r="A818" s="119" t="s">
        <v>67</v>
      </c>
      <c r="B818" s="113" t="s">
        <v>499</v>
      </c>
      <c r="C818" s="113" t="s">
        <v>113</v>
      </c>
      <c r="D818" s="131" t="s">
        <v>196</v>
      </c>
      <c r="E818" s="113" t="s">
        <v>364</v>
      </c>
      <c r="F818" s="113" t="s">
        <v>68</v>
      </c>
      <c r="G818" s="114">
        <f>G819</f>
        <v>1865.3</v>
      </c>
      <c r="H818" s="114">
        <f>H819</f>
        <v>2032.4</v>
      </c>
      <c r="I818" s="114">
        <f>I819</f>
        <v>0</v>
      </c>
    </row>
    <row r="819" spans="1:9" ht="21" customHeight="1" x14ac:dyDescent="0.25">
      <c r="A819" s="119" t="s">
        <v>192</v>
      </c>
      <c r="B819" s="113" t="s">
        <v>499</v>
      </c>
      <c r="C819" s="113" t="s">
        <v>113</v>
      </c>
      <c r="D819" s="131" t="s">
        <v>196</v>
      </c>
      <c r="E819" s="113" t="s">
        <v>364</v>
      </c>
      <c r="F819" s="113" t="s">
        <v>193</v>
      </c>
      <c r="G819" s="114">
        <f>2208.6-293-50.3</f>
        <v>1865.3</v>
      </c>
      <c r="H819" s="114">
        <v>2032.4</v>
      </c>
      <c r="I819" s="114">
        <v>0</v>
      </c>
    </row>
    <row r="820" spans="1:9" ht="30" hidden="1" customHeight="1" x14ac:dyDescent="0.25">
      <c r="A820" s="119" t="s">
        <v>77</v>
      </c>
      <c r="B820" s="113" t="s">
        <v>499</v>
      </c>
      <c r="C820" s="113" t="s">
        <v>113</v>
      </c>
      <c r="D820" s="131" t="s">
        <v>196</v>
      </c>
      <c r="E820" s="113" t="s">
        <v>364</v>
      </c>
      <c r="F820" s="113" t="s">
        <v>78</v>
      </c>
      <c r="G820" s="114">
        <f>G821</f>
        <v>0</v>
      </c>
      <c r="H820" s="146"/>
      <c r="I820" s="146"/>
    </row>
    <row r="821" spans="1:9" ht="26.25" hidden="1" customHeight="1" x14ac:dyDescent="0.25">
      <c r="A821" s="119" t="s">
        <v>79</v>
      </c>
      <c r="B821" s="113" t="s">
        <v>499</v>
      </c>
      <c r="C821" s="113" t="s">
        <v>113</v>
      </c>
      <c r="D821" s="131" t="s">
        <v>196</v>
      </c>
      <c r="E821" s="113" t="s">
        <v>364</v>
      </c>
      <c r="F821" s="113" t="s">
        <v>80</v>
      </c>
      <c r="G821" s="114">
        <v>0</v>
      </c>
      <c r="H821" s="146"/>
      <c r="I821" s="146"/>
    </row>
    <row r="822" spans="1:9" ht="45" customHeight="1" x14ac:dyDescent="0.25">
      <c r="A822" s="119" t="s">
        <v>727</v>
      </c>
      <c r="B822" s="113" t="s">
        <v>499</v>
      </c>
      <c r="C822" s="113" t="s">
        <v>113</v>
      </c>
      <c r="D822" s="131" t="s">
        <v>196</v>
      </c>
      <c r="E822" s="113" t="s">
        <v>728</v>
      </c>
      <c r="F822" s="113" t="s">
        <v>58</v>
      </c>
      <c r="G822" s="114">
        <f>G823</f>
        <v>293</v>
      </c>
      <c r="H822" s="114">
        <f>H823</f>
        <v>293</v>
      </c>
      <c r="I822" s="114">
        <f t="shared" ref="I822" si="112">I823</f>
        <v>0</v>
      </c>
    </row>
    <row r="823" spans="1:9" ht="70.5" customHeight="1" x14ac:dyDescent="0.25">
      <c r="A823" s="119" t="s">
        <v>67</v>
      </c>
      <c r="B823" s="113" t="s">
        <v>499</v>
      </c>
      <c r="C823" s="113" t="s">
        <v>113</v>
      </c>
      <c r="D823" s="131" t="s">
        <v>196</v>
      </c>
      <c r="E823" s="113" t="s">
        <v>728</v>
      </c>
      <c r="F823" s="113" t="s">
        <v>68</v>
      </c>
      <c r="G823" s="114">
        <f>G824</f>
        <v>293</v>
      </c>
      <c r="H823" s="114">
        <f t="shared" ref="H823:I823" si="113">H824</f>
        <v>293</v>
      </c>
      <c r="I823" s="114">
        <f t="shared" si="113"/>
        <v>0</v>
      </c>
    </row>
    <row r="824" spans="1:9" ht="17.25" customHeight="1" x14ac:dyDescent="0.25">
      <c r="A824" s="119" t="s">
        <v>192</v>
      </c>
      <c r="B824" s="113" t="s">
        <v>499</v>
      </c>
      <c r="C824" s="113" t="s">
        <v>113</v>
      </c>
      <c r="D824" s="131" t="s">
        <v>196</v>
      </c>
      <c r="E824" s="113" t="s">
        <v>728</v>
      </c>
      <c r="F824" s="113" t="s">
        <v>193</v>
      </c>
      <c r="G824" s="114">
        <v>293</v>
      </c>
      <c r="H824" s="138">
        <v>293</v>
      </c>
      <c r="I824" s="138">
        <v>0</v>
      </c>
    </row>
    <row r="825" spans="1:9" ht="54.75" customHeight="1" x14ac:dyDescent="0.25">
      <c r="A825" s="119" t="s">
        <v>686</v>
      </c>
      <c r="B825" s="113" t="s">
        <v>499</v>
      </c>
      <c r="C825" s="113" t="s">
        <v>113</v>
      </c>
      <c r="D825" s="131" t="s">
        <v>196</v>
      </c>
      <c r="E825" s="113" t="s">
        <v>729</v>
      </c>
      <c r="F825" s="113" t="s">
        <v>58</v>
      </c>
      <c r="G825" s="114">
        <f>G826</f>
        <v>97.6</v>
      </c>
      <c r="H825" s="114">
        <f t="shared" ref="H825:I825" si="114">H826</f>
        <v>97.6</v>
      </c>
      <c r="I825" s="114">
        <f t="shared" si="114"/>
        <v>0</v>
      </c>
    </row>
    <row r="826" spans="1:9" ht="65.25" customHeight="1" x14ac:dyDescent="0.25">
      <c r="A826" s="119" t="s">
        <v>67</v>
      </c>
      <c r="B826" s="113" t="s">
        <v>499</v>
      </c>
      <c r="C826" s="113" t="s">
        <v>113</v>
      </c>
      <c r="D826" s="131" t="s">
        <v>196</v>
      </c>
      <c r="E826" s="113" t="s">
        <v>729</v>
      </c>
      <c r="F826" s="113" t="s">
        <v>68</v>
      </c>
      <c r="G826" s="114">
        <f>G827</f>
        <v>97.6</v>
      </c>
      <c r="H826" s="114">
        <f t="shared" ref="H826:I826" si="115">H827</f>
        <v>97.6</v>
      </c>
      <c r="I826" s="114">
        <f t="shared" si="115"/>
        <v>0</v>
      </c>
    </row>
    <row r="827" spans="1:9" ht="17.25" customHeight="1" x14ac:dyDescent="0.25">
      <c r="A827" s="119" t="s">
        <v>192</v>
      </c>
      <c r="B827" s="113" t="s">
        <v>499</v>
      </c>
      <c r="C827" s="113" t="s">
        <v>113</v>
      </c>
      <c r="D827" s="131" t="s">
        <v>196</v>
      </c>
      <c r="E827" s="113" t="s">
        <v>729</v>
      </c>
      <c r="F827" s="113" t="s">
        <v>193</v>
      </c>
      <c r="G827" s="114">
        <v>97.6</v>
      </c>
      <c r="H827" s="138">
        <v>97.6</v>
      </c>
      <c r="I827" s="138">
        <v>0</v>
      </c>
    </row>
    <row r="828" spans="1:9" ht="26.25" customHeight="1" x14ac:dyDescent="0.25">
      <c r="A828" s="119" t="s">
        <v>77</v>
      </c>
      <c r="B828" s="113" t="s">
        <v>499</v>
      </c>
      <c r="C828" s="113" t="s">
        <v>113</v>
      </c>
      <c r="D828" s="131" t="s">
        <v>196</v>
      </c>
      <c r="E828" s="113" t="s">
        <v>364</v>
      </c>
      <c r="F828" s="113" t="s">
        <v>78</v>
      </c>
      <c r="G828" s="132">
        <f>G829</f>
        <v>10</v>
      </c>
      <c r="H828" s="139">
        <v>0</v>
      </c>
      <c r="I828" s="139">
        <v>0</v>
      </c>
    </row>
    <row r="829" spans="1:9" ht="26.25" customHeight="1" x14ac:dyDescent="0.25">
      <c r="A829" s="119" t="s">
        <v>79</v>
      </c>
      <c r="B829" s="113" t="s">
        <v>499</v>
      </c>
      <c r="C829" s="113" t="s">
        <v>113</v>
      </c>
      <c r="D829" s="131" t="s">
        <v>196</v>
      </c>
      <c r="E829" s="113" t="s">
        <v>364</v>
      </c>
      <c r="F829" s="113" t="s">
        <v>80</v>
      </c>
      <c r="G829" s="132">
        <v>10</v>
      </c>
      <c r="H829" s="139">
        <v>0</v>
      </c>
      <c r="I829" s="139">
        <v>0</v>
      </c>
    </row>
    <row r="830" spans="1:9" ht="44.25" customHeight="1" x14ac:dyDescent="0.25">
      <c r="A830" s="119" t="s">
        <v>648</v>
      </c>
      <c r="B830" s="113" t="s">
        <v>499</v>
      </c>
      <c r="C830" s="113" t="s">
        <v>113</v>
      </c>
      <c r="D830" s="131" t="s">
        <v>196</v>
      </c>
      <c r="E830" s="113" t="s">
        <v>682</v>
      </c>
      <c r="F830" s="113" t="s">
        <v>58</v>
      </c>
      <c r="G830" s="114">
        <f>G831</f>
        <v>2.6</v>
      </c>
      <c r="H830" s="114">
        <f t="shared" ref="H830:I831" si="116">H831</f>
        <v>0</v>
      </c>
      <c r="I830" s="114">
        <f t="shared" si="116"/>
        <v>0</v>
      </c>
    </row>
    <row r="831" spans="1:9" ht="75" customHeight="1" x14ac:dyDescent="0.25">
      <c r="A831" s="119" t="s">
        <v>67</v>
      </c>
      <c r="B831" s="113" t="s">
        <v>499</v>
      </c>
      <c r="C831" s="113" t="s">
        <v>113</v>
      </c>
      <c r="D831" s="131" t="s">
        <v>196</v>
      </c>
      <c r="E831" s="113" t="s">
        <v>682</v>
      </c>
      <c r="F831" s="113" t="s">
        <v>68</v>
      </c>
      <c r="G831" s="114">
        <f>G832</f>
        <v>2.6</v>
      </c>
      <c r="H831" s="114">
        <f t="shared" si="116"/>
        <v>0</v>
      </c>
      <c r="I831" s="114">
        <f t="shared" si="116"/>
        <v>0</v>
      </c>
    </row>
    <row r="832" spans="1:9" ht="26.25" customHeight="1" x14ac:dyDescent="0.25">
      <c r="A832" s="119" t="s">
        <v>192</v>
      </c>
      <c r="B832" s="113" t="s">
        <v>499</v>
      </c>
      <c r="C832" s="113" t="s">
        <v>113</v>
      </c>
      <c r="D832" s="131" t="s">
        <v>196</v>
      </c>
      <c r="E832" s="113" t="s">
        <v>682</v>
      </c>
      <c r="F832" s="113" t="s">
        <v>193</v>
      </c>
      <c r="G832" s="114">
        <v>2.6</v>
      </c>
      <c r="H832" s="139"/>
      <c r="I832" s="139"/>
    </row>
    <row r="833" spans="1:9" ht="35.25" customHeight="1" x14ac:dyDescent="0.25">
      <c r="A833" s="119" t="s">
        <v>645</v>
      </c>
      <c r="B833" s="113" t="s">
        <v>499</v>
      </c>
      <c r="C833" s="113" t="s">
        <v>113</v>
      </c>
      <c r="D833" s="131" t="s">
        <v>196</v>
      </c>
      <c r="E833" s="113" t="s">
        <v>683</v>
      </c>
      <c r="F833" s="113" t="s">
        <v>58</v>
      </c>
      <c r="G833" s="114">
        <f>G834</f>
        <v>50.3</v>
      </c>
      <c r="H833" s="114">
        <f t="shared" ref="H833:I834" si="117">H834</f>
        <v>0</v>
      </c>
      <c r="I833" s="114">
        <f t="shared" si="117"/>
        <v>0</v>
      </c>
    </row>
    <row r="834" spans="1:9" ht="72" customHeight="1" x14ac:dyDescent="0.25">
      <c r="A834" s="119" t="s">
        <v>67</v>
      </c>
      <c r="B834" s="113" t="s">
        <v>499</v>
      </c>
      <c r="C834" s="113" t="s">
        <v>113</v>
      </c>
      <c r="D834" s="131" t="s">
        <v>196</v>
      </c>
      <c r="E834" s="113" t="s">
        <v>683</v>
      </c>
      <c r="F834" s="113" t="s">
        <v>68</v>
      </c>
      <c r="G834" s="114">
        <f>G835</f>
        <v>50.3</v>
      </c>
      <c r="H834" s="114">
        <f t="shared" si="117"/>
        <v>0</v>
      </c>
      <c r="I834" s="114">
        <f t="shared" si="117"/>
        <v>0</v>
      </c>
    </row>
    <row r="835" spans="1:9" ht="25.5" customHeight="1" x14ac:dyDescent="0.25">
      <c r="A835" s="119" t="s">
        <v>192</v>
      </c>
      <c r="B835" s="113" t="s">
        <v>499</v>
      </c>
      <c r="C835" s="113" t="s">
        <v>113</v>
      </c>
      <c r="D835" s="131" t="s">
        <v>196</v>
      </c>
      <c r="E835" s="113" t="s">
        <v>683</v>
      </c>
      <c r="F835" s="113" t="s">
        <v>193</v>
      </c>
      <c r="G835" s="114">
        <v>50.3</v>
      </c>
      <c r="H835" s="139">
        <v>0</v>
      </c>
      <c r="I835" s="139">
        <v>0</v>
      </c>
    </row>
    <row r="836" spans="1:9" ht="42.75" hidden="1" customHeight="1" x14ac:dyDescent="0.25">
      <c r="A836" s="119" t="s">
        <v>643</v>
      </c>
      <c r="B836" s="113" t="s">
        <v>499</v>
      </c>
      <c r="C836" s="113" t="s">
        <v>113</v>
      </c>
      <c r="D836" s="131" t="s">
        <v>196</v>
      </c>
      <c r="E836" s="113" t="s">
        <v>684</v>
      </c>
      <c r="F836" s="113" t="s">
        <v>58</v>
      </c>
      <c r="G836" s="114">
        <f>G837</f>
        <v>0</v>
      </c>
      <c r="H836" s="139">
        <v>0</v>
      </c>
      <c r="I836" s="139">
        <v>0</v>
      </c>
    </row>
    <row r="837" spans="1:9" ht="25.5" hidden="1" customHeight="1" x14ac:dyDescent="0.25">
      <c r="A837" s="119" t="s">
        <v>77</v>
      </c>
      <c r="B837" s="113" t="s">
        <v>499</v>
      </c>
      <c r="C837" s="113" t="s">
        <v>113</v>
      </c>
      <c r="D837" s="131" t="s">
        <v>196</v>
      </c>
      <c r="E837" s="113" t="s">
        <v>684</v>
      </c>
      <c r="F837" s="113" t="s">
        <v>78</v>
      </c>
      <c r="G837" s="114">
        <f>G838</f>
        <v>0</v>
      </c>
      <c r="H837" s="139">
        <v>0</v>
      </c>
      <c r="I837" s="139">
        <v>0</v>
      </c>
    </row>
    <row r="838" spans="1:9" ht="30" hidden="1" customHeight="1" x14ac:dyDescent="0.25">
      <c r="A838" s="119" t="s">
        <v>79</v>
      </c>
      <c r="B838" s="113" t="s">
        <v>499</v>
      </c>
      <c r="C838" s="113" t="s">
        <v>113</v>
      </c>
      <c r="D838" s="131" t="s">
        <v>196</v>
      </c>
      <c r="E838" s="113" t="s">
        <v>684</v>
      </c>
      <c r="F838" s="113" t="s">
        <v>80</v>
      </c>
      <c r="G838" s="114"/>
      <c r="H838" s="139"/>
      <c r="I838" s="139"/>
    </row>
    <row r="839" spans="1:9" ht="45" customHeight="1" x14ac:dyDescent="0.25">
      <c r="A839" s="119" t="s">
        <v>365</v>
      </c>
      <c r="B839" s="113" t="s">
        <v>499</v>
      </c>
      <c r="C839" s="113" t="s">
        <v>113</v>
      </c>
      <c r="D839" s="131" t="s">
        <v>196</v>
      </c>
      <c r="E839" s="113" t="s">
        <v>366</v>
      </c>
      <c r="F839" s="113" t="s">
        <v>58</v>
      </c>
      <c r="G839" s="114">
        <f>G840</f>
        <v>51.5</v>
      </c>
      <c r="H839" s="114">
        <f t="shared" ref="H839:I841" si="118">H840</f>
        <v>0</v>
      </c>
      <c r="I839" s="114">
        <f t="shared" si="118"/>
        <v>0</v>
      </c>
    </row>
    <row r="840" spans="1:9" ht="31.5" customHeight="1" x14ac:dyDescent="0.25">
      <c r="A840" s="119" t="s">
        <v>190</v>
      </c>
      <c r="B840" s="113" t="s">
        <v>499</v>
      </c>
      <c r="C840" s="113" t="s">
        <v>113</v>
      </c>
      <c r="D840" s="131" t="s">
        <v>196</v>
      </c>
      <c r="E840" s="113" t="s">
        <v>367</v>
      </c>
      <c r="F840" s="113" t="s">
        <v>58</v>
      </c>
      <c r="G840" s="114">
        <f>G841</f>
        <v>51.5</v>
      </c>
      <c r="H840" s="114">
        <f t="shared" si="118"/>
        <v>0</v>
      </c>
      <c r="I840" s="114">
        <f t="shared" si="118"/>
        <v>0</v>
      </c>
    </row>
    <row r="841" spans="1:9" ht="30.75" customHeight="1" x14ac:dyDescent="0.25">
      <c r="A841" s="119" t="s">
        <v>77</v>
      </c>
      <c r="B841" s="113" t="s">
        <v>499</v>
      </c>
      <c r="C841" s="113" t="s">
        <v>113</v>
      </c>
      <c r="D841" s="131" t="s">
        <v>196</v>
      </c>
      <c r="E841" s="113" t="s">
        <v>367</v>
      </c>
      <c r="F841" s="113" t="s">
        <v>78</v>
      </c>
      <c r="G841" s="114">
        <f>G842</f>
        <v>51.5</v>
      </c>
      <c r="H841" s="114">
        <f t="shared" si="118"/>
        <v>0</v>
      </c>
      <c r="I841" s="114">
        <f t="shared" si="118"/>
        <v>0</v>
      </c>
    </row>
    <row r="842" spans="1:9" ht="26.25" customHeight="1" x14ac:dyDescent="0.25">
      <c r="A842" s="119" t="s">
        <v>79</v>
      </c>
      <c r="B842" s="113" t="s">
        <v>499</v>
      </c>
      <c r="C842" s="113" t="s">
        <v>113</v>
      </c>
      <c r="D842" s="131" t="s">
        <v>196</v>
      </c>
      <c r="E842" s="113" t="s">
        <v>367</v>
      </c>
      <c r="F842" s="113" t="s">
        <v>80</v>
      </c>
      <c r="G842" s="114">
        <v>51.5</v>
      </c>
      <c r="H842" s="114">
        <v>0</v>
      </c>
      <c r="I842" s="114">
        <v>0</v>
      </c>
    </row>
    <row r="843" spans="1:9" ht="26.25" customHeight="1" x14ac:dyDescent="0.25">
      <c r="A843" s="119" t="s">
        <v>368</v>
      </c>
      <c r="B843" s="113" t="s">
        <v>499</v>
      </c>
      <c r="C843" s="113" t="s">
        <v>113</v>
      </c>
      <c r="D843" s="131" t="s">
        <v>196</v>
      </c>
      <c r="E843" s="113" t="s">
        <v>369</v>
      </c>
      <c r="F843" s="113" t="s">
        <v>58</v>
      </c>
      <c r="G843" s="114">
        <f>G844+G847</f>
        <v>432.7</v>
      </c>
      <c r="H843" s="114">
        <f>H844+H847</f>
        <v>278.3</v>
      </c>
      <c r="I843" s="114">
        <f>I844+I847</f>
        <v>0</v>
      </c>
    </row>
    <row r="844" spans="1:9" ht="26.25" customHeight="1" x14ac:dyDescent="0.25">
      <c r="A844" s="119" t="s">
        <v>190</v>
      </c>
      <c r="B844" s="113" t="s">
        <v>499</v>
      </c>
      <c r="C844" s="113" t="s">
        <v>113</v>
      </c>
      <c r="D844" s="131" t="s">
        <v>196</v>
      </c>
      <c r="E844" s="113" t="s">
        <v>370</v>
      </c>
      <c r="F844" s="113" t="s">
        <v>58</v>
      </c>
      <c r="G844" s="114">
        <f t="shared" ref="G844:I845" si="119">G845</f>
        <v>392.7</v>
      </c>
      <c r="H844" s="114">
        <f t="shared" si="119"/>
        <v>231.7</v>
      </c>
      <c r="I844" s="114">
        <f t="shared" si="119"/>
        <v>0</v>
      </c>
    </row>
    <row r="845" spans="1:9" ht="26.25" customHeight="1" x14ac:dyDescent="0.25">
      <c r="A845" s="119" t="s">
        <v>77</v>
      </c>
      <c r="B845" s="113" t="s">
        <v>499</v>
      </c>
      <c r="C845" s="113" t="s">
        <v>113</v>
      </c>
      <c r="D845" s="131" t="s">
        <v>196</v>
      </c>
      <c r="E845" s="113" t="s">
        <v>370</v>
      </c>
      <c r="F845" s="113" t="s">
        <v>78</v>
      </c>
      <c r="G845" s="114">
        <f t="shared" si="119"/>
        <v>392.7</v>
      </c>
      <c r="H845" s="114">
        <f t="shared" si="119"/>
        <v>231.7</v>
      </c>
      <c r="I845" s="114">
        <f t="shared" si="119"/>
        <v>0</v>
      </c>
    </row>
    <row r="846" spans="1:9" ht="26.25" customHeight="1" x14ac:dyDescent="0.25">
      <c r="A846" s="119" t="s">
        <v>79</v>
      </c>
      <c r="B846" s="113" t="s">
        <v>499</v>
      </c>
      <c r="C846" s="113" t="s">
        <v>113</v>
      </c>
      <c r="D846" s="131" t="s">
        <v>196</v>
      </c>
      <c r="E846" s="113" t="s">
        <v>370</v>
      </c>
      <c r="F846" s="113" t="s">
        <v>80</v>
      </c>
      <c r="G846" s="114">
        <v>392.7</v>
      </c>
      <c r="H846" s="114">
        <v>231.7</v>
      </c>
      <c r="I846" s="114">
        <v>0</v>
      </c>
    </row>
    <row r="847" spans="1:9" ht="52.5" customHeight="1" x14ac:dyDescent="0.25">
      <c r="A847" s="119" t="s">
        <v>188</v>
      </c>
      <c r="B847" s="113" t="s">
        <v>499</v>
      </c>
      <c r="C847" s="113" t="s">
        <v>113</v>
      </c>
      <c r="D847" s="131" t="s">
        <v>196</v>
      </c>
      <c r="E847" s="113" t="s">
        <v>371</v>
      </c>
      <c r="F847" s="113" t="s">
        <v>58</v>
      </c>
      <c r="G847" s="114">
        <f t="shared" ref="G847:I848" si="120">G848</f>
        <v>40</v>
      </c>
      <c r="H847" s="114">
        <f t="shared" si="120"/>
        <v>46.6</v>
      </c>
      <c r="I847" s="114">
        <f t="shared" si="120"/>
        <v>0</v>
      </c>
    </row>
    <row r="848" spans="1:9" s="33" customFormat="1" ht="18.75" customHeight="1" x14ac:dyDescent="0.25">
      <c r="A848" s="119" t="s">
        <v>81</v>
      </c>
      <c r="B848" s="113" t="s">
        <v>499</v>
      </c>
      <c r="C848" s="113" t="s">
        <v>113</v>
      </c>
      <c r="D848" s="131" t="s">
        <v>196</v>
      </c>
      <c r="E848" s="113" t="s">
        <v>371</v>
      </c>
      <c r="F848" s="113" t="s">
        <v>82</v>
      </c>
      <c r="G848" s="114">
        <f t="shared" si="120"/>
        <v>40</v>
      </c>
      <c r="H848" s="114">
        <f t="shared" si="120"/>
        <v>46.6</v>
      </c>
      <c r="I848" s="114">
        <f t="shared" si="120"/>
        <v>0</v>
      </c>
    </row>
    <row r="849" spans="1:9" s="33" customFormat="1" ht="15" x14ac:dyDescent="0.25">
      <c r="A849" s="119" t="s">
        <v>83</v>
      </c>
      <c r="B849" s="113" t="s">
        <v>499</v>
      </c>
      <c r="C849" s="113" t="s">
        <v>113</v>
      </c>
      <c r="D849" s="131" t="s">
        <v>196</v>
      </c>
      <c r="E849" s="113" t="s">
        <v>371</v>
      </c>
      <c r="F849" s="113" t="s">
        <v>84</v>
      </c>
      <c r="G849" s="114">
        <v>40</v>
      </c>
      <c r="H849" s="114">
        <v>46.6</v>
      </c>
      <c r="I849" s="114">
        <v>0</v>
      </c>
    </row>
    <row r="850" spans="1:9" s="33" customFormat="1" ht="26.25" hidden="1" x14ac:dyDescent="0.25">
      <c r="A850" s="119" t="s">
        <v>459</v>
      </c>
      <c r="B850" s="113" t="s">
        <v>499</v>
      </c>
      <c r="C850" s="113" t="s">
        <v>113</v>
      </c>
      <c r="D850" s="113" t="s">
        <v>60</v>
      </c>
      <c r="E850" s="113" t="s">
        <v>460</v>
      </c>
      <c r="F850" s="113" t="s">
        <v>58</v>
      </c>
      <c r="G850" s="114">
        <f>G851</f>
        <v>0</v>
      </c>
      <c r="H850" s="146"/>
      <c r="I850" s="146"/>
    </row>
    <row r="851" spans="1:9" s="33" customFormat="1" ht="26.25" hidden="1" x14ac:dyDescent="0.25">
      <c r="A851" s="119" t="s">
        <v>458</v>
      </c>
      <c r="B851" s="113" t="s">
        <v>499</v>
      </c>
      <c r="C851" s="113" t="s">
        <v>113</v>
      </c>
      <c r="D851" s="113" t="s">
        <v>60</v>
      </c>
      <c r="E851" s="113" t="s">
        <v>460</v>
      </c>
      <c r="F851" s="113" t="s">
        <v>78</v>
      </c>
      <c r="G851" s="114">
        <f>G852</f>
        <v>0</v>
      </c>
      <c r="H851" s="146"/>
      <c r="I851" s="146"/>
    </row>
    <row r="852" spans="1:9" s="33" customFormat="1" ht="26.25" hidden="1" x14ac:dyDescent="0.25">
      <c r="A852" s="119" t="s">
        <v>208</v>
      </c>
      <c r="B852" s="113" t="s">
        <v>499</v>
      </c>
      <c r="C852" s="113" t="s">
        <v>113</v>
      </c>
      <c r="D852" s="113" t="s">
        <v>60</v>
      </c>
      <c r="E852" s="113" t="s">
        <v>460</v>
      </c>
      <c r="F852" s="113" t="s">
        <v>80</v>
      </c>
      <c r="G852" s="114">
        <v>0</v>
      </c>
      <c r="H852" s="146"/>
      <c r="I852" s="146"/>
    </row>
    <row r="853" spans="1:9" ht="39" hidden="1" x14ac:dyDescent="0.25">
      <c r="A853" s="119" t="s">
        <v>461</v>
      </c>
      <c r="B853" s="113" t="s">
        <v>499</v>
      </c>
      <c r="C853" s="113" t="s">
        <v>113</v>
      </c>
      <c r="D853" s="113" t="s">
        <v>60</v>
      </c>
      <c r="E853" s="113" t="s">
        <v>462</v>
      </c>
      <c r="F853" s="113" t="s">
        <v>58</v>
      </c>
      <c r="G853" s="114">
        <f>G854</f>
        <v>0</v>
      </c>
      <c r="H853" s="146"/>
      <c r="I853" s="146"/>
    </row>
    <row r="854" spans="1:9" ht="26.25" hidden="1" x14ac:dyDescent="0.25">
      <c r="A854" s="119" t="s">
        <v>463</v>
      </c>
      <c r="B854" s="113" t="s">
        <v>499</v>
      </c>
      <c r="C854" s="113" t="s">
        <v>113</v>
      </c>
      <c r="D854" s="113" t="s">
        <v>60</v>
      </c>
      <c r="E854" s="113" t="s">
        <v>462</v>
      </c>
      <c r="F854" s="113" t="s">
        <v>58</v>
      </c>
      <c r="G854" s="114">
        <f>G855</f>
        <v>0</v>
      </c>
      <c r="H854" s="146"/>
      <c r="I854" s="146"/>
    </row>
    <row r="855" spans="1:9" ht="64.5" hidden="1" x14ac:dyDescent="0.25">
      <c r="A855" s="119" t="s">
        <v>67</v>
      </c>
      <c r="B855" s="113" t="s">
        <v>499</v>
      </c>
      <c r="C855" s="113" t="s">
        <v>113</v>
      </c>
      <c r="D855" s="113" t="s">
        <v>60</v>
      </c>
      <c r="E855" s="113" t="s">
        <v>462</v>
      </c>
      <c r="F855" s="113" t="s">
        <v>68</v>
      </c>
      <c r="G855" s="114">
        <f>G856</f>
        <v>0</v>
      </c>
      <c r="H855" s="146"/>
      <c r="I855" s="146"/>
    </row>
    <row r="856" spans="1:9" ht="15" hidden="1" x14ac:dyDescent="0.25">
      <c r="A856" s="119" t="s">
        <v>464</v>
      </c>
      <c r="B856" s="113" t="s">
        <v>499</v>
      </c>
      <c r="C856" s="113" t="s">
        <v>113</v>
      </c>
      <c r="D856" s="113" t="s">
        <v>60</v>
      </c>
      <c r="E856" s="113" t="s">
        <v>462</v>
      </c>
      <c r="F856" s="113" t="s">
        <v>193</v>
      </c>
      <c r="G856" s="114">
        <f>30-30</f>
        <v>0</v>
      </c>
      <c r="H856" s="146"/>
      <c r="I856" s="146"/>
    </row>
    <row r="857" spans="1:9" ht="51.75" hidden="1" x14ac:dyDescent="0.25">
      <c r="A857" s="119" t="s">
        <v>465</v>
      </c>
      <c r="B857" s="113" t="s">
        <v>499</v>
      </c>
      <c r="C857" s="113" t="s">
        <v>113</v>
      </c>
      <c r="D857" s="113" t="s">
        <v>60</v>
      </c>
      <c r="E857" s="113" t="s">
        <v>381</v>
      </c>
      <c r="F857" s="113" t="s">
        <v>58</v>
      </c>
      <c r="G857" s="114">
        <f>G858</f>
        <v>0</v>
      </c>
      <c r="H857" s="146"/>
      <c r="I857" s="146"/>
    </row>
    <row r="858" spans="1:9" ht="26.25" hidden="1" x14ac:dyDescent="0.25">
      <c r="A858" s="119" t="s">
        <v>458</v>
      </c>
      <c r="B858" s="113" t="s">
        <v>499</v>
      </c>
      <c r="C858" s="113" t="s">
        <v>113</v>
      </c>
      <c r="D858" s="113" t="s">
        <v>60</v>
      </c>
      <c r="E858" s="113" t="s">
        <v>381</v>
      </c>
      <c r="F858" s="113" t="s">
        <v>78</v>
      </c>
      <c r="G858" s="114">
        <f>G859</f>
        <v>0</v>
      </c>
      <c r="H858" s="146"/>
      <c r="I858" s="146"/>
    </row>
    <row r="859" spans="1:9" ht="26.25" hidden="1" x14ac:dyDescent="0.25">
      <c r="A859" s="119" t="s">
        <v>208</v>
      </c>
      <c r="B859" s="113" t="s">
        <v>499</v>
      </c>
      <c r="C859" s="113" t="s">
        <v>113</v>
      </c>
      <c r="D859" s="113" t="s">
        <v>60</v>
      </c>
      <c r="E859" s="113" t="s">
        <v>381</v>
      </c>
      <c r="F859" s="113" t="s">
        <v>80</v>
      </c>
      <c r="G859" s="114">
        <v>0</v>
      </c>
      <c r="H859" s="146"/>
      <c r="I859" s="146"/>
    </row>
    <row r="860" spans="1:9" ht="39" x14ac:dyDescent="0.25">
      <c r="A860" s="130" t="s">
        <v>787</v>
      </c>
      <c r="B860" s="113" t="s">
        <v>499</v>
      </c>
      <c r="C860" s="113" t="s">
        <v>113</v>
      </c>
      <c r="D860" s="131" t="s">
        <v>196</v>
      </c>
      <c r="E860" s="113" t="s">
        <v>785</v>
      </c>
      <c r="F860" s="113" t="s">
        <v>58</v>
      </c>
      <c r="G860" s="114">
        <v>0</v>
      </c>
      <c r="H860" s="114">
        <v>0</v>
      </c>
      <c r="I860" s="114">
        <f>I861+I866+I869+I872</f>
        <v>2600.6</v>
      </c>
    </row>
    <row r="861" spans="1:9" ht="26.25" x14ac:dyDescent="0.25">
      <c r="A861" s="119" t="s">
        <v>190</v>
      </c>
      <c r="B861" s="113" t="s">
        <v>499</v>
      </c>
      <c r="C861" s="113" t="s">
        <v>113</v>
      </c>
      <c r="D861" s="131" t="s">
        <v>196</v>
      </c>
      <c r="E861" s="113" t="s">
        <v>788</v>
      </c>
      <c r="F861" s="113" t="s">
        <v>58</v>
      </c>
      <c r="G861" s="114">
        <v>0</v>
      </c>
      <c r="H861" s="114">
        <v>0</v>
      </c>
      <c r="I861" s="114">
        <f>I862+I864</f>
        <v>2163.4</v>
      </c>
    </row>
    <row r="862" spans="1:9" ht="64.5" x14ac:dyDescent="0.25">
      <c r="A862" s="119" t="s">
        <v>67</v>
      </c>
      <c r="B862" s="113" t="s">
        <v>499</v>
      </c>
      <c r="C862" s="113" t="s">
        <v>113</v>
      </c>
      <c r="D862" s="131" t="s">
        <v>196</v>
      </c>
      <c r="E862" s="113" t="s">
        <v>788</v>
      </c>
      <c r="F862" s="113" t="s">
        <v>68</v>
      </c>
      <c r="G862" s="114">
        <v>0</v>
      </c>
      <c r="H862" s="114">
        <v>0</v>
      </c>
      <c r="I862" s="114">
        <f>I863</f>
        <v>2032.4</v>
      </c>
    </row>
    <row r="863" spans="1:9" ht="15" x14ac:dyDescent="0.25">
      <c r="A863" s="119" t="s">
        <v>192</v>
      </c>
      <c r="B863" s="113" t="s">
        <v>499</v>
      </c>
      <c r="C863" s="113" t="s">
        <v>113</v>
      </c>
      <c r="D863" s="131" t="s">
        <v>196</v>
      </c>
      <c r="E863" s="113" t="s">
        <v>788</v>
      </c>
      <c r="F863" s="113" t="s">
        <v>193</v>
      </c>
      <c r="G863" s="114">
        <v>0</v>
      </c>
      <c r="H863" s="114">
        <v>0</v>
      </c>
      <c r="I863" s="114">
        <v>2032.4</v>
      </c>
    </row>
    <row r="864" spans="1:9" ht="26.25" x14ac:dyDescent="0.25">
      <c r="A864" s="119" t="s">
        <v>77</v>
      </c>
      <c r="B864" s="113" t="s">
        <v>499</v>
      </c>
      <c r="C864" s="113" t="s">
        <v>113</v>
      </c>
      <c r="D864" s="131" t="s">
        <v>196</v>
      </c>
      <c r="E864" s="113" t="s">
        <v>788</v>
      </c>
      <c r="F864" s="113" t="s">
        <v>78</v>
      </c>
      <c r="G864" s="114">
        <v>0</v>
      </c>
      <c r="H864" s="114">
        <v>0</v>
      </c>
      <c r="I864" s="114">
        <f>I865</f>
        <v>131</v>
      </c>
    </row>
    <row r="865" spans="1:9" ht="26.25" x14ac:dyDescent="0.25">
      <c r="A865" s="119" t="s">
        <v>79</v>
      </c>
      <c r="B865" s="113" t="s">
        <v>499</v>
      </c>
      <c r="C865" s="113" t="s">
        <v>113</v>
      </c>
      <c r="D865" s="131" t="s">
        <v>196</v>
      </c>
      <c r="E865" s="113" t="s">
        <v>788</v>
      </c>
      <c r="F865" s="113" t="s">
        <v>80</v>
      </c>
      <c r="G865" s="114">
        <v>0</v>
      </c>
      <c r="H865" s="114">
        <v>0</v>
      </c>
      <c r="I865" s="114">
        <v>131</v>
      </c>
    </row>
    <row r="866" spans="1:9" ht="51.75" x14ac:dyDescent="0.25">
      <c r="A866" s="119" t="s">
        <v>188</v>
      </c>
      <c r="B866" s="113" t="s">
        <v>499</v>
      </c>
      <c r="C866" s="113" t="s">
        <v>113</v>
      </c>
      <c r="D866" s="131" t="s">
        <v>196</v>
      </c>
      <c r="E866" s="113" t="s">
        <v>805</v>
      </c>
      <c r="F866" s="113" t="s">
        <v>58</v>
      </c>
      <c r="G866" s="114">
        <v>0</v>
      </c>
      <c r="H866" s="114">
        <v>0</v>
      </c>
      <c r="I866" s="114">
        <f>I867</f>
        <v>46.6</v>
      </c>
    </row>
    <row r="867" spans="1:9" ht="15" x14ac:dyDescent="0.25">
      <c r="A867" s="119" t="s">
        <v>81</v>
      </c>
      <c r="B867" s="113" t="s">
        <v>499</v>
      </c>
      <c r="C867" s="113" t="s">
        <v>113</v>
      </c>
      <c r="D867" s="131" t="s">
        <v>196</v>
      </c>
      <c r="E867" s="113" t="s">
        <v>805</v>
      </c>
      <c r="F867" s="113" t="s">
        <v>82</v>
      </c>
      <c r="G867" s="114">
        <v>0</v>
      </c>
      <c r="H867" s="114">
        <v>0</v>
      </c>
      <c r="I867" s="114">
        <f>I868</f>
        <v>46.6</v>
      </c>
    </row>
    <row r="868" spans="1:9" ht="15" x14ac:dyDescent="0.25">
      <c r="A868" s="119" t="s">
        <v>83</v>
      </c>
      <c r="B868" s="113" t="s">
        <v>499</v>
      </c>
      <c r="C868" s="113" t="s">
        <v>113</v>
      </c>
      <c r="D868" s="131" t="s">
        <v>196</v>
      </c>
      <c r="E868" s="113" t="s">
        <v>805</v>
      </c>
      <c r="F868" s="113" t="s">
        <v>84</v>
      </c>
      <c r="G868" s="114">
        <v>0</v>
      </c>
      <c r="H868" s="114">
        <v>0</v>
      </c>
      <c r="I868" s="114">
        <v>46.6</v>
      </c>
    </row>
    <row r="869" spans="1:9" ht="39" x14ac:dyDescent="0.25">
      <c r="A869" s="119" t="s">
        <v>727</v>
      </c>
      <c r="B869" s="113" t="s">
        <v>499</v>
      </c>
      <c r="C869" s="113" t="s">
        <v>113</v>
      </c>
      <c r="D869" s="113" t="s">
        <v>196</v>
      </c>
      <c r="E869" s="113" t="s">
        <v>789</v>
      </c>
      <c r="F869" s="113" t="s">
        <v>58</v>
      </c>
      <c r="G869" s="114">
        <v>0</v>
      </c>
      <c r="H869" s="114">
        <v>0</v>
      </c>
      <c r="I869" s="114">
        <f>I870</f>
        <v>293</v>
      </c>
    </row>
    <row r="870" spans="1:9" ht="64.5" x14ac:dyDescent="0.25">
      <c r="A870" s="119" t="s">
        <v>67</v>
      </c>
      <c r="B870" s="113" t="s">
        <v>499</v>
      </c>
      <c r="C870" s="113" t="s">
        <v>113</v>
      </c>
      <c r="D870" s="113" t="s">
        <v>196</v>
      </c>
      <c r="E870" s="113" t="s">
        <v>789</v>
      </c>
      <c r="F870" s="113" t="s">
        <v>68</v>
      </c>
      <c r="G870" s="114">
        <v>0</v>
      </c>
      <c r="H870" s="114">
        <v>0</v>
      </c>
      <c r="I870" s="114">
        <f>I871</f>
        <v>293</v>
      </c>
    </row>
    <row r="871" spans="1:9" ht="15" x14ac:dyDescent="0.25">
      <c r="A871" s="119" t="s">
        <v>192</v>
      </c>
      <c r="B871" s="113" t="s">
        <v>499</v>
      </c>
      <c r="C871" s="113" t="s">
        <v>113</v>
      </c>
      <c r="D871" s="113" t="s">
        <v>196</v>
      </c>
      <c r="E871" s="113" t="s">
        <v>789</v>
      </c>
      <c r="F871" s="113" t="s">
        <v>193</v>
      </c>
      <c r="G871" s="114">
        <v>0</v>
      </c>
      <c r="H871" s="114">
        <v>0</v>
      </c>
      <c r="I871" s="114">
        <v>293</v>
      </c>
    </row>
    <row r="872" spans="1:9" ht="51.75" x14ac:dyDescent="0.25">
      <c r="A872" s="119" t="s">
        <v>686</v>
      </c>
      <c r="B872" s="113" t="s">
        <v>499</v>
      </c>
      <c r="C872" s="113" t="s">
        <v>113</v>
      </c>
      <c r="D872" s="113" t="s">
        <v>196</v>
      </c>
      <c r="E872" s="113" t="s">
        <v>806</v>
      </c>
      <c r="F872" s="113" t="s">
        <v>58</v>
      </c>
      <c r="G872" s="114">
        <v>0</v>
      </c>
      <c r="H872" s="114">
        <v>0</v>
      </c>
      <c r="I872" s="114">
        <f>I873</f>
        <v>97.6</v>
      </c>
    </row>
    <row r="873" spans="1:9" ht="64.5" x14ac:dyDescent="0.25">
      <c r="A873" s="119" t="s">
        <v>67</v>
      </c>
      <c r="B873" s="113" t="s">
        <v>499</v>
      </c>
      <c r="C873" s="113" t="s">
        <v>113</v>
      </c>
      <c r="D873" s="113" t="s">
        <v>196</v>
      </c>
      <c r="E873" s="113" t="s">
        <v>806</v>
      </c>
      <c r="F873" s="113" t="s">
        <v>68</v>
      </c>
      <c r="G873" s="114">
        <v>0</v>
      </c>
      <c r="H873" s="114">
        <v>0</v>
      </c>
      <c r="I873" s="114">
        <f>I874</f>
        <v>97.6</v>
      </c>
    </row>
    <row r="874" spans="1:9" ht="15" x14ac:dyDescent="0.25">
      <c r="A874" s="119" t="s">
        <v>192</v>
      </c>
      <c r="B874" s="113" t="s">
        <v>499</v>
      </c>
      <c r="C874" s="113" t="s">
        <v>113</v>
      </c>
      <c r="D874" s="113" t="s">
        <v>196</v>
      </c>
      <c r="E874" s="113" t="s">
        <v>806</v>
      </c>
      <c r="F874" s="113" t="s">
        <v>193</v>
      </c>
      <c r="G874" s="114">
        <v>0</v>
      </c>
      <c r="H874" s="114">
        <v>0</v>
      </c>
      <c r="I874" s="114">
        <v>97.6</v>
      </c>
    </row>
    <row r="875" spans="1:9" ht="15" x14ac:dyDescent="0.25">
      <c r="A875" s="119" t="s">
        <v>436</v>
      </c>
      <c r="B875" s="113" t="s">
        <v>499</v>
      </c>
      <c r="C875" s="113" t="s">
        <v>119</v>
      </c>
      <c r="D875" s="113" t="s">
        <v>56</v>
      </c>
      <c r="E875" s="113" t="s">
        <v>57</v>
      </c>
      <c r="F875" s="113" t="s">
        <v>58</v>
      </c>
      <c r="G875" s="114">
        <f>G876</f>
        <v>378</v>
      </c>
      <c r="H875" s="114">
        <f>H876</f>
        <v>369</v>
      </c>
      <c r="I875" s="114">
        <f>I876</f>
        <v>278.2</v>
      </c>
    </row>
    <row r="876" spans="1:9" ht="15" x14ac:dyDescent="0.25">
      <c r="A876" s="119" t="s">
        <v>437</v>
      </c>
      <c r="B876" s="113" t="s">
        <v>499</v>
      </c>
      <c r="C876" s="113" t="s">
        <v>119</v>
      </c>
      <c r="D876" s="113" t="s">
        <v>60</v>
      </c>
      <c r="E876" s="113" t="s">
        <v>57</v>
      </c>
      <c r="F876" s="113" t="s">
        <v>58</v>
      </c>
      <c r="G876" s="114">
        <f>G878</f>
        <v>378</v>
      </c>
      <c r="H876" s="114">
        <f>H878+H915</f>
        <v>369</v>
      </c>
      <c r="I876" s="114">
        <f>I915</f>
        <v>278.2</v>
      </c>
    </row>
    <row r="877" spans="1:9" ht="15" hidden="1" x14ac:dyDescent="0.25">
      <c r="A877" s="119"/>
      <c r="B877" s="113"/>
      <c r="C877" s="113"/>
      <c r="D877" s="113"/>
      <c r="E877" s="113"/>
      <c r="F877" s="113"/>
      <c r="G877" s="114"/>
      <c r="H877" s="114"/>
      <c r="I877" s="114"/>
    </row>
    <row r="878" spans="1:9" ht="40.5" customHeight="1" x14ac:dyDescent="0.25">
      <c r="A878" s="119" t="s">
        <v>784</v>
      </c>
      <c r="B878" s="113" t="s">
        <v>499</v>
      </c>
      <c r="C878" s="113" t="s">
        <v>119</v>
      </c>
      <c r="D878" s="113" t="s">
        <v>60</v>
      </c>
      <c r="E878" s="113" t="s">
        <v>356</v>
      </c>
      <c r="F878" s="113" t="s">
        <v>58</v>
      </c>
      <c r="G878" s="114">
        <f>G879+G883+G893</f>
        <v>378</v>
      </c>
      <c r="H878" s="114">
        <f>H879+H883+H893</f>
        <v>0</v>
      </c>
      <c r="I878" s="114">
        <f>I879+I883+I893</f>
        <v>0</v>
      </c>
    </row>
    <row r="879" spans="1:9" ht="42.75" customHeight="1" x14ac:dyDescent="0.25">
      <c r="A879" s="119" t="s">
        <v>438</v>
      </c>
      <c r="B879" s="113" t="s">
        <v>499</v>
      </c>
      <c r="C879" s="113" t="s">
        <v>119</v>
      </c>
      <c r="D879" s="113" t="s">
        <v>60</v>
      </c>
      <c r="E879" s="113" t="s">
        <v>439</v>
      </c>
      <c r="F879" s="113" t="s">
        <v>58</v>
      </c>
      <c r="G879" s="114">
        <f>G880</f>
        <v>30</v>
      </c>
      <c r="H879" s="114">
        <f t="shared" ref="H879:I881" si="121">H880</f>
        <v>0</v>
      </c>
      <c r="I879" s="114">
        <f t="shared" si="121"/>
        <v>0</v>
      </c>
    </row>
    <row r="880" spans="1:9" ht="18.75" customHeight="1" x14ac:dyDescent="0.25">
      <c r="A880" s="119" t="s">
        <v>134</v>
      </c>
      <c r="B880" s="113" t="s">
        <v>499</v>
      </c>
      <c r="C880" s="113" t="s">
        <v>119</v>
      </c>
      <c r="D880" s="113" t="s">
        <v>60</v>
      </c>
      <c r="E880" s="113" t="s">
        <v>440</v>
      </c>
      <c r="F880" s="113" t="s">
        <v>58</v>
      </c>
      <c r="G880" s="114">
        <f>G881</f>
        <v>30</v>
      </c>
      <c r="H880" s="114">
        <f t="shared" si="121"/>
        <v>0</v>
      </c>
      <c r="I880" s="114">
        <f t="shared" si="121"/>
        <v>0</v>
      </c>
    </row>
    <row r="881" spans="1:9" ht="30.75" customHeight="1" x14ac:dyDescent="0.25">
      <c r="A881" s="119" t="s">
        <v>77</v>
      </c>
      <c r="B881" s="113" t="s">
        <v>499</v>
      </c>
      <c r="C881" s="113" t="s">
        <v>119</v>
      </c>
      <c r="D881" s="113" t="s">
        <v>60</v>
      </c>
      <c r="E881" s="113" t="s">
        <v>440</v>
      </c>
      <c r="F881" s="113" t="s">
        <v>78</v>
      </c>
      <c r="G881" s="114">
        <f>G882</f>
        <v>30</v>
      </c>
      <c r="H881" s="114">
        <f t="shared" si="121"/>
        <v>0</v>
      </c>
      <c r="I881" s="114">
        <f t="shared" si="121"/>
        <v>0</v>
      </c>
    </row>
    <row r="882" spans="1:9" ht="30" customHeight="1" x14ac:dyDescent="0.25">
      <c r="A882" s="119" t="s">
        <v>79</v>
      </c>
      <c r="B882" s="113" t="s">
        <v>499</v>
      </c>
      <c r="C882" s="113" t="s">
        <v>119</v>
      </c>
      <c r="D882" s="113" t="s">
        <v>60</v>
      </c>
      <c r="E882" s="113" t="s">
        <v>440</v>
      </c>
      <c r="F882" s="113" t="s">
        <v>80</v>
      </c>
      <c r="G882" s="114">
        <v>30</v>
      </c>
      <c r="H882" s="114">
        <v>0</v>
      </c>
      <c r="I882" s="114">
        <v>0</v>
      </c>
    </row>
    <row r="883" spans="1:9" ht="64.5" x14ac:dyDescent="0.25">
      <c r="A883" s="119" t="s">
        <v>384</v>
      </c>
      <c r="B883" s="113" t="s">
        <v>499</v>
      </c>
      <c r="C883" s="113" t="s">
        <v>119</v>
      </c>
      <c r="D883" s="113" t="s">
        <v>60</v>
      </c>
      <c r="E883" s="113" t="s">
        <v>358</v>
      </c>
      <c r="F883" s="113" t="s">
        <v>58</v>
      </c>
      <c r="G883" s="114">
        <f>G884</f>
        <v>328</v>
      </c>
      <c r="H883" s="114">
        <f>H884</f>
        <v>0</v>
      </c>
      <c r="I883" s="114">
        <f>I884</f>
        <v>0</v>
      </c>
    </row>
    <row r="884" spans="1:9" ht="20.25" customHeight="1" x14ac:dyDescent="0.25">
      <c r="A884" s="119" t="s">
        <v>134</v>
      </c>
      <c r="B884" s="113" t="s">
        <v>499</v>
      </c>
      <c r="C884" s="113" t="s">
        <v>119</v>
      </c>
      <c r="D884" s="113" t="s">
        <v>60</v>
      </c>
      <c r="E884" s="113" t="s">
        <v>359</v>
      </c>
      <c r="F884" s="113" t="s">
        <v>58</v>
      </c>
      <c r="G884" s="114">
        <f>G885+G887</f>
        <v>328</v>
      </c>
      <c r="H884" s="114">
        <f>H885+H887</f>
        <v>0</v>
      </c>
      <c r="I884" s="114">
        <f>I885+I887</f>
        <v>0</v>
      </c>
    </row>
    <row r="885" spans="1:9" ht="69.75" customHeight="1" x14ac:dyDescent="0.25">
      <c r="A885" s="119" t="s">
        <v>67</v>
      </c>
      <c r="B885" s="113" t="s">
        <v>499</v>
      </c>
      <c r="C885" s="113" t="s">
        <v>119</v>
      </c>
      <c r="D885" s="113" t="s">
        <v>60</v>
      </c>
      <c r="E885" s="113" t="s">
        <v>359</v>
      </c>
      <c r="F885" s="113" t="s">
        <v>68</v>
      </c>
      <c r="G885" s="114">
        <f>G886</f>
        <v>187.8</v>
      </c>
      <c r="H885" s="114">
        <f>H886</f>
        <v>0</v>
      </c>
      <c r="I885" s="114">
        <f>I886</f>
        <v>0</v>
      </c>
    </row>
    <row r="886" spans="1:9" ht="19.5" customHeight="1" x14ac:dyDescent="0.25">
      <c r="A886" s="119" t="s">
        <v>192</v>
      </c>
      <c r="B886" s="113" t="s">
        <v>499</v>
      </c>
      <c r="C886" s="113" t="s">
        <v>119</v>
      </c>
      <c r="D886" s="113" t="s">
        <v>60</v>
      </c>
      <c r="E886" s="113" t="s">
        <v>359</v>
      </c>
      <c r="F886" s="113" t="s">
        <v>193</v>
      </c>
      <c r="G886" s="114">
        <v>187.8</v>
      </c>
      <c r="H886" s="114">
        <v>0</v>
      </c>
      <c r="I886" s="114">
        <v>0</v>
      </c>
    </row>
    <row r="887" spans="1:9" ht="30.75" customHeight="1" x14ac:dyDescent="0.25">
      <c r="A887" s="119" t="s">
        <v>77</v>
      </c>
      <c r="B887" s="113" t="s">
        <v>499</v>
      </c>
      <c r="C887" s="113" t="s">
        <v>119</v>
      </c>
      <c r="D887" s="113" t="s">
        <v>60</v>
      </c>
      <c r="E887" s="113" t="s">
        <v>359</v>
      </c>
      <c r="F887" s="113" t="s">
        <v>78</v>
      </c>
      <c r="G887" s="114">
        <f>G888</f>
        <v>140.19999999999999</v>
      </c>
      <c r="H887" s="114">
        <f>H888</f>
        <v>0</v>
      </c>
      <c r="I887" s="114">
        <f>I888</f>
        <v>0</v>
      </c>
    </row>
    <row r="888" spans="1:9" ht="26.25" x14ac:dyDescent="0.25">
      <c r="A888" s="119" t="s">
        <v>79</v>
      </c>
      <c r="B888" s="113" t="s">
        <v>499</v>
      </c>
      <c r="C888" s="113" t="s">
        <v>119</v>
      </c>
      <c r="D888" s="113" t="s">
        <v>60</v>
      </c>
      <c r="E888" s="113" t="s">
        <v>359</v>
      </c>
      <c r="F888" s="113" t="s">
        <v>80</v>
      </c>
      <c r="G888" s="114">
        <v>140.19999999999999</v>
      </c>
      <c r="H888" s="114">
        <v>0</v>
      </c>
      <c r="I888" s="114">
        <v>0</v>
      </c>
    </row>
    <row r="889" spans="1:9" ht="26.25" hidden="1" x14ac:dyDescent="0.25">
      <c r="A889" s="119" t="s">
        <v>441</v>
      </c>
      <c r="B889" s="113" t="s">
        <v>499</v>
      </c>
      <c r="C889" s="113" t="s">
        <v>119</v>
      </c>
      <c r="D889" s="113" t="s">
        <v>60</v>
      </c>
      <c r="E889" s="113" t="s">
        <v>442</v>
      </c>
      <c r="F889" s="113" t="s">
        <v>58</v>
      </c>
      <c r="G889" s="114">
        <f>G890</f>
        <v>0</v>
      </c>
      <c r="H889" s="146"/>
      <c r="I889" s="146"/>
    </row>
    <row r="890" spans="1:9" ht="15" hidden="1" x14ac:dyDescent="0.25">
      <c r="A890" s="119" t="s">
        <v>134</v>
      </c>
      <c r="B890" s="113" t="s">
        <v>499</v>
      </c>
      <c r="C890" s="113" t="s">
        <v>119</v>
      </c>
      <c r="D890" s="113" t="s">
        <v>60</v>
      </c>
      <c r="E890" s="113" t="s">
        <v>443</v>
      </c>
      <c r="F890" s="113" t="s">
        <v>58</v>
      </c>
      <c r="G890" s="114">
        <f>G891</f>
        <v>0</v>
      </c>
      <c r="H890" s="146"/>
      <c r="I890" s="146"/>
    </row>
    <row r="891" spans="1:9" ht="26.25" hidden="1" x14ac:dyDescent="0.25">
      <c r="A891" s="119" t="s">
        <v>77</v>
      </c>
      <c r="B891" s="113" t="s">
        <v>499</v>
      </c>
      <c r="C891" s="113" t="s">
        <v>119</v>
      </c>
      <c r="D891" s="113" t="s">
        <v>60</v>
      </c>
      <c r="E891" s="113" t="s">
        <v>443</v>
      </c>
      <c r="F891" s="113" t="s">
        <v>78</v>
      </c>
      <c r="G891" s="114">
        <f>G892</f>
        <v>0</v>
      </c>
      <c r="H891" s="146"/>
      <c r="I891" s="146"/>
    </row>
    <row r="892" spans="1:9" ht="26.25" hidden="1" x14ac:dyDescent="0.25">
      <c r="A892" s="119" t="s">
        <v>79</v>
      </c>
      <c r="B892" s="113" t="s">
        <v>499</v>
      </c>
      <c r="C892" s="113" t="s">
        <v>119</v>
      </c>
      <c r="D892" s="113" t="s">
        <v>60</v>
      </c>
      <c r="E892" s="113" t="s">
        <v>443</v>
      </c>
      <c r="F892" s="113" t="s">
        <v>80</v>
      </c>
      <c r="G892" s="114">
        <v>0</v>
      </c>
      <c r="H892" s="146"/>
      <c r="I892" s="146"/>
    </row>
    <row r="893" spans="1:9" ht="26.25" x14ac:dyDescent="0.25">
      <c r="A893" s="119" t="s">
        <v>444</v>
      </c>
      <c r="B893" s="113" t="s">
        <v>499</v>
      </c>
      <c r="C893" s="113" t="s">
        <v>119</v>
      </c>
      <c r="D893" s="113" t="s">
        <v>60</v>
      </c>
      <c r="E893" s="113" t="s">
        <v>445</v>
      </c>
      <c r="F893" s="113" t="s">
        <v>58</v>
      </c>
      <c r="G893" s="114">
        <f>G897+G894</f>
        <v>20</v>
      </c>
      <c r="H893" s="114">
        <f>H897</f>
        <v>0</v>
      </c>
      <c r="I893" s="114">
        <f>I897</f>
        <v>0</v>
      </c>
    </row>
    <row r="894" spans="1:9" ht="39" hidden="1" x14ac:dyDescent="0.25">
      <c r="A894" s="119" t="s">
        <v>643</v>
      </c>
      <c r="B894" s="113" t="s">
        <v>499</v>
      </c>
      <c r="C894" s="113" t="s">
        <v>119</v>
      </c>
      <c r="D894" s="113" t="s">
        <v>60</v>
      </c>
      <c r="E894" s="113" t="s">
        <v>685</v>
      </c>
      <c r="F894" s="113" t="s">
        <v>58</v>
      </c>
      <c r="G894" s="114">
        <f>G895</f>
        <v>0</v>
      </c>
      <c r="H894" s="114">
        <v>0</v>
      </c>
      <c r="I894" s="114">
        <v>0</v>
      </c>
    </row>
    <row r="895" spans="1:9" ht="26.25" hidden="1" x14ac:dyDescent="0.25">
      <c r="A895" s="119" t="s">
        <v>77</v>
      </c>
      <c r="B895" s="113" t="s">
        <v>499</v>
      </c>
      <c r="C895" s="113" t="s">
        <v>119</v>
      </c>
      <c r="D895" s="113" t="s">
        <v>60</v>
      </c>
      <c r="E895" s="113" t="s">
        <v>685</v>
      </c>
      <c r="F895" s="113" t="s">
        <v>78</v>
      </c>
      <c r="G895" s="114">
        <f>G896</f>
        <v>0</v>
      </c>
      <c r="H895" s="114">
        <v>0</v>
      </c>
      <c r="I895" s="114">
        <v>0</v>
      </c>
    </row>
    <row r="896" spans="1:9" ht="26.25" hidden="1" x14ac:dyDescent="0.25">
      <c r="A896" s="119" t="s">
        <v>79</v>
      </c>
      <c r="B896" s="113" t="s">
        <v>499</v>
      </c>
      <c r="C896" s="113" t="s">
        <v>119</v>
      </c>
      <c r="D896" s="113" t="s">
        <v>60</v>
      </c>
      <c r="E896" s="113" t="s">
        <v>685</v>
      </c>
      <c r="F896" s="113" t="s">
        <v>80</v>
      </c>
      <c r="G896" s="114"/>
      <c r="H896" s="114"/>
      <c r="I896" s="114"/>
    </row>
    <row r="897" spans="1:9" ht="15" x14ac:dyDescent="0.25">
      <c r="A897" s="119" t="s">
        <v>134</v>
      </c>
      <c r="B897" s="113" t="s">
        <v>499</v>
      </c>
      <c r="C897" s="113" t="s">
        <v>119</v>
      </c>
      <c r="D897" s="113" t="s">
        <v>60</v>
      </c>
      <c r="E897" s="113" t="s">
        <v>446</v>
      </c>
      <c r="F897" s="113" t="s">
        <v>58</v>
      </c>
      <c r="G897" s="114">
        <f>G898</f>
        <v>20</v>
      </c>
      <c r="H897" s="114">
        <f>H898</f>
        <v>0</v>
      </c>
      <c r="I897" s="114">
        <f t="shared" ref="I897:I898" si="122">I898</f>
        <v>0</v>
      </c>
    </row>
    <row r="898" spans="1:9" ht="30.75" customHeight="1" x14ac:dyDescent="0.25">
      <c r="A898" s="119" t="s">
        <v>77</v>
      </c>
      <c r="B898" s="113" t="s">
        <v>499</v>
      </c>
      <c r="C898" s="113" t="s">
        <v>119</v>
      </c>
      <c r="D898" s="113" t="s">
        <v>60</v>
      </c>
      <c r="E898" s="113" t="s">
        <v>446</v>
      </c>
      <c r="F898" s="113" t="s">
        <v>78</v>
      </c>
      <c r="G898" s="114">
        <f>G899</f>
        <v>20</v>
      </c>
      <c r="H898" s="114">
        <f>H899</f>
        <v>0</v>
      </c>
      <c r="I898" s="114">
        <f t="shared" si="122"/>
        <v>0</v>
      </c>
    </row>
    <row r="899" spans="1:9" ht="33.75" customHeight="1" x14ac:dyDescent="0.25">
      <c r="A899" s="119" t="s">
        <v>79</v>
      </c>
      <c r="B899" s="113" t="s">
        <v>499</v>
      </c>
      <c r="C899" s="113" t="s">
        <v>119</v>
      </c>
      <c r="D899" s="113" t="s">
        <v>60</v>
      </c>
      <c r="E899" s="113" t="s">
        <v>446</v>
      </c>
      <c r="F899" s="113" t="s">
        <v>80</v>
      </c>
      <c r="G899" s="114">
        <v>20</v>
      </c>
      <c r="H899" s="114">
        <v>0</v>
      </c>
      <c r="I899" s="114">
        <v>0</v>
      </c>
    </row>
    <row r="900" spans="1:9" s="44" customFormat="1" ht="15" hidden="1" customHeight="1" x14ac:dyDescent="0.25">
      <c r="A900" s="119" t="s">
        <v>500</v>
      </c>
      <c r="B900" s="113" t="s">
        <v>484</v>
      </c>
      <c r="C900" s="113" t="s">
        <v>56</v>
      </c>
      <c r="D900" s="113" t="s">
        <v>56</v>
      </c>
      <c r="E900" s="113" t="s">
        <v>57</v>
      </c>
      <c r="F900" s="113" t="s">
        <v>58</v>
      </c>
      <c r="G900" s="114">
        <f>G901</f>
        <v>2468</v>
      </c>
      <c r="H900" s="146"/>
      <c r="I900" s="146"/>
    </row>
    <row r="901" spans="1:9" ht="15" hidden="1" customHeight="1" x14ac:dyDescent="0.25">
      <c r="A901" s="119" t="s">
        <v>199</v>
      </c>
      <c r="B901" s="113" t="s">
        <v>484</v>
      </c>
      <c r="C901" s="113" t="s">
        <v>196</v>
      </c>
      <c r="D901" s="113" t="s">
        <v>56</v>
      </c>
      <c r="E901" s="113" t="s">
        <v>57</v>
      </c>
      <c r="F901" s="113" t="s">
        <v>58</v>
      </c>
      <c r="G901" s="114">
        <f>G902</f>
        <v>2468</v>
      </c>
      <c r="H901" s="146"/>
      <c r="I901" s="146"/>
    </row>
    <row r="902" spans="1:9" ht="39" hidden="1" x14ac:dyDescent="0.25">
      <c r="A902" s="119" t="s">
        <v>501</v>
      </c>
      <c r="B902" s="113" t="s">
        <v>484</v>
      </c>
      <c r="C902" s="113" t="s">
        <v>196</v>
      </c>
      <c r="D902" s="113" t="s">
        <v>201</v>
      </c>
      <c r="E902" s="113" t="s">
        <v>57</v>
      </c>
      <c r="F902" s="113" t="s">
        <v>58</v>
      </c>
      <c r="G902" s="114">
        <f>G903</f>
        <v>2468</v>
      </c>
      <c r="H902" s="146"/>
      <c r="I902" s="146"/>
    </row>
    <row r="903" spans="1:9" ht="51.75" hidden="1" x14ac:dyDescent="0.25">
      <c r="A903" s="119" t="s">
        <v>157</v>
      </c>
      <c r="B903" s="113" t="s">
        <v>484</v>
      </c>
      <c r="C903" s="113" t="s">
        <v>196</v>
      </c>
      <c r="D903" s="113" t="s">
        <v>201</v>
      </c>
      <c r="E903" s="113" t="s">
        <v>158</v>
      </c>
      <c r="F903" s="113" t="s">
        <v>58</v>
      </c>
      <c r="G903" s="114">
        <f>G904</f>
        <v>2468</v>
      </c>
      <c r="H903" s="146"/>
      <c r="I903" s="146"/>
    </row>
    <row r="904" spans="1:9" ht="39" hidden="1" x14ac:dyDescent="0.25">
      <c r="A904" s="119" t="s">
        <v>202</v>
      </c>
      <c r="B904" s="113" t="s">
        <v>484</v>
      </c>
      <c r="C904" s="113" t="s">
        <v>196</v>
      </c>
      <c r="D904" s="113" t="s">
        <v>201</v>
      </c>
      <c r="E904" s="113" t="s">
        <v>203</v>
      </c>
      <c r="F904" s="113" t="s">
        <v>58</v>
      </c>
      <c r="G904" s="114">
        <f>G905</f>
        <v>2468</v>
      </c>
      <c r="H904" s="146"/>
      <c r="I904" s="146"/>
    </row>
    <row r="905" spans="1:9" ht="77.25" hidden="1" x14ac:dyDescent="0.25">
      <c r="A905" s="119" t="s">
        <v>502</v>
      </c>
      <c r="B905" s="113" t="s">
        <v>484</v>
      </c>
      <c r="C905" s="113" t="s">
        <v>196</v>
      </c>
      <c r="D905" s="113" t="s">
        <v>201</v>
      </c>
      <c r="E905" s="113" t="s">
        <v>205</v>
      </c>
      <c r="F905" s="113" t="s">
        <v>58</v>
      </c>
      <c r="G905" s="114">
        <f>G906+G909</f>
        <v>2468</v>
      </c>
      <c r="H905" s="146"/>
      <c r="I905" s="146"/>
    </row>
    <row r="906" spans="1:9" ht="51.75" hidden="1" x14ac:dyDescent="0.25">
      <c r="A906" s="119" t="s">
        <v>188</v>
      </c>
      <c r="B906" s="113" t="s">
        <v>484</v>
      </c>
      <c r="C906" s="113" t="s">
        <v>196</v>
      </c>
      <c r="D906" s="113" t="s">
        <v>201</v>
      </c>
      <c r="E906" s="113" t="s">
        <v>206</v>
      </c>
      <c r="F906" s="113" t="s">
        <v>58</v>
      </c>
      <c r="G906" s="114">
        <f>G907</f>
        <v>4</v>
      </c>
      <c r="H906" s="146"/>
      <c r="I906" s="146"/>
    </row>
    <row r="907" spans="1:9" ht="15" hidden="1" x14ac:dyDescent="0.25">
      <c r="A907" s="119" t="s">
        <v>81</v>
      </c>
      <c r="B907" s="113" t="s">
        <v>484</v>
      </c>
      <c r="C907" s="113" t="s">
        <v>196</v>
      </c>
      <c r="D907" s="113" t="s">
        <v>201</v>
      </c>
      <c r="E907" s="113" t="s">
        <v>206</v>
      </c>
      <c r="F907" s="113" t="s">
        <v>82</v>
      </c>
      <c r="G907" s="114">
        <f>G908</f>
        <v>4</v>
      </c>
      <c r="H907" s="146"/>
      <c r="I907" s="146"/>
    </row>
    <row r="908" spans="1:9" ht="15" hidden="1" x14ac:dyDescent="0.25">
      <c r="A908" s="119" t="s">
        <v>83</v>
      </c>
      <c r="B908" s="113" t="s">
        <v>484</v>
      </c>
      <c r="C908" s="113" t="s">
        <v>196</v>
      </c>
      <c r="D908" s="113" t="s">
        <v>201</v>
      </c>
      <c r="E908" s="113" t="s">
        <v>206</v>
      </c>
      <c r="F908" s="113" t="s">
        <v>84</v>
      </c>
      <c r="G908" s="114">
        <v>4</v>
      </c>
      <c r="H908" s="146"/>
      <c r="I908" s="146"/>
    </row>
    <row r="909" spans="1:9" ht="26.25" hidden="1" x14ac:dyDescent="0.25">
      <c r="A909" s="119" t="s">
        <v>190</v>
      </c>
      <c r="B909" s="113" t="s">
        <v>484</v>
      </c>
      <c r="C909" s="113" t="s">
        <v>196</v>
      </c>
      <c r="D909" s="113" t="s">
        <v>201</v>
      </c>
      <c r="E909" s="113" t="s">
        <v>207</v>
      </c>
      <c r="F909" s="113" t="s">
        <v>58</v>
      </c>
      <c r="G909" s="114">
        <f>G910+G912</f>
        <v>2464</v>
      </c>
      <c r="H909" s="146"/>
      <c r="I909" s="146"/>
    </row>
    <row r="910" spans="1:9" ht="51.75" hidden="1" customHeight="1" x14ac:dyDescent="0.25">
      <c r="A910" s="119" t="s">
        <v>67</v>
      </c>
      <c r="B910" s="113" t="s">
        <v>484</v>
      </c>
      <c r="C910" s="113" t="s">
        <v>196</v>
      </c>
      <c r="D910" s="113" t="s">
        <v>201</v>
      </c>
      <c r="E910" s="113" t="s">
        <v>207</v>
      </c>
      <c r="F910" s="113" t="s">
        <v>68</v>
      </c>
      <c r="G910" s="114">
        <f>G911</f>
        <v>2432.1</v>
      </c>
      <c r="H910" s="146"/>
      <c r="I910" s="146"/>
    </row>
    <row r="911" spans="1:9" ht="15" hidden="1" x14ac:dyDescent="0.25">
      <c r="A911" s="119" t="s">
        <v>192</v>
      </c>
      <c r="B911" s="113" t="s">
        <v>484</v>
      </c>
      <c r="C911" s="113" t="s">
        <v>196</v>
      </c>
      <c r="D911" s="113" t="s">
        <v>201</v>
      </c>
      <c r="E911" s="113" t="s">
        <v>207</v>
      </c>
      <c r="F911" s="113" t="s">
        <v>193</v>
      </c>
      <c r="G911" s="114">
        <v>2432.1</v>
      </c>
      <c r="H911" s="146"/>
      <c r="I911" s="146"/>
    </row>
    <row r="912" spans="1:9" ht="26.25" hidden="1" x14ac:dyDescent="0.25">
      <c r="A912" s="119" t="s">
        <v>77</v>
      </c>
      <c r="B912" s="113" t="s">
        <v>484</v>
      </c>
      <c r="C912" s="113" t="s">
        <v>196</v>
      </c>
      <c r="D912" s="113" t="s">
        <v>201</v>
      </c>
      <c r="E912" s="113" t="s">
        <v>207</v>
      </c>
      <c r="F912" s="113" t="s">
        <v>78</v>
      </c>
      <c r="G912" s="114">
        <f>G913</f>
        <v>31.9</v>
      </c>
      <c r="H912" s="146"/>
      <c r="I912" s="146"/>
    </row>
    <row r="913" spans="1:9" ht="26.25" hidden="1" x14ac:dyDescent="0.25">
      <c r="A913" s="119" t="s">
        <v>208</v>
      </c>
      <c r="B913" s="113" t="s">
        <v>484</v>
      </c>
      <c r="C913" s="113" t="s">
        <v>196</v>
      </c>
      <c r="D913" s="113" t="s">
        <v>201</v>
      </c>
      <c r="E913" s="113" t="s">
        <v>207</v>
      </c>
      <c r="F913" s="113" t="s">
        <v>80</v>
      </c>
      <c r="G913" s="114">
        <v>31.9</v>
      </c>
      <c r="H913" s="146"/>
      <c r="I913" s="146"/>
    </row>
    <row r="914" spans="1:9" ht="15" hidden="1" x14ac:dyDescent="0.25">
      <c r="A914" s="119"/>
      <c r="B914" s="113"/>
      <c r="C914" s="113"/>
      <c r="D914" s="113"/>
      <c r="E914" s="113"/>
      <c r="F914" s="113"/>
      <c r="G914" s="114"/>
      <c r="H914" s="139"/>
      <c r="I914" s="139"/>
    </row>
    <row r="915" spans="1:9" ht="39" x14ac:dyDescent="0.25">
      <c r="A915" s="119" t="s">
        <v>798</v>
      </c>
      <c r="B915" s="113" t="s">
        <v>499</v>
      </c>
      <c r="C915" s="113" t="s">
        <v>119</v>
      </c>
      <c r="D915" s="113" t="s">
        <v>60</v>
      </c>
      <c r="E915" s="113" t="s">
        <v>776</v>
      </c>
      <c r="F915" s="113" t="s">
        <v>58</v>
      </c>
      <c r="G915" s="114">
        <v>0</v>
      </c>
      <c r="H915" s="114">
        <f>H916</f>
        <v>369</v>
      </c>
      <c r="I915" s="114">
        <f>I916</f>
        <v>278.2</v>
      </c>
    </row>
    <row r="916" spans="1:9" ht="15" x14ac:dyDescent="0.25">
      <c r="A916" s="119" t="s">
        <v>134</v>
      </c>
      <c r="B916" s="113" t="s">
        <v>499</v>
      </c>
      <c r="C916" s="113" t="s">
        <v>119</v>
      </c>
      <c r="D916" s="113" t="s">
        <v>60</v>
      </c>
      <c r="E916" s="113" t="s">
        <v>777</v>
      </c>
      <c r="F916" s="113" t="s">
        <v>58</v>
      </c>
      <c r="G916" s="114">
        <v>0</v>
      </c>
      <c r="H916" s="114">
        <f>H917+H919</f>
        <v>369</v>
      </c>
      <c r="I916" s="114">
        <f>I917+I919</f>
        <v>278.2</v>
      </c>
    </row>
    <row r="917" spans="1:9" ht="64.5" x14ac:dyDescent="0.25">
      <c r="A917" s="119" t="s">
        <v>67</v>
      </c>
      <c r="B917" s="113" t="s">
        <v>499</v>
      </c>
      <c r="C917" s="113" t="s">
        <v>119</v>
      </c>
      <c r="D917" s="113" t="s">
        <v>60</v>
      </c>
      <c r="E917" s="113" t="s">
        <v>777</v>
      </c>
      <c r="F917" s="113" t="s">
        <v>68</v>
      </c>
      <c r="G917" s="114">
        <v>0</v>
      </c>
      <c r="H917" s="114">
        <f>H918</f>
        <v>187.8</v>
      </c>
      <c r="I917" s="114">
        <f>I918</f>
        <v>107</v>
      </c>
    </row>
    <row r="918" spans="1:9" ht="15" x14ac:dyDescent="0.25">
      <c r="A918" s="119" t="s">
        <v>192</v>
      </c>
      <c r="B918" s="113" t="s">
        <v>499</v>
      </c>
      <c r="C918" s="113" t="s">
        <v>119</v>
      </c>
      <c r="D918" s="113" t="s">
        <v>60</v>
      </c>
      <c r="E918" s="113" t="s">
        <v>777</v>
      </c>
      <c r="F918" s="113" t="s">
        <v>193</v>
      </c>
      <c r="G918" s="114">
        <v>0</v>
      </c>
      <c r="H918" s="114">
        <v>187.8</v>
      </c>
      <c r="I918" s="114">
        <v>107</v>
      </c>
    </row>
    <row r="919" spans="1:9" ht="26.25" x14ac:dyDescent="0.25">
      <c r="A919" s="119" t="s">
        <v>77</v>
      </c>
      <c r="B919" s="113" t="s">
        <v>499</v>
      </c>
      <c r="C919" s="113" t="s">
        <v>119</v>
      </c>
      <c r="D919" s="113" t="s">
        <v>60</v>
      </c>
      <c r="E919" s="113" t="s">
        <v>777</v>
      </c>
      <c r="F919" s="113" t="s">
        <v>78</v>
      </c>
      <c r="G919" s="114">
        <v>0</v>
      </c>
      <c r="H919" s="114">
        <f>H920</f>
        <v>181.2</v>
      </c>
      <c r="I919" s="114">
        <f>I920</f>
        <v>171.2</v>
      </c>
    </row>
    <row r="920" spans="1:9" ht="26.25" x14ac:dyDescent="0.25">
      <c r="A920" s="119" t="s">
        <v>79</v>
      </c>
      <c r="B920" s="113" t="s">
        <v>499</v>
      </c>
      <c r="C920" s="113" t="s">
        <v>119</v>
      </c>
      <c r="D920" s="113" t="s">
        <v>60</v>
      </c>
      <c r="E920" s="113" t="s">
        <v>777</v>
      </c>
      <c r="F920" s="113" t="s">
        <v>80</v>
      </c>
      <c r="G920" s="114">
        <v>0</v>
      </c>
      <c r="H920" s="114">
        <f>21+140.2+20</f>
        <v>181.2</v>
      </c>
      <c r="I920" s="114">
        <f>21+130.2+20</f>
        <v>171.2</v>
      </c>
    </row>
    <row r="921" spans="1:9" s="36" customFormat="1" ht="15.75" x14ac:dyDescent="0.25">
      <c r="A921" s="119" t="s">
        <v>474</v>
      </c>
      <c r="B921" s="136"/>
      <c r="C921" s="136"/>
      <c r="D921" s="136"/>
      <c r="E921" s="136"/>
      <c r="F921" s="136"/>
      <c r="G921" s="114">
        <f>G13+G43+G57+G746+G803</f>
        <v>94955.900000000023</v>
      </c>
      <c r="H921" s="114">
        <f>H13+H43+H57+H746+H803+H914</f>
        <v>84419.39</v>
      </c>
      <c r="I921" s="114">
        <f>I13+I43+I57+I746+I803+I914</f>
        <v>69766.2</v>
      </c>
    </row>
    <row r="922" spans="1:9" x14ac:dyDescent="0.2">
      <c r="A922" s="37"/>
      <c r="B922" s="38"/>
      <c r="C922" s="38"/>
      <c r="D922" s="38"/>
      <c r="E922" s="38"/>
      <c r="F922" s="38"/>
      <c r="G922" s="38"/>
    </row>
    <row r="923" spans="1:9" x14ac:dyDescent="0.2">
      <c r="A923" s="37"/>
      <c r="B923" s="38"/>
      <c r="C923" s="38"/>
      <c r="D923" s="38"/>
      <c r="E923" s="38"/>
      <c r="F923" s="38"/>
      <c r="G923" s="40"/>
      <c r="H923" s="47"/>
      <c r="I923" s="47"/>
    </row>
    <row r="924" spans="1:9" x14ac:dyDescent="0.2">
      <c r="A924" s="37"/>
      <c r="B924" s="38"/>
      <c r="C924" s="38"/>
      <c r="D924" s="38"/>
      <c r="E924" s="38"/>
      <c r="F924" s="38"/>
      <c r="G924" s="38"/>
    </row>
    <row r="925" spans="1:9" x14ac:dyDescent="0.2">
      <c r="A925" s="37"/>
      <c r="B925" s="38"/>
      <c r="C925" s="38"/>
      <c r="D925" s="38"/>
      <c r="E925" s="38"/>
      <c r="F925" s="38"/>
      <c r="G925" s="38"/>
    </row>
    <row r="926" spans="1:9" x14ac:dyDescent="0.2">
      <c r="A926" s="37"/>
      <c r="B926" s="38"/>
      <c r="C926" s="38"/>
      <c r="D926" s="38"/>
      <c r="E926" s="38"/>
      <c r="F926" s="38"/>
      <c r="G926" s="38"/>
    </row>
    <row r="927" spans="1:9" x14ac:dyDescent="0.2">
      <c r="A927" s="37"/>
      <c r="B927" s="38"/>
      <c r="C927" s="38"/>
      <c r="D927" s="38"/>
      <c r="E927" s="38"/>
      <c r="F927" s="38"/>
      <c r="G927" s="38"/>
    </row>
    <row r="928" spans="1:9" x14ac:dyDescent="0.2">
      <c r="A928" s="37"/>
      <c r="B928" s="38"/>
      <c r="C928" s="38"/>
      <c r="D928" s="38"/>
      <c r="E928" s="38"/>
      <c r="F928" s="38"/>
      <c r="G928" s="38"/>
    </row>
    <row r="929" spans="1:7" x14ac:dyDescent="0.2">
      <c r="A929" s="37"/>
      <c r="B929" s="38"/>
      <c r="C929" s="38"/>
      <c r="D929" s="38"/>
      <c r="E929" s="38"/>
      <c r="F929" s="38"/>
      <c r="G929" s="38"/>
    </row>
    <row r="930" spans="1:7" x14ac:dyDescent="0.2">
      <c r="A930" s="37"/>
      <c r="B930" s="38"/>
      <c r="C930" s="38"/>
      <c r="D930" s="38"/>
      <c r="E930" s="38"/>
      <c r="F930" s="38"/>
      <c r="G930" s="38"/>
    </row>
    <row r="931" spans="1:7" x14ac:dyDescent="0.2">
      <c r="A931" s="37"/>
      <c r="B931" s="38"/>
      <c r="C931" s="38"/>
      <c r="D931" s="38"/>
      <c r="E931" s="38"/>
      <c r="F931" s="38"/>
      <c r="G931" s="38"/>
    </row>
    <row r="932" spans="1:7" x14ac:dyDescent="0.2">
      <c r="A932" s="37"/>
      <c r="B932" s="38"/>
      <c r="C932" s="38"/>
      <c r="D932" s="38"/>
      <c r="E932" s="38"/>
      <c r="F932" s="38"/>
      <c r="G932" s="38"/>
    </row>
    <row r="933" spans="1:7" x14ac:dyDescent="0.2">
      <c r="A933" s="37"/>
      <c r="B933" s="38"/>
      <c r="C933" s="38"/>
      <c r="D933" s="38"/>
      <c r="E933" s="38"/>
      <c r="F933" s="38"/>
      <c r="G933" s="38"/>
    </row>
    <row r="934" spans="1:7" x14ac:dyDescent="0.2">
      <c r="A934" s="37"/>
      <c r="B934" s="38"/>
      <c r="C934" s="38"/>
      <c r="D934" s="38"/>
      <c r="E934" s="38"/>
      <c r="F934" s="38"/>
      <c r="G934" s="38"/>
    </row>
    <row r="935" spans="1:7" x14ac:dyDescent="0.2">
      <c r="A935" s="37"/>
      <c r="B935" s="38"/>
      <c r="C935" s="38"/>
      <c r="D935" s="38"/>
      <c r="E935" s="38"/>
      <c r="F935" s="38"/>
      <c r="G935" s="38"/>
    </row>
    <row r="936" spans="1:7" x14ac:dyDescent="0.2">
      <c r="A936" s="37"/>
      <c r="B936" s="38"/>
      <c r="C936" s="38"/>
      <c r="D936" s="38"/>
      <c r="E936" s="38"/>
      <c r="F936" s="38"/>
      <c r="G936" s="38"/>
    </row>
    <row r="937" spans="1:7" x14ac:dyDescent="0.2">
      <c r="A937" s="37"/>
      <c r="B937" s="38"/>
      <c r="C937" s="38"/>
      <c r="D937" s="38"/>
      <c r="E937" s="38"/>
      <c r="F937" s="38"/>
      <c r="G937" s="38"/>
    </row>
    <row r="938" spans="1:7" x14ac:dyDescent="0.2">
      <c r="A938" s="37"/>
      <c r="B938" s="38"/>
      <c r="C938" s="38"/>
      <c r="D938" s="38"/>
      <c r="E938" s="38"/>
      <c r="F938" s="38"/>
      <c r="G938" s="38"/>
    </row>
    <row r="939" spans="1:7" x14ac:dyDescent="0.2">
      <c r="A939" s="37"/>
      <c r="B939" s="38"/>
      <c r="C939" s="38"/>
      <c r="D939" s="38"/>
      <c r="E939" s="38"/>
      <c r="F939" s="38"/>
      <c r="G939" s="38"/>
    </row>
    <row r="940" spans="1:7" x14ac:dyDescent="0.2">
      <c r="A940" s="37"/>
      <c r="B940" s="38"/>
      <c r="C940" s="38"/>
      <c r="D940" s="38"/>
      <c r="E940" s="38"/>
      <c r="F940" s="38"/>
      <c r="G940" s="38"/>
    </row>
    <row r="941" spans="1:7" x14ac:dyDescent="0.2">
      <c r="A941" s="37"/>
      <c r="B941" s="38"/>
      <c r="C941" s="38"/>
      <c r="D941" s="38"/>
      <c r="E941" s="38"/>
      <c r="F941" s="38"/>
      <c r="G941" s="38"/>
    </row>
    <row r="942" spans="1:7" x14ac:dyDescent="0.2">
      <c r="A942" s="37"/>
      <c r="B942" s="38"/>
      <c r="C942" s="38"/>
      <c r="D942" s="38"/>
      <c r="E942" s="38"/>
      <c r="F942" s="38"/>
      <c r="G942" s="38"/>
    </row>
    <row r="943" spans="1:7" x14ac:dyDescent="0.2">
      <c r="A943" s="37"/>
      <c r="B943" s="38"/>
      <c r="C943" s="38"/>
      <c r="D943" s="38"/>
      <c r="E943" s="38"/>
      <c r="F943" s="38"/>
      <c r="G943" s="38"/>
    </row>
    <row r="944" spans="1:7" x14ac:dyDescent="0.2">
      <c r="A944" s="37"/>
      <c r="B944" s="38"/>
      <c r="C944" s="38"/>
      <c r="D944" s="38"/>
      <c r="E944" s="38"/>
      <c r="F944" s="38"/>
      <c r="G944" s="38"/>
    </row>
    <row r="945" spans="1:7" x14ac:dyDescent="0.2">
      <c r="A945" s="37"/>
      <c r="B945" s="38"/>
      <c r="C945" s="38"/>
      <c r="D945" s="38"/>
      <c r="E945" s="38"/>
      <c r="F945" s="38"/>
      <c r="G945" s="38"/>
    </row>
    <row r="946" spans="1:7" x14ac:dyDescent="0.2">
      <c r="A946" s="37"/>
      <c r="B946" s="38"/>
      <c r="C946" s="38"/>
      <c r="D946" s="38"/>
      <c r="E946" s="38"/>
      <c r="F946" s="38"/>
      <c r="G946" s="38"/>
    </row>
    <row r="947" spans="1:7" x14ac:dyDescent="0.2">
      <c r="A947" s="37"/>
      <c r="B947" s="38"/>
      <c r="C947" s="38"/>
      <c r="D947" s="38"/>
      <c r="E947" s="38"/>
      <c r="F947" s="38"/>
      <c r="G947" s="38"/>
    </row>
    <row r="948" spans="1:7" x14ac:dyDescent="0.2">
      <c r="A948" s="37"/>
      <c r="B948" s="38"/>
      <c r="C948" s="38"/>
      <c r="D948" s="38"/>
      <c r="E948" s="38"/>
      <c r="F948" s="38"/>
      <c r="G948" s="38"/>
    </row>
    <row r="949" spans="1:7" x14ac:dyDescent="0.2">
      <c r="A949" s="37"/>
      <c r="B949" s="38"/>
      <c r="C949" s="38"/>
      <c r="D949" s="38"/>
      <c r="E949" s="38"/>
      <c r="F949" s="38"/>
      <c r="G949" s="38"/>
    </row>
    <row r="950" spans="1:7" x14ac:dyDescent="0.2">
      <c r="A950" s="37"/>
      <c r="B950" s="38"/>
      <c r="C950" s="38"/>
      <c r="D950" s="38"/>
      <c r="E950" s="38"/>
      <c r="F950" s="38"/>
      <c r="G950" s="38"/>
    </row>
    <row r="951" spans="1:7" x14ac:dyDescent="0.2">
      <c r="A951" s="37"/>
      <c r="B951" s="38"/>
      <c r="C951" s="38"/>
      <c r="D951" s="38"/>
      <c r="E951" s="38"/>
      <c r="F951" s="38"/>
      <c r="G951" s="38"/>
    </row>
    <row r="952" spans="1:7" x14ac:dyDescent="0.2">
      <c r="A952" s="37"/>
      <c r="B952" s="38"/>
      <c r="C952" s="38"/>
      <c r="D952" s="38"/>
      <c r="E952" s="38"/>
      <c r="F952" s="38"/>
      <c r="G952" s="38"/>
    </row>
    <row r="953" spans="1:7" x14ac:dyDescent="0.2">
      <c r="A953" s="37"/>
      <c r="B953" s="38"/>
      <c r="C953" s="38"/>
      <c r="D953" s="38"/>
      <c r="E953" s="38"/>
      <c r="F953" s="38"/>
      <c r="G953" s="38"/>
    </row>
    <row r="954" spans="1:7" x14ac:dyDescent="0.2">
      <c r="A954" s="37"/>
      <c r="B954" s="38"/>
      <c r="C954" s="38"/>
      <c r="D954" s="38"/>
      <c r="E954" s="38"/>
      <c r="F954" s="38"/>
      <c r="G954" s="38"/>
    </row>
    <row r="955" spans="1:7" x14ac:dyDescent="0.2">
      <c r="A955" s="37"/>
      <c r="B955" s="38"/>
      <c r="C955" s="38"/>
      <c r="D955" s="38"/>
      <c r="E955" s="38"/>
      <c r="F955" s="38"/>
      <c r="G955" s="38"/>
    </row>
    <row r="956" spans="1:7" x14ac:dyDescent="0.2">
      <c r="A956" s="37"/>
      <c r="B956" s="38"/>
      <c r="C956" s="38"/>
      <c r="D956" s="38"/>
      <c r="E956" s="38"/>
      <c r="F956" s="38"/>
      <c r="G956" s="38"/>
    </row>
    <row r="957" spans="1:7" x14ac:dyDescent="0.2">
      <c r="A957" s="37"/>
      <c r="B957" s="38"/>
      <c r="C957" s="38"/>
      <c r="D957" s="38"/>
      <c r="E957" s="38"/>
      <c r="F957" s="38"/>
      <c r="G957" s="38"/>
    </row>
    <row r="958" spans="1:7" x14ac:dyDescent="0.2">
      <c r="A958" s="37"/>
      <c r="B958" s="38"/>
      <c r="C958" s="38"/>
      <c r="D958" s="38"/>
      <c r="E958" s="38"/>
      <c r="F958" s="38"/>
      <c r="G958" s="38"/>
    </row>
    <row r="959" spans="1:7" x14ac:dyDescent="0.2">
      <c r="A959" s="37"/>
      <c r="B959" s="38"/>
      <c r="C959" s="38"/>
      <c r="D959" s="38"/>
      <c r="E959" s="38"/>
      <c r="F959" s="38"/>
      <c r="G959" s="38"/>
    </row>
    <row r="960" spans="1:7" x14ac:dyDescent="0.2">
      <c r="A960" s="37"/>
      <c r="B960" s="38"/>
      <c r="C960" s="38"/>
      <c r="D960" s="38"/>
      <c r="E960" s="38"/>
      <c r="F960" s="38"/>
      <c r="G960" s="38"/>
    </row>
    <row r="961" spans="1:7" x14ac:dyDescent="0.2">
      <c r="A961" s="37"/>
      <c r="B961" s="38"/>
      <c r="C961" s="38"/>
      <c r="D961" s="38"/>
      <c r="E961" s="38"/>
      <c r="F961" s="38"/>
      <c r="G961" s="38"/>
    </row>
    <row r="962" spans="1:7" x14ac:dyDescent="0.2">
      <c r="A962" s="37"/>
      <c r="B962" s="38"/>
      <c r="C962" s="38"/>
      <c r="D962" s="38"/>
      <c r="E962" s="38"/>
      <c r="F962" s="38"/>
      <c r="G962" s="38"/>
    </row>
    <row r="963" spans="1:7" x14ac:dyDescent="0.2">
      <c r="A963" s="37"/>
      <c r="B963" s="38"/>
      <c r="C963" s="38"/>
      <c r="D963" s="38"/>
      <c r="E963" s="38"/>
      <c r="F963" s="38"/>
      <c r="G963" s="38"/>
    </row>
    <row r="964" spans="1:7" x14ac:dyDescent="0.2">
      <c r="A964" s="37"/>
      <c r="B964" s="38"/>
      <c r="C964" s="38"/>
      <c r="D964" s="38"/>
      <c r="E964" s="38"/>
      <c r="F964" s="38"/>
      <c r="G964" s="38"/>
    </row>
    <row r="965" spans="1:7" x14ac:dyDescent="0.2">
      <c r="A965" s="37"/>
      <c r="B965" s="38"/>
      <c r="C965" s="38"/>
      <c r="D965" s="38"/>
      <c r="E965" s="38"/>
      <c r="F965" s="38"/>
      <c r="G965" s="38"/>
    </row>
    <row r="966" spans="1:7" x14ac:dyDescent="0.2">
      <c r="A966" s="37"/>
      <c r="B966" s="38"/>
      <c r="C966" s="38"/>
      <c r="D966" s="38"/>
      <c r="E966" s="38"/>
      <c r="F966" s="38"/>
      <c r="G966" s="38"/>
    </row>
    <row r="967" spans="1:7" x14ac:dyDescent="0.2">
      <c r="A967" s="37"/>
      <c r="B967" s="38"/>
      <c r="C967" s="38"/>
      <c r="D967" s="38"/>
      <c r="E967" s="38"/>
      <c r="F967" s="38"/>
      <c r="G967" s="38"/>
    </row>
    <row r="968" spans="1:7" x14ac:dyDescent="0.2">
      <c r="A968" s="37"/>
      <c r="B968" s="38"/>
      <c r="C968" s="38"/>
      <c r="D968" s="38"/>
      <c r="E968" s="38"/>
      <c r="F968" s="38"/>
      <c r="G968" s="38"/>
    </row>
    <row r="969" spans="1:7" x14ac:dyDescent="0.2">
      <c r="A969" s="37"/>
      <c r="B969" s="38"/>
      <c r="C969" s="38"/>
      <c r="D969" s="38"/>
      <c r="E969" s="38"/>
      <c r="F969" s="38"/>
      <c r="G969" s="38"/>
    </row>
    <row r="970" spans="1:7" x14ac:dyDescent="0.2">
      <c r="A970" s="37"/>
      <c r="B970" s="38"/>
      <c r="C970" s="38"/>
      <c r="D970" s="38"/>
      <c r="E970" s="38"/>
      <c r="F970" s="38"/>
      <c r="G970" s="38"/>
    </row>
    <row r="971" spans="1:7" x14ac:dyDescent="0.2">
      <c r="A971" s="37"/>
      <c r="B971" s="38"/>
      <c r="C971" s="38"/>
      <c r="D971" s="38"/>
      <c r="E971" s="38"/>
      <c r="F971" s="38"/>
      <c r="G971" s="38"/>
    </row>
    <row r="972" spans="1:7" x14ac:dyDescent="0.2">
      <c r="A972" s="37"/>
      <c r="B972" s="38"/>
      <c r="C972" s="38"/>
      <c r="D972" s="38"/>
      <c r="E972" s="38"/>
      <c r="F972" s="38"/>
      <c r="G972" s="38"/>
    </row>
    <row r="973" spans="1:7" x14ac:dyDescent="0.2">
      <c r="A973" s="37"/>
      <c r="B973" s="38"/>
      <c r="C973" s="38"/>
      <c r="D973" s="38"/>
      <c r="E973" s="38"/>
      <c r="F973" s="38"/>
      <c r="G973" s="38"/>
    </row>
    <row r="974" spans="1:7" x14ac:dyDescent="0.2">
      <c r="A974" s="37"/>
      <c r="B974" s="38"/>
      <c r="C974" s="38"/>
      <c r="D974" s="38"/>
      <c r="E974" s="38"/>
      <c r="F974" s="38"/>
      <c r="G974" s="38"/>
    </row>
    <row r="975" spans="1:7" x14ac:dyDescent="0.2">
      <c r="A975" s="37"/>
      <c r="B975" s="38"/>
      <c r="C975" s="38"/>
      <c r="D975" s="38"/>
      <c r="E975" s="38"/>
      <c r="F975" s="38"/>
      <c r="G975" s="38"/>
    </row>
    <row r="976" spans="1:7" x14ac:dyDescent="0.2">
      <c r="A976" s="37"/>
      <c r="B976" s="38"/>
      <c r="C976" s="38"/>
      <c r="D976" s="38"/>
      <c r="E976" s="38"/>
      <c r="F976" s="38"/>
      <c r="G976" s="38"/>
    </row>
    <row r="977" spans="1:7" x14ac:dyDescent="0.2">
      <c r="A977" s="37"/>
      <c r="B977" s="38"/>
      <c r="C977" s="38"/>
      <c r="D977" s="38"/>
      <c r="E977" s="38"/>
      <c r="F977" s="38"/>
      <c r="G977" s="38"/>
    </row>
    <row r="978" spans="1:7" x14ac:dyDescent="0.2">
      <c r="A978" s="37"/>
      <c r="B978" s="38"/>
      <c r="C978" s="38"/>
      <c r="D978" s="38"/>
      <c r="E978" s="38"/>
      <c r="F978" s="38"/>
      <c r="G978" s="38"/>
    </row>
    <row r="979" spans="1:7" x14ac:dyDescent="0.2">
      <c r="A979" s="37"/>
      <c r="B979" s="38"/>
      <c r="C979" s="38"/>
      <c r="D979" s="38"/>
      <c r="E979" s="38"/>
      <c r="F979" s="38"/>
      <c r="G979" s="38"/>
    </row>
    <row r="980" spans="1:7" x14ac:dyDescent="0.2">
      <c r="A980" s="37"/>
      <c r="B980" s="38"/>
      <c r="C980" s="38"/>
      <c r="D980" s="38"/>
      <c r="E980" s="38"/>
      <c r="F980" s="38"/>
      <c r="G980" s="38"/>
    </row>
    <row r="981" spans="1:7" x14ac:dyDescent="0.2">
      <c r="A981" s="37"/>
      <c r="B981" s="38"/>
      <c r="C981" s="38"/>
      <c r="D981" s="38"/>
      <c r="E981" s="38"/>
      <c r="F981" s="38"/>
      <c r="G981" s="38"/>
    </row>
    <row r="982" spans="1:7" x14ac:dyDescent="0.2">
      <c r="A982" s="37"/>
      <c r="B982" s="38"/>
      <c r="C982" s="38"/>
      <c r="D982" s="38"/>
      <c r="E982" s="38"/>
      <c r="F982" s="38"/>
      <c r="G982" s="38"/>
    </row>
    <row r="983" spans="1:7" x14ac:dyDescent="0.2">
      <c r="A983" s="37"/>
      <c r="B983" s="38"/>
      <c r="C983" s="38"/>
      <c r="D983" s="38"/>
      <c r="E983" s="38"/>
      <c r="F983" s="38"/>
      <c r="G983" s="38"/>
    </row>
    <row r="984" spans="1:7" x14ac:dyDescent="0.2">
      <c r="A984" s="37"/>
      <c r="B984" s="38"/>
      <c r="C984" s="38"/>
      <c r="D984" s="38"/>
      <c r="E984" s="38"/>
      <c r="F984" s="38"/>
      <c r="G984" s="38"/>
    </row>
    <row r="985" spans="1:7" x14ac:dyDescent="0.2">
      <c r="A985" s="37"/>
      <c r="B985" s="38"/>
      <c r="C985" s="38"/>
      <c r="D985" s="38"/>
      <c r="E985" s="38"/>
      <c r="F985" s="38"/>
      <c r="G985" s="38"/>
    </row>
    <row r="986" spans="1:7" x14ac:dyDescent="0.2">
      <c r="A986" s="37"/>
      <c r="B986" s="38"/>
      <c r="C986" s="38"/>
      <c r="D986" s="38"/>
      <c r="E986" s="38"/>
      <c r="F986" s="38"/>
      <c r="G986" s="38"/>
    </row>
    <row r="987" spans="1:7" x14ac:dyDescent="0.2">
      <c r="A987" s="37"/>
      <c r="B987" s="38"/>
      <c r="C987" s="38"/>
      <c r="D987" s="38"/>
      <c r="E987" s="38"/>
      <c r="F987" s="38"/>
      <c r="G987" s="38"/>
    </row>
    <row r="988" spans="1:7" x14ac:dyDescent="0.2">
      <c r="A988" s="37"/>
      <c r="B988" s="38"/>
      <c r="C988" s="38"/>
      <c r="D988" s="38"/>
      <c r="E988" s="38"/>
      <c r="F988" s="38"/>
      <c r="G988" s="38"/>
    </row>
    <row r="989" spans="1:7" x14ac:dyDescent="0.2">
      <c r="A989" s="37"/>
      <c r="B989" s="38"/>
      <c r="C989" s="38"/>
      <c r="D989" s="38"/>
      <c r="E989" s="38"/>
      <c r="F989" s="38"/>
      <c r="G989" s="38"/>
    </row>
    <row r="990" spans="1:7" x14ac:dyDescent="0.2">
      <c r="A990" s="37"/>
      <c r="B990" s="38"/>
      <c r="C990" s="38"/>
      <c r="D990" s="38"/>
      <c r="E990" s="38"/>
      <c r="F990" s="38"/>
      <c r="G990" s="38"/>
    </row>
    <row r="991" spans="1:7" x14ac:dyDescent="0.2">
      <c r="A991" s="37"/>
      <c r="B991" s="38"/>
      <c r="C991" s="38"/>
      <c r="D991" s="38"/>
      <c r="E991" s="38"/>
      <c r="F991" s="38"/>
      <c r="G991" s="38"/>
    </row>
    <row r="992" spans="1:7" x14ac:dyDescent="0.2">
      <c r="A992" s="37"/>
      <c r="B992" s="38"/>
      <c r="C992" s="38"/>
      <c r="D992" s="38"/>
      <c r="E992" s="38"/>
      <c r="F992" s="38"/>
      <c r="G992" s="38"/>
    </row>
    <row r="993" spans="1:7" x14ac:dyDescent="0.2">
      <c r="A993" s="37"/>
      <c r="B993" s="38"/>
      <c r="C993" s="38"/>
      <c r="D993" s="38"/>
      <c r="E993" s="38"/>
      <c r="F993" s="38"/>
      <c r="G993" s="38"/>
    </row>
    <row r="994" spans="1:7" x14ac:dyDescent="0.2">
      <c r="A994" s="37"/>
      <c r="B994" s="38"/>
      <c r="C994" s="38"/>
      <c r="D994" s="38"/>
      <c r="E994" s="38"/>
      <c r="F994" s="38"/>
      <c r="G994" s="38"/>
    </row>
    <row r="995" spans="1:7" x14ac:dyDescent="0.2">
      <c r="A995" s="37"/>
      <c r="B995" s="38"/>
      <c r="C995" s="38"/>
      <c r="D995" s="38"/>
      <c r="E995" s="38"/>
      <c r="F995" s="38"/>
      <c r="G995" s="38"/>
    </row>
    <row r="996" spans="1:7" x14ac:dyDescent="0.2">
      <c r="A996" s="37"/>
      <c r="B996" s="38"/>
      <c r="C996" s="38"/>
      <c r="D996" s="38"/>
      <c r="E996" s="38"/>
      <c r="F996" s="38"/>
      <c r="G996" s="38"/>
    </row>
    <row r="997" spans="1:7" x14ac:dyDescent="0.2">
      <c r="A997" s="37"/>
      <c r="B997" s="38"/>
      <c r="C997" s="38"/>
      <c r="D997" s="38"/>
      <c r="E997" s="38"/>
      <c r="F997" s="38"/>
      <c r="G997" s="38"/>
    </row>
    <row r="998" spans="1:7" x14ac:dyDescent="0.2">
      <c r="A998" s="37"/>
      <c r="B998" s="38"/>
      <c r="C998" s="38"/>
      <c r="D998" s="38"/>
      <c r="E998" s="38"/>
      <c r="F998" s="38"/>
      <c r="G998" s="38"/>
    </row>
    <row r="999" spans="1:7" x14ac:dyDescent="0.2">
      <c r="A999" s="37"/>
      <c r="B999" s="38"/>
      <c r="C999" s="38"/>
      <c r="D999" s="38"/>
      <c r="E999" s="38"/>
      <c r="F999" s="38"/>
      <c r="G999" s="38"/>
    </row>
    <row r="1000" spans="1:7" x14ac:dyDescent="0.2">
      <c r="A1000" s="37"/>
      <c r="B1000" s="38"/>
      <c r="C1000" s="38"/>
      <c r="D1000" s="38"/>
      <c r="E1000" s="38"/>
      <c r="F1000" s="38"/>
      <c r="G1000" s="38"/>
    </row>
    <row r="1001" spans="1:7" x14ac:dyDescent="0.2">
      <c r="A1001" s="37"/>
      <c r="B1001" s="38"/>
      <c r="C1001" s="38"/>
      <c r="D1001" s="38"/>
      <c r="E1001" s="38"/>
      <c r="F1001" s="38"/>
      <c r="G1001" s="38"/>
    </row>
    <row r="1002" spans="1:7" x14ac:dyDescent="0.2">
      <c r="A1002" s="37"/>
      <c r="B1002" s="38"/>
      <c r="C1002" s="38"/>
      <c r="D1002" s="38"/>
      <c r="E1002" s="38"/>
      <c r="F1002" s="38"/>
      <c r="G1002" s="38"/>
    </row>
    <row r="1003" spans="1:7" x14ac:dyDescent="0.2">
      <c r="A1003" s="37"/>
      <c r="B1003" s="38"/>
      <c r="C1003" s="38"/>
      <c r="D1003" s="38"/>
      <c r="E1003" s="38"/>
      <c r="F1003" s="38"/>
      <c r="G1003" s="38"/>
    </row>
    <row r="1004" spans="1:7" x14ac:dyDescent="0.2">
      <c r="A1004" s="37"/>
      <c r="B1004" s="38"/>
      <c r="C1004" s="38"/>
      <c r="D1004" s="38"/>
      <c r="E1004" s="38"/>
      <c r="F1004" s="38"/>
      <c r="G1004" s="38"/>
    </row>
    <row r="1005" spans="1:7" x14ac:dyDescent="0.2">
      <c r="A1005" s="37"/>
      <c r="B1005" s="38"/>
      <c r="C1005" s="38"/>
      <c r="D1005" s="38"/>
      <c r="E1005" s="38"/>
      <c r="F1005" s="38"/>
      <c r="G1005" s="38"/>
    </row>
    <row r="1006" spans="1:7" x14ac:dyDescent="0.2">
      <c r="A1006" s="37"/>
      <c r="B1006" s="38"/>
      <c r="C1006" s="38"/>
      <c r="D1006" s="38"/>
      <c r="E1006" s="38"/>
      <c r="F1006" s="38"/>
      <c r="G1006" s="38"/>
    </row>
    <row r="1007" spans="1:7" x14ac:dyDescent="0.2">
      <c r="A1007" s="37"/>
      <c r="B1007" s="38"/>
      <c r="C1007" s="38"/>
      <c r="D1007" s="38"/>
      <c r="E1007" s="38"/>
      <c r="F1007" s="38"/>
      <c r="G1007" s="38"/>
    </row>
    <row r="1008" spans="1:7" x14ac:dyDescent="0.2">
      <c r="A1008" s="37"/>
      <c r="B1008" s="38"/>
      <c r="C1008" s="38"/>
      <c r="D1008" s="38"/>
      <c r="E1008" s="38"/>
      <c r="F1008" s="38"/>
      <c r="G1008" s="38"/>
    </row>
    <row r="1009" spans="1:7" x14ac:dyDescent="0.2">
      <c r="A1009" s="37"/>
      <c r="B1009" s="38"/>
      <c r="C1009" s="38"/>
      <c r="D1009" s="38"/>
      <c r="E1009" s="38"/>
      <c r="F1009" s="38"/>
      <c r="G1009" s="38"/>
    </row>
    <row r="1010" spans="1:7" x14ac:dyDescent="0.2">
      <c r="A1010" s="37"/>
      <c r="B1010" s="38"/>
      <c r="C1010" s="38"/>
      <c r="D1010" s="38"/>
      <c r="E1010" s="38"/>
      <c r="F1010" s="38"/>
      <c r="G1010" s="38"/>
    </row>
    <row r="1011" spans="1:7" x14ac:dyDescent="0.2">
      <c r="A1011" s="37"/>
      <c r="B1011" s="38"/>
      <c r="C1011" s="38"/>
      <c r="D1011" s="38"/>
      <c r="E1011" s="38"/>
      <c r="F1011" s="38"/>
      <c r="G1011" s="38"/>
    </row>
    <row r="1012" spans="1:7" x14ac:dyDescent="0.2">
      <c r="A1012" s="37"/>
      <c r="B1012" s="38"/>
      <c r="C1012" s="38"/>
      <c r="D1012" s="38"/>
      <c r="E1012" s="38"/>
      <c r="F1012" s="38"/>
      <c r="G1012" s="38"/>
    </row>
  </sheetData>
  <mergeCells count="17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  <mergeCell ref="A4:I4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33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8" style="41" customWidth="1"/>
    <col min="2" max="2" width="16.28515625" style="33" customWidth="1"/>
    <col min="3" max="3" width="9.42578125" style="33" customWidth="1"/>
    <col min="4" max="4" width="12" style="33" customWidth="1"/>
    <col min="5" max="5" width="11.85546875" style="33" customWidth="1"/>
    <col min="6" max="6" width="14.42578125" style="33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hidden="1" x14ac:dyDescent="0.25">
      <c r="A1" s="155" t="s">
        <v>585</v>
      </c>
      <c r="B1" s="155"/>
      <c r="C1" s="155"/>
      <c r="D1" s="155"/>
      <c r="E1" s="155"/>
      <c r="F1" s="155"/>
      <c r="G1" s="155"/>
      <c r="H1" s="155"/>
    </row>
    <row r="2" spans="1:9" ht="15.75" hidden="1" x14ac:dyDescent="0.2">
      <c r="A2" s="156" t="s">
        <v>45</v>
      </c>
      <c r="B2" s="156"/>
      <c r="C2" s="156"/>
      <c r="D2" s="156"/>
      <c r="E2" s="156"/>
      <c r="F2" s="156"/>
      <c r="G2" s="156"/>
      <c r="H2" s="156"/>
    </row>
    <row r="3" spans="1:9" ht="15.75" hidden="1" x14ac:dyDescent="0.2">
      <c r="A3" s="157" t="s">
        <v>687</v>
      </c>
      <c r="B3" s="157"/>
      <c r="C3" s="157"/>
      <c r="D3" s="157"/>
      <c r="E3" s="157"/>
      <c r="F3" s="157"/>
      <c r="G3" s="104"/>
      <c r="H3" s="104"/>
      <c r="I3" s="104"/>
    </row>
    <row r="4" spans="1:9" ht="20.25" customHeight="1" x14ac:dyDescent="0.25">
      <c r="A4" s="155" t="s">
        <v>594</v>
      </c>
      <c r="B4" s="155"/>
      <c r="C4" s="155"/>
      <c r="D4" s="155"/>
      <c r="E4" s="155"/>
      <c r="F4" s="155"/>
      <c r="G4" s="155"/>
      <c r="H4" s="155"/>
    </row>
    <row r="5" spans="1:9" ht="15" customHeight="1" x14ac:dyDescent="0.2">
      <c r="A5" s="156" t="s">
        <v>690</v>
      </c>
      <c r="B5" s="156"/>
      <c r="C5" s="156"/>
      <c r="D5" s="156"/>
      <c r="E5" s="156"/>
      <c r="F5" s="156"/>
      <c r="G5" s="156"/>
      <c r="H5" s="156"/>
    </row>
    <row r="6" spans="1:9" ht="15.75" customHeight="1" x14ac:dyDescent="0.2">
      <c r="A6" s="157" t="s">
        <v>816</v>
      </c>
      <c r="B6" s="157"/>
      <c r="C6" s="157"/>
      <c r="D6" s="157"/>
      <c r="E6" s="157"/>
      <c r="F6" s="157"/>
      <c r="G6" s="157"/>
      <c r="H6" s="157"/>
    </row>
    <row r="7" spans="1:9" ht="28.5" customHeight="1" x14ac:dyDescent="0.25">
      <c r="A7" s="158"/>
      <c r="B7" s="158"/>
      <c r="C7" s="158"/>
      <c r="D7" s="158"/>
      <c r="E7" s="158"/>
      <c r="F7" s="158"/>
    </row>
    <row r="8" spans="1:9" ht="79.5" customHeight="1" x14ac:dyDescent="0.3">
      <c r="A8" s="171" t="s">
        <v>808</v>
      </c>
      <c r="B8" s="171"/>
      <c r="C8" s="171"/>
      <c r="D8" s="171"/>
      <c r="E8" s="171"/>
      <c r="F8" s="171"/>
    </row>
    <row r="9" spans="1:9" ht="19.5" customHeight="1" x14ac:dyDescent="0.3">
      <c r="A9" s="111"/>
      <c r="B9" s="111"/>
      <c r="C9" s="111"/>
      <c r="D9" s="111"/>
      <c r="E9" s="93"/>
      <c r="F9" s="122" t="s">
        <v>504</v>
      </c>
    </row>
    <row r="10" spans="1:9" s="28" customFormat="1" ht="16.5" customHeight="1" x14ac:dyDescent="0.2">
      <c r="A10" s="176" t="s">
        <v>47</v>
      </c>
      <c r="B10" s="177" t="s">
        <v>50</v>
      </c>
      <c r="C10" s="177" t="s">
        <v>51</v>
      </c>
      <c r="D10" s="179" t="s">
        <v>52</v>
      </c>
      <c r="E10" s="179" t="s">
        <v>696</v>
      </c>
      <c r="F10" s="179" t="s">
        <v>697</v>
      </c>
    </row>
    <row r="11" spans="1:9" s="28" customFormat="1" ht="39.75" customHeight="1" x14ac:dyDescent="0.2">
      <c r="A11" s="176"/>
      <c r="B11" s="178"/>
      <c r="C11" s="178"/>
      <c r="D11" s="178"/>
      <c r="E11" s="178"/>
      <c r="F11" s="178"/>
    </row>
    <row r="12" spans="1:9" s="31" customFormat="1" ht="12" customHeight="1" x14ac:dyDescent="0.2">
      <c r="A12" s="123">
        <v>1</v>
      </c>
      <c r="B12" s="123">
        <v>2</v>
      </c>
      <c r="C12" s="123">
        <v>3</v>
      </c>
      <c r="D12" s="124" t="s">
        <v>505</v>
      </c>
      <c r="E12" s="124" t="s">
        <v>688</v>
      </c>
      <c r="F12" s="124" t="s">
        <v>53</v>
      </c>
    </row>
    <row r="13" spans="1:9" s="27" customFormat="1" ht="26.25" hidden="1" x14ac:dyDescent="0.25">
      <c r="A13" s="119" t="s">
        <v>334</v>
      </c>
      <c r="B13" s="113" t="s">
        <v>335</v>
      </c>
      <c r="C13" s="113" t="s">
        <v>58</v>
      </c>
      <c r="D13" s="114">
        <f>D18+D22</f>
        <v>0</v>
      </c>
      <c r="E13" s="114">
        <f>E18+E22</f>
        <v>0</v>
      </c>
      <c r="F13" s="114">
        <f>F18+F22</f>
        <v>0</v>
      </c>
    </row>
    <row r="14" spans="1:9" s="27" customFormat="1" ht="27.75" hidden="1" customHeight="1" x14ac:dyDescent="0.25">
      <c r="A14" s="119" t="s">
        <v>506</v>
      </c>
      <c r="B14" s="113" t="s">
        <v>507</v>
      </c>
      <c r="C14" s="113" t="s">
        <v>58</v>
      </c>
      <c r="D14" s="114">
        <f>D15</f>
        <v>0</v>
      </c>
      <c r="E14" s="114">
        <f t="shared" ref="E14:F16" si="0">E15</f>
        <v>0</v>
      </c>
      <c r="F14" s="114">
        <f t="shared" si="0"/>
        <v>0</v>
      </c>
    </row>
    <row r="15" spans="1:9" s="27" customFormat="1" ht="15" hidden="1" x14ac:dyDescent="0.25">
      <c r="A15" s="119" t="s">
        <v>134</v>
      </c>
      <c r="B15" s="113" t="s">
        <v>493</v>
      </c>
      <c r="C15" s="113" t="s">
        <v>58</v>
      </c>
      <c r="D15" s="114">
        <f>D16</f>
        <v>0</v>
      </c>
      <c r="E15" s="114">
        <f t="shared" si="0"/>
        <v>0</v>
      </c>
      <c r="F15" s="114">
        <f t="shared" si="0"/>
        <v>0</v>
      </c>
    </row>
    <row r="16" spans="1:9" s="27" customFormat="1" ht="26.25" hidden="1" x14ac:dyDescent="0.25">
      <c r="A16" s="119" t="s">
        <v>339</v>
      </c>
      <c r="B16" s="113" t="s">
        <v>493</v>
      </c>
      <c r="C16" s="113" t="s">
        <v>340</v>
      </c>
      <c r="D16" s="114">
        <f>D17</f>
        <v>0</v>
      </c>
      <c r="E16" s="114">
        <f t="shared" si="0"/>
        <v>0</v>
      </c>
      <c r="F16" s="114">
        <f t="shared" si="0"/>
        <v>0</v>
      </c>
    </row>
    <row r="17" spans="1:6" s="27" customFormat="1" ht="15" hidden="1" x14ac:dyDescent="0.25">
      <c r="A17" s="119" t="s">
        <v>341</v>
      </c>
      <c r="B17" s="113" t="s">
        <v>493</v>
      </c>
      <c r="C17" s="113" t="s">
        <v>342</v>
      </c>
      <c r="D17" s="114">
        <v>0</v>
      </c>
      <c r="E17" s="114">
        <v>0</v>
      </c>
      <c r="F17" s="114">
        <v>0</v>
      </c>
    </row>
    <row r="18" spans="1:6" s="27" customFormat="1" ht="51.75" hidden="1" x14ac:dyDescent="0.25">
      <c r="A18" s="133" t="s">
        <v>336</v>
      </c>
      <c r="B18" s="113" t="s">
        <v>337</v>
      </c>
      <c r="C18" s="113" t="s">
        <v>58</v>
      </c>
      <c r="D18" s="114">
        <f>D19</f>
        <v>0</v>
      </c>
      <c r="E18" s="114">
        <f t="shared" ref="E18:F20" si="1">E19</f>
        <v>0</v>
      </c>
      <c r="F18" s="114">
        <f t="shared" si="1"/>
        <v>0</v>
      </c>
    </row>
    <row r="19" spans="1:6" s="27" customFormat="1" ht="15" hidden="1" x14ac:dyDescent="0.25">
      <c r="A19" s="133" t="s">
        <v>134</v>
      </c>
      <c r="B19" s="113" t="s">
        <v>338</v>
      </c>
      <c r="C19" s="113" t="s">
        <v>58</v>
      </c>
      <c r="D19" s="114">
        <f>D20</f>
        <v>0</v>
      </c>
      <c r="E19" s="114">
        <f t="shared" si="1"/>
        <v>0</v>
      </c>
      <c r="F19" s="114">
        <f t="shared" si="1"/>
        <v>0</v>
      </c>
    </row>
    <row r="20" spans="1:6" s="27" customFormat="1" ht="26.25" hidden="1" x14ac:dyDescent="0.25">
      <c r="A20" s="133" t="s">
        <v>339</v>
      </c>
      <c r="B20" s="113" t="s">
        <v>338</v>
      </c>
      <c r="C20" s="113" t="s">
        <v>340</v>
      </c>
      <c r="D20" s="114">
        <f>D21</f>
        <v>0</v>
      </c>
      <c r="E20" s="114">
        <f t="shared" si="1"/>
        <v>0</v>
      </c>
      <c r="F20" s="114">
        <f t="shared" si="1"/>
        <v>0</v>
      </c>
    </row>
    <row r="21" spans="1:6" s="27" customFormat="1" ht="15" hidden="1" x14ac:dyDescent="0.25">
      <c r="A21" s="133" t="s">
        <v>341</v>
      </c>
      <c r="B21" s="113" t="s">
        <v>338</v>
      </c>
      <c r="C21" s="113" t="s">
        <v>342</v>
      </c>
      <c r="D21" s="114">
        <f>63.1+64.2-64.2-63.1</f>
        <v>0</v>
      </c>
      <c r="E21" s="114">
        <f>63.1+64.2-64.2-63.1</f>
        <v>0</v>
      </c>
      <c r="F21" s="114">
        <f>63.1+64.2-64.2-63.1</f>
        <v>0</v>
      </c>
    </row>
    <row r="22" spans="1:6" s="27" customFormat="1" ht="26.25" hidden="1" x14ac:dyDescent="0.25">
      <c r="A22" s="119" t="s">
        <v>449</v>
      </c>
      <c r="B22" s="113" t="s">
        <v>450</v>
      </c>
      <c r="C22" s="113" t="s">
        <v>58</v>
      </c>
      <c r="D22" s="114">
        <f>D23</f>
        <v>0</v>
      </c>
      <c r="E22" s="114">
        <f t="shared" ref="E22:F24" si="2">E23</f>
        <v>0</v>
      </c>
      <c r="F22" s="114">
        <f t="shared" si="2"/>
        <v>0</v>
      </c>
    </row>
    <row r="23" spans="1:6" s="27" customFormat="1" ht="15" hidden="1" x14ac:dyDescent="0.25">
      <c r="A23" s="133" t="s">
        <v>134</v>
      </c>
      <c r="B23" s="113" t="s">
        <v>451</v>
      </c>
      <c r="C23" s="113" t="s">
        <v>58</v>
      </c>
      <c r="D23" s="114">
        <f>D24</f>
        <v>0</v>
      </c>
      <c r="E23" s="114">
        <f t="shared" si="2"/>
        <v>0</v>
      </c>
      <c r="F23" s="114">
        <f t="shared" si="2"/>
        <v>0</v>
      </c>
    </row>
    <row r="24" spans="1:6" s="27" customFormat="1" ht="26.25" hidden="1" x14ac:dyDescent="0.25">
      <c r="A24" s="133" t="s">
        <v>339</v>
      </c>
      <c r="B24" s="113" t="s">
        <v>451</v>
      </c>
      <c r="C24" s="113" t="s">
        <v>340</v>
      </c>
      <c r="D24" s="114">
        <f>D25</f>
        <v>0</v>
      </c>
      <c r="E24" s="114">
        <f t="shared" si="2"/>
        <v>0</v>
      </c>
      <c r="F24" s="114">
        <f t="shared" si="2"/>
        <v>0</v>
      </c>
    </row>
    <row r="25" spans="1:6" s="27" customFormat="1" ht="15" hidden="1" x14ac:dyDescent="0.25">
      <c r="A25" s="133" t="s">
        <v>341</v>
      </c>
      <c r="B25" s="113" t="s">
        <v>451</v>
      </c>
      <c r="C25" s="113" t="s">
        <v>342</v>
      </c>
      <c r="D25" s="114">
        <f>6-6</f>
        <v>0</v>
      </c>
      <c r="E25" s="114">
        <f>6-6</f>
        <v>0</v>
      </c>
      <c r="F25" s="114">
        <f>6-6</f>
        <v>0</v>
      </c>
    </row>
    <row r="26" spans="1:6" s="27" customFormat="1" ht="36.75" customHeight="1" x14ac:dyDescent="0.25">
      <c r="A26" s="119" t="s">
        <v>795</v>
      </c>
      <c r="B26" s="113" t="s">
        <v>131</v>
      </c>
      <c r="C26" s="113" t="s">
        <v>58</v>
      </c>
      <c r="D26" s="114">
        <f>D27+D35</f>
        <v>5.9</v>
      </c>
      <c r="E26" s="114">
        <f t="shared" ref="E26:F26" si="3">E27+E35</f>
        <v>5.9</v>
      </c>
      <c r="F26" s="114">
        <f t="shared" si="3"/>
        <v>5.9</v>
      </c>
    </row>
    <row r="27" spans="1:6" s="27" customFormat="1" ht="39.75" customHeight="1" x14ac:dyDescent="0.25">
      <c r="A27" s="119" t="s">
        <v>402</v>
      </c>
      <c r="B27" s="113" t="s">
        <v>403</v>
      </c>
      <c r="C27" s="113" t="s">
        <v>58</v>
      </c>
      <c r="D27" s="114">
        <f>D28</f>
        <v>5.9</v>
      </c>
      <c r="E27" s="114">
        <f t="shared" ref="E27:F29" si="4">E28</f>
        <v>5.9</v>
      </c>
      <c r="F27" s="114">
        <f t="shared" si="4"/>
        <v>5.9</v>
      </c>
    </row>
    <row r="28" spans="1:6" s="27" customFormat="1" ht="17.25" customHeight="1" x14ac:dyDescent="0.25">
      <c r="A28" s="119" t="s">
        <v>134</v>
      </c>
      <c r="B28" s="113" t="s">
        <v>404</v>
      </c>
      <c r="C28" s="113" t="s">
        <v>58</v>
      </c>
      <c r="D28" s="114">
        <f>D29</f>
        <v>5.9</v>
      </c>
      <c r="E28" s="114">
        <f t="shared" si="4"/>
        <v>5.9</v>
      </c>
      <c r="F28" s="114">
        <f t="shared" si="4"/>
        <v>5.9</v>
      </c>
    </row>
    <row r="29" spans="1:6" s="27" customFormat="1" ht="30" customHeight="1" x14ac:dyDescent="0.25">
      <c r="A29" s="119" t="s">
        <v>77</v>
      </c>
      <c r="B29" s="113" t="s">
        <v>404</v>
      </c>
      <c r="C29" s="113" t="s">
        <v>78</v>
      </c>
      <c r="D29" s="114">
        <f>D30</f>
        <v>5.9</v>
      </c>
      <c r="E29" s="114">
        <f t="shared" si="4"/>
        <v>5.9</v>
      </c>
      <c r="F29" s="114">
        <f t="shared" si="4"/>
        <v>5.9</v>
      </c>
    </row>
    <row r="30" spans="1:6" s="27" customFormat="1" ht="27" customHeight="1" x14ac:dyDescent="0.25">
      <c r="A30" s="119" t="s">
        <v>208</v>
      </c>
      <c r="B30" s="113" t="s">
        <v>404</v>
      </c>
      <c r="C30" s="113" t="s">
        <v>80</v>
      </c>
      <c r="D30" s="114">
        <v>5.9</v>
      </c>
      <c r="E30" s="114">
        <v>5.9</v>
      </c>
      <c r="F30" s="114">
        <v>5.9</v>
      </c>
    </row>
    <row r="31" spans="1:6" s="27" customFormat="1" ht="26.25" hidden="1" x14ac:dyDescent="0.25">
      <c r="A31" s="119" t="s">
        <v>132</v>
      </c>
      <c r="B31" s="113" t="s">
        <v>133</v>
      </c>
      <c r="C31" s="113" t="s">
        <v>58</v>
      </c>
      <c r="D31" s="114">
        <f>D32</f>
        <v>0</v>
      </c>
      <c r="E31" s="114">
        <f t="shared" ref="E31:F33" si="5">E32</f>
        <v>0</v>
      </c>
      <c r="F31" s="114">
        <f t="shared" si="5"/>
        <v>0</v>
      </c>
    </row>
    <row r="32" spans="1:6" s="27" customFormat="1" ht="15" hidden="1" x14ac:dyDescent="0.25">
      <c r="A32" s="119" t="s">
        <v>134</v>
      </c>
      <c r="B32" s="113" t="s">
        <v>135</v>
      </c>
      <c r="C32" s="113" t="s">
        <v>58</v>
      </c>
      <c r="D32" s="114">
        <f>D33</f>
        <v>0</v>
      </c>
      <c r="E32" s="114">
        <f t="shared" si="5"/>
        <v>0</v>
      </c>
      <c r="F32" s="114">
        <f t="shared" si="5"/>
        <v>0</v>
      </c>
    </row>
    <row r="33" spans="1:6" s="27" customFormat="1" ht="26.25" hidden="1" x14ac:dyDescent="0.25">
      <c r="A33" s="119" t="s">
        <v>77</v>
      </c>
      <c r="B33" s="113" t="s">
        <v>135</v>
      </c>
      <c r="C33" s="113" t="s">
        <v>78</v>
      </c>
      <c r="D33" s="114">
        <f>D34</f>
        <v>0</v>
      </c>
      <c r="E33" s="114">
        <f t="shared" si="5"/>
        <v>0</v>
      </c>
      <c r="F33" s="114">
        <f t="shared" si="5"/>
        <v>0</v>
      </c>
    </row>
    <row r="34" spans="1:6" s="27" customFormat="1" ht="26.25" hidden="1" x14ac:dyDescent="0.25">
      <c r="A34" s="119" t="s">
        <v>208</v>
      </c>
      <c r="B34" s="113" t="s">
        <v>135</v>
      </c>
      <c r="C34" s="113" t="s">
        <v>80</v>
      </c>
      <c r="D34" s="114">
        <v>0</v>
      </c>
      <c r="E34" s="114">
        <v>0</v>
      </c>
      <c r="F34" s="114">
        <v>0</v>
      </c>
    </row>
    <row r="35" spans="1:6" s="27" customFormat="1" ht="26.25" hidden="1" x14ac:dyDescent="0.25">
      <c r="A35" s="119" t="s">
        <v>132</v>
      </c>
      <c r="B35" s="113" t="s">
        <v>135</v>
      </c>
      <c r="C35" s="113" t="s">
        <v>58</v>
      </c>
      <c r="D35" s="114">
        <f>D36</f>
        <v>0</v>
      </c>
      <c r="E35" s="114">
        <f t="shared" ref="E35:F36" si="6">E36</f>
        <v>0</v>
      </c>
      <c r="F35" s="114">
        <f t="shared" si="6"/>
        <v>0</v>
      </c>
    </row>
    <row r="36" spans="1:6" s="27" customFormat="1" ht="26.25" hidden="1" x14ac:dyDescent="0.25">
      <c r="A36" s="119" t="s">
        <v>77</v>
      </c>
      <c r="B36" s="113" t="s">
        <v>135</v>
      </c>
      <c r="C36" s="113" t="s">
        <v>78</v>
      </c>
      <c r="D36" s="114">
        <f>D37</f>
        <v>0</v>
      </c>
      <c r="E36" s="114">
        <f t="shared" si="6"/>
        <v>0</v>
      </c>
      <c r="F36" s="114">
        <f t="shared" si="6"/>
        <v>0</v>
      </c>
    </row>
    <row r="37" spans="1:6" s="27" customFormat="1" ht="26.25" hidden="1" x14ac:dyDescent="0.25">
      <c r="A37" s="119" t="s">
        <v>208</v>
      </c>
      <c r="B37" s="113" t="s">
        <v>135</v>
      </c>
      <c r="C37" s="113" t="s">
        <v>80</v>
      </c>
      <c r="D37" s="114">
        <v>0</v>
      </c>
      <c r="E37" s="114">
        <v>0</v>
      </c>
      <c r="F37" s="114">
        <v>0</v>
      </c>
    </row>
    <row r="38" spans="1:6" s="27" customFormat="1" ht="38.25" customHeight="1" x14ac:dyDescent="0.25">
      <c r="A38" s="119" t="s">
        <v>793</v>
      </c>
      <c r="B38" s="113" t="s">
        <v>388</v>
      </c>
      <c r="C38" s="113" t="s">
        <v>58</v>
      </c>
      <c r="D38" s="114">
        <f>D39+D43</f>
        <v>316.5</v>
      </c>
      <c r="E38" s="114">
        <f>E39+E43</f>
        <v>0</v>
      </c>
      <c r="F38" s="114">
        <f>F39+F43</f>
        <v>0</v>
      </c>
    </row>
    <row r="39" spans="1:6" s="27" customFormat="1" ht="29.25" customHeight="1" x14ac:dyDescent="0.25">
      <c r="A39" s="119" t="s">
        <v>389</v>
      </c>
      <c r="B39" s="113" t="s">
        <v>390</v>
      </c>
      <c r="C39" s="113" t="s">
        <v>58</v>
      </c>
      <c r="D39" s="114">
        <f>D40</f>
        <v>261.8</v>
      </c>
      <c r="E39" s="114">
        <f t="shared" ref="E39:F41" si="7">E40</f>
        <v>0</v>
      </c>
      <c r="F39" s="114">
        <f t="shared" si="7"/>
        <v>0</v>
      </c>
    </row>
    <row r="40" spans="1:6" s="27" customFormat="1" ht="13.5" customHeight="1" x14ac:dyDescent="0.25">
      <c r="A40" s="119" t="s">
        <v>134</v>
      </c>
      <c r="B40" s="113" t="s">
        <v>391</v>
      </c>
      <c r="C40" s="113" t="s">
        <v>58</v>
      </c>
      <c r="D40" s="114">
        <f>D41</f>
        <v>261.8</v>
      </c>
      <c r="E40" s="114">
        <f t="shared" si="7"/>
        <v>0</v>
      </c>
      <c r="F40" s="114">
        <f t="shared" si="7"/>
        <v>0</v>
      </c>
    </row>
    <row r="41" spans="1:6" s="27" customFormat="1" ht="30" customHeight="1" x14ac:dyDescent="0.25">
      <c r="A41" s="119" t="s">
        <v>339</v>
      </c>
      <c r="B41" s="113" t="s">
        <v>391</v>
      </c>
      <c r="C41" s="113" t="s">
        <v>340</v>
      </c>
      <c r="D41" s="114">
        <f>D42</f>
        <v>261.8</v>
      </c>
      <c r="E41" s="114">
        <f t="shared" si="7"/>
        <v>0</v>
      </c>
      <c r="F41" s="114">
        <f t="shared" si="7"/>
        <v>0</v>
      </c>
    </row>
    <row r="42" spans="1:6" s="27" customFormat="1" ht="18.75" customHeight="1" x14ac:dyDescent="0.25">
      <c r="A42" s="119" t="s">
        <v>341</v>
      </c>
      <c r="B42" s="113" t="s">
        <v>391</v>
      </c>
      <c r="C42" s="113" t="s">
        <v>342</v>
      </c>
      <c r="D42" s="114">
        <v>261.8</v>
      </c>
      <c r="E42" s="114">
        <v>0</v>
      </c>
      <c r="F42" s="114">
        <v>0</v>
      </c>
    </row>
    <row r="43" spans="1:6" s="27" customFormat="1" ht="30.75" customHeight="1" x14ac:dyDescent="0.25">
      <c r="A43" s="119" t="s">
        <v>396</v>
      </c>
      <c r="B43" s="113" t="s">
        <v>397</v>
      </c>
      <c r="C43" s="113" t="s">
        <v>58</v>
      </c>
      <c r="D43" s="114">
        <f>D44</f>
        <v>54.7</v>
      </c>
      <c r="E43" s="114">
        <f t="shared" ref="E43:F45" si="8">E44</f>
        <v>0</v>
      </c>
      <c r="F43" s="114">
        <f t="shared" si="8"/>
        <v>0</v>
      </c>
    </row>
    <row r="44" spans="1:6" s="27" customFormat="1" ht="18" customHeight="1" x14ac:dyDescent="0.25">
      <c r="A44" s="119" t="s">
        <v>134</v>
      </c>
      <c r="B44" s="113" t="s">
        <v>398</v>
      </c>
      <c r="C44" s="113" t="s">
        <v>58</v>
      </c>
      <c r="D44" s="114">
        <f>D45</f>
        <v>54.7</v>
      </c>
      <c r="E44" s="114">
        <f t="shared" si="8"/>
        <v>0</v>
      </c>
      <c r="F44" s="114">
        <f t="shared" si="8"/>
        <v>0</v>
      </c>
    </row>
    <row r="45" spans="1:6" s="27" customFormat="1" ht="28.5" customHeight="1" x14ac:dyDescent="0.25">
      <c r="A45" s="119" t="s">
        <v>339</v>
      </c>
      <c r="B45" s="113" t="s">
        <v>398</v>
      </c>
      <c r="C45" s="113" t="s">
        <v>340</v>
      </c>
      <c r="D45" s="114">
        <f>D46</f>
        <v>54.7</v>
      </c>
      <c r="E45" s="114">
        <f t="shared" si="8"/>
        <v>0</v>
      </c>
      <c r="F45" s="114">
        <f t="shared" si="8"/>
        <v>0</v>
      </c>
    </row>
    <row r="46" spans="1:6" s="27" customFormat="1" ht="16.5" customHeight="1" x14ac:dyDescent="0.25">
      <c r="A46" s="119" t="s">
        <v>341</v>
      </c>
      <c r="B46" s="113" t="s">
        <v>398</v>
      </c>
      <c r="C46" s="113" t="s">
        <v>342</v>
      </c>
      <c r="D46" s="114">
        <v>54.7</v>
      </c>
      <c r="E46" s="114">
        <v>0</v>
      </c>
      <c r="F46" s="114">
        <v>0</v>
      </c>
    </row>
    <row r="47" spans="1:6" s="27" customFormat="1" ht="51.75" hidden="1" x14ac:dyDescent="0.25">
      <c r="A47" s="119" t="s">
        <v>405</v>
      </c>
      <c r="B47" s="113" t="s">
        <v>406</v>
      </c>
      <c r="C47" s="113" t="s">
        <v>58</v>
      </c>
      <c r="D47" s="114">
        <f>D48</f>
        <v>0</v>
      </c>
      <c r="E47" s="114">
        <f t="shared" ref="E47:F50" si="9">E48</f>
        <v>0</v>
      </c>
      <c r="F47" s="114">
        <f t="shared" si="9"/>
        <v>0</v>
      </c>
    </row>
    <row r="48" spans="1:6" s="27" customFormat="1" ht="15.75" hidden="1" customHeight="1" x14ac:dyDescent="0.25">
      <c r="A48" s="119" t="s">
        <v>407</v>
      </c>
      <c r="B48" s="113" t="s">
        <v>408</v>
      </c>
      <c r="C48" s="113" t="s">
        <v>58</v>
      </c>
      <c r="D48" s="114">
        <f>D49</f>
        <v>0</v>
      </c>
      <c r="E48" s="114">
        <f t="shared" si="9"/>
        <v>0</v>
      </c>
      <c r="F48" s="114">
        <f t="shared" si="9"/>
        <v>0</v>
      </c>
    </row>
    <row r="49" spans="1:6" s="27" customFormat="1" ht="15" hidden="1" x14ac:dyDescent="0.25">
      <c r="A49" s="119" t="s">
        <v>134</v>
      </c>
      <c r="B49" s="113" t="s">
        <v>409</v>
      </c>
      <c r="C49" s="113" t="s">
        <v>58</v>
      </c>
      <c r="D49" s="114">
        <f>D50</f>
        <v>0</v>
      </c>
      <c r="E49" s="114">
        <f t="shared" si="9"/>
        <v>0</v>
      </c>
      <c r="F49" s="114">
        <f t="shared" si="9"/>
        <v>0</v>
      </c>
    </row>
    <row r="50" spans="1:6" s="27" customFormat="1" ht="28.5" hidden="1" customHeight="1" x14ac:dyDescent="0.25">
      <c r="A50" s="119" t="s">
        <v>77</v>
      </c>
      <c r="B50" s="113" t="s">
        <v>409</v>
      </c>
      <c r="C50" s="113" t="s">
        <v>78</v>
      </c>
      <c r="D50" s="114">
        <f>D51</f>
        <v>0</v>
      </c>
      <c r="E50" s="114">
        <f t="shared" si="9"/>
        <v>0</v>
      </c>
      <c r="F50" s="114">
        <f t="shared" si="9"/>
        <v>0</v>
      </c>
    </row>
    <row r="51" spans="1:6" s="27" customFormat="1" ht="26.25" hidden="1" x14ac:dyDescent="0.25">
      <c r="A51" s="119" t="s">
        <v>208</v>
      </c>
      <c r="B51" s="113" t="s">
        <v>409</v>
      </c>
      <c r="C51" s="113" t="s">
        <v>80</v>
      </c>
      <c r="D51" s="114">
        <f>5.9-5.9</f>
        <v>0</v>
      </c>
      <c r="E51" s="114">
        <f>5.9-5.9</f>
        <v>0</v>
      </c>
      <c r="F51" s="114">
        <f>5.9-5.9</f>
        <v>0</v>
      </c>
    </row>
    <row r="52" spans="1:6" s="27" customFormat="1" ht="15" hidden="1" x14ac:dyDescent="0.25">
      <c r="A52" s="119"/>
      <c r="B52" s="113"/>
      <c r="C52" s="113"/>
      <c r="D52" s="114"/>
      <c r="E52" s="114"/>
      <c r="F52" s="114"/>
    </row>
    <row r="53" spans="1:6" s="27" customFormat="1" ht="15" hidden="1" x14ac:dyDescent="0.25">
      <c r="A53" s="119"/>
      <c r="B53" s="113"/>
      <c r="C53" s="113"/>
      <c r="D53" s="114"/>
      <c r="E53" s="114"/>
      <c r="F53" s="114"/>
    </row>
    <row r="54" spans="1:6" s="27" customFormat="1" ht="15" hidden="1" x14ac:dyDescent="0.25">
      <c r="A54" s="119"/>
      <c r="B54" s="113"/>
      <c r="C54" s="113"/>
      <c r="D54" s="114"/>
      <c r="E54" s="114"/>
      <c r="F54" s="114"/>
    </row>
    <row r="55" spans="1:6" s="27" customFormat="1" ht="29.25" customHeight="1" x14ac:dyDescent="0.25">
      <c r="A55" s="119" t="s">
        <v>754</v>
      </c>
      <c r="B55" s="113" t="s">
        <v>236</v>
      </c>
      <c r="C55" s="113" t="s">
        <v>58</v>
      </c>
      <c r="D55" s="114">
        <f>D56+D60</f>
        <v>100</v>
      </c>
      <c r="E55" s="114">
        <f>E56+E60</f>
        <v>100</v>
      </c>
      <c r="F55" s="114">
        <f>F56+F60</f>
        <v>100</v>
      </c>
    </row>
    <row r="56" spans="1:6" s="27" customFormat="1" ht="39.75" customHeight="1" x14ac:dyDescent="0.25">
      <c r="A56" s="119" t="s">
        <v>755</v>
      </c>
      <c r="B56" s="113" t="s">
        <v>237</v>
      </c>
      <c r="C56" s="113" t="s">
        <v>58</v>
      </c>
      <c r="D56" s="114">
        <f>D57</f>
        <v>100</v>
      </c>
      <c r="E56" s="114">
        <f t="shared" ref="E56:F58" si="10">E57</f>
        <v>100</v>
      </c>
      <c r="F56" s="114">
        <f t="shared" si="10"/>
        <v>100</v>
      </c>
    </row>
    <row r="57" spans="1:6" s="27" customFormat="1" ht="15" x14ac:dyDescent="0.25">
      <c r="A57" s="119" t="s">
        <v>134</v>
      </c>
      <c r="B57" s="113" t="s">
        <v>238</v>
      </c>
      <c r="C57" s="113" t="s">
        <v>58</v>
      </c>
      <c r="D57" s="114">
        <f>D58</f>
        <v>100</v>
      </c>
      <c r="E57" s="114">
        <f t="shared" si="10"/>
        <v>100</v>
      </c>
      <c r="F57" s="114">
        <f t="shared" si="10"/>
        <v>100</v>
      </c>
    </row>
    <row r="58" spans="1:6" s="27" customFormat="1" ht="32.25" customHeight="1" x14ac:dyDescent="0.25">
      <c r="A58" s="119" t="s">
        <v>77</v>
      </c>
      <c r="B58" s="113" t="s">
        <v>238</v>
      </c>
      <c r="C58" s="113" t="s">
        <v>78</v>
      </c>
      <c r="D58" s="114">
        <f>D59</f>
        <v>100</v>
      </c>
      <c r="E58" s="114">
        <f t="shared" si="10"/>
        <v>100</v>
      </c>
      <c r="F58" s="114">
        <f t="shared" si="10"/>
        <v>100</v>
      </c>
    </row>
    <row r="59" spans="1:6" s="27" customFormat="1" ht="29.25" customHeight="1" x14ac:dyDescent="0.25">
      <c r="A59" s="119" t="s">
        <v>79</v>
      </c>
      <c r="B59" s="113" t="s">
        <v>238</v>
      </c>
      <c r="C59" s="113" t="s">
        <v>80</v>
      </c>
      <c r="D59" s="114">
        <v>100</v>
      </c>
      <c r="E59" s="114">
        <v>100</v>
      </c>
      <c r="F59" s="114">
        <v>100</v>
      </c>
    </row>
    <row r="60" spans="1:6" s="27" customFormat="1" ht="40.5" hidden="1" customHeight="1" x14ac:dyDescent="0.25">
      <c r="A60" s="119" t="s">
        <v>239</v>
      </c>
      <c r="B60" s="113" t="s">
        <v>240</v>
      </c>
      <c r="C60" s="113" t="s">
        <v>58</v>
      </c>
      <c r="D60" s="114">
        <f>D61</f>
        <v>0</v>
      </c>
      <c r="E60" s="114">
        <f t="shared" ref="E60:F62" si="11">E61</f>
        <v>0</v>
      </c>
      <c r="F60" s="114">
        <f t="shared" si="11"/>
        <v>0</v>
      </c>
    </row>
    <row r="61" spans="1:6" s="27" customFormat="1" ht="15" hidden="1" x14ac:dyDescent="0.25">
      <c r="A61" s="119" t="s">
        <v>134</v>
      </c>
      <c r="B61" s="113" t="s">
        <v>241</v>
      </c>
      <c r="C61" s="113" t="s">
        <v>58</v>
      </c>
      <c r="D61" s="114">
        <f>D62</f>
        <v>0</v>
      </c>
      <c r="E61" s="114">
        <f t="shared" si="11"/>
        <v>0</v>
      </c>
      <c r="F61" s="114">
        <f t="shared" si="11"/>
        <v>0</v>
      </c>
    </row>
    <row r="62" spans="1:6" s="27" customFormat="1" ht="26.25" hidden="1" x14ac:dyDescent="0.25">
      <c r="A62" s="119" t="s">
        <v>77</v>
      </c>
      <c r="B62" s="113" t="s">
        <v>241</v>
      </c>
      <c r="C62" s="113" t="s">
        <v>78</v>
      </c>
      <c r="D62" s="114">
        <f>D63</f>
        <v>0</v>
      </c>
      <c r="E62" s="114">
        <f t="shared" si="11"/>
        <v>0</v>
      </c>
      <c r="F62" s="114">
        <f t="shared" si="11"/>
        <v>0</v>
      </c>
    </row>
    <row r="63" spans="1:6" s="27" customFormat="1" ht="26.25" hidden="1" x14ac:dyDescent="0.25">
      <c r="A63" s="119" t="s">
        <v>79</v>
      </c>
      <c r="B63" s="113" t="s">
        <v>241</v>
      </c>
      <c r="C63" s="113" t="s">
        <v>80</v>
      </c>
      <c r="D63" s="114">
        <v>0</v>
      </c>
      <c r="E63" s="114">
        <v>0</v>
      </c>
      <c r="F63" s="114">
        <v>0</v>
      </c>
    </row>
    <row r="64" spans="1:6" s="27" customFormat="1" ht="80.25" customHeight="1" x14ac:dyDescent="0.25">
      <c r="A64" s="119" t="s">
        <v>758</v>
      </c>
      <c r="B64" s="113" t="s">
        <v>242</v>
      </c>
      <c r="C64" s="113" t="s">
        <v>58</v>
      </c>
      <c r="D64" s="114">
        <f>D71+D78+D65+D68</f>
        <v>4429.0999999999995</v>
      </c>
      <c r="E64" s="114">
        <f>E71+E78</f>
        <v>0</v>
      </c>
      <c r="F64" s="114">
        <f>F71+F78</f>
        <v>0</v>
      </c>
    </row>
    <row r="65" spans="1:6" s="27" customFormat="1" ht="71.25" hidden="1" customHeight="1" x14ac:dyDescent="0.25">
      <c r="A65" s="119" t="s">
        <v>652</v>
      </c>
      <c r="B65" s="113" t="s">
        <v>653</v>
      </c>
      <c r="C65" s="113" t="s">
        <v>58</v>
      </c>
      <c r="D65" s="114">
        <f>D66</f>
        <v>0</v>
      </c>
      <c r="E65" s="114">
        <v>0</v>
      </c>
      <c r="F65" s="114">
        <v>0</v>
      </c>
    </row>
    <row r="66" spans="1:6" s="27" customFormat="1" ht="30.75" hidden="1" customHeight="1" x14ac:dyDescent="0.25">
      <c r="A66" s="119" t="s">
        <v>77</v>
      </c>
      <c r="B66" s="113" t="s">
        <v>653</v>
      </c>
      <c r="C66" s="113" t="s">
        <v>78</v>
      </c>
      <c r="D66" s="114">
        <f>D67</f>
        <v>0</v>
      </c>
      <c r="E66" s="114">
        <v>0</v>
      </c>
      <c r="F66" s="114">
        <v>0</v>
      </c>
    </row>
    <row r="67" spans="1:6" s="27" customFormat="1" ht="33" hidden="1" customHeight="1" x14ac:dyDescent="0.25">
      <c r="A67" s="119" t="s">
        <v>79</v>
      </c>
      <c r="B67" s="113" t="s">
        <v>653</v>
      </c>
      <c r="C67" s="113" t="s">
        <v>80</v>
      </c>
      <c r="D67" s="114">
        <v>0</v>
      </c>
      <c r="E67" s="114">
        <v>0</v>
      </c>
      <c r="F67" s="114">
        <v>0</v>
      </c>
    </row>
    <row r="68" spans="1:6" s="27" customFormat="1" ht="69" hidden="1" customHeight="1" x14ac:dyDescent="0.25">
      <c r="A68" s="119" t="s">
        <v>654</v>
      </c>
      <c r="B68" s="113" t="s">
        <v>655</v>
      </c>
      <c r="C68" s="113" t="s">
        <v>58</v>
      </c>
      <c r="D68" s="114">
        <f>D69</f>
        <v>0</v>
      </c>
      <c r="E68" s="114">
        <v>0</v>
      </c>
      <c r="F68" s="114">
        <v>0</v>
      </c>
    </row>
    <row r="69" spans="1:6" s="27" customFormat="1" ht="33" hidden="1" customHeight="1" x14ac:dyDescent="0.25">
      <c r="A69" s="119" t="s">
        <v>77</v>
      </c>
      <c r="B69" s="113" t="s">
        <v>655</v>
      </c>
      <c r="C69" s="113" t="s">
        <v>78</v>
      </c>
      <c r="D69" s="114">
        <f>D70</f>
        <v>0</v>
      </c>
      <c r="E69" s="114">
        <v>0</v>
      </c>
      <c r="F69" s="114">
        <v>0</v>
      </c>
    </row>
    <row r="70" spans="1:6" s="27" customFormat="1" ht="33" hidden="1" customHeight="1" x14ac:dyDescent="0.25">
      <c r="A70" s="119" t="s">
        <v>79</v>
      </c>
      <c r="B70" s="113" t="s">
        <v>655</v>
      </c>
      <c r="C70" s="113" t="s">
        <v>80</v>
      </c>
      <c r="D70" s="114">
        <v>0</v>
      </c>
      <c r="E70" s="114">
        <v>0</v>
      </c>
      <c r="F70" s="114">
        <v>0</v>
      </c>
    </row>
    <row r="71" spans="1:6" s="27" customFormat="1" ht="66.75" customHeight="1" x14ac:dyDescent="0.25">
      <c r="A71" s="119" t="s">
        <v>243</v>
      </c>
      <c r="B71" s="113" t="s">
        <v>244</v>
      </c>
      <c r="C71" s="113" t="s">
        <v>58</v>
      </c>
      <c r="D71" s="114">
        <f>D72+D75</f>
        <v>4248.7</v>
      </c>
      <c r="E71" s="114">
        <f t="shared" ref="E71:F73" si="12">E72</f>
        <v>0</v>
      </c>
      <c r="F71" s="114">
        <f t="shared" si="12"/>
        <v>0</v>
      </c>
    </row>
    <row r="72" spans="1:6" s="27" customFormat="1" ht="17.25" customHeight="1" x14ac:dyDescent="0.25">
      <c r="A72" s="119" t="s">
        <v>134</v>
      </c>
      <c r="B72" s="113" t="s">
        <v>245</v>
      </c>
      <c r="C72" s="113" t="s">
        <v>58</v>
      </c>
      <c r="D72" s="114">
        <f>D73</f>
        <v>4248.7</v>
      </c>
      <c r="E72" s="114">
        <f t="shared" si="12"/>
        <v>0</v>
      </c>
      <c r="F72" s="114">
        <f t="shared" si="12"/>
        <v>0</v>
      </c>
    </row>
    <row r="73" spans="1:6" s="27" customFormat="1" ht="27.75" customHeight="1" x14ac:dyDescent="0.25">
      <c r="A73" s="119" t="s">
        <v>77</v>
      </c>
      <c r="B73" s="113" t="s">
        <v>245</v>
      </c>
      <c r="C73" s="113" t="s">
        <v>78</v>
      </c>
      <c r="D73" s="114">
        <f>D74</f>
        <v>4248.7</v>
      </c>
      <c r="E73" s="114">
        <f t="shared" si="12"/>
        <v>0</v>
      </c>
      <c r="F73" s="114">
        <f t="shared" si="12"/>
        <v>0</v>
      </c>
    </row>
    <row r="74" spans="1:6" s="27" customFormat="1" ht="26.25" x14ac:dyDescent="0.25">
      <c r="A74" s="119" t="s">
        <v>79</v>
      </c>
      <c r="B74" s="113" t="s">
        <v>245</v>
      </c>
      <c r="C74" s="113" t="s">
        <v>80</v>
      </c>
      <c r="D74" s="114">
        <f>6033.7-1785</f>
        <v>4248.7</v>
      </c>
      <c r="E74" s="114">
        <v>0</v>
      </c>
      <c r="F74" s="114">
        <v>0</v>
      </c>
    </row>
    <row r="75" spans="1:6" s="27" customFormat="1" ht="39" hidden="1" x14ac:dyDescent="0.25">
      <c r="A75" s="119" t="s">
        <v>643</v>
      </c>
      <c r="B75" s="113" t="s">
        <v>656</v>
      </c>
      <c r="C75" s="113" t="s">
        <v>58</v>
      </c>
      <c r="D75" s="114">
        <f>D76</f>
        <v>0</v>
      </c>
      <c r="E75" s="114">
        <v>0</v>
      </c>
      <c r="F75" s="114">
        <v>0</v>
      </c>
    </row>
    <row r="76" spans="1:6" s="27" customFormat="1" ht="26.25" hidden="1" x14ac:dyDescent="0.25">
      <c r="A76" s="119" t="s">
        <v>77</v>
      </c>
      <c r="B76" s="113" t="s">
        <v>656</v>
      </c>
      <c r="C76" s="113" t="s">
        <v>78</v>
      </c>
      <c r="D76" s="114">
        <f>D77</f>
        <v>0</v>
      </c>
      <c r="E76" s="114">
        <v>0</v>
      </c>
      <c r="F76" s="114">
        <v>0</v>
      </c>
    </row>
    <row r="77" spans="1:6" s="27" customFormat="1" ht="26.25" hidden="1" x14ac:dyDescent="0.25">
      <c r="A77" s="119" t="s">
        <v>79</v>
      </c>
      <c r="B77" s="113" t="s">
        <v>656</v>
      </c>
      <c r="C77" s="113" t="s">
        <v>80</v>
      </c>
      <c r="D77" s="114">
        <v>0</v>
      </c>
      <c r="E77" s="114">
        <v>0</v>
      </c>
      <c r="F77" s="114">
        <v>0</v>
      </c>
    </row>
    <row r="78" spans="1:6" s="27" customFormat="1" ht="80.25" customHeight="1" x14ac:dyDescent="0.25">
      <c r="A78" s="119" t="s">
        <v>246</v>
      </c>
      <c r="B78" s="113" t="s">
        <v>247</v>
      </c>
      <c r="C78" s="113" t="s">
        <v>58</v>
      </c>
      <c r="D78" s="114">
        <f>D79</f>
        <v>180.4</v>
      </c>
      <c r="E78" s="114">
        <f t="shared" ref="E78:F80" si="13">E79</f>
        <v>0</v>
      </c>
      <c r="F78" s="114">
        <f t="shared" si="13"/>
        <v>0</v>
      </c>
    </row>
    <row r="79" spans="1:6" s="27" customFormat="1" ht="15" x14ac:dyDescent="0.25">
      <c r="A79" s="119" t="s">
        <v>134</v>
      </c>
      <c r="B79" s="113" t="s">
        <v>248</v>
      </c>
      <c r="C79" s="113" t="s">
        <v>58</v>
      </c>
      <c r="D79" s="114">
        <f>D80</f>
        <v>180.4</v>
      </c>
      <c r="E79" s="114">
        <f t="shared" si="13"/>
        <v>0</v>
      </c>
      <c r="F79" s="114">
        <f t="shared" si="13"/>
        <v>0</v>
      </c>
    </row>
    <row r="80" spans="1:6" s="27" customFormat="1" ht="27.75" customHeight="1" x14ac:dyDescent="0.25">
      <c r="A80" s="119" t="s">
        <v>77</v>
      </c>
      <c r="B80" s="113" t="s">
        <v>248</v>
      </c>
      <c r="C80" s="113" t="s">
        <v>78</v>
      </c>
      <c r="D80" s="114">
        <f>D81</f>
        <v>180.4</v>
      </c>
      <c r="E80" s="114">
        <f t="shared" si="13"/>
        <v>0</v>
      </c>
      <c r="F80" s="114">
        <f t="shared" si="13"/>
        <v>0</v>
      </c>
    </row>
    <row r="81" spans="1:6" s="27" customFormat="1" ht="26.25" x14ac:dyDescent="0.25">
      <c r="A81" s="119" t="s">
        <v>79</v>
      </c>
      <c r="B81" s="113" t="s">
        <v>248</v>
      </c>
      <c r="C81" s="113" t="s">
        <v>80</v>
      </c>
      <c r="D81" s="114">
        <v>180.4</v>
      </c>
      <c r="E81" s="114">
        <v>0</v>
      </c>
      <c r="F81" s="114">
        <v>0</v>
      </c>
    </row>
    <row r="82" spans="1:6" s="27" customFormat="1" ht="39" customHeight="1" x14ac:dyDescent="0.25">
      <c r="A82" s="119" t="s">
        <v>750</v>
      </c>
      <c r="B82" s="113" t="s">
        <v>136</v>
      </c>
      <c r="C82" s="113" t="s">
        <v>58</v>
      </c>
      <c r="D82" s="114">
        <f>D83+D89+D93+D97+D101</f>
        <v>800.69999999999993</v>
      </c>
      <c r="E82" s="114">
        <f>E83+E89+E93+E97+E101</f>
        <v>795.2</v>
      </c>
      <c r="F82" s="114">
        <f>F83+F89+F93+F97+F101</f>
        <v>0</v>
      </c>
    </row>
    <row r="83" spans="1:6" s="27" customFormat="1" ht="39" x14ac:dyDescent="0.25">
      <c r="A83" s="119" t="s">
        <v>137</v>
      </c>
      <c r="B83" s="113" t="s">
        <v>138</v>
      </c>
      <c r="C83" s="113" t="s">
        <v>58</v>
      </c>
      <c r="D83" s="114">
        <f>D84</f>
        <v>30</v>
      </c>
      <c r="E83" s="114">
        <f>E84</f>
        <v>30</v>
      </c>
      <c r="F83" s="114">
        <f>F84</f>
        <v>0</v>
      </c>
    </row>
    <row r="84" spans="1:6" s="27" customFormat="1" ht="15" x14ac:dyDescent="0.25">
      <c r="A84" s="119" t="s">
        <v>134</v>
      </c>
      <c r="B84" s="113" t="s">
        <v>139</v>
      </c>
      <c r="C84" s="113" t="s">
        <v>58</v>
      </c>
      <c r="D84" s="114">
        <f>D87</f>
        <v>30</v>
      </c>
      <c r="E84" s="114">
        <f>E87</f>
        <v>30</v>
      </c>
      <c r="F84" s="114">
        <f>F87</f>
        <v>0</v>
      </c>
    </row>
    <row r="85" spans="1:6" s="27" customFormat="1" ht="29.25" hidden="1" customHeight="1" x14ac:dyDescent="0.25">
      <c r="A85" s="119" t="s">
        <v>77</v>
      </c>
      <c r="B85" s="113" t="s">
        <v>139</v>
      </c>
      <c r="C85" s="113" t="s">
        <v>78</v>
      </c>
      <c r="D85" s="114">
        <f>D86</f>
        <v>0</v>
      </c>
      <c r="E85" s="114">
        <f>E86</f>
        <v>0</v>
      </c>
      <c r="F85" s="114">
        <f>F86</f>
        <v>0</v>
      </c>
    </row>
    <row r="86" spans="1:6" s="27" customFormat="1" ht="26.25" hidden="1" x14ac:dyDescent="0.25">
      <c r="A86" s="119" t="s">
        <v>79</v>
      </c>
      <c r="B86" s="113" t="s">
        <v>139</v>
      </c>
      <c r="C86" s="113" t="s">
        <v>80</v>
      </c>
      <c r="D86" s="114">
        <f>45-45</f>
        <v>0</v>
      </c>
      <c r="E86" s="114">
        <f>45-45</f>
        <v>0</v>
      </c>
      <c r="F86" s="114">
        <f>45-45</f>
        <v>0</v>
      </c>
    </row>
    <row r="87" spans="1:6" s="27" customFormat="1" ht="15" x14ac:dyDescent="0.25">
      <c r="A87" s="119" t="s">
        <v>81</v>
      </c>
      <c r="B87" s="113" t="s">
        <v>139</v>
      </c>
      <c r="C87" s="113" t="s">
        <v>82</v>
      </c>
      <c r="D87" s="114">
        <f>D88</f>
        <v>30</v>
      </c>
      <c r="E87" s="114">
        <f>E88</f>
        <v>30</v>
      </c>
      <c r="F87" s="114">
        <f>F88</f>
        <v>0</v>
      </c>
    </row>
    <row r="88" spans="1:6" s="27" customFormat="1" ht="15" x14ac:dyDescent="0.25">
      <c r="A88" s="126" t="s">
        <v>83</v>
      </c>
      <c r="B88" s="113" t="s">
        <v>139</v>
      </c>
      <c r="C88" s="113" t="s">
        <v>84</v>
      </c>
      <c r="D88" s="114">
        <v>30</v>
      </c>
      <c r="E88" s="114">
        <v>30</v>
      </c>
      <c r="F88" s="114">
        <v>0</v>
      </c>
    </row>
    <row r="89" spans="1:6" s="27" customFormat="1" ht="93.75" customHeight="1" x14ac:dyDescent="0.25">
      <c r="A89" s="119" t="s">
        <v>386</v>
      </c>
      <c r="B89" s="113" t="s">
        <v>141</v>
      </c>
      <c r="C89" s="113" t="s">
        <v>58</v>
      </c>
      <c r="D89" s="114">
        <f>D90</f>
        <v>187</v>
      </c>
      <c r="E89" s="114">
        <f t="shared" ref="E89:F91" si="14">E90</f>
        <v>187</v>
      </c>
      <c r="F89" s="114">
        <f t="shared" si="14"/>
        <v>0</v>
      </c>
    </row>
    <row r="90" spans="1:6" s="27" customFormat="1" ht="15" x14ac:dyDescent="0.25">
      <c r="A90" s="119" t="s">
        <v>134</v>
      </c>
      <c r="B90" s="113" t="s">
        <v>142</v>
      </c>
      <c r="C90" s="113" t="s">
        <v>58</v>
      </c>
      <c r="D90" s="114">
        <f>D91</f>
        <v>187</v>
      </c>
      <c r="E90" s="114">
        <f t="shared" si="14"/>
        <v>187</v>
      </c>
      <c r="F90" s="114">
        <f t="shared" si="14"/>
        <v>0</v>
      </c>
    </row>
    <row r="91" spans="1:6" s="27" customFormat="1" ht="27.75" customHeight="1" x14ac:dyDescent="0.25">
      <c r="A91" s="119" t="s">
        <v>77</v>
      </c>
      <c r="B91" s="113" t="s">
        <v>142</v>
      </c>
      <c r="C91" s="113" t="s">
        <v>78</v>
      </c>
      <c r="D91" s="114">
        <f>D92</f>
        <v>187</v>
      </c>
      <c r="E91" s="114">
        <f t="shared" si="14"/>
        <v>187</v>
      </c>
      <c r="F91" s="114">
        <f t="shared" si="14"/>
        <v>0</v>
      </c>
    </row>
    <row r="92" spans="1:6" s="27" customFormat="1" ht="26.25" x14ac:dyDescent="0.25">
      <c r="A92" s="119" t="s">
        <v>79</v>
      </c>
      <c r="B92" s="113" t="s">
        <v>142</v>
      </c>
      <c r="C92" s="113" t="s">
        <v>80</v>
      </c>
      <c r="D92" s="114">
        <v>187</v>
      </c>
      <c r="E92" s="114">
        <v>187</v>
      </c>
      <c r="F92" s="114">
        <v>0</v>
      </c>
    </row>
    <row r="93" spans="1:6" s="27" customFormat="1" ht="81.75" hidden="1" customHeight="1" x14ac:dyDescent="0.25">
      <c r="A93" s="128" t="s">
        <v>143</v>
      </c>
      <c r="B93" s="113" t="s">
        <v>144</v>
      </c>
      <c r="C93" s="113" t="s">
        <v>58</v>
      </c>
      <c r="D93" s="114">
        <f>D94</f>
        <v>0</v>
      </c>
      <c r="E93" s="114">
        <f>E94</f>
        <v>0</v>
      </c>
      <c r="F93" s="114">
        <f t="shared" ref="E93:F95" si="15">F94</f>
        <v>0</v>
      </c>
    </row>
    <row r="94" spans="1:6" s="27" customFormat="1" ht="15.75" hidden="1" customHeight="1" x14ac:dyDescent="0.25">
      <c r="A94" s="128" t="s">
        <v>134</v>
      </c>
      <c r="B94" s="113" t="s">
        <v>145</v>
      </c>
      <c r="C94" s="113" t="s">
        <v>58</v>
      </c>
      <c r="D94" s="114">
        <f>D95</f>
        <v>0</v>
      </c>
      <c r="E94" s="114">
        <f t="shared" si="15"/>
        <v>0</v>
      </c>
      <c r="F94" s="114">
        <f t="shared" si="15"/>
        <v>0</v>
      </c>
    </row>
    <row r="95" spans="1:6" s="27" customFormat="1" ht="29.25" hidden="1" customHeight="1" x14ac:dyDescent="0.25">
      <c r="A95" s="119" t="s">
        <v>77</v>
      </c>
      <c r="B95" s="113" t="s">
        <v>145</v>
      </c>
      <c r="C95" s="113" t="s">
        <v>78</v>
      </c>
      <c r="D95" s="114">
        <f>D96</f>
        <v>0</v>
      </c>
      <c r="E95" s="114">
        <f t="shared" si="15"/>
        <v>0</v>
      </c>
      <c r="F95" s="114">
        <f t="shared" si="15"/>
        <v>0</v>
      </c>
    </row>
    <row r="96" spans="1:6" s="27" customFormat="1" ht="30" hidden="1" customHeight="1" x14ac:dyDescent="0.25">
      <c r="A96" s="119" t="s">
        <v>208</v>
      </c>
      <c r="B96" s="113" t="s">
        <v>145</v>
      </c>
      <c r="C96" s="113" t="s">
        <v>80</v>
      </c>
      <c r="D96" s="114">
        <v>0</v>
      </c>
      <c r="E96" s="114">
        <v>0</v>
      </c>
      <c r="F96" s="114">
        <v>0</v>
      </c>
    </row>
    <row r="97" spans="1:6" s="27" customFormat="1" ht="42" customHeight="1" x14ac:dyDescent="0.25">
      <c r="A97" s="119" t="s">
        <v>146</v>
      </c>
      <c r="B97" s="113" t="s">
        <v>147</v>
      </c>
      <c r="C97" s="113" t="s">
        <v>58</v>
      </c>
      <c r="D97" s="114">
        <f>D98</f>
        <v>16.899999999999999</v>
      </c>
      <c r="E97" s="114">
        <f t="shared" ref="E97:F99" si="16">E98</f>
        <v>0</v>
      </c>
      <c r="F97" s="114">
        <f t="shared" si="16"/>
        <v>0</v>
      </c>
    </row>
    <row r="98" spans="1:6" s="27" customFormat="1" ht="15" customHeight="1" x14ac:dyDescent="0.25">
      <c r="A98" s="128" t="s">
        <v>134</v>
      </c>
      <c r="B98" s="113" t="s">
        <v>148</v>
      </c>
      <c r="C98" s="113" t="s">
        <v>58</v>
      </c>
      <c r="D98" s="114">
        <f>D99</f>
        <v>16.899999999999999</v>
      </c>
      <c r="E98" s="114">
        <f t="shared" si="16"/>
        <v>0</v>
      </c>
      <c r="F98" s="114">
        <f t="shared" si="16"/>
        <v>0</v>
      </c>
    </row>
    <row r="99" spans="1:6" s="27" customFormat="1" ht="29.25" customHeight="1" x14ac:dyDescent="0.25">
      <c r="A99" s="119" t="s">
        <v>77</v>
      </c>
      <c r="B99" s="113" t="s">
        <v>148</v>
      </c>
      <c r="C99" s="113" t="s">
        <v>78</v>
      </c>
      <c r="D99" s="114">
        <f>D100</f>
        <v>16.899999999999999</v>
      </c>
      <c r="E99" s="114">
        <f t="shared" si="16"/>
        <v>0</v>
      </c>
      <c r="F99" s="114">
        <f t="shared" si="16"/>
        <v>0</v>
      </c>
    </row>
    <row r="100" spans="1:6" s="27" customFormat="1" ht="26.25" x14ac:dyDescent="0.25">
      <c r="A100" s="119" t="s">
        <v>208</v>
      </c>
      <c r="B100" s="113" t="s">
        <v>148</v>
      </c>
      <c r="C100" s="113" t="s">
        <v>80</v>
      </c>
      <c r="D100" s="114">
        <v>16.899999999999999</v>
      </c>
      <c r="E100" s="114">
        <v>0</v>
      </c>
      <c r="F100" s="114">
        <v>0</v>
      </c>
    </row>
    <row r="101" spans="1:6" s="27" customFormat="1" ht="52.5" customHeight="1" x14ac:dyDescent="0.25">
      <c r="A101" s="119" t="s">
        <v>149</v>
      </c>
      <c r="B101" s="113" t="s">
        <v>150</v>
      </c>
      <c r="C101" s="113" t="s">
        <v>58</v>
      </c>
      <c r="D101" s="114">
        <f>D102</f>
        <v>566.79999999999995</v>
      </c>
      <c r="E101" s="114">
        <f t="shared" ref="E101:F103" si="17">E102</f>
        <v>578.20000000000005</v>
      </c>
      <c r="F101" s="114">
        <f t="shared" si="17"/>
        <v>0</v>
      </c>
    </row>
    <row r="102" spans="1:6" s="27" customFormat="1" ht="15" x14ac:dyDescent="0.25">
      <c r="A102" s="128" t="s">
        <v>134</v>
      </c>
      <c r="B102" s="113" t="s">
        <v>151</v>
      </c>
      <c r="C102" s="113" t="s">
        <v>58</v>
      </c>
      <c r="D102" s="114">
        <f>D103</f>
        <v>566.79999999999995</v>
      </c>
      <c r="E102" s="114">
        <f t="shared" si="17"/>
        <v>578.20000000000005</v>
      </c>
      <c r="F102" s="114">
        <f t="shared" si="17"/>
        <v>0</v>
      </c>
    </row>
    <row r="103" spans="1:6" s="27" customFormat="1" ht="28.5" customHeight="1" x14ac:dyDescent="0.25">
      <c r="A103" s="119" t="s">
        <v>77</v>
      </c>
      <c r="B103" s="113" t="s">
        <v>151</v>
      </c>
      <c r="C103" s="113" t="s">
        <v>78</v>
      </c>
      <c r="D103" s="114">
        <f>D104</f>
        <v>566.79999999999995</v>
      </c>
      <c r="E103" s="114">
        <f t="shared" si="17"/>
        <v>578.20000000000005</v>
      </c>
      <c r="F103" s="114">
        <f t="shared" si="17"/>
        <v>0</v>
      </c>
    </row>
    <row r="104" spans="1:6" s="27" customFormat="1" ht="26.25" x14ac:dyDescent="0.25">
      <c r="A104" s="119" t="s">
        <v>208</v>
      </c>
      <c r="B104" s="113" t="s">
        <v>151</v>
      </c>
      <c r="C104" s="113" t="s">
        <v>80</v>
      </c>
      <c r="D104" s="114">
        <v>566.79999999999995</v>
      </c>
      <c r="E104" s="114">
        <v>578.20000000000005</v>
      </c>
      <c r="F104" s="114">
        <v>0</v>
      </c>
    </row>
    <row r="105" spans="1:6" s="27" customFormat="1" ht="15" hidden="1" x14ac:dyDescent="0.25">
      <c r="A105" s="119"/>
      <c r="B105" s="113"/>
      <c r="C105" s="113"/>
      <c r="D105" s="114"/>
      <c r="E105" s="114"/>
      <c r="F105" s="114"/>
    </row>
    <row r="106" spans="1:6" s="27" customFormat="1" ht="15" hidden="1" x14ac:dyDescent="0.25">
      <c r="A106" s="119"/>
      <c r="B106" s="113"/>
      <c r="C106" s="113"/>
      <c r="D106" s="114"/>
      <c r="E106" s="114"/>
      <c r="F106" s="114"/>
    </row>
    <row r="107" spans="1:6" s="27" customFormat="1" ht="15" hidden="1" x14ac:dyDescent="0.25">
      <c r="A107" s="119"/>
      <c r="B107" s="113"/>
      <c r="C107" s="113"/>
      <c r="D107" s="114"/>
      <c r="E107" s="114"/>
      <c r="F107" s="114"/>
    </row>
    <row r="108" spans="1:6" s="27" customFormat="1" ht="15" hidden="1" x14ac:dyDescent="0.25">
      <c r="A108" s="119"/>
      <c r="B108" s="113"/>
      <c r="C108" s="113"/>
      <c r="D108" s="114"/>
      <c r="E108" s="114"/>
      <c r="F108" s="114"/>
    </row>
    <row r="109" spans="1:6" s="27" customFormat="1" ht="15" hidden="1" x14ac:dyDescent="0.25">
      <c r="A109" s="119"/>
      <c r="B109" s="113"/>
      <c r="C109" s="113"/>
      <c r="D109" s="114"/>
      <c r="E109" s="114"/>
      <c r="F109" s="114"/>
    </row>
    <row r="110" spans="1:6" s="27" customFormat="1" ht="15" hidden="1" x14ac:dyDescent="0.25">
      <c r="A110" s="119"/>
      <c r="B110" s="113"/>
      <c r="C110" s="113"/>
      <c r="D110" s="114"/>
      <c r="E110" s="114"/>
      <c r="F110" s="114"/>
    </row>
    <row r="111" spans="1:6" s="27" customFormat="1" ht="15" hidden="1" x14ac:dyDescent="0.25">
      <c r="A111" s="126"/>
      <c r="B111" s="113"/>
      <c r="C111" s="113"/>
      <c r="D111" s="114"/>
      <c r="E111" s="114"/>
      <c r="F111" s="114"/>
    </row>
    <row r="112" spans="1:6" s="27" customFormat="1" ht="42.75" customHeight="1" x14ac:dyDescent="0.25">
      <c r="A112" s="119" t="s">
        <v>763</v>
      </c>
      <c r="B112" s="113" t="s">
        <v>343</v>
      </c>
      <c r="C112" s="113" t="s">
        <v>58</v>
      </c>
      <c r="D112" s="114">
        <f>D113</f>
        <v>20562.100000000002</v>
      </c>
      <c r="E112" s="114">
        <f>E113</f>
        <v>17800.5</v>
      </c>
      <c r="F112" s="114">
        <f>F113</f>
        <v>0</v>
      </c>
    </row>
    <row r="113" spans="1:6" s="27" customFormat="1" ht="51.75" x14ac:dyDescent="0.25">
      <c r="A113" s="119" t="s">
        <v>344</v>
      </c>
      <c r="B113" s="113" t="s">
        <v>345</v>
      </c>
      <c r="C113" s="113" t="s">
        <v>58</v>
      </c>
      <c r="D113" s="114">
        <f>D117+D126+D129+D132+D120+D123+D114</f>
        <v>20562.100000000002</v>
      </c>
      <c r="E113" s="114">
        <f t="shared" ref="E113:F113" si="18">E117+E126+E129+E132+E120</f>
        <v>17800.5</v>
      </c>
      <c r="F113" s="114">
        <f t="shared" si="18"/>
        <v>0</v>
      </c>
    </row>
    <row r="114" spans="1:6" s="27" customFormat="1" ht="39" hidden="1" x14ac:dyDescent="0.25">
      <c r="A114" s="119" t="s">
        <v>643</v>
      </c>
      <c r="B114" s="113" t="s">
        <v>660</v>
      </c>
      <c r="C114" s="113" t="s">
        <v>58</v>
      </c>
      <c r="D114" s="114">
        <f>D115</f>
        <v>0</v>
      </c>
      <c r="E114" s="114">
        <v>0</v>
      </c>
      <c r="F114" s="114">
        <v>0</v>
      </c>
    </row>
    <row r="115" spans="1:6" s="27" customFormat="1" ht="26.25" hidden="1" x14ac:dyDescent="0.25">
      <c r="A115" s="119" t="s">
        <v>339</v>
      </c>
      <c r="B115" s="113" t="s">
        <v>660</v>
      </c>
      <c r="C115" s="113" t="s">
        <v>340</v>
      </c>
      <c r="D115" s="114">
        <f>D116</f>
        <v>0</v>
      </c>
      <c r="E115" s="114">
        <v>0</v>
      </c>
      <c r="F115" s="114">
        <v>0</v>
      </c>
    </row>
    <row r="116" spans="1:6" s="27" customFormat="1" ht="15" hidden="1" x14ac:dyDescent="0.25">
      <c r="A116" s="119" t="s">
        <v>341</v>
      </c>
      <c r="B116" s="113" t="s">
        <v>660</v>
      </c>
      <c r="C116" s="113" t="s">
        <v>342</v>
      </c>
      <c r="D116" s="114">
        <v>0</v>
      </c>
      <c r="E116" s="114">
        <v>0</v>
      </c>
      <c r="F116" s="114">
        <v>0</v>
      </c>
    </row>
    <row r="117" spans="1:6" s="27" customFormat="1" ht="39" x14ac:dyDescent="0.25">
      <c r="A117" s="119" t="s">
        <v>346</v>
      </c>
      <c r="B117" s="113" t="s">
        <v>347</v>
      </c>
      <c r="C117" s="113" t="s">
        <v>58</v>
      </c>
      <c r="D117" s="114">
        <f t="shared" ref="D117:F118" si="19">D118</f>
        <v>10995.5</v>
      </c>
      <c r="E117" s="114">
        <f t="shared" si="19"/>
        <v>8603</v>
      </c>
      <c r="F117" s="114">
        <f t="shared" si="19"/>
        <v>0</v>
      </c>
    </row>
    <row r="118" spans="1:6" s="27" customFormat="1" ht="26.25" x14ac:dyDescent="0.25">
      <c r="A118" s="119" t="s">
        <v>339</v>
      </c>
      <c r="B118" s="113" t="s">
        <v>347</v>
      </c>
      <c r="C118" s="113" t="s">
        <v>340</v>
      </c>
      <c r="D118" s="114">
        <f t="shared" si="19"/>
        <v>10995.5</v>
      </c>
      <c r="E118" s="114">
        <f t="shared" si="19"/>
        <v>8603</v>
      </c>
      <c r="F118" s="114">
        <f t="shared" si="19"/>
        <v>0</v>
      </c>
    </row>
    <row r="119" spans="1:6" s="27" customFormat="1" ht="15" x14ac:dyDescent="0.25">
      <c r="A119" s="119" t="s">
        <v>341</v>
      </c>
      <c r="B119" s="113" t="s">
        <v>347</v>
      </c>
      <c r="C119" s="113" t="s">
        <v>342</v>
      </c>
      <c r="D119" s="114">
        <v>10995.5</v>
      </c>
      <c r="E119" s="114">
        <f>8985-94-288</f>
        <v>8603</v>
      </c>
      <c r="F119" s="114">
        <v>0</v>
      </c>
    </row>
    <row r="120" spans="1:6" s="27" customFormat="1" ht="26.25" x14ac:dyDescent="0.25">
      <c r="A120" s="119" t="s">
        <v>645</v>
      </c>
      <c r="B120" s="113" t="s">
        <v>661</v>
      </c>
      <c r="C120" s="113" t="s">
        <v>58</v>
      </c>
      <c r="D120" s="114">
        <f>D121</f>
        <v>540.29999999999995</v>
      </c>
      <c r="E120" s="114">
        <f t="shared" ref="E120:F121" si="20">E121</f>
        <v>0</v>
      </c>
      <c r="F120" s="114">
        <f>F121</f>
        <v>0</v>
      </c>
    </row>
    <row r="121" spans="1:6" s="27" customFormat="1" ht="26.25" x14ac:dyDescent="0.25">
      <c r="A121" s="119" t="s">
        <v>339</v>
      </c>
      <c r="B121" s="113" t="s">
        <v>661</v>
      </c>
      <c r="C121" s="113" t="s">
        <v>340</v>
      </c>
      <c r="D121" s="114">
        <f>D122</f>
        <v>540.29999999999995</v>
      </c>
      <c r="E121" s="114">
        <f t="shared" si="20"/>
        <v>0</v>
      </c>
      <c r="F121" s="114">
        <f t="shared" si="20"/>
        <v>0</v>
      </c>
    </row>
    <row r="122" spans="1:6" s="27" customFormat="1" ht="15" x14ac:dyDescent="0.25">
      <c r="A122" s="119" t="s">
        <v>341</v>
      </c>
      <c r="B122" s="113" t="s">
        <v>661</v>
      </c>
      <c r="C122" s="113" t="s">
        <v>342</v>
      </c>
      <c r="D122" s="114">
        <v>540.29999999999995</v>
      </c>
      <c r="E122" s="114">
        <v>0</v>
      </c>
      <c r="F122" s="114">
        <v>0</v>
      </c>
    </row>
    <row r="123" spans="1:6" s="27" customFormat="1" ht="39" x14ac:dyDescent="0.25">
      <c r="A123" s="119" t="s">
        <v>648</v>
      </c>
      <c r="B123" s="113" t="s">
        <v>662</v>
      </c>
      <c r="C123" s="113" t="s">
        <v>58</v>
      </c>
      <c r="D123" s="114">
        <f>D124</f>
        <v>28.4</v>
      </c>
      <c r="E123" s="114">
        <f t="shared" ref="E123:F124" si="21">E124</f>
        <v>0</v>
      </c>
      <c r="F123" s="114">
        <f t="shared" si="21"/>
        <v>0</v>
      </c>
    </row>
    <row r="124" spans="1:6" s="27" customFormat="1" ht="26.25" x14ac:dyDescent="0.25">
      <c r="A124" s="119" t="s">
        <v>339</v>
      </c>
      <c r="B124" s="113" t="s">
        <v>662</v>
      </c>
      <c r="C124" s="113" t="s">
        <v>340</v>
      </c>
      <c r="D124" s="114">
        <f>D125</f>
        <v>28.4</v>
      </c>
      <c r="E124" s="114">
        <f t="shared" si="21"/>
        <v>0</v>
      </c>
      <c r="F124" s="114">
        <f t="shared" si="21"/>
        <v>0</v>
      </c>
    </row>
    <row r="125" spans="1:6" s="27" customFormat="1" ht="15" x14ac:dyDescent="0.25">
      <c r="A125" s="119" t="s">
        <v>341</v>
      </c>
      <c r="B125" s="113" t="s">
        <v>662</v>
      </c>
      <c r="C125" s="113" t="s">
        <v>342</v>
      </c>
      <c r="D125" s="114">
        <v>28.4</v>
      </c>
      <c r="E125" s="114">
        <v>0</v>
      </c>
      <c r="F125" s="114">
        <v>0</v>
      </c>
    </row>
    <row r="126" spans="1:6" s="27" customFormat="1" ht="54.75" customHeight="1" x14ac:dyDescent="0.25">
      <c r="A126" s="119" t="s">
        <v>348</v>
      </c>
      <c r="B126" s="113" t="s">
        <v>349</v>
      </c>
      <c r="C126" s="113" t="s">
        <v>58</v>
      </c>
      <c r="D126" s="114">
        <f t="shared" ref="D126:F127" si="22">D127</f>
        <v>89</v>
      </c>
      <c r="E126" s="114">
        <f t="shared" si="22"/>
        <v>89</v>
      </c>
      <c r="F126" s="114">
        <f t="shared" si="22"/>
        <v>0</v>
      </c>
    </row>
    <row r="127" spans="1:6" s="27" customFormat="1" ht="26.25" x14ac:dyDescent="0.25">
      <c r="A127" s="119" t="s">
        <v>339</v>
      </c>
      <c r="B127" s="113" t="s">
        <v>349</v>
      </c>
      <c r="C127" s="113" t="s">
        <v>340</v>
      </c>
      <c r="D127" s="114">
        <f t="shared" si="22"/>
        <v>89</v>
      </c>
      <c r="E127" s="114">
        <f t="shared" si="22"/>
        <v>89</v>
      </c>
      <c r="F127" s="114">
        <f t="shared" si="22"/>
        <v>0</v>
      </c>
    </row>
    <row r="128" spans="1:6" s="27" customFormat="1" ht="15" x14ac:dyDescent="0.25">
      <c r="A128" s="119" t="s">
        <v>341</v>
      </c>
      <c r="B128" s="113" t="s">
        <v>349</v>
      </c>
      <c r="C128" s="113" t="s">
        <v>342</v>
      </c>
      <c r="D128" s="114">
        <v>89</v>
      </c>
      <c r="E128" s="114">
        <v>89</v>
      </c>
      <c r="F128" s="114">
        <v>0</v>
      </c>
    </row>
    <row r="129" spans="1:6" s="27" customFormat="1" ht="143.25" customHeight="1" x14ac:dyDescent="0.25">
      <c r="A129" s="119" t="s">
        <v>350</v>
      </c>
      <c r="B129" s="113" t="s">
        <v>351</v>
      </c>
      <c r="C129" s="113" t="s">
        <v>58</v>
      </c>
      <c r="D129" s="114">
        <f t="shared" ref="D129:F130" si="23">D130</f>
        <v>50.7</v>
      </c>
      <c r="E129" s="114">
        <f t="shared" si="23"/>
        <v>52.4</v>
      </c>
      <c r="F129" s="114">
        <f t="shared" si="23"/>
        <v>0</v>
      </c>
    </row>
    <row r="130" spans="1:6" s="27" customFormat="1" ht="31.5" customHeight="1" x14ac:dyDescent="0.25">
      <c r="A130" s="119" t="s">
        <v>339</v>
      </c>
      <c r="B130" s="113" t="s">
        <v>351</v>
      </c>
      <c r="C130" s="113" t="s">
        <v>340</v>
      </c>
      <c r="D130" s="114">
        <f t="shared" si="23"/>
        <v>50.7</v>
      </c>
      <c r="E130" s="114">
        <f t="shared" si="23"/>
        <v>52.4</v>
      </c>
      <c r="F130" s="114">
        <f t="shared" si="23"/>
        <v>0</v>
      </c>
    </row>
    <row r="131" spans="1:6" s="27" customFormat="1" ht="16.5" customHeight="1" x14ac:dyDescent="0.25">
      <c r="A131" s="119" t="s">
        <v>341</v>
      </c>
      <c r="B131" s="113" t="s">
        <v>351</v>
      </c>
      <c r="C131" s="113" t="s">
        <v>342</v>
      </c>
      <c r="D131" s="114">
        <v>50.7</v>
      </c>
      <c r="E131" s="114">
        <v>52.4</v>
      </c>
      <c r="F131" s="114">
        <v>0</v>
      </c>
    </row>
    <row r="132" spans="1:6" s="27" customFormat="1" ht="39" x14ac:dyDescent="0.25">
      <c r="A132" s="119" t="s">
        <v>352</v>
      </c>
      <c r="B132" s="113" t="s">
        <v>353</v>
      </c>
      <c r="C132" s="113" t="s">
        <v>58</v>
      </c>
      <c r="D132" s="114">
        <f t="shared" ref="D132:F133" si="24">D133</f>
        <v>8858.2000000000007</v>
      </c>
      <c r="E132" s="114">
        <f t="shared" si="24"/>
        <v>9056.1</v>
      </c>
      <c r="F132" s="114">
        <f t="shared" si="24"/>
        <v>0</v>
      </c>
    </row>
    <row r="133" spans="1:6" s="27" customFormat="1" ht="26.25" x14ac:dyDescent="0.25">
      <c r="A133" s="119" t="s">
        <v>339</v>
      </c>
      <c r="B133" s="113" t="s">
        <v>353</v>
      </c>
      <c r="C133" s="113" t="s">
        <v>340</v>
      </c>
      <c r="D133" s="114">
        <f t="shared" si="24"/>
        <v>8858.2000000000007</v>
      </c>
      <c r="E133" s="114">
        <f t="shared" si="24"/>
        <v>9056.1</v>
      </c>
      <c r="F133" s="114">
        <f t="shared" si="24"/>
        <v>0</v>
      </c>
    </row>
    <row r="134" spans="1:6" s="27" customFormat="1" ht="15" x14ac:dyDescent="0.25">
      <c r="A134" s="119" t="s">
        <v>341</v>
      </c>
      <c r="B134" s="113" t="s">
        <v>353</v>
      </c>
      <c r="C134" s="113" t="s">
        <v>342</v>
      </c>
      <c r="D134" s="114">
        <v>8858.2000000000007</v>
      </c>
      <c r="E134" s="114">
        <v>9056.1</v>
      </c>
      <c r="F134" s="114">
        <v>0</v>
      </c>
    </row>
    <row r="135" spans="1:6" s="27" customFormat="1" ht="31.5" customHeight="1" x14ac:dyDescent="0.25">
      <c r="A135" s="119" t="s">
        <v>796</v>
      </c>
      <c r="B135" s="113" t="s">
        <v>410</v>
      </c>
      <c r="C135" s="113" t="s">
        <v>58</v>
      </c>
      <c r="D135" s="114">
        <f>D136+D159</f>
        <v>5553.5999999999995</v>
      </c>
      <c r="E135" s="114">
        <f>E136+E159</f>
        <v>4958.8999999999996</v>
      </c>
      <c r="F135" s="114">
        <f>F136+F159</f>
        <v>4927.1999999999989</v>
      </c>
    </row>
    <row r="136" spans="1:6" s="27" customFormat="1" ht="33" customHeight="1" x14ac:dyDescent="0.25">
      <c r="A136" s="119" t="s">
        <v>411</v>
      </c>
      <c r="B136" s="113" t="s">
        <v>412</v>
      </c>
      <c r="C136" s="113" t="s">
        <v>58</v>
      </c>
      <c r="D136" s="114">
        <f>D142+D150+D153+D145+D156+D137</f>
        <v>4942.5999999999995</v>
      </c>
      <c r="E136" s="114">
        <f t="shared" ref="E136:F136" si="25">E142+E150+E153+E145</f>
        <v>4660.5</v>
      </c>
      <c r="F136" s="114">
        <f t="shared" si="25"/>
        <v>4628.7999999999993</v>
      </c>
    </row>
    <row r="137" spans="1:6" s="27" customFormat="1" ht="39.75" hidden="1" customHeight="1" x14ac:dyDescent="0.25">
      <c r="A137" s="119" t="s">
        <v>643</v>
      </c>
      <c r="B137" s="113" t="s">
        <v>681</v>
      </c>
      <c r="C137" s="113" t="s">
        <v>58</v>
      </c>
      <c r="D137" s="114">
        <f>D138+D140</f>
        <v>0</v>
      </c>
      <c r="E137" s="114">
        <v>0</v>
      </c>
      <c r="F137" s="114">
        <v>0</v>
      </c>
    </row>
    <row r="138" spans="1:6" s="27" customFormat="1" ht="30" hidden="1" customHeight="1" x14ac:dyDescent="0.25">
      <c r="A138" s="119" t="s">
        <v>77</v>
      </c>
      <c r="B138" s="113" t="s">
        <v>681</v>
      </c>
      <c r="C138" s="113" t="s">
        <v>78</v>
      </c>
      <c r="D138" s="114">
        <f>D139</f>
        <v>0</v>
      </c>
      <c r="E138" s="114">
        <v>0</v>
      </c>
      <c r="F138" s="114">
        <v>0</v>
      </c>
    </row>
    <row r="139" spans="1:6" s="27" customFormat="1" ht="27.75" hidden="1" customHeight="1" x14ac:dyDescent="0.25">
      <c r="A139" s="119" t="s">
        <v>208</v>
      </c>
      <c r="B139" s="113" t="s">
        <v>681</v>
      </c>
      <c r="C139" s="113" t="s">
        <v>80</v>
      </c>
      <c r="D139" s="114">
        <v>0</v>
      </c>
      <c r="E139" s="114">
        <v>0</v>
      </c>
      <c r="F139" s="114">
        <v>0</v>
      </c>
    </row>
    <row r="140" spans="1:6" s="27" customFormat="1" ht="18.75" hidden="1" customHeight="1" x14ac:dyDescent="0.25">
      <c r="A140" s="119" t="s">
        <v>81</v>
      </c>
      <c r="B140" s="113" t="s">
        <v>681</v>
      </c>
      <c r="C140" s="113" t="s">
        <v>82</v>
      </c>
      <c r="D140" s="114">
        <f>D141</f>
        <v>0</v>
      </c>
      <c r="E140" s="114">
        <v>0</v>
      </c>
      <c r="F140" s="114">
        <v>0</v>
      </c>
    </row>
    <row r="141" spans="1:6" s="27" customFormat="1" ht="20.25" hidden="1" customHeight="1" x14ac:dyDescent="0.25">
      <c r="A141" s="119" t="s">
        <v>83</v>
      </c>
      <c r="B141" s="113" t="s">
        <v>681</v>
      </c>
      <c r="C141" s="113" t="s">
        <v>84</v>
      </c>
      <c r="D141" s="114">
        <v>0</v>
      </c>
      <c r="E141" s="114">
        <v>0</v>
      </c>
      <c r="F141" s="114">
        <v>0</v>
      </c>
    </row>
    <row r="142" spans="1:6" s="27" customFormat="1" ht="29.25" customHeight="1" x14ac:dyDescent="0.25">
      <c r="A142" s="119" t="s">
        <v>190</v>
      </c>
      <c r="B142" s="113" t="s">
        <v>413</v>
      </c>
      <c r="C142" s="113" t="s">
        <v>58</v>
      </c>
      <c r="D142" s="114">
        <f>D143+D148</f>
        <v>3850.7</v>
      </c>
      <c r="E142" s="114">
        <f>E143+E148</f>
        <v>3478</v>
      </c>
      <c r="F142" s="114">
        <f>F143+F148</f>
        <v>3591.6</v>
      </c>
    </row>
    <row r="143" spans="1:6" s="27" customFormat="1" ht="67.5" customHeight="1" x14ac:dyDescent="0.25">
      <c r="A143" s="119" t="s">
        <v>67</v>
      </c>
      <c r="B143" s="113" t="s">
        <v>413</v>
      </c>
      <c r="C143" s="113" t="s">
        <v>68</v>
      </c>
      <c r="D143" s="114">
        <f>D144</f>
        <v>3185.9</v>
      </c>
      <c r="E143" s="114">
        <f>E144</f>
        <v>3478</v>
      </c>
      <c r="F143" s="114">
        <f>F144</f>
        <v>3591.6</v>
      </c>
    </row>
    <row r="144" spans="1:6" s="27" customFormat="1" ht="18" customHeight="1" x14ac:dyDescent="0.25">
      <c r="A144" s="119" t="s">
        <v>192</v>
      </c>
      <c r="B144" s="113" t="s">
        <v>413</v>
      </c>
      <c r="C144" s="113" t="s">
        <v>193</v>
      </c>
      <c r="D144" s="114">
        <v>3185.9</v>
      </c>
      <c r="E144" s="114">
        <v>3478</v>
      </c>
      <c r="F144" s="114">
        <v>3591.6</v>
      </c>
    </row>
    <row r="145" spans="1:6" s="27" customFormat="1" ht="60.75" customHeight="1" x14ac:dyDescent="0.25">
      <c r="A145" s="119" t="s">
        <v>686</v>
      </c>
      <c r="B145" s="113" t="s">
        <v>731</v>
      </c>
      <c r="C145" s="113" t="s">
        <v>58</v>
      </c>
      <c r="D145" s="114">
        <f>D146</f>
        <v>161.69999999999999</v>
      </c>
      <c r="E145" s="114">
        <f t="shared" ref="E145:F146" si="26">E146</f>
        <v>184.3</v>
      </c>
      <c r="F145" s="114">
        <f t="shared" si="26"/>
        <v>198</v>
      </c>
    </row>
    <row r="146" spans="1:6" s="27" customFormat="1" ht="69.75" customHeight="1" x14ac:dyDescent="0.25">
      <c r="A146" s="119" t="s">
        <v>67</v>
      </c>
      <c r="B146" s="113" t="s">
        <v>731</v>
      </c>
      <c r="C146" s="113" t="s">
        <v>68</v>
      </c>
      <c r="D146" s="114">
        <f>D147</f>
        <v>161.69999999999999</v>
      </c>
      <c r="E146" s="114">
        <f t="shared" si="26"/>
        <v>184.3</v>
      </c>
      <c r="F146" s="114">
        <f t="shared" si="26"/>
        <v>198</v>
      </c>
    </row>
    <row r="147" spans="1:6" s="27" customFormat="1" ht="18" customHeight="1" x14ac:dyDescent="0.25">
      <c r="A147" s="119" t="s">
        <v>192</v>
      </c>
      <c r="B147" s="113" t="s">
        <v>731</v>
      </c>
      <c r="C147" s="113" t="s">
        <v>193</v>
      </c>
      <c r="D147" s="114">
        <v>161.69999999999999</v>
      </c>
      <c r="E147" s="114">
        <v>184.3</v>
      </c>
      <c r="F147" s="114">
        <v>198</v>
      </c>
    </row>
    <row r="148" spans="1:6" s="27" customFormat="1" ht="30" customHeight="1" x14ac:dyDescent="0.25">
      <c r="A148" s="119" t="s">
        <v>77</v>
      </c>
      <c r="B148" s="113" t="s">
        <v>413</v>
      </c>
      <c r="C148" s="113" t="s">
        <v>78</v>
      </c>
      <c r="D148" s="114">
        <f>D149</f>
        <v>664.8</v>
      </c>
      <c r="E148" s="114">
        <f>E149</f>
        <v>0</v>
      </c>
      <c r="F148" s="114">
        <f>F149</f>
        <v>0</v>
      </c>
    </row>
    <row r="149" spans="1:6" s="27" customFormat="1" ht="26.25" x14ac:dyDescent="0.25">
      <c r="A149" s="119" t="s">
        <v>208</v>
      </c>
      <c r="B149" s="113" t="s">
        <v>413</v>
      </c>
      <c r="C149" s="113" t="s">
        <v>80</v>
      </c>
      <c r="D149" s="114">
        <v>664.8</v>
      </c>
      <c r="E149" s="114">
        <v>0</v>
      </c>
      <c r="F149" s="114">
        <v>0</v>
      </c>
    </row>
    <row r="150" spans="1:6" s="27" customFormat="1" ht="51.75" x14ac:dyDescent="0.25">
      <c r="A150" s="119" t="s">
        <v>188</v>
      </c>
      <c r="B150" s="113" t="s">
        <v>414</v>
      </c>
      <c r="C150" s="113" t="s">
        <v>58</v>
      </c>
      <c r="D150" s="114">
        <f t="shared" ref="D150:F151" si="27">D151</f>
        <v>445.2</v>
      </c>
      <c r="E150" s="114">
        <f t="shared" si="27"/>
        <v>445.2</v>
      </c>
      <c r="F150" s="114">
        <f t="shared" si="27"/>
        <v>245.2</v>
      </c>
    </row>
    <row r="151" spans="1:6" s="27" customFormat="1" ht="18.75" customHeight="1" x14ac:dyDescent="0.25">
      <c r="A151" s="119" t="s">
        <v>81</v>
      </c>
      <c r="B151" s="113" t="s">
        <v>414</v>
      </c>
      <c r="C151" s="113" t="s">
        <v>82</v>
      </c>
      <c r="D151" s="114">
        <f t="shared" si="27"/>
        <v>445.2</v>
      </c>
      <c r="E151" s="114">
        <f t="shared" si="27"/>
        <v>445.2</v>
      </c>
      <c r="F151" s="114">
        <f t="shared" si="27"/>
        <v>245.2</v>
      </c>
    </row>
    <row r="152" spans="1:6" s="27" customFormat="1" ht="18" customHeight="1" x14ac:dyDescent="0.25">
      <c r="A152" s="119" t="s">
        <v>83</v>
      </c>
      <c r="B152" s="113" t="s">
        <v>414</v>
      </c>
      <c r="C152" s="113" t="s">
        <v>84</v>
      </c>
      <c r="D152" s="114">
        <v>445.2</v>
      </c>
      <c r="E152" s="114">
        <v>445.2</v>
      </c>
      <c r="F152" s="114">
        <v>245.2</v>
      </c>
    </row>
    <row r="153" spans="1:6" s="27" customFormat="1" ht="42.75" customHeight="1" x14ac:dyDescent="0.25">
      <c r="A153" s="119" t="s">
        <v>727</v>
      </c>
      <c r="B153" s="113" t="s">
        <v>730</v>
      </c>
      <c r="C153" s="113" t="s">
        <v>58</v>
      </c>
      <c r="D153" s="114">
        <f t="shared" ref="D153:F154" si="28">D154</f>
        <v>485</v>
      </c>
      <c r="E153" s="114">
        <f t="shared" si="28"/>
        <v>553</v>
      </c>
      <c r="F153" s="114">
        <f t="shared" si="28"/>
        <v>594</v>
      </c>
    </row>
    <row r="154" spans="1:6" s="27" customFormat="1" ht="66.75" customHeight="1" x14ac:dyDescent="0.25">
      <c r="A154" s="119" t="s">
        <v>67</v>
      </c>
      <c r="B154" s="113" t="s">
        <v>730</v>
      </c>
      <c r="C154" s="113" t="s">
        <v>68</v>
      </c>
      <c r="D154" s="114">
        <f t="shared" si="28"/>
        <v>485</v>
      </c>
      <c r="E154" s="114">
        <f t="shared" si="28"/>
        <v>553</v>
      </c>
      <c r="F154" s="114">
        <f t="shared" si="28"/>
        <v>594</v>
      </c>
    </row>
    <row r="155" spans="1:6" s="27" customFormat="1" ht="18" customHeight="1" x14ac:dyDescent="0.25">
      <c r="A155" s="119" t="s">
        <v>192</v>
      </c>
      <c r="B155" s="113" t="s">
        <v>730</v>
      </c>
      <c r="C155" s="113" t="s">
        <v>193</v>
      </c>
      <c r="D155" s="114">
        <v>485</v>
      </c>
      <c r="E155" s="114">
        <v>553</v>
      </c>
      <c r="F155" s="114">
        <v>594</v>
      </c>
    </row>
    <row r="156" spans="1:6" s="27" customFormat="1" ht="28.5" hidden="1" customHeight="1" x14ac:dyDescent="0.25">
      <c r="A156" s="119" t="s">
        <v>679</v>
      </c>
      <c r="B156" s="113" t="s">
        <v>680</v>
      </c>
      <c r="C156" s="113" t="s">
        <v>58</v>
      </c>
      <c r="D156" s="114">
        <f>D157</f>
        <v>0</v>
      </c>
      <c r="E156" s="114">
        <v>0</v>
      </c>
      <c r="F156" s="114">
        <v>0</v>
      </c>
    </row>
    <row r="157" spans="1:6" s="27" customFormat="1" ht="30" hidden="1" customHeight="1" x14ac:dyDescent="0.25">
      <c r="A157" s="119" t="s">
        <v>77</v>
      </c>
      <c r="B157" s="113" t="s">
        <v>680</v>
      </c>
      <c r="C157" s="113" t="s">
        <v>78</v>
      </c>
      <c r="D157" s="114">
        <f>D158</f>
        <v>0</v>
      </c>
      <c r="E157" s="114">
        <v>0</v>
      </c>
      <c r="F157" s="114">
        <v>0</v>
      </c>
    </row>
    <row r="158" spans="1:6" s="27" customFormat="1" ht="30.75" hidden="1" customHeight="1" x14ac:dyDescent="0.25">
      <c r="A158" s="119" t="s">
        <v>208</v>
      </c>
      <c r="B158" s="113" t="s">
        <v>680</v>
      </c>
      <c r="C158" s="113" t="s">
        <v>80</v>
      </c>
      <c r="D158" s="114">
        <v>0</v>
      </c>
      <c r="E158" s="114">
        <v>0</v>
      </c>
      <c r="F158" s="114">
        <v>0</v>
      </c>
    </row>
    <row r="159" spans="1:6" s="27" customFormat="1" ht="42" customHeight="1" x14ac:dyDescent="0.25">
      <c r="A159" s="119" t="s">
        <v>415</v>
      </c>
      <c r="B159" s="113" t="s">
        <v>416</v>
      </c>
      <c r="C159" s="113" t="s">
        <v>58</v>
      </c>
      <c r="D159" s="114">
        <f>D160</f>
        <v>611</v>
      </c>
      <c r="E159" s="114">
        <f t="shared" ref="E159:F161" si="29">E160</f>
        <v>298.39999999999998</v>
      </c>
      <c r="F159" s="114">
        <f t="shared" si="29"/>
        <v>298.39999999999998</v>
      </c>
    </row>
    <row r="160" spans="1:6" s="27" customFormat="1" ht="28.5" customHeight="1" x14ac:dyDescent="0.25">
      <c r="A160" s="119" t="s">
        <v>190</v>
      </c>
      <c r="B160" s="113" t="s">
        <v>417</v>
      </c>
      <c r="C160" s="113" t="s">
        <v>58</v>
      </c>
      <c r="D160" s="114">
        <f>D161</f>
        <v>611</v>
      </c>
      <c r="E160" s="114">
        <f t="shared" si="29"/>
        <v>298.39999999999998</v>
      </c>
      <c r="F160" s="114">
        <f t="shared" si="29"/>
        <v>298.39999999999998</v>
      </c>
    </row>
    <row r="161" spans="1:6" s="27" customFormat="1" ht="32.25" customHeight="1" x14ac:dyDescent="0.25">
      <c r="A161" s="119" t="s">
        <v>77</v>
      </c>
      <c r="B161" s="113" t="s">
        <v>417</v>
      </c>
      <c r="C161" s="113" t="s">
        <v>78</v>
      </c>
      <c r="D161" s="114">
        <f>D162</f>
        <v>611</v>
      </c>
      <c r="E161" s="114">
        <f t="shared" si="29"/>
        <v>298.39999999999998</v>
      </c>
      <c r="F161" s="114">
        <f t="shared" si="29"/>
        <v>298.39999999999998</v>
      </c>
    </row>
    <row r="162" spans="1:6" s="27" customFormat="1" ht="30.75" customHeight="1" x14ac:dyDescent="0.25">
      <c r="A162" s="119" t="s">
        <v>208</v>
      </c>
      <c r="B162" s="113" t="s">
        <v>417</v>
      </c>
      <c r="C162" s="113" t="s">
        <v>80</v>
      </c>
      <c r="D162" s="114">
        <v>611</v>
      </c>
      <c r="E162" s="114">
        <f>398.4-100</f>
        <v>298.39999999999998</v>
      </c>
      <c r="F162" s="114">
        <v>298.39999999999998</v>
      </c>
    </row>
    <row r="163" spans="1:6" s="27" customFormat="1" ht="42" customHeight="1" x14ac:dyDescent="0.25">
      <c r="A163" s="119" t="s">
        <v>784</v>
      </c>
      <c r="B163" s="113" t="s">
        <v>356</v>
      </c>
      <c r="C163" s="113" t="s">
        <v>58</v>
      </c>
      <c r="D163" s="114">
        <f>D164+D168+D178+D185</f>
        <v>412</v>
      </c>
      <c r="E163" s="114">
        <f>E164+E168+E178</f>
        <v>0</v>
      </c>
      <c r="F163" s="114">
        <f>F164+F168+F178</f>
        <v>0</v>
      </c>
    </row>
    <row r="164" spans="1:6" s="27" customFormat="1" ht="43.5" customHeight="1" x14ac:dyDescent="0.25">
      <c r="A164" s="119" t="s">
        <v>438</v>
      </c>
      <c r="B164" s="113" t="s">
        <v>439</v>
      </c>
      <c r="C164" s="113" t="s">
        <v>58</v>
      </c>
      <c r="D164" s="114">
        <f>D165</f>
        <v>30</v>
      </c>
      <c r="E164" s="114">
        <f t="shared" ref="E164:F166" si="30">E165</f>
        <v>0</v>
      </c>
      <c r="F164" s="114">
        <f t="shared" si="30"/>
        <v>0</v>
      </c>
    </row>
    <row r="165" spans="1:6" s="27" customFormat="1" ht="15" x14ac:dyDescent="0.25">
      <c r="A165" s="119" t="s">
        <v>134</v>
      </c>
      <c r="B165" s="113" t="s">
        <v>440</v>
      </c>
      <c r="C165" s="113" t="s">
        <v>58</v>
      </c>
      <c r="D165" s="114">
        <f>D166</f>
        <v>30</v>
      </c>
      <c r="E165" s="114">
        <f t="shared" si="30"/>
        <v>0</v>
      </c>
      <c r="F165" s="114">
        <f t="shared" si="30"/>
        <v>0</v>
      </c>
    </row>
    <row r="166" spans="1:6" s="27" customFormat="1" ht="29.25" customHeight="1" x14ac:dyDescent="0.25">
      <c r="A166" s="119" t="s">
        <v>77</v>
      </c>
      <c r="B166" s="113" t="s">
        <v>440</v>
      </c>
      <c r="C166" s="113" t="s">
        <v>78</v>
      </c>
      <c r="D166" s="114">
        <f>D167</f>
        <v>30</v>
      </c>
      <c r="E166" s="114">
        <f t="shared" si="30"/>
        <v>0</v>
      </c>
      <c r="F166" s="114">
        <f t="shared" si="30"/>
        <v>0</v>
      </c>
    </row>
    <row r="167" spans="1:6" s="27" customFormat="1" ht="26.25" x14ac:dyDescent="0.25">
      <c r="A167" s="119" t="s">
        <v>208</v>
      </c>
      <c r="B167" s="113" t="s">
        <v>440</v>
      </c>
      <c r="C167" s="113" t="s">
        <v>80</v>
      </c>
      <c r="D167" s="114">
        <v>30</v>
      </c>
      <c r="E167" s="114">
        <v>0</v>
      </c>
      <c r="F167" s="114">
        <v>0</v>
      </c>
    </row>
    <row r="168" spans="1:6" s="27" customFormat="1" ht="66.75" customHeight="1" x14ac:dyDescent="0.25">
      <c r="A168" s="119" t="s">
        <v>384</v>
      </c>
      <c r="B168" s="113" t="s">
        <v>358</v>
      </c>
      <c r="C168" s="113" t="s">
        <v>58</v>
      </c>
      <c r="D168" s="114">
        <f>D169</f>
        <v>362</v>
      </c>
      <c r="E168" s="114">
        <f>E169</f>
        <v>0</v>
      </c>
      <c r="F168" s="114">
        <f>F169</f>
        <v>0</v>
      </c>
    </row>
    <row r="169" spans="1:6" s="27" customFormat="1" ht="15" x14ac:dyDescent="0.25">
      <c r="A169" s="119" t="s">
        <v>134</v>
      </c>
      <c r="B169" s="113" t="s">
        <v>359</v>
      </c>
      <c r="C169" s="113" t="s">
        <v>58</v>
      </c>
      <c r="D169" s="114">
        <f>D170+D172</f>
        <v>362</v>
      </c>
      <c r="E169" s="114">
        <f>E170+E172</f>
        <v>0</v>
      </c>
      <c r="F169" s="114">
        <f>F170+F172</f>
        <v>0</v>
      </c>
    </row>
    <row r="170" spans="1:6" s="27" customFormat="1" ht="69" customHeight="1" x14ac:dyDescent="0.25">
      <c r="A170" s="119" t="s">
        <v>67</v>
      </c>
      <c r="B170" s="113" t="s">
        <v>359</v>
      </c>
      <c r="C170" s="113" t="s">
        <v>68</v>
      </c>
      <c r="D170" s="114">
        <f>D171</f>
        <v>221.8</v>
      </c>
      <c r="E170" s="114">
        <f>E171</f>
        <v>0</v>
      </c>
      <c r="F170" s="114">
        <f>F171</f>
        <v>0</v>
      </c>
    </row>
    <row r="171" spans="1:6" s="27" customFormat="1" ht="15" x14ac:dyDescent="0.25">
      <c r="A171" s="119" t="s">
        <v>192</v>
      </c>
      <c r="B171" s="113" t="s">
        <v>359</v>
      </c>
      <c r="C171" s="113" t="s">
        <v>193</v>
      </c>
      <c r="D171" s="114">
        <f>34+187.8</f>
        <v>221.8</v>
      </c>
      <c r="E171" s="114">
        <v>0</v>
      </c>
      <c r="F171" s="114">
        <v>0</v>
      </c>
    </row>
    <row r="172" spans="1:6" s="27" customFormat="1" ht="30" customHeight="1" x14ac:dyDescent="0.25">
      <c r="A172" s="119" t="s">
        <v>77</v>
      </c>
      <c r="B172" s="113" t="s">
        <v>359</v>
      </c>
      <c r="C172" s="113" t="s">
        <v>78</v>
      </c>
      <c r="D172" s="114">
        <f>D173</f>
        <v>140.19999999999999</v>
      </c>
      <c r="E172" s="114">
        <f>E173</f>
        <v>0</v>
      </c>
      <c r="F172" s="114">
        <f>F173</f>
        <v>0</v>
      </c>
    </row>
    <row r="173" spans="1:6" s="27" customFormat="1" ht="26.25" x14ac:dyDescent="0.25">
      <c r="A173" s="119" t="s">
        <v>208</v>
      </c>
      <c r="B173" s="113" t="s">
        <v>359</v>
      </c>
      <c r="C173" s="113" t="s">
        <v>80</v>
      </c>
      <c r="D173" s="114">
        <v>140.19999999999999</v>
      </c>
      <c r="E173" s="114">
        <v>0</v>
      </c>
      <c r="F173" s="114">
        <v>0</v>
      </c>
    </row>
    <row r="174" spans="1:6" s="27" customFormat="1" ht="17.25" hidden="1" customHeight="1" x14ac:dyDescent="0.25">
      <c r="A174" s="119" t="s">
        <v>441</v>
      </c>
      <c r="B174" s="113" t="s">
        <v>442</v>
      </c>
      <c r="C174" s="113" t="s">
        <v>58</v>
      </c>
      <c r="D174" s="114">
        <f>D175</f>
        <v>0</v>
      </c>
      <c r="E174" s="114">
        <f t="shared" ref="E174:F176" si="31">E175</f>
        <v>0</v>
      </c>
      <c r="F174" s="114">
        <f t="shared" si="31"/>
        <v>0</v>
      </c>
    </row>
    <row r="175" spans="1:6" s="27" customFormat="1" ht="15" hidden="1" x14ac:dyDescent="0.25">
      <c r="A175" s="119" t="s">
        <v>134</v>
      </c>
      <c r="B175" s="113" t="s">
        <v>443</v>
      </c>
      <c r="C175" s="113" t="s">
        <v>58</v>
      </c>
      <c r="D175" s="114">
        <f>D176</f>
        <v>0</v>
      </c>
      <c r="E175" s="114">
        <f t="shared" si="31"/>
        <v>0</v>
      </c>
      <c r="F175" s="114">
        <f t="shared" si="31"/>
        <v>0</v>
      </c>
    </row>
    <row r="176" spans="1:6" s="27" customFormat="1" ht="28.5" hidden="1" customHeight="1" x14ac:dyDescent="0.25">
      <c r="A176" s="119" t="s">
        <v>77</v>
      </c>
      <c r="B176" s="113" t="s">
        <v>443</v>
      </c>
      <c r="C176" s="113" t="s">
        <v>78</v>
      </c>
      <c r="D176" s="114">
        <f>D177</f>
        <v>0</v>
      </c>
      <c r="E176" s="114">
        <f t="shared" si="31"/>
        <v>0</v>
      </c>
      <c r="F176" s="114">
        <f t="shared" si="31"/>
        <v>0</v>
      </c>
    </row>
    <row r="177" spans="1:6" s="27" customFormat="1" ht="26.25" hidden="1" x14ac:dyDescent="0.25">
      <c r="A177" s="119" t="s">
        <v>208</v>
      </c>
      <c r="B177" s="113" t="s">
        <v>443</v>
      </c>
      <c r="C177" s="113" t="s">
        <v>80</v>
      </c>
      <c r="D177" s="114"/>
      <c r="E177" s="114"/>
      <c r="F177" s="114"/>
    </row>
    <row r="178" spans="1:6" s="27" customFormat="1" ht="26.25" x14ac:dyDescent="0.25">
      <c r="A178" s="119" t="s">
        <v>444</v>
      </c>
      <c r="B178" s="113" t="s">
        <v>445</v>
      </c>
      <c r="C178" s="113" t="s">
        <v>58</v>
      </c>
      <c r="D178" s="114">
        <f>D179+D182</f>
        <v>20</v>
      </c>
      <c r="E178" s="114">
        <f t="shared" ref="E178:F180" si="32">E179</f>
        <v>0</v>
      </c>
      <c r="F178" s="114">
        <f t="shared" si="32"/>
        <v>0</v>
      </c>
    </row>
    <row r="179" spans="1:6" s="27" customFormat="1" ht="15" x14ac:dyDescent="0.25">
      <c r="A179" s="119" t="s">
        <v>134</v>
      </c>
      <c r="B179" s="113" t="s">
        <v>446</v>
      </c>
      <c r="C179" s="113" t="s">
        <v>58</v>
      </c>
      <c r="D179" s="114">
        <f>D180</f>
        <v>20</v>
      </c>
      <c r="E179" s="114">
        <f t="shared" si="32"/>
        <v>0</v>
      </c>
      <c r="F179" s="114">
        <f t="shared" si="32"/>
        <v>0</v>
      </c>
    </row>
    <row r="180" spans="1:6" s="27" customFormat="1" ht="30" customHeight="1" x14ac:dyDescent="0.25">
      <c r="A180" s="119" t="s">
        <v>77</v>
      </c>
      <c r="B180" s="113" t="s">
        <v>446</v>
      </c>
      <c r="C180" s="113" t="s">
        <v>78</v>
      </c>
      <c r="D180" s="114">
        <f>D181</f>
        <v>20</v>
      </c>
      <c r="E180" s="114">
        <f t="shared" si="32"/>
        <v>0</v>
      </c>
      <c r="F180" s="114">
        <f t="shared" si="32"/>
        <v>0</v>
      </c>
    </row>
    <row r="181" spans="1:6" s="27" customFormat="1" ht="26.25" x14ac:dyDescent="0.25">
      <c r="A181" s="119" t="s">
        <v>208</v>
      </c>
      <c r="B181" s="113" t="s">
        <v>446</v>
      </c>
      <c r="C181" s="113" t="s">
        <v>80</v>
      </c>
      <c r="D181" s="114">
        <v>20</v>
      </c>
      <c r="E181" s="114">
        <v>0</v>
      </c>
      <c r="F181" s="114">
        <v>0</v>
      </c>
    </row>
    <row r="182" spans="1:6" s="27" customFormat="1" ht="39" hidden="1" x14ac:dyDescent="0.25">
      <c r="A182" s="119" t="s">
        <v>643</v>
      </c>
      <c r="B182" s="113" t="s">
        <v>685</v>
      </c>
      <c r="C182" s="113" t="s">
        <v>58</v>
      </c>
      <c r="D182" s="114">
        <f>D183</f>
        <v>0</v>
      </c>
      <c r="E182" s="114">
        <v>0</v>
      </c>
      <c r="F182" s="114">
        <v>0</v>
      </c>
    </row>
    <row r="183" spans="1:6" s="27" customFormat="1" ht="26.25" hidden="1" x14ac:dyDescent="0.25">
      <c r="A183" s="119" t="s">
        <v>77</v>
      </c>
      <c r="B183" s="113" t="s">
        <v>685</v>
      </c>
      <c r="C183" s="113" t="s">
        <v>78</v>
      </c>
      <c r="D183" s="114">
        <f>D184</f>
        <v>0</v>
      </c>
      <c r="E183" s="114">
        <v>0</v>
      </c>
      <c r="F183" s="114">
        <v>0</v>
      </c>
    </row>
    <row r="184" spans="1:6" s="27" customFormat="1" ht="26.25" hidden="1" x14ac:dyDescent="0.25">
      <c r="A184" s="119" t="s">
        <v>208</v>
      </c>
      <c r="B184" s="113" t="s">
        <v>685</v>
      </c>
      <c r="C184" s="113" t="s">
        <v>80</v>
      </c>
      <c r="D184" s="114">
        <v>0</v>
      </c>
      <c r="E184" s="114">
        <v>0</v>
      </c>
      <c r="F184" s="114">
        <v>0</v>
      </c>
    </row>
    <row r="185" spans="1:6" s="27" customFormat="1" ht="26.25" hidden="1" x14ac:dyDescent="0.25">
      <c r="A185" s="119" t="s">
        <v>666</v>
      </c>
      <c r="B185" s="113" t="s">
        <v>667</v>
      </c>
      <c r="C185" s="113" t="s">
        <v>58</v>
      </c>
      <c r="D185" s="114">
        <f>D189+D192+D186</f>
        <v>0</v>
      </c>
      <c r="E185" s="114">
        <v>0</v>
      </c>
      <c r="F185" s="114">
        <v>0</v>
      </c>
    </row>
    <row r="186" spans="1:6" s="27" customFormat="1" ht="39" hidden="1" x14ac:dyDescent="0.25">
      <c r="A186" s="119" t="s">
        <v>668</v>
      </c>
      <c r="B186" s="113" t="s">
        <v>669</v>
      </c>
      <c r="C186" s="113" t="s">
        <v>58</v>
      </c>
      <c r="D186" s="114">
        <f>D187</f>
        <v>0</v>
      </c>
      <c r="E186" s="114">
        <v>0</v>
      </c>
      <c r="F186" s="114">
        <v>0</v>
      </c>
    </row>
    <row r="187" spans="1:6" s="27" customFormat="1" ht="26.25" hidden="1" x14ac:dyDescent="0.25">
      <c r="A187" s="119" t="s">
        <v>77</v>
      </c>
      <c r="B187" s="113" t="s">
        <v>669</v>
      </c>
      <c r="C187" s="113" t="s">
        <v>78</v>
      </c>
      <c r="D187" s="114">
        <f>D188</f>
        <v>0</v>
      </c>
      <c r="E187" s="114">
        <v>0</v>
      </c>
      <c r="F187" s="114">
        <v>0</v>
      </c>
    </row>
    <row r="188" spans="1:6" s="27" customFormat="1" ht="26.25" hidden="1" x14ac:dyDescent="0.25">
      <c r="A188" s="119" t="s">
        <v>208</v>
      </c>
      <c r="B188" s="113" t="s">
        <v>669</v>
      </c>
      <c r="C188" s="113" t="s">
        <v>80</v>
      </c>
      <c r="D188" s="114">
        <v>0</v>
      </c>
      <c r="E188" s="114">
        <v>0</v>
      </c>
      <c r="F188" s="114">
        <v>0</v>
      </c>
    </row>
    <row r="189" spans="1:6" s="27" customFormat="1" ht="39" hidden="1" x14ac:dyDescent="0.25">
      <c r="A189" s="119" t="s">
        <v>670</v>
      </c>
      <c r="B189" s="113" t="s">
        <v>671</v>
      </c>
      <c r="C189" s="113" t="s">
        <v>58</v>
      </c>
      <c r="D189" s="114">
        <f>D190</f>
        <v>0</v>
      </c>
      <c r="E189" s="114">
        <v>0</v>
      </c>
      <c r="F189" s="114">
        <v>0</v>
      </c>
    </row>
    <row r="190" spans="1:6" s="27" customFormat="1" ht="26.25" hidden="1" x14ac:dyDescent="0.25">
      <c r="A190" s="119" t="s">
        <v>77</v>
      </c>
      <c r="B190" s="113" t="s">
        <v>671</v>
      </c>
      <c r="C190" s="113" t="s">
        <v>78</v>
      </c>
      <c r="D190" s="114">
        <f>D191</f>
        <v>0</v>
      </c>
      <c r="E190" s="114">
        <v>0</v>
      </c>
      <c r="F190" s="114">
        <v>0</v>
      </c>
    </row>
    <row r="191" spans="1:6" s="27" customFormat="1" ht="26.25" hidden="1" x14ac:dyDescent="0.25">
      <c r="A191" s="119" t="s">
        <v>208</v>
      </c>
      <c r="B191" s="113" t="s">
        <v>671</v>
      </c>
      <c r="C191" s="113" t="s">
        <v>80</v>
      </c>
      <c r="D191" s="114">
        <v>0</v>
      </c>
      <c r="E191" s="114">
        <v>0</v>
      </c>
      <c r="F191" s="114">
        <v>0</v>
      </c>
    </row>
    <row r="192" spans="1:6" s="27" customFormat="1" ht="64.5" hidden="1" x14ac:dyDescent="0.25">
      <c r="A192" s="119" t="s">
        <v>672</v>
      </c>
      <c r="B192" s="113" t="s">
        <v>673</v>
      </c>
      <c r="C192" s="113" t="s">
        <v>58</v>
      </c>
      <c r="D192" s="114">
        <f>D193</f>
        <v>0</v>
      </c>
      <c r="E192" s="114">
        <v>0</v>
      </c>
      <c r="F192" s="114">
        <v>0</v>
      </c>
    </row>
    <row r="193" spans="1:6" s="27" customFormat="1" ht="26.25" hidden="1" x14ac:dyDescent="0.25">
      <c r="A193" s="119" t="s">
        <v>77</v>
      </c>
      <c r="B193" s="113" t="s">
        <v>673</v>
      </c>
      <c r="C193" s="113" t="s">
        <v>78</v>
      </c>
      <c r="D193" s="114">
        <f>D194</f>
        <v>0</v>
      </c>
      <c r="E193" s="114">
        <v>0</v>
      </c>
      <c r="F193" s="114">
        <v>0</v>
      </c>
    </row>
    <row r="194" spans="1:6" s="27" customFormat="1" ht="26.25" hidden="1" x14ac:dyDescent="0.25">
      <c r="A194" s="119" t="s">
        <v>208</v>
      </c>
      <c r="B194" s="113" t="s">
        <v>673</v>
      </c>
      <c r="C194" s="113" t="s">
        <v>80</v>
      </c>
      <c r="D194" s="114">
        <v>0</v>
      </c>
      <c r="E194" s="114">
        <v>0</v>
      </c>
      <c r="F194" s="114">
        <v>0</v>
      </c>
    </row>
    <row r="195" spans="1:6" s="27" customFormat="1" ht="15" hidden="1" x14ac:dyDescent="0.25">
      <c r="A195" s="119"/>
      <c r="B195" s="113"/>
      <c r="C195" s="113"/>
      <c r="D195" s="114"/>
      <c r="E195" s="114"/>
      <c r="F195" s="114"/>
    </row>
    <row r="196" spans="1:6" s="27" customFormat="1" ht="65.25" customHeight="1" x14ac:dyDescent="0.25">
      <c r="A196" s="119" t="s">
        <v>747</v>
      </c>
      <c r="B196" s="113" t="s">
        <v>153</v>
      </c>
      <c r="C196" s="113" t="s">
        <v>58</v>
      </c>
      <c r="D196" s="114">
        <f>D200+D204+D210+D214+D220+D224+D228+D232+D237+D242+D197</f>
        <v>1449.3999999999999</v>
      </c>
      <c r="E196" s="114">
        <f>E200+E204+E210+E214+E220+E224+E228+E232+E237+E242</f>
        <v>2157.1</v>
      </c>
      <c r="F196" s="114">
        <f>F200+F210+F224+F228+F241</f>
        <v>774</v>
      </c>
    </row>
    <row r="197" spans="1:6" s="27" customFormat="1" ht="43.5" hidden="1" customHeight="1" x14ac:dyDescent="0.25">
      <c r="A197" s="119" t="s">
        <v>643</v>
      </c>
      <c r="B197" s="113" t="s">
        <v>657</v>
      </c>
      <c r="C197" s="113" t="s">
        <v>58</v>
      </c>
      <c r="D197" s="114">
        <f>D198</f>
        <v>0</v>
      </c>
      <c r="E197" s="114">
        <v>0</v>
      </c>
      <c r="F197" s="114">
        <v>0</v>
      </c>
    </row>
    <row r="198" spans="1:6" s="27" customFormat="1" ht="31.5" hidden="1" customHeight="1" x14ac:dyDescent="0.25">
      <c r="A198" s="119" t="s">
        <v>77</v>
      </c>
      <c r="B198" s="113" t="s">
        <v>657</v>
      </c>
      <c r="C198" s="113" t="s">
        <v>78</v>
      </c>
      <c r="D198" s="114">
        <f>D199</f>
        <v>0</v>
      </c>
      <c r="E198" s="114">
        <v>0</v>
      </c>
      <c r="F198" s="114">
        <v>0</v>
      </c>
    </row>
    <row r="199" spans="1:6" s="27" customFormat="1" ht="33.75" hidden="1" customHeight="1" x14ac:dyDescent="0.25">
      <c r="A199" s="119" t="s">
        <v>208</v>
      </c>
      <c r="B199" s="113" t="s">
        <v>657</v>
      </c>
      <c r="C199" s="113" t="s">
        <v>80</v>
      </c>
      <c r="D199" s="114">
        <f>9602-9602</f>
        <v>0</v>
      </c>
      <c r="E199" s="114">
        <v>0</v>
      </c>
      <c r="F199" s="114">
        <v>0</v>
      </c>
    </row>
    <row r="200" spans="1:6" s="27" customFormat="1" ht="66.75" customHeight="1" x14ac:dyDescent="0.25">
      <c r="A200" s="119" t="s">
        <v>276</v>
      </c>
      <c r="B200" s="113" t="s">
        <v>277</v>
      </c>
      <c r="C200" s="113" t="s">
        <v>58</v>
      </c>
      <c r="D200" s="114">
        <f>D201</f>
        <v>272.3</v>
      </c>
      <c r="E200" s="114">
        <f t="shared" ref="E200:F202" si="33">E201</f>
        <v>272.3</v>
      </c>
      <c r="F200" s="114">
        <f t="shared" si="33"/>
        <v>100</v>
      </c>
    </row>
    <row r="201" spans="1:6" s="27" customFormat="1" ht="17.25" customHeight="1" x14ac:dyDescent="0.25">
      <c r="A201" s="119" t="s">
        <v>134</v>
      </c>
      <c r="B201" s="113" t="s">
        <v>278</v>
      </c>
      <c r="C201" s="113" t="s">
        <v>58</v>
      </c>
      <c r="D201" s="114">
        <f>D202</f>
        <v>272.3</v>
      </c>
      <c r="E201" s="114">
        <f t="shared" si="33"/>
        <v>272.3</v>
      </c>
      <c r="F201" s="114">
        <f t="shared" si="33"/>
        <v>100</v>
      </c>
    </row>
    <row r="202" spans="1:6" s="27" customFormat="1" ht="26.25" customHeight="1" x14ac:dyDescent="0.25">
      <c r="A202" s="119" t="s">
        <v>77</v>
      </c>
      <c r="B202" s="113" t="s">
        <v>278</v>
      </c>
      <c r="C202" s="113" t="s">
        <v>78</v>
      </c>
      <c r="D202" s="114">
        <f>D203</f>
        <v>272.3</v>
      </c>
      <c r="E202" s="114">
        <f t="shared" si="33"/>
        <v>272.3</v>
      </c>
      <c r="F202" s="114">
        <f t="shared" si="33"/>
        <v>100</v>
      </c>
    </row>
    <row r="203" spans="1:6" s="27" customFormat="1" ht="30" customHeight="1" x14ac:dyDescent="0.25">
      <c r="A203" s="119" t="s">
        <v>208</v>
      </c>
      <c r="B203" s="113" t="s">
        <v>278</v>
      </c>
      <c r="C203" s="113" t="s">
        <v>80</v>
      </c>
      <c r="D203" s="114">
        <v>272.3</v>
      </c>
      <c r="E203" s="114">
        <v>272.3</v>
      </c>
      <c r="F203" s="114">
        <v>100</v>
      </c>
    </row>
    <row r="204" spans="1:6" s="27" customFormat="1" ht="42" hidden="1" customHeight="1" x14ac:dyDescent="0.25">
      <c r="A204" s="119" t="s">
        <v>279</v>
      </c>
      <c r="B204" s="113" t="s">
        <v>280</v>
      </c>
      <c r="C204" s="113" t="s">
        <v>58</v>
      </c>
      <c r="D204" s="114">
        <f>D205</f>
        <v>0</v>
      </c>
      <c r="E204" s="114">
        <f>E205</f>
        <v>0</v>
      </c>
      <c r="F204" s="114">
        <f>F205</f>
        <v>0</v>
      </c>
    </row>
    <row r="205" spans="1:6" s="27" customFormat="1" ht="15" hidden="1" x14ac:dyDescent="0.25">
      <c r="A205" s="119" t="s">
        <v>134</v>
      </c>
      <c r="B205" s="113" t="s">
        <v>281</v>
      </c>
      <c r="C205" s="113" t="s">
        <v>58</v>
      </c>
      <c r="D205" s="114">
        <f>D206+D208</f>
        <v>0</v>
      </c>
      <c r="E205" s="114">
        <f>E206+E208</f>
        <v>0</v>
      </c>
      <c r="F205" s="114">
        <f>F206+F208</f>
        <v>0</v>
      </c>
    </row>
    <row r="206" spans="1:6" s="27" customFormat="1" ht="27.75" hidden="1" customHeight="1" x14ac:dyDescent="0.25">
      <c r="A206" s="119" t="s">
        <v>77</v>
      </c>
      <c r="B206" s="113" t="s">
        <v>281</v>
      </c>
      <c r="C206" s="113" t="s">
        <v>78</v>
      </c>
      <c r="D206" s="114">
        <f>D207</f>
        <v>0</v>
      </c>
      <c r="E206" s="114">
        <f>E207</f>
        <v>0</v>
      </c>
      <c r="F206" s="114">
        <f>F207</f>
        <v>0</v>
      </c>
    </row>
    <row r="207" spans="1:6" s="27" customFormat="1" ht="26.25" hidden="1" x14ac:dyDescent="0.25">
      <c r="A207" s="119" t="s">
        <v>79</v>
      </c>
      <c r="B207" s="113" t="s">
        <v>281</v>
      </c>
      <c r="C207" s="113" t="s">
        <v>80</v>
      </c>
      <c r="D207" s="114">
        <f>15.3+29.5-44.8</f>
        <v>0</v>
      </c>
      <c r="E207" s="114">
        <f>15.3+29.5-44.8</f>
        <v>0</v>
      </c>
      <c r="F207" s="114">
        <f>15.3+29.5-44.8</f>
        <v>0</v>
      </c>
    </row>
    <row r="208" spans="1:6" s="27" customFormat="1" ht="39" hidden="1" x14ac:dyDescent="0.25">
      <c r="A208" s="119" t="s">
        <v>179</v>
      </c>
      <c r="B208" s="113" t="s">
        <v>281</v>
      </c>
      <c r="C208" s="113" t="s">
        <v>180</v>
      </c>
      <c r="D208" s="114">
        <f>D209</f>
        <v>0</v>
      </c>
      <c r="E208" s="114">
        <f>E209</f>
        <v>0</v>
      </c>
      <c r="F208" s="114">
        <f>F209</f>
        <v>0</v>
      </c>
    </row>
    <row r="209" spans="1:6" s="27" customFormat="1" ht="15" hidden="1" x14ac:dyDescent="0.25">
      <c r="A209" s="119" t="s">
        <v>181</v>
      </c>
      <c r="B209" s="113" t="s">
        <v>281</v>
      </c>
      <c r="C209" s="113" t="s">
        <v>182</v>
      </c>
      <c r="D209" s="114"/>
      <c r="E209" s="114"/>
      <c r="F209" s="114"/>
    </row>
    <row r="210" spans="1:6" s="27" customFormat="1" ht="27.75" customHeight="1" x14ac:dyDescent="0.25">
      <c r="A210" s="119" t="s">
        <v>154</v>
      </c>
      <c r="B210" s="113" t="s">
        <v>155</v>
      </c>
      <c r="C210" s="113" t="s">
        <v>58</v>
      </c>
      <c r="D210" s="114">
        <f>D211</f>
        <v>206</v>
      </c>
      <c r="E210" s="114">
        <f t="shared" ref="E210:F212" si="34">E211</f>
        <v>206</v>
      </c>
      <c r="F210" s="114">
        <f t="shared" si="34"/>
        <v>106</v>
      </c>
    </row>
    <row r="211" spans="1:6" s="27" customFormat="1" ht="15" x14ac:dyDescent="0.25">
      <c r="A211" s="119" t="s">
        <v>134</v>
      </c>
      <c r="B211" s="113" t="s">
        <v>156</v>
      </c>
      <c r="C211" s="113" t="s">
        <v>58</v>
      </c>
      <c r="D211" s="114">
        <f>D212</f>
        <v>206</v>
      </c>
      <c r="E211" s="114">
        <f t="shared" si="34"/>
        <v>206</v>
      </c>
      <c r="F211" s="114">
        <f t="shared" si="34"/>
        <v>106</v>
      </c>
    </row>
    <row r="212" spans="1:6" s="27" customFormat="1" ht="32.25" customHeight="1" x14ac:dyDescent="0.25">
      <c r="A212" s="119" t="s">
        <v>77</v>
      </c>
      <c r="B212" s="113" t="s">
        <v>156</v>
      </c>
      <c r="C212" s="113" t="s">
        <v>78</v>
      </c>
      <c r="D212" s="114">
        <f>D213</f>
        <v>206</v>
      </c>
      <c r="E212" s="114">
        <f t="shared" si="34"/>
        <v>206</v>
      </c>
      <c r="F212" s="114">
        <f t="shared" si="34"/>
        <v>106</v>
      </c>
    </row>
    <row r="213" spans="1:6" s="27" customFormat="1" ht="26.25" x14ac:dyDescent="0.25">
      <c r="A213" s="119" t="s">
        <v>79</v>
      </c>
      <c r="B213" s="113" t="s">
        <v>156</v>
      </c>
      <c r="C213" s="113" t="s">
        <v>80</v>
      </c>
      <c r="D213" s="114">
        <v>206</v>
      </c>
      <c r="E213" s="114">
        <v>206</v>
      </c>
      <c r="F213" s="114">
        <v>106</v>
      </c>
    </row>
    <row r="214" spans="1:6" s="27" customFormat="1" ht="83.25" hidden="1" customHeight="1" x14ac:dyDescent="0.25">
      <c r="A214" s="119" t="s">
        <v>293</v>
      </c>
      <c r="B214" s="113" t="s">
        <v>294</v>
      </c>
      <c r="C214" s="113" t="s">
        <v>58</v>
      </c>
      <c r="D214" s="114">
        <f>D215</f>
        <v>0</v>
      </c>
      <c r="E214" s="114">
        <f>E215</f>
        <v>0</v>
      </c>
      <c r="F214" s="114">
        <f>F215</f>
        <v>0</v>
      </c>
    </row>
    <row r="215" spans="1:6" s="27" customFormat="1" ht="15" hidden="1" x14ac:dyDescent="0.25">
      <c r="A215" s="119" t="s">
        <v>134</v>
      </c>
      <c r="B215" s="113" t="s">
        <v>295</v>
      </c>
      <c r="C215" s="113" t="s">
        <v>58</v>
      </c>
      <c r="D215" s="114">
        <f>D216+D218</f>
        <v>0</v>
      </c>
      <c r="E215" s="114">
        <f>E216+E218</f>
        <v>0</v>
      </c>
      <c r="F215" s="114">
        <f>F216+F218</f>
        <v>0</v>
      </c>
    </row>
    <row r="216" spans="1:6" s="27" customFormat="1" ht="26.25" hidden="1" x14ac:dyDescent="0.25">
      <c r="A216" s="119" t="s">
        <v>77</v>
      </c>
      <c r="B216" s="113" t="s">
        <v>295</v>
      </c>
      <c r="C216" s="113" t="s">
        <v>78</v>
      </c>
      <c r="D216" s="114">
        <f>D217</f>
        <v>0</v>
      </c>
      <c r="E216" s="114">
        <f>E217</f>
        <v>0</v>
      </c>
      <c r="F216" s="114">
        <f>F217</f>
        <v>0</v>
      </c>
    </row>
    <row r="217" spans="1:6" s="27" customFormat="1" ht="26.25" hidden="1" x14ac:dyDescent="0.25">
      <c r="A217" s="119" t="s">
        <v>79</v>
      </c>
      <c r="B217" s="113" t="s">
        <v>295</v>
      </c>
      <c r="C217" s="113" t="s">
        <v>80</v>
      </c>
      <c r="D217" s="114">
        <f>50-50</f>
        <v>0</v>
      </c>
      <c r="E217" s="114">
        <f>50-50</f>
        <v>0</v>
      </c>
      <c r="F217" s="114">
        <f>50-50</f>
        <v>0</v>
      </c>
    </row>
    <row r="218" spans="1:6" s="27" customFormat="1" ht="27.75" hidden="1" customHeight="1" x14ac:dyDescent="0.25">
      <c r="A218" s="119" t="s">
        <v>620</v>
      </c>
      <c r="B218" s="113" t="s">
        <v>295</v>
      </c>
      <c r="C218" s="113" t="s">
        <v>180</v>
      </c>
      <c r="D218" s="114">
        <f>D219</f>
        <v>0</v>
      </c>
      <c r="E218" s="114">
        <f>E219</f>
        <v>0</v>
      </c>
      <c r="F218" s="114">
        <f>F219</f>
        <v>0</v>
      </c>
    </row>
    <row r="219" spans="1:6" s="27" customFormat="1" ht="15" hidden="1" x14ac:dyDescent="0.25">
      <c r="A219" s="119" t="s">
        <v>181</v>
      </c>
      <c r="B219" s="113" t="s">
        <v>295</v>
      </c>
      <c r="C219" s="113" t="s">
        <v>182</v>
      </c>
      <c r="D219" s="114">
        <f>4458-4458</f>
        <v>0</v>
      </c>
      <c r="E219" s="114">
        <v>0</v>
      </c>
      <c r="F219" s="114">
        <v>0</v>
      </c>
    </row>
    <row r="220" spans="1:6" s="27" customFormat="1" ht="26.25" hidden="1" customHeight="1" x14ac:dyDescent="0.25">
      <c r="A220" s="119" t="s">
        <v>254</v>
      </c>
      <c r="B220" s="113" t="s">
        <v>255</v>
      </c>
      <c r="C220" s="113" t="s">
        <v>58</v>
      </c>
      <c r="D220" s="114">
        <f>D221</f>
        <v>0</v>
      </c>
      <c r="E220" s="114">
        <f t="shared" ref="E220:F222" si="35">E221</f>
        <v>0</v>
      </c>
      <c r="F220" s="114">
        <f t="shared" si="35"/>
        <v>0</v>
      </c>
    </row>
    <row r="221" spans="1:6" s="27" customFormat="1" ht="30" hidden="1" customHeight="1" x14ac:dyDescent="0.25">
      <c r="A221" s="119" t="s">
        <v>134</v>
      </c>
      <c r="B221" s="113" t="s">
        <v>256</v>
      </c>
      <c r="C221" s="113" t="s">
        <v>58</v>
      </c>
      <c r="D221" s="114">
        <f>D222</f>
        <v>0</v>
      </c>
      <c r="E221" s="114">
        <f t="shared" si="35"/>
        <v>0</v>
      </c>
      <c r="F221" s="114">
        <f t="shared" si="35"/>
        <v>0</v>
      </c>
    </row>
    <row r="222" spans="1:6" s="27" customFormat="1" ht="30" hidden="1" customHeight="1" x14ac:dyDescent="0.25">
      <c r="A222" s="119" t="s">
        <v>77</v>
      </c>
      <c r="B222" s="113" t="s">
        <v>256</v>
      </c>
      <c r="C222" s="113" t="s">
        <v>78</v>
      </c>
      <c r="D222" s="114">
        <f>D223</f>
        <v>0</v>
      </c>
      <c r="E222" s="114">
        <f t="shared" si="35"/>
        <v>0</v>
      </c>
      <c r="F222" s="114">
        <f t="shared" si="35"/>
        <v>0</v>
      </c>
    </row>
    <row r="223" spans="1:6" s="27" customFormat="1" ht="30" hidden="1" customHeight="1" x14ac:dyDescent="0.25">
      <c r="A223" s="119" t="s">
        <v>79</v>
      </c>
      <c r="B223" s="113" t="s">
        <v>256</v>
      </c>
      <c r="C223" s="113" t="s">
        <v>80</v>
      </c>
      <c r="D223" s="114">
        <f>200-177.9-22.1</f>
        <v>0</v>
      </c>
      <c r="E223" s="114">
        <f>200-177.9-22.1</f>
        <v>0</v>
      </c>
      <c r="F223" s="114">
        <f>200-177.9-22.1</f>
        <v>0</v>
      </c>
    </row>
    <row r="224" spans="1:6" s="27" customFormat="1" ht="33" customHeight="1" x14ac:dyDescent="0.25">
      <c r="A224" s="119" t="s">
        <v>781</v>
      </c>
      <c r="B224" s="113" t="s">
        <v>283</v>
      </c>
      <c r="C224" s="113" t="s">
        <v>58</v>
      </c>
      <c r="D224" s="114">
        <f>D225</f>
        <v>600</v>
      </c>
      <c r="E224" s="114">
        <f t="shared" ref="E224:F226" si="36">E225</f>
        <v>800</v>
      </c>
      <c r="F224" s="114">
        <f t="shared" si="36"/>
        <v>260</v>
      </c>
    </row>
    <row r="225" spans="1:6" s="27" customFormat="1" ht="15" x14ac:dyDescent="0.25">
      <c r="A225" s="119" t="s">
        <v>134</v>
      </c>
      <c r="B225" s="113" t="s">
        <v>284</v>
      </c>
      <c r="C225" s="113" t="s">
        <v>58</v>
      </c>
      <c r="D225" s="114">
        <f>D226</f>
        <v>600</v>
      </c>
      <c r="E225" s="114">
        <f t="shared" si="36"/>
        <v>800</v>
      </c>
      <c r="F225" s="114">
        <f t="shared" si="36"/>
        <v>260</v>
      </c>
    </row>
    <row r="226" spans="1:6" s="27" customFormat="1" ht="26.25" x14ac:dyDescent="0.25">
      <c r="A226" s="119" t="s">
        <v>77</v>
      </c>
      <c r="B226" s="113" t="s">
        <v>284</v>
      </c>
      <c r="C226" s="113" t="s">
        <v>78</v>
      </c>
      <c r="D226" s="114">
        <f>D227</f>
        <v>600</v>
      </c>
      <c r="E226" s="114">
        <f t="shared" si="36"/>
        <v>800</v>
      </c>
      <c r="F226" s="114">
        <f t="shared" si="36"/>
        <v>260</v>
      </c>
    </row>
    <row r="227" spans="1:6" s="27" customFormat="1" ht="26.25" x14ac:dyDescent="0.25">
      <c r="A227" s="119" t="s">
        <v>79</v>
      </c>
      <c r="B227" s="113" t="s">
        <v>284</v>
      </c>
      <c r="C227" s="113" t="s">
        <v>80</v>
      </c>
      <c r="D227" s="114">
        <v>600</v>
      </c>
      <c r="E227" s="114">
        <v>800</v>
      </c>
      <c r="F227" s="114">
        <v>260</v>
      </c>
    </row>
    <row r="228" spans="1:6" s="27" customFormat="1" ht="32.25" customHeight="1" x14ac:dyDescent="0.25">
      <c r="A228" s="119" t="s">
        <v>299</v>
      </c>
      <c r="B228" s="113" t="s">
        <v>258</v>
      </c>
      <c r="C228" s="113" t="s">
        <v>58</v>
      </c>
      <c r="D228" s="114">
        <f>D229</f>
        <v>171.1</v>
      </c>
      <c r="E228" s="114">
        <f t="shared" ref="E228:F230" si="37">E229</f>
        <v>678.8</v>
      </c>
      <c r="F228" s="114">
        <f t="shared" si="37"/>
        <v>248</v>
      </c>
    </row>
    <row r="229" spans="1:6" s="27" customFormat="1" ht="20.25" customHeight="1" x14ac:dyDescent="0.25">
      <c r="A229" s="119" t="s">
        <v>134</v>
      </c>
      <c r="B229" s="113" t="s">
        <v>259</v>
      </c>
      <c r="C229" s="113" t="s">
        <v>58</v>
      </c>
      <c r="D229" s="114">
        <f>D230</f>
        <v>171.1</v>
      </c>
      <c r="E229" s="114">
        <f t="shared" si="37"/>
        <v>678.8</v>
      </c>
      <c r="F229" s="114">
        <f t="shared" si="37"/>
        <v>248</v>
      </c>
    </row>
    <row r="230" spans="1:6" s="27" customFormat="1" ht="26.25" x14ac:dyDescent="0.25">
      <c r="A230" s="119" t="s">
        <v>77</v>
      </c>
      <c r="B230" s="113" t="s">
        <v>259</v>
      </c>
      <c r="C230" s="113" t="s">
        <v>78</v>
      </c>
      <c r="D230" s="114">
        <f>D231</f>
        <v>171.1</v>
      </c>
      <c r="E230" s="114">
        <f t="shared" si="37"/>
        <v>678.8</v>
      </c>
      <c r="F230" s="114">
        <f t="shared" si="37"/>
        <v>248</v>
      </c>
    </row>
    <row r="231" spans="1:6" s="27" customFormat="1" ht="26.25" x14ac:dyDescent="0.25">
      <c r="A231" s="119" t="s">
        <v>79</v>
      </c>
      <c r="B231" s="113" t="s">
        <v>259</v>
      </c>
      <c r="C231" s="113" t="s">
        <v>80</v>
      </c>
      <c r="D231" s="114">
        <v>171.1</v>
      </c>
      <c r="E231" s="114">
        <v>678.8</v>
      </c>
      <c r="F231" s="114">
        <v>248</v>
      </c>
    </row>
    <row r="232" spans="1:6" s="27" customFormat="1" ht="39" hidden="1" x14ac:dyDescent="0.25">
      <c r="A232" s="119" t="s">
        <v>249</v>
      </c>
      <c r="B232" s="113" t="s">
        <v>250</v>
      </c>
      <c r="C232" s="113" t="s">
        <v>58</v>
      </c>
      <c r="D232" s="114">
        <f>D233</f>
        <v>0</v>
      </c>
      <c r="E232" s="114">
        <f t="shared" ref="E232:F234" si="38">E233</f>
        <v>0</v>
      </c>
      <c r="F232" s="114">
        <f t="shared" si="38"/>
        <v>0</v>
      </c>
    </row>
    <row r="233" spans="1:6" s="27" customFormat="1" ht="15" hidden="1" x14ac:dyDescent="0.25">
      <c r="A233" s="119" t="s">
        <v>134</v>
      </c>
      <c r="B233" s="113" t="s">
        <v>251</v>
      </c>
      <c r="C233" s="113" t="s">
        <v>58</v>
      </c>
      <c r="D233" s="114">
        <f>D234</f>
        <v>0</v>
      </c>
      <c r="E233" s="114">
        <f t="shared" si="38"/>
        <v>0</v>
      </c>
      <c r="F233" s="114">
        <f t="shared" si="38"/>
        <v>0</v>
      </c>
    </row>
    <row r="234" spans="1:6" s="27" customFormat="1" ht="26.25" hidden="1" x14ac:dyDescent="0.25">
      <c r="A234" s="119" t="s">
        <v>77</v>
      </c>
      <c r="B234" s="113" t="s">
        <v>251</v>
      </c>
      <c r="C234" s="113" t="s">
        <v>78</v>
      </c>
      <c r="D234" s="114">
        <f>D235</f>
        <v>0</v>
      </c>
      <c r="E234" s="114">
        <f t="shared" si="38"/>
        <v>0</v>
      </c>
      <c r="F234" s="114">
        <f t="shared" si="38"/>
        <v>0</v>
      </c>
    </row>
    <row r="235" spans="1:6" s="27" customFormat="1" ht="26.25" hidden="1" x14ac:dyDescent="0.25">
      <c r="A235" s="119" t="s">
        <v>79</v>
      </c>
      <c r="B235" s="113" t="s">
        <v>251</v>
      </c>
      <c r="C235" s="113" t="s">
        <v>80</v>
      </c>
      <c r="D235" s="114"/>
      <c r="E235" s="114"/>
      <c r="F235" s="114"/>
    </row>
    <row r="236" spans="1:6" s="27" customFormat="1" ht="15" hidden="1" x14ac:dyDescent="0.25">
      <c r="A236" s="119"/>
      <c r="B236" s="113"/>
      <c r="C236" s="113"/>
      <c r="D236" s="114"/>
      <c r="E236" s="114"/>
      <c r="F236" s="114"/>
    </row>
    <row r="237" spans="1:6" s="27" customFormat="1" ht="39" hidden="1" x14ac:dyDescent="0.25">
      <c r="A237" s="119" t="s">
        <v>285</v>
      </c>
      <c r="B237" s="113" t="s">
        <v>286</v>
      </c>
      <c r="C237" s="113" t="s">
        <v>58</v>
      </c>
      <c r="D237" s="114">
        <f>D238</f>
        <v>0</v>
      </c>
      <c r="E237" s="114">
        <f t="shared" ref="E237:F239" si="39">E238</f>
        <v>0</v>
      </c>
      <c r="F237" s="114">
        <f t="shared" si="39"/>
        <v>0</v>
      </c>
    </row>
    <row r="238" spans="1:6" s="27" customFormat="1" ht="15" hidden="1" x14ac:dyDescent="0.25">
      <c r="A238" s="119" t="s">
        <v>134</v>
      </c>
      <c r="B238" s="113" t="s">
        <v>287</v>
      </c>
      <c r="C238" s="113" t="s">
        <v>58</v>
      </c>
      <c r="D238" s="114">
        <f>D239</f>
        <v>0</v>
      </c>
      <c r="E238" s="114">
        <f t="shared" si="39"/>
        <v>0</v>
      </c>
      <c r="F238" s="114">
        <f t="shared" si="39"/>
        <v>0</v>
      </c>
    </row>
    <row r="239" spans="1:6" s="27" customFormat="1" ht="26.25" hidden="1" x14ac:dyDescent="0.25">
      <c r="A239" s="119" t="s">
        <v>77</v>
      </c>
      <c r="B239" s="113" t="s">
        <v>287</v>
      </c>
      <c r="C239" s="113" t="s">
        <v>78</v>
      </c>
      <c r="D239" s="114">
        <f>D240</f>
        <v>0</v>
      </c>
      <c r="E239" s="114">
        <f t="shared" si="39"/>
        <v>0</v>
      </c>
      <c r="F239" s="114">
        <f t="shared" si="39"/>
        <v>0</v>
      </c>
    </row>
    <row r="240" spans="1:6" s="27" customFormat="1" ht="26.25" hidden="1" x14ac:dyDescent="0.25">
      <c r="A240" s="119" t="s">
        <v>79</v>
      </c>
      <c r="B240" s="113" t="s">
        <v>287</v>
      </c>
      <c r="C240" s="113" t="s">
        <v>80</v>
      </c>
      <c r="D240" s="114"/>
      <c r="E240" s="114"/>
      <c r="F240" s="114"/>
    </row>
    <row r="241" spans="1:6" s="27" customFormat="1" ht="51.75" x14ac:dyDescent="0.25">
      <c r="A241" s="119" t="s">
        <v>779</v>
      </c>
      <c r="B241" s="113" t="s">
        <v>260</v>
      </c>
      <c r="C241" s="113" t="s">
        <v>58</v>
      </c>
      <c r="D241" s="114">
        <f t="shared" ref="D241:F243" si="40">D242</f>
        <v>200</v>
      </c>
      <c r="E241" s="114">
        <f t="shared" si="40"/>
        <v>200</v>
      </c>
      <c r="F241" s="114">
        <f t="shared" si="40"/>
        <v>60</v>
      </c>
    </row>
    <row r="242" spans="1:6" s="27" customFormat="1" ht="15" x14ac:dyDescent="0.25">
      <c r="A242" s="119" t="s">
        <v>134</v>
      </c>
      <c r="B242" s="113" t="s">
        <v>261</v>
      </c>
      <c r="C242" s="113" t="s">
        <v>58</v>
      </c>
      <c r="D242" s="114">
        <f t="shared" si="40"/>
        <v>200</v>
      </c>
      <c r="E242" s="114">
        <f t="shared" si="40"/>
        <v>200</v>
      </c>
      <c r="F242" s="114">
        <f t="shared" si="40"/>
        <v>60</v>
      </c>
    </row>
    <row r="243" spans="1:6" s="27" customFormat="1" ht="26.25" x14ac:dyDescent="0.25">
      <c r="A243" s="119" t="s">
        <v>77</v>
      </c>
      <c r="B243" s="113" t="s">
        <v>261</v>
      </c>
      <c r="C243" s="113" t="s">
        <v>78</v>
      </c>
      <c r="D243" s="114">
        <f t="shared" si="40"/>
        <v>200</v>
      </c>
      <c r="E243" s="114">
        <f t="shared" si="40"/>
        <v>200</v>
      </c>
      <c r="F243" s="114">
        <f t="shared" si="40"/>
        <v>60</v>
      </c>
    </row>
    <row r="244" spans="1:6" s="27" customFormat="1" ht="26.25" x14ac:dyDescent="0.25">
      <c r="A244" s="119" t="s">
        <v>79</v>
      </c>
      <c r="B244" s="113" t="s">
        <v>261</v>
      </c>
      <c r="C244" s="113" t="s">
        <v>80</v>
      </c>
      <c r="D244" s="114">
        <v>200</v>
      </c>
      <c r="E244" s="114">
        <v>200</v>
      </c>
      <c r="F244" s="114">
        <v>60</v>
      </c>
    </row>
    <row r="245" spans="1:6" s="27" customFormat="1" ht="39" x14ac:dyDescent="0.25">
      <c r="A245" s="119" t="s">
        <v>761</v>
      </c>
      <c r="B245" s="113" t="s">
        <v>310</v>
      </c>
      <c r="C245" s="113" t="s">
        <v>58</v>
      </c>
      <c r="D245" s="114">
        <f>D246+D250+D254+D258+D262+D270</f>
        <v>2179.4</v>
      </c>
      <c r="E245" s="114">
        <f>E246+E250+E254+E258+E262+E270</f>
        <v>2170</v>
      </c>
      <c r="F245" s="114">
        <f>F246+F250+F254+F258+F262</f>
        <v>730</v>
      </c>
    </row>
    <row r="246" spans="1:6" s="27" customFormat="1" ht="50.25" customHeight="1" x14ac:dyDescent="0.25">
      <c r="A246" s="119" t="s">
        <v>311</v>
      </c>
      <c r="B246" s="113" t="s">
        <v>312</v>
      </c>
      <c r="C246" s="113" t="s">
        <v>58</v>
      </c>
      <c r="D246" s="114">
        <f>D247</f>
        <v>200</v>
      </c>
      <c r="E246" s="114">
        <f t="shared" ref="E246:F248" si="41">E247</f>
        <v>200</v>
      </c>
      <c r="F246" s="114">
        <f t="shared" si="41"/>
        <v>100</v>
      </c>
    </row>
    <row r="247" spans="1:6" s="27" customFormat="1" ht="19.5" customHeight="1" x14ac:dyDescent="0.25">
      <c r="A247" s="119" t="s">
        <v>134</v>
      </c>
      <c r="B247" s="113" t="s">
        <v>313</v>
      </c>
      <c r="C247" s="113" t="s">
        <v>58</v>
      </c>
      <c r="D247" s="114">
        <f>D248</f>
        <v>200</v>
      </c>
      <c r="E247" s="114">
        <f t="shared" si="41"/>
        <v>200</v>
      </c>
      <c r="F247" s="114">
        <f t="shared" si="41"/>
        <v>100</v>
      </c>
    </row>
    <row r="248" spans="1:6" s="27" customFormat="1" ht="27.75" customHeight="1" x14ac:dyDescent="0.25">
      <c r="A248" s="119" t="s">
        <v>77</v>
      </c>
      <c r="B248" s="113" t="s">
        <v>313</v>
      </c>
      <c r="C248" s="113" t="s">
        <v>78</v>
      </c>
      <c r="D248" s="114">
        <f>D249</f>
        <v>200</v>
      </c>
      <c r="E248" s="114">
        <f t="shared" si="41"/>
        <v>200</v>
      </c>
      <c r="F248" s="114">
        <f t="shared" si="41"/>
        <v>100</v>
      </c>
    </row>
    <row r="249" spans="1:6" s="27" customFormat="1" ht="26.25" x14ac:dyDescent="0.25">
      <c r="A249" s="119" t="s">
        <v>79</v>
      </c>
      <c r="B249" s="113" t="s">
        <v>313</v>
      </c>
      <c r="C249" s="113" t="s">
        <v>80</v>
      </c>
      <c r="D249" s="114">
        <v>200</v>
      </c>
      <c r="E249" s="114">
        <v>200</v>
      </c>
      <c r="F249" s="114">
        <v>100</v>
      </c>
    </row>
    <row r="250" spans="1:6" s="27" customFormat="1" ht="54.75" customHeight="1" x14ac:dyDescent="0.25">
      <c r="A250" s="119" t="s">
        <v>314</v>
      </c>
      <c r="B250" s="113" t="s">
        <v>315</v>
      </c>
      <c r="C250" s="113" t="s">
        <v>58</v>
      </c>
      <c r="D250" s="114">
        <f>D251</f>
        <v>529.4</v>
      </c>
      <c r="E250" s="114">
        <f t="shared" ref="E250:F252" si="42">E251</f>
        <v>520</v>
      </c>
      <c r="F250" s="114">
        <f t="shared" si="42"/>
        <v>300</v>
      </c>
    </row>
    <row r="251" spans="1:6" s="27" customFormat="1" ht="21" customHeight="1" x14ac:dyDescent="0.25">
      <c r="A251" s="119" t="s">
        <v>134</v>
      </c>
      <c r="B251" s="113" t="s">
        <v>316</v>
      </c>
      <c r="C251" s="113" t="s">
        <v>58</v>
      </c>
      <c r="D251" s="114">
        <f>D252</f>
        <v>529.4</v>
      </c>
      <c r="E251" s="114">
        <f t="shared" si="42"/>
        <v>520</v>
      </c>
      <c r="F251" s="114">
        <f t="shared" si="42"/>
        <v>300</v>
      </c>
    </row>
    <row r="252" spans="1:6" s="27" customFormat="1" ht="33" customHeight="1" x14ac:dyDescent="0.25">
      <c r="A252" s="119" t="s">
        <v>77</v>
      </c>
      <c r="B252" s="113" t="s">
        <v>316</v>
      </c>
      <c r="C252" s="113" t="s">
        <v>78</v>
      </c>
      <c r="D252" s="114">
        <f>D253</f>
        <v>529.4</v>
      </c>
      <c r="E252" s="114">
        <f t="shared" si="42"/>
        <v>520</v>
      </c>
      <c r="F252" s="114">
        <f t="shared" si="42"/>
        <v>300</v>
      </c>
    </row>
    <row r="253" spans="1:6" s="27" customFormat="1" ht="29.25" customHeight="1" x14ac:dyDescent="0.25">
      <c r="A253" s="119" t="s">
        <v>79</v>
      </c>
      <c r="B253" s="113" t="s">
        <v>316</v>
      </c>
      <c r="C253" s="113" t="s">
        <v>80</v>
      </c>
      <c r="D253" s="114">
        <v>529.4</v>
      </c>
      <c r="E253" s="114">
        <v>520</v>
      </c>
      <c r="F253" s="114">
        <v>300</v>
      </c>
    </row>
    <row r="254" spans="1:6" s="27" customFormat="1" ht="30.75" customHeight="1" x14ac:dyDescent="0.25">
      <c r="A254" s="119" t="s">
        <v>783</v>
      </c>
      <c r="B254" s="113" t="s">
        <v>317</v>
      </c>
      <c r="C254" s="113" t="s">
        <v>58</v>
      </c>
      <c r="D254" s="114">
        <f>D255</f>
        <v>880</v>
      </c>
      <c r="E254" s="114">
        <f t="shared" ref="E254:F256" si="43">E255</f>
        <v>880</v>
      </c>
      <c r="F254" s="114">
        <f t="shared" si="43"/>
        <v>280</v>
      </c>
    </row>
    <row r="255" spans="1:6" s="27" customFormat="1" ht="17.25" customHeight="1" x14ac:dyDescent="0.25">
      <c r="A255" s="119" t="s">
        <v>134</v>
      </c>
      <c r="B255" s="113" t="s">
        <v>318</v>
      </c>
      <c r="C255" s="113" t="s">
        <v>58</v>
      </c>
      <c r="D255" s="114">
        <f>D256</f>
        <v>880</v>
      </c>
      <c r="E255" s="114">
        <f t="shared" si="43"/>
        <v>880</v>
      </c>
      <c r="F255" s="114">
        <f t="shared" si="43"/>
        <v>280</v>
      </c>
    </row>
    <row r="256" spans="1:6" s="27" customFormat="1" ht="30.75" customHeight="1" x14ac:dyDescent="0.25">
      <c r="A256" s="119" t="s">
        <v>77</v>
      </c>
      <c r="B256" s="113" t="s">
        <v>318</v>
      </c>
      <c r="C256" s="113" t="s">
        <v>78</v>
      </c>
      <c r="D256" s="114">
        <f>D257</f>
        <v>880</v>
      </c>
      <c r="E256" s="114">
        <f t="shared" si="43"/>
        <v>880</v>
      </c>
      <c r="F256" s="114">
        <f t="shared" si="43"/>
        <v>280</v>
      </c>
    </row>
    <row r="257" spans="1:6" s="27" customFormat="1" ht="26.25" x14ac:dyDescent="0.25">
      <c r="A257" s="119" t="s">
        <v>79</v>
      </c>
      <c r="B257" s="113" t="s">
        <v>318</v>
      </c>
      <c r="C257" s="113" t="s">
        <v>80</v>
      </c>
      <c r="D257" s="114">
        <v>880</v>
      </c>
      <c r="E257" s="114">
        <v>880</v>
      </c>
      <c r="F257" s="114">
        <v>280</v>
      </c>
    </row>
    <row r="258" spans="1:6" s="27" customFormat="1" ht="45.75" customHeight="1" x14ac:dyDescent="0.25">
      <c r="A258" s="119" t="s">
        <v>319</v>
      </c>
      <c r="B258" s="113" t="s">
        <v>320</v>
      </c>
      <c r="C258" s="113" t="s">
        <v>58</v>
      </c>
      <c r="D258" s="114">
        <f>D259</f>
        <v>520</v>
      </c>
      <c r="E258" s="114">
        <f t="shared" ref="E258:F260" si="44">E259</f>
        <v>520</v>
      </c>
      <c r="F258" s="114">
        <f t="shared" si="44"/>
        <v>0</v>
      </c>
    </row>
    <row r="259" spans="1:6" s="27" customFormat="1" ht="18.75" customHeight="1" x14ac:dyDescent="0.25">
      <c r="A259" s="119" t="s">
        <v>134</v>
      </c>
      <c r="B259" s="113" t="s">
        <v>321</v>
      </c>
      <c r="C259" s="113" t="s">
        <v>58</v>
      </c>
      <c r="D259" s="114">
        <f>D260</f>
        <v>520</v>
      </c>
      <c r="E259" s="114">
        <f t="shared" si="44"/>
        <v>520</v>
      </c>
      <c r="F259" s="114">
        <f t="shared" si="44"/>
        <v>0</v>
      </c>
    </row>
    <row r="260" spans="1:6" s="27" customFormat="1" ht="27.75" customHeight="1" x14ac:dyDescent="0.25">
      <c r="A260" s="119" t="s">
        <v>77</v>
      </c>
      <c r="B260" s="113" t="s">
        <v>321</v>
      </c>
      <c r="C260" s="113" t="s">
        <v>78</v>
      </c>
      <c r="D260" s="114">
        <f>D261</f>
        <v>520</v>
      </c>
      <c r="E260" s="114">
        <f t="shared" si="44"/>
        <v>520</v>
      </c>
      <c r="F260" s="114">
        <f t="shared" si="44"/>
        <v>0</v>
      </c>
    </row>
    <row r="261" spans="1:6" s="27" customFormat="1" ht="26.25" x14ac:dyDescent="0.25">
      <c r="A261" s="119" t="s">
        <v>79</v>
      </c>
      <c r="B261" s="113" t="s">
        <v>321</v>
      </c>
      <c r="C261" s="113" t="s">
        <v>80</v>
      </c>
      <c r="D261" s="114">
        <v>520</v>
      </c>
      <c r="E261" s="114">
        <v>520</v>
      </c>
      <c r="F261" s="114">
        <v>0</v>
      </c>
    </row>
    <row r="262" spans="1:6" s="27" customFormat="1" ht="29.25" customHeight="1" x14ac:dyDescent="0.25">
      <c r="A262" s="119" t="s">
        <v>762</v>
      </c>
      <c r="B262" s="113" t="s">
        <v>322</v>
      </c>
      <c r="C262" s="113" t="s">
        <v>58</v>
      </c>
      <c r="D262" s="114">
        <f>D263</f>
        <v>50</v>
      </c>
      <c r="E262" s="114">
        <f t="shared" ref="E262:F264" si="45">E263</f>
        <v>50</v>
      </c>
      <c r="F262" s="114">
        <f t="shared" si="45"/>
        <v>50</v>
      </c>
    </row>
    <row r="263" spans="1:6" s="27" customFormat="1" ht="16.5" customHeight="1" x14ac:dyDescent="0.25">
      <c r="A263" s="119" t="s">
        <v>134</v>
      </c>
      <c r="B263" s="113" t="s">
        <v>323</v>
      </c>
      <c r="C263" s="113" t="s">
        <v>58</v>
      </c>
      <c r="D263" s="114">
        <f>D264</f>
        <v>50</v>
      </c>
      <c r="E263" s="114">
        <f t="shared" si="45"/>
        <v>50</v>
      </c>
      <c r="F263" s="114">
        <f t="shared" si="45"/>
        <v>50</v>
      </c>
    </row>
    <row r="264" spans="1:6" s="27" customFormat="1" ht="35.25" customHeight="1" x14ac:dyDescent="0.25">
      <c r="A264" s="119" t="s">
        <v>77</v>
      </c>
      <c r="B264" s="113" t="s">
        <v>323</v>
      </c>
      <c r="C264" s="113" t="s">
        <v>78</v>
      </c>
      <c r="D264" s="114">
        <f>D265</f>
        <v>50</v>
      </c>
      <c r="E264" s="114">
        <f t="shared" si="45"/>
        <v>50</v>
      </c>
      <c r="F264" s="114">
        <f t="shared" si="45"/>
        <v>50</v>
      </c>
    </row>
    <row r="265" spans="1:6" s="27" customFormat="1" ht="37.5" customHeight="1" x14ac:dyDescent="0.25">
      <c r="A265" s="119" t="s">
        <v>79</v>
      </c>
      <c r="B265" s="113" t="s">
        <v>323</v>
      </c>
      <c r="C265" s="113" t="s">
        <v>80</v>
      </c>
      <c r="D265" s="114">
        <v>50</v>
      </c>
      <c r="E265" s="114">
        <v>50</v>
      </c>
      <c r="F265" s="114">
        <v>50</v>
      </c>
    </row>
    <row r="266" spans="1:6" s="27" customFormat="1" ht="17.25" hidden="1" customHeight="1" x14ac:dyDescent="0.25">
      <c r="A266" s="119" t="s">
        <v>324</v>
      </c>
      <c r="B266" s="113" t="s">
        <v>325</v>
      </c>
      <c r="C266" s="113" t="s">
        <v>58</v>
      </c>
      <c r="D266" s="114">
        <f>D268</f>
        <v>0</v>
      </c>
      <c r="E266" s="114">
        <f>E268</f>
        <v>0</v>
      </c>
      <c r="F266" s="114">
        <f>F268</f>
        <v>0</v>
      </c>
    </row>
    <row r="267" spans="1:6" s="27" customFormat="1" ht="17.25" hidden="1" customHeight="1" x14ac:dyDescent="0.25">
      <c r="A267" s="119" t="s">
        <v>134</v>
      </c>
      <c r="B267" s="113" t="s">
        <v>326</v>
      </c>
      <c r="C267" s="113" t="s">
        <v>58</v>
      </c>
      <c r="D267" s="114">
        <f t="shared" ref="D267:F268" si="46">D268</f>
        <v>0</v>
      </c>
      <c r="E267" s="114">
        <f t="shared" si="46"/>
        <v>0</v>
      </c>
      <c r="F267" s="114">
        <f t="shared" si="46"/>
        <v>0</v>
      </c>
    </row>
    <row r="268" spans="1:6" s="27" customFormat="1" ht="30" hidden="1" customHeight="1" x14ac:dyDescent="0.25">
      <c r="A268" s="119" t="s">
        <v>77</v>
      </c>
      <c r="B268" s="113" t="s">
        <v>326</v>
      </c>
      <c r="C268" s="113" t="s">
        <v>78</v>
      </c>
      <c r="D268" s="114">
        <f t="shared" si="46"/>
        <v>0</v>
      </c>
      <c r="E268" s="114">
        <f t="shared" si="46"/>
        <v>0</v>
      </c>
      <c r="F268" s="114">
        <f t="shared" si="46"/>
        <v>0</v>
      </c>
    </row>
    <row r="269" spans="1:6" s="27" customFormat="1" ht="26.25" hidden="1" x14ac:dyDescent="0.25">
      <c r="A269" s="119" t="s">
        <v>79</v>
      </c>
      <c r="B269" s="113" t="s">
        <v>326</v>
      </c>
      <c r="C269" s="113" t="s">
        <v>80</v>
      </c>
      <c r="D269" s="114">
        <f>50-50</f>
        <v>0</v>
      </c>
      <c r="E269" s="114">
        <f>50-50</f>
        <v>0</v>
      </c>
      <c r="F269" s="114">
        <f>50-50</f>
        <v>0</v>
      </c>
    </row>
    <row r="270" spans="1:6" s="27" customFormat="1" ht="26.25" hidden="1" x14ac:dyDescent="0.25">
      <c r="A270" s="119" t="s">
        <v>324</v>
      </c>
      <c r="B270" s="113" t="s">
        <v>325</v>
      </c>
      <c r="C270" s="113" t="s">
        <v>58</v>
      </c>
      <c r="D270" s="114">
        <f>D271</f>
        <v>0</v>
      </c>
      <c r="E270" s="114">
        <f t="shared" ref="E270:F272" si="47">E271</f>
        <v>0</v>
      </c>
      <c r="F270" s="114">
        <f t="shared" si="47"/>
        <v>0</v>
      </c>
    </row>
    <row r="271" spans="1:6" s="27" customFormat="1" ht="15" hidden="1" x14ac:dyDescent="0.25">
      <c r="A271" s="119" t="s">
        <v>134</v>
      </c>
      <c r="B271" s="113" t="s">
        <v>326</v>
      </c>
      <c r="C271" s="113" t="s">
        <v>58</v>
      </c>
      <c r="D271" s="114">
        <f>D272</f>
        <v>0</v>
      </c>
      <c r="E271" s="114">
        <f t="shared" si="47"/>
        <v>0</v>
      </c>
      <c r="F271" s="114">
        <f t="shared" si="47"/>
        <v>0</v>
      </c>
    </row>
    <row r="272" spans="1:6" s="27" customFormat="1" ht="26.25" hidden="1" x14ac:dyDescent="0.25">
      <c r="A272" s="119" t="s">
        <v>77</v>
      </c>
      <c r="B272" s="113" t="s">
        <v>326</v>
      </c>
      <c r="C272" s="113" t="s">
        <v>78</v>
      </c>
      <c r="D272" s="114">
        <f>D273</f>
        <v>0</v>
      </c>
      <c r="E272" s="114">
        <f t="shared" si="47"/>
        <v>0</v>
      </c>
      <c r="F272" s="114">
        <f t="shared" si="47"/>
        <v>0</v>
      </c>
    </row>
    <row r="273" spans="1:6" s="27" customFormat="1" ht="26.25" hidden="1" x14ac:dyDescent="0.25">
      <c r="A273" s="119" t="s">
        <v>79</v>
      </c>
      <c r="B273" s="113" t="s">
        <v>326</v>
      </c>
      <c r="C273" s="113" t="s">
        <v>80</v>
      </c>
      <c r="D273" s="114">
        <f>50-8.6-41.4</f>
        <v>0</v>
      </c>
      <c r="E273" s="114">
        <f>50-8.6-41.4</f>
        <v>0</v>
      </c>
      <c r="F273" s="114">
        <f>50-8.6-41.4</f>
        <v>0</v>
      </c>
    </row>
    <row r="274" spans="1:6" s="27" customFormat="1" ht="51.75" x14ac:dyDescent="0.25">
      <c r="A274" s="119" t="s">
        <v>638</v>
      </c>
      <c r="B274" s="113" t="s">
        <v>639</v>
      </c>
      <c r="C274" s="113" t="s">
        <v>58</v>
      </c>
      <c r="D274" s="114">
        <f>D275</f>
        <v>2</v>
      </c>
      <c r="E274" s="114">
        <f t="shared" ref="E274:F277" si="48">E275</f>
        <v>0</v>
      </c>
      <c r="F274" s="114">
        <f t="shared" si="48"/>
        <v>0</v>
      </c>
    </row>
    <row r="275" spans="1:6" s="27" customFormat="1" ht="26.25" x14ac:dyDescent="0.25">
      <c r="A275" s="119" t="s">
        <v>640</v>
      </c>
      <c r="B275" s="113" t="s">
        <v>641</v>
      </c>
      <c r="C275" s="113" t="s">
        <v>58</v>
      </c>
      <c r="D275" s="114">
        <f>D276+D281</f>
        <v>2</v>
      </c>
      <c r="E275" s="114">
        <f t="shared" si="48"/>
        <v>0</v>
      </c>
      <c r="F275" s="114">
        <f t="shared" si="48"/>
        <v>0</v>
      </c>
    </row>
    <row r="276" spans="1:6" s="27" customFormat="1" ht="15" x14ac:dyDescent="0.25">
      <c r="A276" s="119" t="s">
        <v>134</v>
      </c>
      <c r="B276" s="113" t="s">
        <v>642</v>
      </c>
      <c r="C276" s="113" t="s">
        <v>58</v>
      </c>
      <c r="D276" s="114">
        <f>D277+D279</f>
        <v>2</v>
      </c>
      <c r="E276" s="114">
        <f t="shared" si="48"/>
        <v>0</v>
      </c>
      <c r="F276" s="114">
        <f t="shared" si="48"/>
        <v>0</v>
      </c>
    </row>
    <row r="277" spans="1:6" s="27" customFormat="1" ht="26.25" x14ac:dyDescent="0.25">
      <c r="A277" s="119" t="s">
        <v>77</v>
      </c>
      <c r="B277" s="113" t="s">
        <v>642</v>
      </c>
      <c r="C277" s="113" t="s">
        <v>78</v>
      </c>
      <c r="D277" s="114">
        <f>D278</f>
        <v>0</v>
      </c>
      <c r="E277" s="114">
        <f t="shared" si="48"/>
        <v>0</v>
      </c>
      <c r="F277" s="114">
        <f t="shared" si="48"/>
        <v>0</v>
      </c>
    </row>
    <row r="278" spans="1:6" s="27" customFormat="1" ht="26.25" x14ac:dyDescent="0.25">
      <c r="A278" s="119" t="s">
        <v>79</v>
      </c>
      <c r="B278" s="113" t="s">
        <v>642</v>
      </c>
      <c r="C278" s="113" t="s">
        <v>80</v>
      </c>
      <c r="D278" s="114">
        <v>0</v>
      </c>
      <c r="E278" s="114">
        <v>0</v>
      </c>
      <c r="F278" s="114">
        <v>0</v>
      </c>
    </row>
    <row r="279" spans="1:6" s="27" customFormat="1" ht="15" x14ac:dyDescent="0.25">
      <c r="A279" s="119" t="s">
        <v>81</v>
      </c>
      <c r="B279" s="113" t="s">
        <v>642</v>
      </c>
      <c r="C279" s="113" t="s">
        <v>82</v>
      </c>
      <c r="D279" s="114">
        <f>D280</f>
        <v>2</v>
      </c>
      <c r="E279" s="114">
        <v>0</v>
      </c>
      <c r="F279" s="114">
        <v>0</v>
      </c>
    </row>
    <row r="280" spans="1:6" s="27" customFormat="1" ht="15" x14ac:dyDescent="0.25">
      <c r="A280" s="119" t="s">
        <v>83</v>
      </c>
      <c r="B280" s="113" t="s">
        <v>642</v>
      </c>
      <c r="C280" s="113" t="s">
        <v>84</v>
      </c>
      <c r="D280" s="114">
        <v>2</v>
      </c>
      <c r="E280" s="114">
        <v>0</v>
      </c>
      <c r="F280" s="114">
        <v>0</v>
      </c>
    </row>
    <row r="281" spans="1:6" s="27" customFormat="1" ht="39" hidden="1" x14ac:dyDescent="0.25">
      <c r="A281" s="119" t="s">
        <v>643</v>
      </c>
      <c r="B281" s="113" t="s">
        <v>644</v>
      </c>
      <c r="C281" s="113" t="s">
        <v>58</v>
      </c>
      <c r="D281" s="114">
        <f>D282</f>
        <v>0</v>
      </c>
      <c r="E281" s="114">
        <v>0</v>
      </c>
      <c r="F281" s="114">
        <v>0</v>
      </c>
    </row>
    <row r="282" spans="1:6" s="27" customFormat="1" ht="26.25" hidden="1" x14ac:dyDescent="0.25">
      <c r="A282" s="119" t="s">
        <v>77</v>
      </c>
      <c r="B282" s="113" t="s">
        <v>644</v>
      </c>
      <c r="C282" s="113" t="s">
        <v>78</v>
      </c>
      <c r="D282" s="114">
        <f>D283</f>
        <v>0</v>
      </c>
      <c r="E282" s="114">
        <v>0</v>
      </c>
      <c r="F282" s="114">
        <v>0</v>
      </c>
    </row>
    <row r="283" spans="1:6" s="27" customFormat="1" ht="26.25" hidden="1" x14ac:dyDescent="0.25">
      <c r="A283" s="119" t="s">
        <v>79</v>
      </c>
      <c r="B283" s="113" t="s">
        <v>644</v>
      </c>
      <c r="C283" s="113" t="s">
        <v>80</v>
      </c>
      <c r="D283" s="114">
        <v>0</v>
      </c>
      <c r="E283" s="114">
        <v>0</v>
      </c>
      <c r="F283" s="114">
        <v>0</v>
      </c>
    </row>
    <row r="284" spans="1:6" s="27" customFormat="1" ht="56.25" customHeight="1" x14ac:dyDescent="0.25">
      <c r="A284" s="119" t="s">
        <v>157</v>
      </c>
      <c r="B284" s="113" t="s">
        <v>158</v>
      </c>
      <c r="C284" s="113" t="s">
        <v>58</v>
      </c>
      <c r="D284" s="114">
        <f>D285+D320</f>
        <v>3468.3</v>
      </c>
      <c r="E284" s="114">
        <f>E285+E320</f>
        <v>0</v>
      </c>
      <c r="F284" s="114">
        <f>F285+F320</f>
        <v>0</v>
      </c>
    </row>
    <row r="285" spans="1:6" s="27" customFormat="1" ht="41.25" customHeight="1" x14ac:dyDescent="0.25">
      <c r="A285" s="119" t="s">
        <v>202</v>
      </c>
      <c r="B285" s="113" t="s">
        <v>203</v>
      </c>
      <c r="C285" s="113" t="s">
        <v>58</v>
      </c>
      <c r="D285" s="114">
        <f>D286+D309+D305</f>
        <v>2785.1</v>
      </c>
      <c r="E285" s="114">
        <f>E286+E309+E305</f>
        <v>0</v>
      </c>
      <c r="F285" s="114">
        <f>F286+F309+F305</f>
        <v>0</v>
      </c>
    </row>
    <row r="286" spans="1:6" s="27" customFormat="1" ht="82.5" customHeight="1" x14ac:dyDescent="0.25">
      <c r="A286" s="119" t="s">
        <v>204</v>
      </c>
      <c r="B286" s="113" t="s">
        <v>205</v>
      </c>
      <c r="C286" s="113" t="s">
        <v>58</v>
      </c>
      <c r="D286" s="114">
        <f>D287+D290+D293+D296</f>
        <v>2736.1</v>
      </c>
      <c r="E286" s="114">
        <f t="shared" ref="E286:F286" si="49">E287+E290+E293</f>
        <v>0</v>
      </c>
      <c r="F286" s="114">
        <f t="shared" si="49"/>
        <v>0</v>
      </c>
    </row>
    <row r="287" spans="1:6" s="27" customFormat="1" ht="57.75" customHeight="1" x14ac:dyDescent="0.25">
      <c r="A287" s="119" t="s">
        <v>188</v>
      </c>
      <c r="B287" s="113" t="s">
        <v>206</v>
      </c>
      <c r="C287" s="113" t="s">
        <v>58</v>
      </c>
      <c r="D287" s="114">
        <f t="shared" ref="D287:F288" si="50">D288</f>
        <v>4</v>
      </c>
      <c r="E287" s="114">
        <f t="shared" si="50"/>
        <v>0</v>
      </c>
      <c r="F287" s="114">
        <f t="shared" si="50"/>
        <v>0</v>
      </c>
    </row>
    <row r="288" spans="1:6" s="27" customFormat="1" ht="18.75" customHeight="1" x14ac:dyDescent="0.25">
      <c r="A288" s="119" t="s">
        <v>81</v>
      </c>
      <c r="B288" s="113" t="s">
        <v>206</v>
      </c>
      <c r="C288" s="113" t="s">
        <v>82</v>
      </c>
      <c r="D288" s="114">
        <f t="shared" si="50"/>
        <v>4</v>
      </c>
      <c r="E288" s="114">
        <f t="shared" si="50"/>
        <v>0</v>
      </c>
      <c r="F288" s="114">
        <f t="shared" si="50"/>
        <v>0</v>
      </c>
    </row>
    <row r="289" spans="1:6" s="27" customFormat="1" ht="19.5" customHeight="1" x14ac:dyDescent="0.25">
      <c r="A289" s="119" t="s">
        <v>83</v>
      </c>
      <c r="B289" s="113" t="s">
        <v>206</v>
      </c>
      <c r="C289" s="113" t="s">
        <v>84</v>
      </c>
      <c r="D289" s="114">
        <v>4</v>
      </c>
      <c r="E289" s="114">
        <v>0</v>
      </c>
      <c r="F289" s="114">
        <v>0</v>
      </c>
    </row>
    <row r="290" spans="1:6" s="27" customFormat="1" ht="30" customHeight="1" x14ac:dyDescent="0.25">
      <c r="A290" s="119" t="s">
        <v>190</v>
      </c>
      <c r="B290" s="113" t="s">
        <v>207</v>
      </c>
      <c r="C290" s="113" t="s">
        <v>58</v>
      </c>
      <c r="D290" s="114">
        <f>D291+D299</f>
        <v>2374.1</v>
      </c>
      <c r="E290" s="114">
        <f>E291+E299</f>
        <v>0</v>
      </c>
      <c r="F290" s="114">
        <f>F291+F299</f>
        <v>0</v>
      </c>
    </row>
    <row r="291" spans="1:6" s="27" customFormat="1" ht="66.75" customHeight="1" x14ac:dyDescent="0.25">
      <c r="A291" s="119" t="s">
        <v>67</v>
      </c>
      <c r="B291" s="113" t="s">
        <v>207</v>
      </c>
      <c r="C291" s="113" t="s">
        <v>68</v>
      </c>
      <c r="D291" s="114">
        <f>D292</f>
        <v>2180</v>
      </c>
      <c r="E291" s="114">
        <f>E292</f>
        <v>0</v>
      </c>
      <c r="F291" s="114">
        <f>F292</f>
        <v>0</v>
      </c>
    </row>
    <row r="292" spans="1:6" s="27" customFormat="1" ht="15" x14ac:dyDescent="0.25">
      <c r="A292" s="119" t="s">
        <v>192</v>
      </c>
      <c r="B292" s="113" t="s">
        <v>207</v>
      </c>
      <c r="C292" s="113" t="s">
        <v>193</v>
      </c>
      <c r="D292" s="114">
        <v>2180</v>
      </c>
      <c r="E292" s="114">
        <v>0</v>
      </c>
      <c r="F292" s="114">
        <v>0</v>
      </c>
    </row>
    <row r="293" spans="1:6" s="27" customFormat="1" ht="26.25" x14ac:dyDescent="0.25">
      <c r="A293" s="119" t="s">
        <v>645</v>
      </c>
      <c r="B293" s="113" t="s">
        <v>650</v>
      </c>
      <c r="C293" s="113" t="s">
        <v>58</v>
      </c>
      <c r="D293" s="114">
        <f>D294</f>
        <v>340.1</v>
      </c>
      <c r="E293" s="114">
        <f t="shared" ref="E293:F294" si="51">E294</f>
        <v>0</v>
      </c>
      <c r="F293" s="114">
        <f t="shared" si="51"/>
        <v>0</v>
      </c>
    </row>
    <row r="294" spans="1:6" s="27" customFormat="1" ht="64.5" x14ac:dyDescent="0.25">
      <c r="A294" s="119" t="s">
        <v>67</v>
      </c>
      <c r="B294" s="113" t="s">
        <v>650</v>
      </c>
      <c r="C294" s="113" t="s">
        <v>68</v>
      </c>
      <c r="D294" s="114">
        <f>D295</f>
        <v>340.1</v>
      </c>
      <c r="E294" s="114">
        <f t="shared" si="51"/>
        <v>0</v>
      </c>
      <c r="F294" s="114">
        <f t="shared" si="51"/>
        <v>0</v>
      </c>
    </row>
    <row r="295" spans="1:6" s="27" customFormat="1" ht="15" x14ac:dyDescent="0.25">
      <c r="A295" s="119" t="s">
        <v>192</v>
      </c>
      <c r="B295" s="113" t="s">
        <v>650</v>
      </c>
      <c r="C295" s="113" t="s">
        <v>193</v>
      </c>
      <c r="D295" s="114">
        <v>340.1</v>
      </c>
      <c r="E295" s="114">
        <v>0</v>
      </c>
      <c r="F295" s="114">
        <v>0</v>
      </c>
    </row>
    <row r="296" spans="1:6" s="27" customFormat="1" ht="39" x14ac:dyDescent="0.25">
      <c r="A296" s="119" t="s">
        <v>648</v>
      </c>
      <c r="B296" s="113" t="s">
        <v>651</v>
      </c>
      <c r="C296" s="113" t="s">
        <v>58</v>
      </c>
      <c r="D296" s="114">
        <f>D297</f>
        <v>17.899999999999999</v>
      </c>
      <c r="E296" s="114">
        <f>E297</f>
        <v>0</v>
      </c>
      <c r="F296" s="114">
        <f>F297</f>
        <v>0</v>
      </c>
    </row>
    <row r="297" spans="1:6" s="27" customFormat="1" ht="64.5" x14ac:dyDescent="0.25">
      <c r="A297" s="119" t="s">
        <v>67</v>
      </c>
      <c r="B297" s="113" t="s">
        <v>651</v>
      </c>
      <c r="C297" s="113" t="s">
        <v>68</v>
      </c>
      <c r="D297" s="114">
        <f>D298</f>
        <v>17.899999999999999</v>
      </c>
      <c r="E297" s="114">
        <f t="shared" ref="E297:F297" si="52">E298</f>
        <v>0</v>
      </c>
      <c r="F297" s="114">
        <f t="shared" si="52"/>
        <v>0</v>
      </c>
    </row>
    <row r="298" spans="1:6" s="27" customFormat="1" ht="15" x14ac:dyDescent="0.25">
      <c r="A298" s="119" t="s">
        <v>192</v>
      </c>
      <c r="B298" s="113" t="s">
        <v>651</v>
      </c>
      <c r="C298" s="113" t="s">
        <v>193</v>
      </c>
      <c r="D298" s="114">
        <v>17.899999999999999</v>
      </c>
      <c r="E298" s="114">
        <v>0</v>
      </c>
      <c r="F298" s="114">
        <v>0</v>
      </c>
    </row>
    <row r="299" spans="1:6" s="27" customFormat="1" ht="27.75" customHeight="1" x14ac:dyDescent="0.25">
      <c r="A299" s="119" t="s">
        <v>77</v>
      </c>
      <c r="B299" s="113" t="s">
        <v>207</v>
      </c>
      <c r="C299" s="113" t="s">
        <v>78</v>
      </c>
      <c r="D299" s="114">
        <f>D300</f>
        <v>194.1</v>
      </c>
      <c r="E299" s="114">
        <f>E300</f>
        <v>0</v>
      </c>
      <c r="F299" s="114">
        <f>F300</f>
        <v>0</v>
      </c>
    </row>
    <row r="300" spans="1:6" s="27" customFormat="1" ht="26.25" x14ac:dyDescent="0.25">
      <c r="A300" s="119" t="s">
        <v>208</v>
      </c>
      <c r="B300" s="113" t="s">
        <v>207</v>
      </c>
      <c r="C300" s="113" t="s">
        <v>80</v>
      </c>
      <c r="D300" s="114">
        <v>194.1</v>
      </c>
      <c r="E300" s="114">
        <v>0</v>
      </c>
      <c r="F300" s="114">
        <v>0</v>
      </c>
    </row>
    <row r="301" spans="1:6" s="27" customFormat="1" ht="16.5" hidden="1" customHeight="1" x14ac:dyDescent="0.25">
      <c r="A301" s="119" t="s">
        <v>209</v>
      </c>
      <c r="B301" s="113" t="s">
        <v>210</v>
      </c>
      <c r="C301" s="113" t="s">
        <v>58</v>
      </c>
      <c r="D301" s="114">
        <f>D302</f>
        <v>0</v>
      </c>
      <c r="E301" s="114">
        <f t="shared" ref="E301:F303" si="53">E302</f>
        <v>0</v>
      </c>
      <c r="F301" s="114">
        <f t="shared" si="53"/>
        <v>0</v>
      </c>
    </row>
    <row r="302" spans="1:6" s="27" customFormat="1" ht="15" hidden="1" x14ac:dyDescent="0.25">
      <c r="A302" s="119" t="s">
        <v>134</v>
      </c>
      <c r="B302" s="113" t="s">
        <v>211</v>
      </c>
      <c r="C302" s="113" t="s">
        <v>58</v>
      </c>
      <c r="D302" s="114">
        <f>D303</f>
        <v>0</v>
      </c>
      <c r="E302" s="114">
        <f t="shared" si="53"/>
        <v>0</v>
      </c>
      <c r="F302" s="114">
        <f t="shared" si="53"/>
        <v>0</v>
      </c>
    </row>
    <row r="303" spans="1:6" s="27" customFormat="1" ht="27.75" hidden="1" customHeight="1" x14ac:dyDescent="0.25">
      <c r="A303" s="119" t="s">
        <v>77</v>
      </c>
      <c r="B303" s="113" t="s">
        <v>211</v>
      </c>
      <c r="C303" s="113" t="s">
        <v>78</v>
      </c>
      <c r="D303" s="114">
        <f>D304</f>
        <v>0</v>
      </c>
      <c r="E303" s="114">
        <f t="shared" si="53"/>
        <v>0</v>
      </c>
      <c r="F303" s="114">
        <f t="shared" si="53"/>
        <v>0</v>
      </c>
    </row>
    <row r="304" spans="1:6" s="27" customFormat="1" ht="26.25" hidden="1" x14ac:dyDescent="0.25">
      <c r="A304" s="119" t="s">
        <v>79</v>
      </c>
      <c r="B304" s="113" t="s">
        <v>211</v>
      </c>
      <c r="C304" s="113" t="s">
        <v>80</v>
      </c>
      <c r="D304" s="114"/>
      <c r="E304" s="114"/>
      <c r="F304" s="114"/>
    </row>
    <row r="305" spans="1:6" s="27" customFormat="1" ht="26.25" x14ac:dyDescent="0.25">
      <c r="A305" s="119" t="s">
        <v>209</v>
      </c>
      <c r="B305" s="113" t="s">
        <v>210</v>
      </c>
      <c r="C305" s="113" t="s">
        <v>58</v>
      </c>
      <c r="D305" s="114">
        <f>D306</f>
        <v>49</v>
      </c>
      <c r="E305" s="114">
        <f t="shared" ref="E305:F307" si="54">E306</f>
        <v>0</v>
      </c>
      <c r="F305" s="114">
        <f t="shared" si="54"/>
        <v>0</v>
      </c>
    </row>
    <row r="306" spans="1:6" s="27" customFormat="1" ht="15" x14ac:dyDescent="0.25">
      <c r="A306" s="119" t="s">
        <v>134</v>
      </c>
      <c r="B306" s="113" t="s">
        <v>211</v>
      </c>
      <c r="C306" s="113" t="s">
        <v>58</v>
      </c>
      <c r="D306" s="114">
        <f>D307</f>
        <v>49</v>
      </c>
      <c r="E306" s="114">
        <f t="shared" si="54"/>
        <v>0</v>
      </c>
      <c r="F306" s="114">
        <f t="shared" si="54"/>
        <v>0</v>
      </c>
    </row>
    <row r="307" spans="1:6" s="27" customFormat="1" ht="26.25" x14ac:dyDescent="0.25">
      <c r="A307" s="119" t="s">
        <v>77</v>
      </c>
      <c r="B307" s="113" t="s">
        <v>211</v>
      </c>
      <c r="C307" s="113" t="s">
        <v>78</v>
      </c>
      <c r="D307" s="114">
        <f>D308</f>
        <v>49</v>
      </c>
      <c r="E307" s="114">
        <f t="shared" si="54"/>
        <v>0</v>
      </c>
      <c r="F307" s="114">
        <f t="shared" si="54"/>
        <v>0</v>
      </c>
    </row>
    <row r="308" spans="1:6" s="27" customFormat="1" ht="26.25" x14ac:dyDescent="0.25">
      <c r="A308" s="119" t="s">
        <v>208</v>
      </c>
      <c r="B308" s="113" t="s">
        <v>211</v>
      </c>
      <c r="C308" s="113" t="s">
        <v>80</v>
      </c>
      <c r="D308" s="114">
        <v>49</v>
      </c>
      <c r="E308" s="114">
        <v>0</v>
      </c>
      <c r="F308" s="114">
        <v>0</v>
      </c>
    </row>
    <row r="309" spans="1:6" s="27" customFormat="1" ht="39" hidden="1" x14ac:dyDescent="0.25">
      <c r="A309" s="119" t="s">
        <v>212</v>
      </c>
      <c r="B309" s="113" t="s">
        <v>213</v>
      </c>
      <c r="C309" s="113" t="s">
        <v>58</v>
      </c>
      <c r="D309" s="114">
        <f>D310</f>
        <v>0</v>
      </c>
      <c r="E309" s="114">
        <f t="shared" ref="E309:F311" si="55">E310</f>
        <v>0</v>
      </c>
      <c r="F309" s="114">
        <f t="shared" si="55"/>
        <v>0</v>
      </c>
    </row>
    <row r="310" spans="1:6" s="27" customFormat="1" ht="15" hidden="1" x14ac:dyDescent="0.25">
      <c r="A310" s="119" t="s">
        <v>134</v>
      </c>
      <c r="B310" s="113" t="s">
        <v>214</v>
      </c>
      <c r="C310" s="113" t="s">
        <v>58</v>
      </c>
      <c r="D310" s="114">
        <f>D311</f>
        <v>0</v>
      </c>
      <c r="E310" s="114">
        <f t="shared" si="55"/>
        <v>0</v>
      </c>
      <c r="F310" s="114">
        <f t="shared" si="55"/>
        <v>0</v>
      </c>
    </row>
    <row r="311" spans="1:6" s="27" customFormat="1" ht="26.25" hidden="1" x14ac:dyDescent="0.25">
      <c r="A311" s="119" t="s">
        <v>77</v>
      </c>
      <c r="B311" s="113" t="s">
        <v>214</v>
      </c>
      <c r="C311" s="113" t="s">
        <v>78</v>
      </c>
      <c r="D311" s="114">
        <f>D312</f>
        <v>0</v>
      </c>
      <c r="E311" s="114">
        <f t="shared" si="55"/>
        <v>0</v>
      </c>
      <c r="F311" s="114">
        <f t="shared" si="55"/>
        <v>0</v>
      </c>
    </row>
    <row r="312" spans="1:6" s="27" customFormat="1" ht="26.25" hidden="1" x14ac:dyDescent="0.25">
      <c r="A312" s="119" t="s">
        <v>79</v>
      </c>
      <c r="B312" s="113" t="s">
        <v>214</v>
      </c>
      <c r="C312" s="113" t="s">
        <v>80</v>
      </c>
      <c r="D312" s="114"/>
      <c r="E312" s="114"/>
      <c r="F312" s="114"/>
    </row>
    <row r="313" spans="1:6" s="27" customFormat="1" ht="77.25" hidden="1" x14ac:dyDescent="0.25">
      <c r="A313" s="119" t="s">
        <v>215</v>
      </c>
      <c r="B313" s="113" t="s">
        <v>216</v>
      </c>
      <c r="C313" s="113" t="s">
        <v>58</v>
      </c>
      <c r="D313" s="114">
        <f>D314+D317</f>
        <v>0</v>
      </c>
      <c r="E313" s="114">
        <f>E314+E317</f>
        <v>0</v>
      </c>
      <c r="F313" s="114">
        <f>F314+F317</f>
        <v>0</v>
      </c>
    </row>
    <row r="314" spans="1:6" s="27" customFormat="1" ht="15" hidden="1" x14ac:dyDescent="0.25">
      <c r="A314" s="119" t="s">
        <v>134</v>
      </c>
      <c r="B314" s="113" t="s">
        <v>217</v>
      </c>
      <c r="C314" s="113" t="s">
        <v>58</v>
      </c>
      <c r="D314" s="114">
        <f t="shared" ref="D314:F315" si="56">D315</f>
        <v>0</v>
      </c>
      <c r="E314" s="114">
        <f t="shared" si="56"/>
        <v>0</v>
      </c>
      <c r="F314" s="114">
        <f t="shared" si="56"/>
        <v>0</v>
      </c>
    </row>
    <row r="315" spans="1:6" s="27" customFormat="1" ht="26.25" hidden="1" x14ac:dyDescent="0.25">
      <c r="A315" s="119" t="s">
        <v>77</v>
      </c>
      <c r="B315" s="113" t="s">
        <v>217</v>
      </c>
      <c r="C315" s="113" t="s">
        <v>78</v>
      </c>
      <c r="D315" s="114">
        <f t="shared" si="56"/>
        <v>0</v>
      </c>
      <c r="E315" s="114">
        <f t="shared" si="56"/>
        <v>0</v>
      </c>
      <c r="F315" s="114">
        <f t="shared" si="56"/>
        <v>0</v>
      </c>
    </row>
    <row r="316" spans="1:6" s="27" customFormat="1" ht="26.25" hidden="1" x14ac:dyDescent="0.25">
      <c r="A316" s="119" t="s">
        <v>79</v>
      </c>
      <c r="B316" s="113" t="s">
        <v>217</v>
      </c>
      <c r="C316" s="113" t="s">
        <v>80</v>
      </c>
      <c r="D316" s="114"/>
      <c r="E316" s="114"/>
      <c r="F316" s="114"/>
    </row>
    <row r="317" spans="1:6" s="27" customFormat="1" ht="26.25" hidden="1" x14ac:dyDescent="0.25">
      <c r="A317" s="119" t="s">
        <v>218</v>
      </c>
      <c r="B317" s="113" t="s">
        <v>219</v>
      </c>
      <c r="C317" s="113" t="s">
        <v>58</v>
      </c>
      <c r="D317" s="114">
        <f t="shared" ref="D317:F318" si="57">D318</f>
        <v>0</v>
      </c>
      <c r="E317" s="114">
        <f t="shared" si="57"/>
        <v>0</v>
      </c>
      <c r="F317" s="114">
        <f t="shared" si="57"/>
        <v>0</v>
      </c>
    </row>
    <row r="318" spans="1:6" s="27" customFormat="1" ht="26.25" hidden="1" x14ac:dyDescent="0.25">
      <c r="A318" s="119" t="s">
        <v>77</v>
      </c>
      <c r="B318" s="113" t="s">
        <v>219</v>
      </c>
      <c r="C318" s="113" t="s">
        <v>78</v>
      </c>
      <c r="D318" s="114">
        <f t="shared" si="57"/>
        <v>0</v>
      </c>
      <c r="E318" s="114">
        <f t="shared" si="57"/>
        <v>0</v>
      </c>
      <c r="F318" s="114">
        <f t="shared" si="57"/>
        <v>0</v>
      </c>
    </row>
    <row r="319" spans="1:6" s="27" customFormat="1" ht="26.25" hidden="1" x14ac:dyDescent="0.25">
      <c r="A319" s="119" t="s">
        <v>79</v>
      </c>
      <c r="B319" s="113" t="s">
        <v>219</v>
      </c>
      <c r="C319" s="113" t="s">
        <v>80</v>
      </c>
      <c r="D319" s="114"/>
      <c r="E319" s="114"/>
      <c r="F319" s="114"/>
    </row>
    <row r="320" spans="1:6" s="27" customFormat="1" ht="39" x14ac:dyDescent="0.25">
      <c r="A320" s="119" t="s">
        <v>159</v>
      </c>
      <c r="B320" s="113" t="s">
        <v>160</v>
      </c>
      <c r="C320" s="113" t="s">
        <v>58</v>
      </c>
      <c r="D320" s="114">
        <f>D321+D325+D328+D332+D336</f>
        <v>683.2</v>
      </c>
      <c r="E320" s="114">
        <f>E321+E325+E328</f>
        <v>0</v>
      </c>
      <c r="F320" s="114">
        <f>F321+F325+F328</f>
        <v>0</v>
      </c>
    </row>
    <row r="321" spans="1:6" s="27" customFormat="1" ht="39" x14ac:dyDescent="0.25">
      <c r="A321" s="119" t="s">
        <v>161</v>
      </c>
      <c r="B321" s="113" t="s">
        <v>162</v>
      </c>
      <c r="C321" s="113" t="s">
        <v>58</v>
      </c>
      <c r="D321" s="114">
        <f>D322</f>
        <v>171.2</v>
      </c>
      <c r="E321" s="114">
        <f t="shared" ref="E321:F323" si="58">E322</f>
        <v>0</v>
      </c>
      <c r="F321" s="114">
        <f t="shared" si="58"/>
        <v>0</v>
      </c>
    </row>
    <row r="322" spans="1:6" s="27" customFormat="1" ht="15" x14ac:dyDescent="0.25">
      <c r="A322" s="119" t="s">
        <v>134</v>
      </c>
      <c r="B322" s="113" t="s">
        <v>163</v>
      </c>
      <c r="C322" s="113" t="s">
        <v>58</v>
      </c>
      <c r="D322" s="114">
        <f>D323</f>
        <v>171.2</v>
      </c>
      <c r="E322" s="114">
        <f t="shared" si="58"/>
        <v>0</v>
      </c>
      <c r="F322" s="114">
        <f t="shared" si="58"/>
        <v>0</v>
      </c>
    </row>
    <row r="323" spans="1:6" s="27" customFormat="1" ht="26.25" x14ac:dyDescent="0.25">
      <c r="A323" s="119" t="s">
        <v>77</v>
      </c>
      <c r="B323" s="113" t="s">
        <v>163</v>
      </c>
      <c r="C323" s="113" t="s">
        <v>78</v>
      </c>
      <c r="D323" s="114">
        <f>D324</f>
        <v>171.2</v>
      </c>
      <c r="E323" s="114">
        <f t="shared" si="58"/>
        <v>0</v>
      </c>
      <c r="F323" s="114">
        <f t="shared" si="58"/>
        <v>0</v>
      </c>
    </row>
    <row r="324" spans="1:6" s="27" customFormat="1" ht="26.25" x14ac:dyDescent="0.25">
      <c r="A324" s="119" t="s">
        <v>79</v>
      </c>
      <c r="B324" s="113" t="s">
        <v>163</v>
      </c>
      <c r="C324" s="113" t="s">
        <v>80</v>
      </c>
      <c r="D324" s="114">
        <f>87.6+83.6</f>
        <v>171.2</v>
      </c>
      <c r="E324" s="114">
        <v>0</v>
      </c>
      <c r="F324" s="114">
        <v>0</v>
      </c>
    </row>
    <row r="325" spans="1:6" s="27" customFormat="1" ht="77.25" hidden="1" x14ac:dyDescent="0.25">
      <c r="A325" s="119" t="s">
        <v>220</v>
      </c>
      <c r="B325" s="113" t="s">
        <v>221</v>
      </c>
      <c r="C325" s="113" t="s">
        <v>58</v>
      </c>
      <c r="D325" s="114">
        <f t="shared" ref="D325:F326" si="59">D326</f>
        <v>0</v>
      </c>
      <c r="E325" s="114">
        <f t="shared" si="59"/>
        <v>0</v>
      </c>
      <c r="F325" s="114">
        <f t="shared" si="59"/>
        <v>0</v>
      </c>
    </row>
    <row r="326" spans="1:6" s="27" customFormat="1" ht="26.25" hidden="1" x14ac:dyDescent="0.25">
      <c r="A326" s="119" t="s">
        <v>77</v>
      </c>
      <c r="B326" s="113" t="s">
        <v>222</v>
      </c>
      <c r="C326" s="113" t="s">
        <v>78</v>
      </c>
      <c r="D326" s="114">
        <f t="shared" si="59"/>
        <v>0</v>
      </c>
      <c r="E326" s="114">
        <f t="shared" si="59"/>
        <v>0</v>
      </c>
      <c r="F326" s="114">
        <f t="shared" si="59"/>
        <v>0</v>
      </c>
    </row>
    <row r="327" spans="1:6" s="27" customFormat="1" ht="26.25" hidden="1" x14ac:dyDescent="0.25">
      <c r="A327" s="119" t="s">
        <v>79</v>
      </c>
      <c r="B327" s="113" t="s">
        <v>222</v>
      </c>
      <c r="C327" s="113" t="s">
        <v>80</v>
      </c>
      <c r="D327" s="114"/>
      <c r="E327" s="114"/>
      <c r="F327" s="114"/>
    </row>
    <row r="328" spans="1:6" s="27" customFormat="1" ht="39" hidden="1" x14ac:dyDescent="0.25">
      <c r="A328" s="119" t="s">
        <v>223</v>
      </c>
      <c r="B328" s="113" t="s">
        <v>224</v>
      </c>
      <c r="C328" s="113" t="s">
        <v>58</v>
      </c>
      <c r="D328" s="114">
        <f>D329</f>
        <v>0</v>
      </c>
      <c r="E328" s="114">
        <f t="shared" ref="E328:F330" si="60">E329</f>
        <v>0</v>
      </c>
      <c r="F328" s="114">
        <f t="shared" si="60"/>
        <v>0</v>
      </c>
    </row>
    <row r="329" spans="1:6" s="27" customFormat="1" ht="15" hidden="1" x14ac:dyDescent="0.25">
      <c r="A329" s="119" t="s">
        <v>134</v>
      </c>
      <c r="B329" s="113" t="s">
        <v>225</v>
      </c>
      <c r="C329" s="113" t="s">
        <v>58</v>
      </c>
      <c r="D329" s="114">
        <f>D330</f>
        <v>0</v>
      </c>
      <c r="E329" s="114">
        <f t="shared" si="60"/>
        <v>0</v>
      </c>
      <c r="F329" s="114">
        <f t="shared" si="60"/>
        <v>0</v>
      </c>
    </row>
    <row r="330" spans="1:6" s="27" customFormat="1" ht="26.25" hidden="1" x14ac:dyDescent="0.25">
      <c r="A330" s="119" t="s">
        <v>77</v>
      </c>
      <c r="B330" s="113" t="s">
        <v>225</v>
      </c>
      <c r="C330" s="113" t="s">
        <v>78</v>
      </c>
      <c r="D330" s="114">
        <f>D331</f>
        <v>0</v>
      </c>
      <c r="E330" s="114">
        <f t="shared" si="60"/>
        <v>0</v>
      </c>
      <c r="F330" s="114">
        <f t="shared" si="60"/>
        <v>0</v>
      </c>
    </row>
    <row r="331" spans="1:6" s="27" customFormat="1" ht="26.25" hidden="1" x14ac:dyDescent="0.25">
      <c r="A331" s="119" t="s">
        <v>79</v>
      </c>
      <c r="B331" s="113" t="s">
        <v>225</v>
      </c>
      <c r="C331" s="113" t="s">
        <v>80</v>
      </c>
      <c r="D331" s="114"/>
      <c r="E331" s="114"/>
      <c r="F331" s="114"/>
    </row>
    <row r="332" spans="1:6" s="27" customFormat="1" ht="71.25" customHeight="1" x14ac:dyDescent="0.25">
      <c r="A332" s="119" t="s">
        <v>220</v>
      </c>
      <c r="B332" s="113" t="s">
        <v>221</v>
      </c>
      <c r="C332" s="113" t="s">
        <v>58</v>
      </c>
      <c r="D332" s="114">
        <f>D333</f>
        <v>463</v>
      </c>
      <c r="E332" s="114">
        <f t="shared" ref="E332:F334" si="61">E333</f>
        <v>0</v>
      </c>
      <c r="F332" s="114">
        <f t="shared" si="61"/>
        <v>0</v>
      </c>
    </row>
    <row r="333" spans="1:6" s="27" customFormat="1" ht="15" x14ac:dyDescent="0.25">
      <c r="A333" s="119" t="s">
        <v>134</v>
      </c>
      <c r="B333" s="113" t="s">
        <v>222</v>
      </c>
      <c r="C333" s="113" t="s">
        <v>58</v>
      </c>
      <c r="D333" s="114">
        <f>D334</f>
        <v>463</v>
      </c>
      <c r="E333" s="114">
        <f t="shared" si="61"/>
        <v>0</v>
      </c>
      <c r="F333" s="114">
        <f t="shared" si="61"/>
        <v>0</v>
      </c>
    </row>
    <row r="334" spans="1:6" s="27" customFormat="1" ht="26.25" x14ac:dyDescent="0.25">
      <c r="A334" s="119" t="s">
        <v>77</v>
      </c>
      <c r="B334" s="113" t="s">
        <v>222</v>
      </c>
      <c r="C334" s="113" t="s">
        <v>78</v>
      </c>
      <c r="D334" s="114">
        <f>D335</f>
        <v>463</v>
      </c>
      <c r="E334" s="114">
        <f t="shared" si="61"/>
        <v>0</v>
      </c>
      <c r="F334" s="114">
        <f t="shared" si="61"/>
        <v>0</v>
      </c>
    </row>
    <row r="335" spans="1:6" s="27" customFormat="1" ht="26.25" x14ac:dyDescent="0.25">
      <c r="A335" s="119" t="s">
        <v>79</v>
      </c>
      <c r="B335" s="113" t="s">
        <v>222</v>
      </c>
      <c r="C335" s="113" t="s">
        <v>80</v>
      </c>
      <c r="D335" s="114">
        <v>463</v>
      </c>
      <c r="E335" s="114">
        <v>0</v>
      </c>
      <c r="F335" s="114">
        <v>0</v>
      </c>
    </row>
    <row r="336" spans="1:6" s="27" customFormat="1" ht="39" x14ac:dyDescent="0.25">
      <c r="A336" s="119" t="s">
        <v>223</v>
      </c>
      <c r="B336" s="113" t="s">
        <v>224</v>
      </c>
      <c r="C336" s="113" t="s">
        <v>58</v>
      </c>
      <c r="D336" s="114">
        <f>D337</f>
        <v>49</v>
      </c>
      <c r="E336" s="114">
        <f t="shared" ref="E336:F338" si="62">E337</f>
        <v>0</v>
      </c>
      <c r="F336" s="114">
        <f t="shared" si="62"/>
        <v>0</v>
      </c>
    </row>
    <row r="337" spans="1:6" s="27" customFormat="1" ht="15" x14ac:dyDescent="0.25">
      <c r="A337" s="119" t="s">
        <v>134</v>
      </c>
      <c r="B337" s="113" t="s">
        <v>225</v>
      </c>
      <c r="C337" s="113" t="s">
        <v>58</v>
      </c>
      <c r="D337" s="114">
        <f>D338</f>
        <v>49</v>
      </c>
      <c r="E337" s="114">
        <f t="shared" si="62"/>
        <v>0</v>
      </c>
      <c r="F337" s="114">
        <f t="shared" si="62"/>
        <v>0</v>
      </c>
    </row>
    <row r="338" spans="1:6" s="27" customFormat="1" ht="26.25" x14ac:dyDescent="0.25">
      <c r="A338" s="119" t="s">
        <v>77</v>
      </c>
      <c r="B338" s="113" t="s">
        <v>225</v>
      </c>
      <c r="C338" s="113" t="s">
        <v>78</v>
      </c>
      <c r="D338" s="114">
        <f>D339</f>
        <v>49</v>
      </c>
      <c r="E338" s="114">
        <f t="shared" si="62"/>
        <v>0</v>
      </c>
      <c r="F338" s="114">
        <f t="shared" si="62"/>
        <v>0</v>
      </c>
    </row>
    <row r="339" spans="1:6" s="27" customFormat="1" ht="26.25" x14ac:dyDescent="0.25">
      <c r="A339" s="119" t="s">
        <v>79</v>
      </c>
      <c r="B339" s="113" t="s">
        <v>225</v>
      </c>
      <c r="C339" s="113" t="s">
        <v>80</v>
      </c>
      <c r="D339" s="114">
        <v>49</v>
      </c>
      <c r="E339" s="114">
        <v>0</v>
      </c>
      <c r="F339" s="114">
        <v>0</v>
      </c>
    </row>
    <row r="340" spans="1:6" s="27" customFormat="1" ht="15" hidden="1" x14ac:dyDescent="0.25">
      <c r="A340" s="119"/>
      <c r="B340" s="113"/>
      <c r="C340" s="113"/>
      <c r="D340" s="114"/>
      <c r="E340" s="114"/>
      <c r="F340" s="114"/>
    </row>
    <row r="341" spans="1:6" s="27" customFormat="1" ht="15" hidden="1" x14ac:dyDescent="0.25">
      <c r="A341" s="119"/>
      <c r="B341" s="113"/>
      <c r="C341" s="113"/>
      <c r="D341" s="114"/>
      <c r="E341" s="114"/>
      <c r="F341" s="114"/>
    </row>
    <row r="342" spans="1:6" s="27" customFormat="1" ht="15" hidden="1" x14ac:dyDescent="0.25">
      <c r="A342" s="119"/>
      <c r="B342" s="113"/>
      <c r="C342" s="113"/>
      <c r="D342" s="114"/>
      <c r="E342" s="114"/>
      <c r="F342" s="114"/>
    </row>
    <row r="343" spans="1:6" s="27" customFormat="1" ht="15" hidden="1" x14ac:dyDescent="0.25">
      <c r="A343" s="119"/>
      <c r="B343" s="113"/>
      <c r="C343" s="113"/>
      <c r="D343" s="114"/>
      <c r="E343" s="114"/>
      <c r="F343" s="114"/>
    </row>
    <row r="344" spans="1:6" s="27" customFormat="1" ht="15" hidden="1" x14ac:dyDescent="0.25">
      <c r="A344" s="119"/>
      <c r="B344" s="113"/>
      <c r="C344" s="113"/>
      <c r="D344" s="114"/>
      <c r="E344" s="114"/>
      <c r="F344" s="114"/>
    </row>
    <row r="345" spans="1:6" s="27" customFormat="1" ht="15" hidden="1" x14ac:dyDescent="0.25">
      <c r="A345" s="119"/>
      <c r="B345" s="113"/>
      <c r="C345" s="113"/>
      <c r="D345" s="114"/>
      <c r="E345" s="114"/>
      <c r="F345" s="114"/>
    </row>
    <row r="346" spans="1:6" s="27" customFormat="1" ht="15" hidden="1" x14ac:dyDescent="0.25">
      <c r="A346" s="119"/>
      <c r="B346" s="113"/>
      <c r="C346" s="113"/>
      <c r="D346" s="114"/>
      <c r="E346" s="114"/>
      <c r="F346" s="114"/>
    </row>
    <row r="347" spans="1:6" s="27" customFormat="1" ht="15" hidden="1" x14ac:dyDescent="0.25">
      <c r="A347" s="119"/>
      <c r="B347" s="113"/>
      <c r="C347" s="113"/>
      <c r="D347" s="114"/>
      <c r="E347" s="114"/>
      <c r="F347" s="114"/>
    </row>
    <row r="348" spans="1:6" s="27" customFormat="1" ht="15" hidden="1" x14ac:dyDescent="0.25">
      <c r="A348" s="119"/>
      <c r="B348" s="113"/>
      <c r="C348" s="113"/>
      <c r="D348" s="114"/>
      <c r="E348" s="114"/>
      <c r="F348" s="114"/>
    </row>
    <row r="349" spans="1:6" s="27" customFormat="1" ht="15" hidden="1" x14ac:dyDescent="0.25">
      <c r="A349" s="119"/>
      <c r="B349" s="113"/>
      <c r="C349" s="113"/>
      <c r="D349" s="114"/>
      <c r="E349" s="114"/>
      <c r="F349" s="114"/>
    </row>
    <row r="350" spans="1:6" s="27" customFormat="1" ht="15" hidden="1" x14ac:dyDescent="0.25">
      <c r="A350" s="119"/>
      <c r="B350" s="113"/>
      <c r="C350" s="113"/>
      <c r="D350" s="114"/>
      <c r="E350" s="114"/>
      <c r="F350" s="114"/>
    </row>
    <row r="351" spans="1:6" s="27" customFormat="1" ht="15" hidden="1" x14ac:dyDescent="0.25">
      <c r="A351" s="119"/>
      <c r="B351" s="113"/>
      <c r="C351" s="113"/>
      <c r="D351" s="114"/>
      <c r="E351" s="114"/>
      <c r="F351" s="114"/>
    </row>
    <row r="352" spans="1:6" s="27" customFormat="1" ht="15" hidden="1" x14ac:dyDescent="0.25">
      <c r="A352" s="119"/>
      <c r="B352" s="113"/>
      <c r="C352" s="113"/>
      <c r="D352" s="114"/>
      <c r="E352" s="114"/>
      <c r="F352" s="114"/>
    </row>
    <row r="353" spans="1:6" s="27" customFormat="1" ht="15" hidden="1" x14ac:dyDescent="0.25">
      <c r="A353" s="119"/>
      <c r="B353" s="113"/>
      <c r="C353" s="113"/>
      <c r="D353" s="114"/>
      <c r="E353" s="114"/>
      <c r="F353" s="114"/>
    </row>
    <row r="354" spans="1:6" s="27" customFormat="1" ht="15" hidden="1" x14ac:dyDescent="0.25">
      <c r="A354" s="119"/>
      <c r="B354" s="113"/>
      <c r="C354" s="113"/>
      <c r="D354" s="114"/>
      <c r="E354" s="114"/>
      <c r="F354" s="114"/>
    </row>
    <row r="355" spans="1:6" s="27" customFormat="1" ht="42" customHeight="1" x14ac:dyDescent="0.25">
      <c r="A355" s="119" t="s">
        <v>782</v>
      </c>
      <c r="B355" s="113" t="s">
        <v>300</v>
      </c>
      <c r="C355" s="113" t="s">
        <v>58</v>
      </c>
      <c r="D355" s="114">
        <f>D360</f>
        <v>490.3</v>
      </c>
      <c r="E355" s="114">
        <f>E360</f>
        <v>490.3</v>
      </c>
      <c r="F355" s="114">
        <f>F360</f>
        <v>63.4</v>
      </c>
    </row>
    <row r="356" spans="1:6" s="27" customFormat="1" ht="39" hidden="1" x14ac:dyDescent="0.25">
      <c r="A356" s="119" t="s">
        <v>301</v>
      </c>
      <c r="B356" s="113" t="s">
        <v>302</v>
      </c>
      <c r="C356" s="113" t="s">
        <v>58</v>
      </c>
      <c r="D356" s="114">
        <f>D357</f>
        <v>0</v>
      </c>
      <c r="E356" s="114">
        <f t="shared" ref="E356:F358" si="63">E357</f>
        <v>0</v>
      </c>
      <c r="F356" s="114">
        <f t="shared" si="63"/>
        <v>0</v>
      </c>
    </row>
    <row r="357" spans="1:6" s="27" customFormat="1" ht="15" hidden="1" x14ac:dyDescent="0.25">
      <c r="A357" s="119" t="s">
        <v>134</v>
      </c>
      <c r="B357" s="113" t="s">
        <v>303</v>
      </c>
      <c r="C357" s="113" t="s">
        <v>58</v>
      </c>
      <c r="D357" s="114">
        <f>D358</f>
        <v>0</v>
      </c>
      <c r="E357" s="114">
        <f t="shared" si="63"/>
        <v>0</v>
      </c>
      <c r="F357" s="114">
        <f t="shared" si="63"/>
        <v>0</v>
      </c>
    </row>
    <row r="358" spans="1:6" s="27" customFormat="1" ht="26.25" hidden="1" x14ac:dyDescent="0.25">
      <c r="A358" s="119" t="s">
        <v>77</v>
      </c>
      <c r="B358" s="113" t="s">
        <v>303</v>
      </c>
      <c r="C358" s="113" t="s">
        <v>78</v>
      </c>
      <c r="D358" s="114">
        <f>D359</f>
        <v>0</v>
      </c>
      <c r="E358" s="114">
        <f t="shared" si="63"/>
        <v>0</v>
      </c>
      <c r="F358" s="114">
        <f t="shared" si="63"/>
        <v>0</v>
      </c>
    </row>
    <row r="359" spans="1:6" s="27" customFormat="1" ht="26.25" hidden="1" x14ac:dyDescent="0.25">
      <c r="A359" s="119" t="s">
        <v>79</v>
      </c>
      <c r="B359" s="113" t="s">
        <v>303</v>
      </c>
      <c r="C359" s="113" t="s">
        <v>80</v>
      </c>
      <c r="D359" s="114"/>
      <c r="E359" s="114"/>
      <c r="F359" s="114"/>
    </row>
    <row r="360" spans="1:6" s="27" customFormat="1" ht="27.75" customHeight="1" x14ac:dyDescent="0.25">
      <c r="A360" s="119" t="s">
        <v>304</v>
      </c>
      <c r="B360" s="113" t="s">
        <v>305</v>
      </c>
      <c r="C360" s="113" t="s">
        <v>58</v>
      </c>
      <c r="D360" s="114">
        <f>D361+D364</f>
        <v>490.3</v>
      </c>
      <c r="E360" s="114">
        <f t="shared" ref="E360:F362" si="64">E361</f>
        <v>490.3</v>
      </c>
      <c r="F360" s="114">
        <f t="shared" si="64"/>
        <v>63.4</v>
      </c>
    </row>
    <row r="361" spans="1:6" s="27" customFormat="1" ht="20.25" customHeight="1" x14ac:dyDescent="0.25">
      <c r="A361" s="119" t="s">
        <v>134</v>
      </c>
      <c r="B361" s="113" t="s">
        <v>306</v>
      </c>
      <c r="C361" s="113" t="s">
        <v>58</v>
      </c>
      <c r="D361" s="114">
        <f>D362</f>
        <v>490.3</v>
      </c>
      <c r="E361" s="114">
        <f t="shared" si="64"/>
        <v>490.3</v>
      </c>
      <c r="F361" s="114">
        <f t="shared" si="64"/>
        <v>63.4</v>
      </c>
    </row>
    <row r="362" spans="1:6" s="27" customFormat="1" ht="31.5" customHeight="1" x14ac:dyDescent="0.25">
      <c r="A362" s="119" t="s">
        <v>77</v>
      </c>
      <c r="B362" s="113" t="s">
        <v>306</v>
      </c>
      <c r="C362" s="113" t="s">
        <v>78</v>
      </c>
      <c r="D362" s="114">
        <f>D363</f>
        <v>490.3</v>
      </c>
      <c r="E362" s="114">
        <f t="shared" si="64"/>
        <v>490.3</v>
      </c>
      <c r="F362" s="114">
        <f t="shared" si="64"/>
        <v>63.4</v>
      </c>
    </row>
    <row r="363" spans="1:6" s="27" customFormat="1" ht="26.25" x14ac:dyDescent="0.25">
      <c r="A363" s="119" t="s">
        <v>79</v>
      </c>
      <c r="B363" s="113" t="s">
        <v>306</v>
      </c>
      <c r="C363" s="113" t="s">
        <v>80</v>
      </c>
      <c r="D363" s="114">
        <v>490.3</v>
      </c>
      <c r="E363" s="114">
        <v>490.3</v>
      </c>
      <c r="F363" s="114">
        <v>63.4</v>
      </c>
    </row>
    <row r="364" spans="1:6" s="27" customFormat="1" ht="39" hidden="1" x14ac:dyDescent="0.25">
      <c r="A364" s="119" t="s">
        <v>643</v>
      </c>
      <c r="B364" s="113" t="s">
        <v>658</v>
      </c>
      <c r="C364" s="113" t="s">
        <v>58</v>
      </c>
      <c r="D364" s="114">
        <f>D365</f>
        <v>0</v>
      </c>
      <c r="E364" s="114">
        <v>0</v>
      </c>
      <c r="F364" s="114">
        <v>0</v>
      </c>
    </row>
    <row r="365" spans="1:6" s="27" customFormat="1" ht="26.25" hidden="1" x14ac:dyDescent="0.25">
      <c r="A365" s="119" t="s">
        <v>77</v>
      </c>
      <c r="B365" s="113" t="s">
        <v>658</v>
      </c>
      <c r="C365" s="113" t="s">
        <v>78</v>
      </c>
      <c r="D365" s="114">
        <f>D366</f>
        <v>0</v>
      </c>
      <c r="E365" s="114">
        <v>0</v>
      </c>
      <c r="F365" s="114">
        <v>0</v>
      </c>
    </row>
    <row r="366" spans="1:6" s="27" customFormat="1" ht="26.25" hidden="1" x14ac:dyDescent="0.25">
      <c r="A366" s="119" t="s">
        <v>79</v>
      </c>
      <c r="B366" s="113" t="s">
        <v>658</v>
      </c>
      <c r="C366" s="113" t="s">
        <v>80</v>
      </c>
      <c r="D366" s="114">
        <v>0</v>
      </c>
      <c r="E366" s="114">
        <v>0</v>
      </c>
      <c r="F366" s="114">
        <v>0</v>
      </c>
    </row>
    <row r="367" spans="1:6" s="27" customFormat="1" ht="42.75" customHeight="1" x14ac:dyDescent="0.25">
      <c r="A367" s="130" t="s">
        <v>786</v>
      </c>
      <c r="B367" s="131" t="s">
        <v>361</v>
      </c>
      <c r="C367" s="131" t="s">
        <v>58</v>
      </c>
      <c r="D367" s="127">
        <f>D368+D388+D392</f>
        <v>2802.9999999999995</v>
      </c>
      <c r="E367" s="127">
        <f>E368+E388+E392</f>
        <v>2701.3</v>
      </c>
      <c r="F367" s="127">
        <f>F368+F388+F392</f>
        <v>0</v>
      </c>
    </row>
    <row r="368" spans="1:6" s="27" customFormat="1" ht="53.25" customHeight="1" x14ac:dyDescent="0.25">
      <c r="A368" s="119" t="s">
        <v>362</v>
      </c>
      <c r="B368" s="113" t="s">
        <v>363</v>
      </c>
      <c r="C368" s="113" t="s">
        <v>58</v>
      </c>
      <c r="D368" s="114">
        <f>D375+D382+D385+D369+D372</f>
        <v>2318.7999999999997</v>
      </c>
      <c r="E368" s="114">
        <f t="shared" ref="E368:F368" si="65">E375+E382+E385+E369+E372</f>
        <v>2423</v>
      </c>
      <c r="F368" s="114">
        <f t="shared" si="65"/>
        <v>0</v>
      </c>
    </row>
    <row r="369" spans="1:6" s="27" customFormat="1" ht="42" customHeight="1" x14ac:dyDescent="0.25">
      <c r="A369" s="119" t="s">
        <v>727</v>
      </c>
      <c r="B369" s="113" t="s">
        <v>728</v>
      </c>
      <c r="C369" s="113" t="s">
        <v>58</v>
      </c>
      <c r="D369" s="114">
        <f>D370</f>
        <v>293</v>
      </c>
      <c r="E369" s="114">
        <f t="shared" ref="E369:F369" si="66">E370</f>
        <v>293</v>
      </c>
      <c r="F369" s="114">
        <f t="shared" si="66"/>
        <v>0</v>
      </c>
    </row>
    <row r="370" spans="1:6" s="27" customFormat="1" ht="74.25" customHeight="1" x14ac:dyDescent="0.25">
      <c r="A370" s="119" t="s">
        <v>67</v>
      </c>
      <c r="B370" s="113" t="s">
        <v>728</v>
      </c>
      <c r="C370" s="113" t="s">
        <v>68</v>
      </c>
      <c r="D370" s="114">
        <f>D371</f>
        <v>293</v>
      </c>
      <c r="E370" s="114">
        <f t="shared" ref="E370:F370" si="67">E371</f>
        <v>293</v>
      </c>
      <c r="F370" s="114">
        <f t="shared" si="67"/>
        <v>0</v>
      </c>
    </row>
    <row r="371" spans="1:6" s="27" customFormat="1" ht="26.25" customHeight="1" x14ac:dyDescent="0.25">
      <c r="A371" s="119" t="s">
        <v>192</v>
      </c>
      <c r="B371" s="113" t="s">
        <v>728</v>
      </c>
      <c r="C371" s="113" t="s">
        <v>193</v>
      </c>
      <c r="D371" s="114">
        <v>293</v>
      </c>
      <c r="E371" s="114">
        <v>293</v>
      </c>
      <c r="F371" s="114">
        <v>0</v>
      </c>
    </row>
    <row r="372" spans="1:6" s="27" customFormat="1" ht="48.75" customHeight="1" x14ac:dyDescent="0.25">
      <c r="A372" s="119" t="s">
        <v>686</v>
      </c>
      <c r="B372" s="113" t="s">
        <v>729</v>
      </c>
      <c r="C372" s="113" t="s">
        <v>58</v>
      </c>
      <c r="D372" s="114">
        <f>D373</f>
        <v>97.6</v>
      </c>
      <c r="E372" s="114">
        <f t="shared" ref="E372:F372" si="68">E373</f>
        <v>97.6</v>
      </c>
      <c r="F372" s="114">
        <f t="shared" si="68"/>
        <v>0</v>
      </c>
    </row>
    <row r="373" spans="1:6" s="27" customFormat="1" ht="69" customHeight="1" x14ac:dyDescent="0.25">
      <c r="A373" s="119" t="s">
        <v>67</v>
      </c>
      <c r="B373" s="113" t="s">
        <v>729</v>
      </c>
      <c r="C373" s="113" t="s">
        <v>68</v>
      </c>
      <c r="D373" s="114">
        <f>D374</f>
        <v>97.6</v>
      </c>
      <c r="E373" s="114">
        <f t="shared" ref="E373:F373" si="69">E374</f>
        <v>97.6</v>
      </c>
      <c r="F373" s="114">
        <f t="shared" si="69"/>
        <v>0</v>
      </c>
    </row>
    <row r="374" spans="1:6" s="27" customFormat="1" ht="23.25" customHeight="1" x14ac:dyDescent="0.25">
      <c r="A374" s="119" t="s">
        <v>192</v>
      </c>
      <c r="B374" s="113" t="s">
        <v>729</v>
      </c>
      <c r="C374" s="113" t="s">
        <v>193</v>
      </c>
      <c r="D374" s="114">
        <v>97.6</v>
      </c>
      <c r="E374" s="114">
        <v>97.6</v>
      </c>
      <c r="F374" s="114">
        <v>0</v>
      </c>
    </row>
    <row r="375" spans="1:6" s="27" customFormat="1" ht="27.75" customHeight="1" x14ac:dyDescent="0.25">
      <c r="A375" s="119" t="s">
        <v>190</v>
      </c>
      <c r="B375" s="113" t="s">
        <v>364</v>
      </c>
      <c r="C375" s="113" t="s">
        <v>58</v>
      </c>
      <c r="D375" s="114">
        <f>D376+D378+D380</f>
        <v>1875.3</v>
      </c>
      <c r="E375" s="114">
        <f>E376+E378</f>
        <v>2032.4</v>
      </c>
      <c r="F375" s="114">
        <f>F376+F378</f>
        <v>0</v>
      </c>
    </row>
    <row r="376" spans="1:6" s="27" customFormat="1" ht="51" customHeight="1" x14ac:dyDescent="0.25">
      <c r="A376" s="119" t="s">
        <v>67</v>
      </c>
      <c r="B376" s="113" t="s">
        <v>364</v>
      </c>
      <c r="C376" s="113" t="s">
        <v>68</v>
      </c>
      <c r="D376" s="114">
        <f>D377</f>
        <v>1865.3</v>
      </c>
      <c r="E376" s="114">
        <f>E377</f>
        <v>2032.4</v>
      </c>
      <c r="F376" s="114">
        <f>F377</f>
        <v>0</v>
      </c>
    </row>
    <row r="377" spans="1:6" s="27" customFormat="1" ht="19.5" customHeight="1" x14ac:dyDescent="0.25">
      <c r="A377" s="119" t="s">
        <v>192</v>
      </c>
      <c r="B377" s="113" t="s">
        <v>364</v>
      </c>
      <c r="C377" s="113" t="s">
        <v>193</v>
      </c>
      <c r="D377" s="114">
        <v>1865.3</v>
      </c>
      <c r="E377" s="114">
        <v>2032.4</v>
      </c>
      <c r="F377" s="114">
        <v>0</v>
      </c>
    </row>
    <row r="378" spans="1:6" s="27" customFormat="1" ht="30" hidden="1" customHeight="1" x14ac:dyDescent="0.25">
      <c r="A378" s="119" t="s">
        <v>77</v>
      </c>
      <c r="B378" s="113" t="s">
        <v>364</v>
      </c>
      <c r="C378" s="113" t="s">
        <v>78</v>
      </c>
      <c r="D378" s="114">
        <f>D379</f>
        <v>0</v>
      </c>
      <c r="E378" s="114">
        <f>E379</f>
        <v>0</v>
      </c>
      <c r="F378" s="114">
        <f>F379</f>
        <v>0</v>
      </c>
    </row>
    <row r="379" spans="1:6" s="27" customFormat="1" ht="26.25" hidden="1" x14ac:dyDescent="0.25">
      <c r="A379" s="119" t="s">
        <v>208</v>
      </c>
      <c r="B379" s="113" t="s">
        <v>364</v>
      </c>
      <c r="C379" s="113" t="s">
        <v>80</v>
      </c>
      <c r="D379" s="114"/>
      <c r="E379" s="114"/>
      <c r="F379" s="114"/>
    </row>
    <row r="380" spans="1:6" s="27" customFormat="1" ht="26.25" x14ac:dyDescent="0.25">
      <c r="A380" s="119" t="s">
        <v>77</v>
      </c>
      <c r="B380" s="113" t="s">
        <v>364</v>
      </c>
      <c r="C380" s="113" t="s">
        <v>78</v>
      </c>
      <c r="D380" s="114">
        <f>D381</f>
        <v>10</v>
      </c>
      <c r="E380" s="114">
        <v>0</v>
      </c>
      <c r="F380" s="114">
        <v>0</v>
      </c>
    </row>
    <row r="381" spans="1:6" s="27" customFormat="1" ht="26.25" x14ac:dyDescent="0.25">
      <c r="A381" s="119" t="s">
        <v>208</v>
      </c>
      <c r="B381" s="113" t="s">
        <v>364</v>
      </c>
      <c r="C381" s="113" t="s">
        <v>80</v>
      </c>
      <c r="D381" s="114">
        <v>10</v>
      </c>
      <c r="E381" s="114">
        <v>0</v>
      </c>
      <c r="F381" s="114">
        <v>0</v>
      </c>
    </row>
    <row r="382" spans="1:6" s="27" customFormat="1" ht="39" x14ac:dyDescent="0.25">
      <c r="A382" s="119" t="s">
        <v>648</v>
      </c>
      <c r="B382" s="113" t="s">
        <v>682</v>
      </c>
      <c r="C382" s="113" t="s">
        <v>58</v>
      </c>
      <c r="D382" s="114">
        <f>D383</f>
        <v>2.6</v>
      </c>
      <c r="E382" s="114">
        <f t="shared" ref="E382:F383" si="70">E383</f>
        <v>0</v>
      </c>
      <c r="F382" s="114">
        <f t="shared" si="70"/>
        <v>0</v>
      </c>
    </row>
    <row r="383" spans="1:6" s="27" customFormat="1" ht="64.5" x14ac:dyDescent="0.25">
      <c r="A383" s="119" t="s">
        <v>67</v>
      </c>
      <c r="B383" s="113" t="s">
        <v>682</v>
      </c>
      <c r="C383" s="113" t="s">
        <v>68</v>
      </c>
      <c r="D383" s="114">
        <f>D384</f>
        <v>2.6</v>
      </c>
      <c r="E383" s="114">
        <f t="shared" si="70"/>
        <v>0</v>
      </c>
      <c r="F383" s="114">
        <f t="shared" si="70"/>
        <v>0</v>
      </c>
    </row>
    <row r="384" spans="1:6" s="27" customFormat="1" ht="15" x14ac:dyDescent="0.25">
      <c r="A384" s="119" t="s">
        <v>192</v>
      </c>
      <c r="B384" s="113" t="s">
        <v>682</v>
      </c>
      <c r="C384" s="113" t="s">
        <v>193</v>
      </c>
      <c r="D384" s="114">
        <v>2.6</v>
      </c>
      <c r="E384" s="114">
        <v>0</v>
      </c>
      <c r="F384" s="114">
        <v>0</v>
      </c>
    </row>
    <row r="385" spans="1:6" s="27" customFormat="1" ht="26.25" x14ac:dyDescent="0.25">
      <c r="A385" s="119" t="s">
        <v>645</v>
      </c>
      <c r="B385" s="113" t="s">
        <v>683</v>
      </c>
      <c r="C385" s="113" t="s">
        <v>58</v>
      </c>
      <c r="D385" s="114">
        <f>D386</f>
        <v>50.3</v>
      </c>
      <c r="E385" s="114">
        <f t="shared" ref="E385:F386" si="71">E386</f>
        <v>0</v>
      </c>
      <c r="F385" s="114">
        <f t="shared" si="71"/>
        <v>0</v>
      </c>
    </row>
    <row r="386" spans="1:6" s="27" customFormat="1" ht="64.5" x14ac:dyDescent="0.25">
      <c r="A386" s="119" t="s">
        <v>67</v>
      </c>
      <c r="B386" s="113" t="s">
        <v>683</v>
      </c>
      <c r="C386" s="113" t="s">
        <v>68</v>
      </c>
      <c r="D386" s="114">
        <f>D387</f>
        <v>50.3</v>
      </c>
      <c r="E386" s="114">
        <f t="shared" si="71"/>
        <v>0</v>
      </c>
      <c r="F386" s="114">
        <f t="shared" si="71"/>
        <v>0</v>
      </c>
    </row>
    <row r="387" spans="1:6" s="27" customFormat="1" ht="15" x14ac:dyDescent="0.25">
      <c r="A387" s="119" t="s">
        <v>192</v>
      </c>
      <c r="B387" s="113" t="s">
        <v>683</v>
      </c>
      <c r="C387" s="113" t="s">
        <v>193</v>
      </c>
      <c r="D387" s="114">
        <v>50.3</v>
      </c>
      <c r="E387" s="114">
        <v>0</v>
      </c>
      <c r="F387" s="114">
        <v>0</v>
      </c>
    </row>
    <row r="388" spans="1:6" s="27" customFormat="1" ht="37.5" customHeight="1" x14ac:dyDescent="0.25">
      <c r="A388" s="119" t="s">
        <v>365</v>
      </c>
      <c r="B388" s="113" t="s">
        <v>366</v>
      </c>
      <c r="C388" s="113" t="s">
        <v>58</v>
      </c>
      <c r="D388" s="114">
        <f>D389</f>
        <v>51.5</v>
      </c>
      <c r="E388" s="114">
        <f t="shared" ref="E388:F390" si="72">E389</f>
        <v>0</v>
      </c>
      <c r="F388" s="114">
        <f t="shared" si="72"/>
        <v>0</v>
      </c>
    </row>
    <row r="389" spans="1:6" s="27" customFormat="1" ht="25.5" customHeight="1" x14ac:dyDescent="0.25">
      <c r="A389" s="119" t="s">
        <v>190</v>
      </c>
      <c r="B389" s="113" t="s">
        <v>367</v>
      </c>
      <c r="C389" s="113" t="s">
        <v>58</v>
      </c>
      <c r="D389" s="114">
        <f>D390</f>
        <v>51.5</v>
      </c>
      <c r="E389" s="114">
        <f t="shared" si="72"/>
        <v>0</v>
      </c>
      <c r="F389" s="114">
        <f t="shared" si="72"/>
        <v>0</v>
      </c>
    </row>
    <row r="390" spans="1:6" s="27" customFormat="1" ht="26.25" customHeight="1" x14ac:dyDescent="0.25">
      <c r="A390" s="119" t="s">
        <v>77</v>
      </c>
      <c r="B390" s="113" t="s">
        <v>367</v>
      </c>
      <c r="C390" s="113" t="s">
        <v>78</v>
      </c>
      <c r="D390" s="114">
        <f>D391</f>
        <v>51.5</v>
      </c>
      <c r="E390" s="114">
        <f t="shared" si="72"/>
        <v>0</v>
      </c>
      <c r="F390" s="114">
        <f t="shared" si="72"/>
        <v>0</v>
      </c>
    </row>
    <row r="391" spans="1:6" s="27" customFormat="1" ht="26.25" x14ac:dyDescent="0.25">
      <c r="A391" s="119" t="s">
        <v>208</v>
      </c>
      <c r="B391" s="113" t="s">
        <v>367</v>
      </c>
      <c r="C391" s="113" t="s">
        <v>80</v>
      </c>
      <c r="D391" s="114">
        <v>51.5</v>
      </c>
      <c r="E391" s="114">
        <v>0</v>
      </c>
      <c r="F391" s="114">
        <v>0</v>
      </c>
    </row>
    <row r="392" spans="1:6" s="27" customFormat="1" ht="26.25" x14ac:dyDescent="0.25">
      <c r="A392" s="119" t="s">
        <v>368</v>
      </c>
      <c r="B392" s="113" t="s">
        <v>369</v>
      </c>
      <c r="C392" s="113" t="s">
        <v>58</v>
      </c>
      <c r="D392" s="114">
        <f>D393+D396</f>
        <v>432.7</v>
      </c>
      <c r="E392" s="114">
        <f>E393+E396</f>
        <v>278.3</v>
      </c>
      <c r="F392" s="114">
        <f>F393+F396</f>
        <v>0</v>
      </c>
    </row>
    <row r="393" spans="1:6" s="27" customFormat="1" ht="27.75" customHeight="1" x14ac:dyDescent="0.25">
      <c r="A393" s="119" t="s">
        <v>190</v>
      </c>
      <c r="B393" s="113" t="s">
        <v>370</v>
      </c>
      <c r="C393" s="113" t="s">
        <v>58</v>
      </c>
      <c r="D393" s="114">
        <f t="shared" ref="D393:F394" si="73">D394</f>
        <v>392.7</v>
      </c>
      <c r="E393" s="114">
        <f t="shared" si="73"/>
        <v>231.7</v>
      </c>
      <c r="F393" s="114">
        <f t="shared" si="73"/>
        <v>0</v>
      </c>
    </row>
    <row r="394" spans="1:6" s="27" customFormat="1" ht="30.75" customHeight="1" x14ac:dyDescent="0.25">
      <c r="A394" s="119" t="s">
        <v>77</v>
      </c>
      <c r="B394" s="113" t="s">
        <v>370</v>
      </c>
      <c r="C394" s="113" t="s">
        <v>78</v>
      </c>
      <c r="D394" s="114">
        <f t="shared" si="73"/>
        <v>392.7</v>
      </c>
      <c r="E394" s="114">
        <f t="shared" si="73"/>
        <v>231.7</v>
      </c>
      <c r="F394" s="114">
        <f t="shared" si="73"/>
        <v>0</v>
      </c>
    </row>
    <row r="395" spans="1:6" s="27" customFormat="1" ht="26.25" x14ac:dyDescent="0.25">
      <c r="A395" s="119" t="s">
        <v>208</v>
      </c>
      <c r="B395" s="113" t="s">
        <v>370</v>
      </c>
      <c r="C395" s="113" t="s">
        <v>80</v>
      </c>
      <c r="D395" s="114">
        <v>392.7</v>
      </c>
      <c r="E395" s="114">
        <v>231.7</v>
      </c>
      <c r="F395" s="114">
        <v>0</v>
      </c>
    </row>
    <row r="396" spans="1:6" s="27" customFormat="1" ht="51.75" x14ac:dyDescent="0.25">
      <c r="A396" s="119" t="s">
        <v>188</v>
      </c>
      <c r="B396" s="113" t="s">
        <v>371</v>
      </c>
      <c r="C396" s="113" t="s">
        <v>58</v>
      </c>
      <c r="D396" s="114">
        <f t="shared" ref="D396:F397" si="74">D397</f>
        <v>40</v>
      </c>
      <c r="E396" s="114">
        <f t="shared" si="74"/>
        <v>46.6</v>
      </c>
      <c r="F396" s="114">
        <f t="shared" si="74"/>
        <v>0</v>
      </c>
    </row>
    <row r="397" spans="1:6" s="27" customFormat="1" ht="15" x14ac:dyDescent="0.25">
      <c r="A397" s="119" t="s">
        <v>81</v>
      </c>
      <c r="B397" s="113" t="s">
        <v>371</v>
      </c>
      <c r="C397" s="113" t="s">
        <v>82</v>
      </c>
      <c r="D397" s="114">
        <f t="shared" si="74"/>
        <v>40</v>
      </c>
      <c r="E397" s="114">
        <f t="shared" si="74"/>
        <v>46.6</v>
      </c>
      <c r="F397" s="114">
        <f t="shared" si="74"/>
        <v>0</v>
      </c>
    </row>
    <row r="398" spans="1:6" s="27" customFormat="1" ht="15" x14ac:dyDescent="0.25">
      <c r="A398" s="119" t="s">
        <v>83</v>
      </c>
      <c r="B398" s="113" t="s">
        <v>371</v>
      </c>
      <c r="C398" s="113" t="s">
        <v>84</v>
      </c>
      <c r="D398" s="114">
        <v>40</v>
      </c>
      <c r="E398" s="114">
        <v>46.6</v>
      </c>
      <c r="F398" s="114">
        <v>0</v>
      </c>
    </row>
    <row r="399" spans="1:6" s="27" customFormat="1" ht="15" hidden="1" x14ac:dyDescent="0.25">
      <c r="A399" s="119"/>
      <c r="B399" s="113"/>
      <c r="C399" s="113"/>
      <c r="D399" s="114"/>
      <c r="E399" s="114"/>
      <c r="F399" s="114"/>
    </row>
    <row r="400" spans="1:6" s="27" customFormat="1" ht="15" hidden="1" x14ac:dyDescent="0.25">
      <c r="A400" s="119"/>
      <c r="B400" s="113"/>
      <c r="C400" s="113"/>
      <c r="D400" s="114"/>
      <c r="E400" s="114"/>
      <c r="F400" s="114"/>
    </row>
    <row r="401" spans="1:6" s="27" customFormat="1" ht="88.5" customHeight="1" x14ac:dyDescent="0.25">
      <c r="A401" s="119" t="s">
        <v>799</v>
      </c>
      <c r="B401" s="113" t="s">
        <v>452</v>
      </c>
      <c r="C401" s="113" t="s">
        <v>58</v>
      </c>
      <c r="D401" s="114">
        <f>D402</f>
        <v>1510.3000000000002</v>
      </c>
      <c r="E401" s="114">
        <f t="shared" ref="E401:F404" si="75">E402</f>
        <v>1380.9</v>
      </c>
      <c r="F401" s="114">
        <f t="shared" si="75"/>
        <v>0</v>
      </c>
    </row>
    <row r="402" spans="1:6" s="27" customFormat="1" ht="52.5" customHeight="1" x14ac:dyDescent="0.25">
      <c r="A402" s="119" t="s">
        <v>453</v>
      </c>
      <c r="B402" s="113" t="s">
        <v>454</v>
      </c>
      <c r="C402" s="113" t="s">
        <v>58</v>
      </c>
      <c r="D402" s="114">
        <f>D403+D406+D409+D412+D415</f>
        <v>1510.3000000000002</v>
      </c>
      <c r="E402" s="114">
        <f t="shared" ref="E402:F402" si="76">E403+E406</f>
        <v>1380.9</v>
      </c>
      <c r="F402" s="114">
        <f t="shared" si="76"/>
        <v>0</v>
      </c>
    </row>
    <row r="403" spans="1:6" s="27" customFormat="1" ht="39" x14ac:dyDescent="0.25">
      <c r="A403" s="119" t="s">
        <v>346</v>
      </c>
      <c r="B403" s="113" t="s">
        <v>455</v>
      </c>
      <c r="C403" s="113" t="s">
        <v>58</v>
      </c>
      <c r="D403" s="114">
        <f>D404</f>
        <v>1485.4</v>
      </c>
      <c r="E403" s="114">
        <f t="shared" si="75"/>
        <v>1380.9</v>
      </c>
      <c r="F403" s="114">
        <f t="shared" si="75"/>
        <v>0</v>
      </c>
    </row>
    <row r="404" spans="1:6" s="27" customFormat="1" ht="26.25" x14ac:dyDescent="0.25">
      <c r="A404" s="119" t="s">
        <v>339</v>
      </c>
      <c r="B404" s="113" t="s">
        <v>455</v>
      </c>
      <c r="C404" s="113" t="s">
        <v>340</v>
      </c>
      <c r="D404" s="114">
        <f>D405</f>
        <v>1485.4</v>
      </c>
      <c r="E404" s="114">
        <f t="shared" si="75"/>
        <v>1380.9</v>
      </c>
      <c r="F404" s="114">
        <f t="shared" si="75"/>
        <v>0</v>
      </c>
    </row>
    <row r="405" spans="1:6" s="27" customFormat="1" ht="15" x14ac:dyDescent="0.25">
      <c r="A405" s="119" t="s">
        <v>341</v>
      </c>
      <c r="B405" s="113" t="s">
        <v>455</v>
      </c>
      <c r="C405" s="113" t="s">
        <v>342</v>
      </c>
      <c r="D405" s="114">
        <v>1485.4</v>
      </c>
      <c r="E405" s="114">
        <v>1380.9</v>
      </c>
      <c r="F405" s="114">
        <v>0</v>
      </c>
    </row>
    <row r="406" spans="1:6" s="27" customFormat="1" ht="26.25" x14ac:dyDescent="0.25">
      <c r="A406" s="119" t="s">
        <v>645</v>
      </c>
      <c r="B406" s="113" t="s">
        <v>676</v>
      </c>
      <c r="C406" s="113" t="s">
        <v>58</v>
      </c>
      <c r="D406" s="114">
        <f>D407</f>
        <v>23.7</v>
      </c>
      <c r="E406" s="114">
        <f t="shared" ref="E406:F407" si="77">E407</f>
        <v>0</v>
      </c>
      <c r="F406" s="114">
        <f t="shared" si="77"/>
        <v>0</v>
      </c>
    </row>
    <row r="407" spans="1:6" s="27" customFormat="1" ht="26.25" x14ac:dyDescent="0.25">
      <c r="A407" s="119" t="s">
        <v>339</v>
      </c>
      <c r="B407" s="113" t="s">
        <v>676</v>
      </c>
      <c r="C407" s="113" t="s">
        <v>340</v>
      </c>
      <c r="D407" s="114">
        <f>D408</f>
        <v>23.7</v>
      </c>
      <c r="E407" s="114">
        <f t="shared" si="77"/>
        <v>0</v>
      </c>
      <c r="F407" s="114">
        <f t="shared" si="77"/>
        <v>0</v>
      </c>
    </row>
    <row r="408" spans="1:6" s="27" customFormat="1" ht="15" x14ac:dyDescent="0.25">
      <c r="A408" s="119" t="s">
        <v>341</v>
      </c>
      <c r="B408" s="113" t="s">
        <v>676</v>
      </c>
      <c r="C408" s="113" t="s">
        <v>342</v>
      </c>
      <c r="D408" s="114">
        <v>23.7</v>
      </c>
      <c r="E408" s="114">
        <v>0</v>
      </c>
      <c r="F408" s="114">
        <v>0</v>
      </c>
    </row>
    <row r="409" spans="1:6" s="27" customFormat="1" ht="42.75" customHeight="1" x14ac:dyDescent="0.25">
      <c r="A409" s="119" t="s">
        <v>648</v>
      </c>
      <c r="B409" s="113" t="s">
        <v>675</v>
      </c>
      <c r="C409" s="113" t="s">
        <v>58</v>
      </c>
      <c r="D409" s="114">
        <f>D410</f>
        <v>1.2</v>
      </c>
      <c r="E409" s="114">
        <f t="shared" ref="E409:F410" si="78">E410</f>
        <v>0</v>
      </c>
      <c r="F409" s="114">
        <f t="shared" si="78"/>
        <v>0</v>
      </c>
    </row>
    <row r="410" spans="1:6" s="27" customFormat="1" ht="26.25" x14ac:dyDescent="0.25">
      <c r="A410" s="119" t="s">
        <v>339</v>
      </c>
      <c r="B410" s="113" t="s">
        <v>675</v>
      </c>
      <c r="C410" s="113" t="s">
        <v>340</v>
      </c>
      <c r="D410" s="114">
        <f>D411</f>
        <v>1.2</v>
      </c>
      <c r="E410" s="114">
        <f t="shared" si="78"/>
        <v>0</v>
      </c>
      <c r="F410" s="114">
        <f t="shared" si="78"/>
        <v>0</v>
      </c>
    </row>
    <row r="411" spans="1:6" s="27" customFormat="1" ht="15" x14ac:dyDescent="0.25">
      <c r="A411" s="119" t="s">
        <v>341</v>
      </c>
      <c r="B411" s="113" t="s">
        <v>675</v>
      </c>
      <c r="C411" s="113" t="s">
        <v>342</v>
      </c>
      <c r="D411" s="114">
        <v>1.2</v>
      </c>
      <c r="E411" s="114">
        <v>0</v>
      </c>
      <c r="F411" s="114">
        <v>0</v>
      </c>
    </row>
    <row r="412" spans="1:6" s="27" customFormat="1" ht="26.25" hidden="1" x14ac:dyDescent="0.25">
      <c r="A412" s="119" t="s">
        <v>677</v>
      </c>
      <c r="B412" s="113" t="s">
        <v>678</v>
      </c>
      <c r="C412" s="113" t="s">
        <v>58</v>
      </c>
      <c r="D412" s="114">
        <f>D413</f>
        <v>0</v>
      </c>
      <c r="E412" s="114">
        <v>0</v>
      </c>
      <c r="F412" s="114">
        <v>0</v>
      </c>
    </row>
    <row r="413" spans="1:6" s="27" customFormat="1" ht="26.25" hidden="1" x14ac:dyDescent="0.25">
      <c r="A413" s="119" t="s">
        <v>339</v>
      </c>
      <c r="B413" s="113" t="s">
        <v>678</v>
      </c>
      <c r="C413" s="113" t="s">
        <v>340</v>
      </c>
      <c r="D413" s="114">
        <f>D414</f>
        <v>0</v>
      </c>
      <c r="E413" s="114">
        <v>0</v>
      </c>
      <c r="F413" s="114">
        <v>0</v>
      </c>
    </row>
    <row r="414" spans="1:6" s="27" customFormat="1" ht="15" hidden="1" x14ac:dyDescent="0.25">
      <c r="A414" s="119" t="s">
        <v>341</v>
      </c>
      <c r="B414" s="113" t="s">
        <v>678</v>
      </c>
      <c r="C414" s="113" t="s">
        <v>342</v>
      </c>
      <c r="D414" s="114">
        <v>0</v>
      </c>
      <c r="E414" s="114">
        <v>0</v>
      </c>
      <c r="F414" s="114">
        <v>0</v>
      </c>
    </row>
    <row r="415" spans="1:6" s="27" customFormat="1" ht="39" hidden="1" x14ac:dyDescent="0.25">
      <c r="A415" s="119" t="s">
        <v>643</v>
      </c>
      <c r="B415" s="113" t="s">
        <v>674</v>
      </c>
      <c r="C415" s="113" t="s">
        <v>58</v>
      </c>
      <c r="D415" s="114">
        <f>D416</f>
        <v>0</v>
      </c>
      <c r="E415" s="114">
        <v>0</v>
      </c>
      <c r="F415" s="114">
        <v>0</v>
      </c>
    </row>
    <row r="416" spans="1:6" s="27" customFormat="1" ht="26.25" hidden="1" x14ac:dyDescent="0.25">
      <c r="A416" s="119" t="s">
        <v>339</v>
      </c>
      <c r="B416" s="113" t="s">
        <v>674</v>
      </c>
      <c r="C416" s="113" t="s">
        <v>340</v>
      </c>
      <c r="D416" s="114">
        <f>D417</f>
        <v>0</v>
      </c>
      <c r="E416" s="114">
        <v>0</v>
      </c>
      <c r="F416" s="114">
        <v>0</v>
      </c>
    </row>
    <row r="417" spans="1:6" s="27" customFormat="1" ht="15" hidden="1" x14ac:dyDescent="0.25">
      <c r="A417" s="119" t="s">
        <v>341</v>
      </c>
      <c r="B417" s="113" t="s">
        <v>674</v>
      </c>
      <c r="C417" s="113" t="s">
        <v>342</v>
      </c>
      <c r="D417" s="114">
        <v>0</v>
      </c>
      <c r="E417" s="114">
        <v>0</v>
      </c>
      <c r="F417" s="114">
        <v>0</v>
      </c>
    </row>
    <row r="418" spans="1:6" s="27" customFormat="1" ht="15" hidden="1" x14ac:dyDescent="0.25">
      <c r="A418" s="119"/>
      <c r="B418" s="113"/>
      <c r="C418" s="113"/>
      <c r="D418" s="114"/>
      <c r="E418" s="114"/>
      <c r="F418" s="114"/>
    </row>
    <row r="419" spans="1:6" s="27" customFormat="1" ht="15" hidden="1" x14ac:dyDescent="0.25">
      <c r="A419" s="119"/>
      <c r="B419" s="113"/>
      <c r="C419" s="113"/>
      <c r="D419" s="114"/>
      <c r="E419" s="114"/>
      <c r="F419" s="114"/>
    </row>
    <row r="420" spans="1:6" s="27" customFormat="1" ht="15" hidden="1" x14ac:dyDescent="0.25">
      <c r="A420" s="119"/>
      <c r="B420" s="113"/>
      <c r="C420" s="113"/>
      <c r="D420" s="114"/>
      <c r="E420" s="114"/>
      <c r="F420" s="114"/>
    </row>
    <row r="421" spans="1:6" s="27" customFormat="1" ht="15" hidden="1" x14ac:dyDescent="0.25">
      <c r="A421" s="119"/>
      <c r="B421" s="113"/>
      <c r="C421" s="113"/>
      <c r="D421" s="114"/>
      <c r="E421" s="114"/>
      <c r="F421" s="114"/>
    </row>
    <row r="422" spans="1:6" s="27" customFormat="1" ht="15" hidden="1" x14ac:dyDescent="0.25">
      <c r="A422" s="119"/>
      <c r="B422" s="113"/>
      <c r="C422" s="113"/>
      <c r="D422" s="114"/>
      <c r="E422" s="114"/>
      <c r="F422" s="114"/>
    </row>
    <row r="423" spans="1:6" s="27" customFormat="1" ht="15" hidden="1" x14ac:dyDescent="0.25">
      <c r="A423" s="119"/>
      <c r="B423" s="113"/>
      <c r="C423" s="113"/>
      <c r="D423" s="114"/>
      <c r="E423" s="114"/>
      <c r="F423" s="114"/>
    </row>
    <row r="424" spans="1:6" s="27" customFormat="1" ht="15" hidden="1" x14ac:dyDescent="0.25">
      <c r="A424" s="119"/>
      <c r="B424" s="113"/>
      <c r="C424" s="113"/>
      <c r="D424" s="114"/>
      <c r="E424" s="114"/>
      <c r="F424" s="114"/>
    </row>
    <row r="425" spans="1:6" s="27" customFormat="1" ht="15" hidden="1" x14ac:dyDescent="0.25">
      <c r="A425" s="119"/>
      <c r="B425" s="113"/>
      <c r="C425" s="113"/>
      <c r="D425" s="114"/>
      <c r="E425" s="114"/>
      <c r="F425" s="114"/>
    </row>
    <row r="426" spans="1:6" s="27" customFormat="1" ht="15" hidden="1" x14ac:dyDescent="0.25">
      <c r="A426" s="119"/>
      <c r="B426" s="113"/>
      <c r="C426" s="113"/>
      <c r="D426" s="114"/>
      <c r="E426" s="114"/>
      <c r="F426" s="114"/>
    </row>
    <row r="427" spans="1:6" s="27" customFormat="1" ht="99" customHeight="1" x14ac:dyDescent="0.25">
      <c r="A427" s="119" t="s">
        <v>770</v>
      </c>
      <c r="B427" s="113" t="s">
        <v>372</v>
      </c>
      <c r="C427" s="113" t="s">
        <v>58</v>
      </c>
      <c r="D427" s="114">
        <f>D428</f>
        <v>24621.199999999997</v>
      </c>
      <c r="E427" s="114">
        <f>E428</f>
        <v>23000.2</v>
      </c>
      <c r="F427" s="114">
        <f>F428</f>
        <v>0</v>
      </c>
    </row>
    <row r="428" spans="1:6" s="27" customFormat="1" ht="60.75" customHeight="1" x14ac:dyDescent="0.25">
      <c r="A428" s="119" t="s">
        <v>373</v>
      </c>
      <c r="B428" s="113" t="s">
        <v>374</v>
      </c>
      <c r="C428" s="113" t="s">
        <v>58</v>
      </c>
      <c r="D428" s="114">
        <f>D438+D441+D444+D432+D435+D429</f>
        <v>24621.199999999997</v>
      </c>
      <c r="E428" s="114">
        <f>E438+E441+E444+E432</f>
        <v>23000.2</v>
      </c>
      <c r="F428" s="114">
        <f>F438+F441+F444+F432</f>
        <v>0</v>
      </c>
    </row>
    <row r="429" spans="1:6" s="27" customFormat="1" ht="47.25" hidden="1" customHeight="1" x14ac:dyDescent="0.25">
      <c r="A429" s="119" t="s">
        <v>643</v>
      </c>
      <c r="B429" s="113" t="s">
        <v>663</v>
      </c>
      <c r="C429" s="113" t="s">
        <v>58</v>
      </c>
      <c r="D429" s="114">
        <f>D430</f>
        <v>0</v>
      </c>
      <c r="E429" s="114">
        <v>0</v>
      </c>
      <c r="F429" s="114">
        <v>0</v>
      </c>
    </row>
    <row r="430" spans="1:6" s="27" customFormat="1" ht="38.25" hidden="1" customHeight="1" x14ac:dyDescent="0.25">
      <c r="A430" s="119" t="s">
        <v>339</v>
      </c>
      <c r="B430" s="113" t="s">
        <v>663</v>
      </c>
      <c r="C430" s="113" t="s">
        <v>340</v>
      </c>
      <c r="D430" s="114">
        <f>D431</f>
        <v>0</v>
      </c>
      <c r="E430" s="114">
        <v>0</v>
      </c>
      <c r="F430" s="114">
        <v>0</v>
      </c>
    </row>
    <row r="431" spans="1:6" s="27" customFormat="1" ht="23.25" hidden="1" customHeight="1" x14ac:dyDescent="0.25">
      <c r="A431" s="119" t="s">
        <v>341</v>
      </c>
      <c r="B431" s="113" t="s">
        <v>663</v>
      </c>
      <c r="C431" s="113" t="s">
        <v>342</v>
      </c>
      <c r="D431" s="114">
        <v>0</v>
      </c>
      <c r="E431" s="114">
        <v>0</v>
      </c>
      <c r="F431" s="114">
        <v>0</v>
      </c>
    </row>
    <row r="432" spans="1:6" s="27" customFormat="1" ht="32.25" customHeight="1" x14ac:dyDescent="0.25">
      <c r="A432" s="119" t="s">
        <v>645</v>
      </c>
      <c r="B432" s="113" t="s">
        <v>664</v>
      </c>
      <c r="C432" s="113" t="s">
        <v>58</v>
      </c>
      <c r="D432" s="114">
        <f>D433</f>
        <v>299.3</v>
      </c>
      <c r="E432" s="114">
        <f t="shared" ref="E432:F433" si="79">E433</f>
        <v>0</v>
      </c>
      <c r="F432" s="114">
        <f t="shared" si="79"/>
        <v>0</v>
      </c>
    </row>
    <row r="433" spans="1:6" s="27" customFormat="1" ht="33" customHeight="1" x14ac:dyDescent="0.25">
      <c r="A433" s="119" t="s">
        <v>339</v>
      </c>
      <c r="B433" s="113" t="s">
        <v>664</v>
      </c>
      <c r="C433" s="113" t="s">
        <v>340</v>
      </c>
      <c r="D433" s="114">
        <f>D434</f>
        <v>299.3</v>
      </c>
      <c r="E433" s="114">
        <f t="shared" si="79"/>
        <v>0</v>
      </c>
      <c r="F433" s="114">
        <f t="shared" si="79"/>
        <v>0</v>
      </c>
    </row>
    <row r="434" spans="1:6" s="27" customFormat="1" ht="21.75" customHeight="1" x14ac:dyDescent="0.25">
      <c r="A434" s="119" t="s">
        <v>341</v>
      </c>
      <c r="B434" s="113" t="s">
        <v>664</v>
      </c>
      <c r="C434" s="113" t="s">
        <v>342</v>
      </c>
      <c r="D434" s="114">
        <v>299.3</v>
      </c>
      <c r="E434" s="114">
        <v>0</v>
      </c>
      <c r="F434" s="114">
        <v>0</v>
      </c>
    </row>
    <row r="435" spans="1:6" s="27" customFormat="1" ht="44.25" customHeight="1" x14ac:dyDescent="0.25">
      <c r="A435" s="119" t="s">
        <v>648</v>
      </c>
      <c r="B435" s="113" t="s">
        <v>665</v>
      </c>
      <c r="C435" s="113" t="s">
        <v>58</v>
      </c>
      <c r="D435" s="114">
        <f>D436</f>
        <v>15.8</v>
      </c>
      <c r="E435" s="114">
        <f t="shared" ref="E435:F436" si="80">E436</f>
        <v>0</v>
      </c>
      <c r="F435" s="114">
        <f t="shared" si="80"/>
        <v>0</v>
      </c>
    </row>
    <row r="436" spans="1:6" s="27" customFormat="1" ht="33" customHeight="1" x14ac:dyDescent="0.25">
      <c r="A436" s="119" t="s">
        <v>339</v>
      </c>
      <c r="B436" s="113" t="s">
        <v>665</v>
      </c>
      <c r="C436" s="113" t="s">
        <v>340</v>
      </c>
      <c r="D436" s="114">
        <f>D437</f>
        <v>15.8</v>
      </c>
      <c r="E436" s="114">
        <f t="shared" si="80"/>
        <v>0</v>
      </c>
      <c r="F436" s="114">
        <f t="shared" si="80"/>
        <v>0</v>
      </c>
    </row>
    <row r="437" spans="1:6" s="27" customFormat="1" ht="21.75" customHeight="1" x14ac:dyDescent="0.25">
      <c r="A437" s="119" t="s">
        <v>341</v>
      </c>
      <c r="B437" s="113" t="s">
        <v>665</v>
      </c>
      <c r="C437" s="113" t="s">
        <v>342</v>
      </c>
      <c r="D437" s="114">
        <v>15.8</v>
      </c>
      <c r="E437" s="114">
        <v>0</v>
      </c>
      <c r="F437" s="114">
        <v>0</v>
      </c>
    </row>
    <row r="438" spans="1:6" s="27" customFormat="1" ht="71.25" customHeight="1" x14ac:dyDescent="0.25">
      <c r="A438" s="119" t="s">
        <v>375</v>
      </c>
      <c r="B438" s="113" t="s">
        <v>376</v>
      </c>
      <c r="C438" s="113" t="s">
        <v>58</v>
      </c>
      <c r="D438" s="114">
        <f t="shared" ref="D438:F439" si="81">D439</f>
        <v>285.7</v>
      </c>
      <c r="E438" s="114">
        <f t="shared" si="81"/>
        <v>285.7</v>
      </c>
      <c r="F438" s="114">
        <f t="shared" si="81"/>
        <v>0</v>
      </c>
    </row>
    <row r="439" spans="1:6" s="27" customFormat="1" ht="29.25" customHeight="1" x14ac:dyDescent="0.25">
      <c r="A439" s="119" t="s">
        <v>339</v>
      </c>
      <c r="B439" s="113" t="s">
        <v>376</v>
      </c>
      <c r="C439" s="113" t="s">
        <v>340</v>
      </c>
      <c r="D439" s="114">
        <f t="shared" si="81"/>
        <v>285.7</v>
      </c>
      <c r="E439" s="114">
        <f t="shared" si="81"/>
        <v>285.7</v>
      </c>
      <c r="F439" s="114">
        <f t="shared" si="81"/>
        <v>0</v>
      </c>
    </row>
    <row r="440" spans="1:6" s="27" customFormat="1" ht="20.25" customHeight="1" x14ac:dyDescent="0.25">
      <c r="A440" s="119" t="s">
        <v>341</v>
      </c>
      <c r="B440" s="113" t="s">
        <v>376</v>
      </c>
      <c r="C440" s="113" t="s">
        <v>342</v>
      </c>
      <c r="D440" s="114">
        <v>285.7</v>
      </c>
      <c r="E440" s="114">
        <v>285.7</v>
      </c>
      <c r="F440" s="114">
        <v>0</v>
      </c>
    </row>
    <row r="441" spans="1:6" s="27" customFormat="1" ht="41.25" customHeight="1" x14ac:dyDescent="0.25">
      <c r="A441" s="119" t="s">
        <v>346</v>
      </c>
      <c r="B441" s="113" t="s">
        <v>377</v>
      </c>
      <c r="C441" s="113" t="s">
        <v>58</v>
      </c>
      <c r="D441" s="114">
        <f t="shared" ref="D441:F442" si="82">D442</f>
        <v>9066.7999999999993</v>
      </c>
      <c r="E441" s="114">
        <f t="shared" si="82"/>
        <v>7279.6</v>
      </c>
      <c r="F441" s="114">
        <f t="shared" si="82"/>
        <v>0</v>
      </c>
    </row>
    <row r="442" spans="1:6" s="27" customFormat="1" ht="27.75" customHeight="1" x14ac:dyDescent="0.25">
      <c r="A442" s="119" t="s">
        <v>339</v>
      </c>
      <c r="B442" s="113" t="s">
        <v>377</v>
      </c>
      <c r="C442" s="113" t="s">
        <v>340</v>
      </c>
      <c r="D442" s="114">
        <f t="shared" si="82"/>
        <v>9066.7999999999993</v>
      </c>
      <c r="E442" s="114">
        <f t="shared" si="82"/>
        <v>7279.6</v>
      </c>
      <c r="F442" s="114">
        <f t="shared" si="82"/>
        <v>0</v>
      </c>
    </row>
    <row r="443" spans="1:6" s="27" customFormat="1" ht="18.75" customHeight="1" x14ac:dyDescent="0.25">
      <c r="A443" s="119" t="s">
        <v>341</v>
      </c>
      <c r="B443" s="113" t="s">
        <v>377</v>
      </c>
      <c r="C443" s="113" t="s">
        <v>342</v>
      </c>
      <c r="D443" s="114">
        <v>9066.7999999999993</v>
      </c>
      <c r="E443" s="114">
        <f>7661.6-94-288</f>
        <v>7279.6</v>
      </c>
      <c r="F443" s="114">
        <v>0</v>
      </c>
    </row>
    <row r="444" spans="1:6" s="27" customFormat="1" ht="30.75" customHeight="1" x14ac:dyDescent="0.25">
      <c r="A444" s="119" t="s">
        <v>378</v>
      </c>
      <c r="B444" s="113" t="s">
        <v>379</v>
      </c>
      <c r="C444" s="113" t="s">
        <v>58</v>
      </c>
      <c r="D444" s="114">
        <f t="shared" ref="D444:F445" si="83">D445</f>
        <v>14953.6</v>
      </c>
      <c r="E444" s="114">
        <f t="shared" si="83"/>
        <v>15434.9</v>
      </c>
      <c r="F444" s="114">
        <f t="shared" si="83"/>
        <v>0</v>
      </c>
    </row>
    <row r="445" spans="1:6" s="27" customFormat="1" ht="31.5" customHeight="1" x14ac:dyDescent="0.25">
      <c r="A445" s="119" t="s">
        <v>339</v>
      </c>
      <c r="B445" s="113" t="s">
        <v>379</v>
      </c>
      <c r="C445" s="113" t="s">
        <v>340</v>
      </c>
      <c r="D445" s="114">
        <f t="shared" si="83"/>
        <v>14953.6</v>
      </c>
      <c r="E445" s="114">
        <f t="shared" si="83"/>
        <v>15434.9</v>
      </c>
      <c r="F445" s="114">
        <f t="shared" si="83"/>
        <v>0</v>
      </c>
    </row>
    <row r="446" spans="1:6" s="27" customFormat="1" ht="15" x14ac:dyDescent="0.25">
      <c r="A446" s="119" t="s">
        <v>341</v>
      </c>
      <c r="B446" s="113" t="s">
        <v>379</v>
      </c>
      <c r="C446" s="113" t="s">
        <v>342</v>
      </c>
      <c r="D446" s="114">
        <v>14953.6</v>
      </c>
      <c r="E446" s="114">
        <v>15434.9</v>
      </c>
      <c r="F446" s="114">
        <v>0</v>
      </c>
    </row>
    <row r="447" spans="1:6" s="27" customFormat="1" ht="15" hidden="1" x14ac:dyDescent="0.25">
      <c r="A447" s="119"/>
      <c r="B447" s="113"/>
      <c r="C447" s="113"/>
      <c r="D447" s="114"/>
      <c r="E447" s="114"/>
      <c r="F447" s="114"/>
    </row>
    <row r="448" spans="1:6" s="27" customFormat="1" ht="15" hidden="1" x14ac:dyDescent="0.25">
      <c r="A448" s="119"/>
      <c r="B448" s="113"/>
      <c r="C448" s="113"/>
      <c r="D448" s="114"/>
      <c r="E448" s="114"/>
      <c r="F448" s="114"/>
    </row>
    <row r="449" spans="1:6" s="27" customFormat="1" ht="15" hidden="1" x14ac:dyDescent="0.25">
      <c r="A449" s="119"/>
      <c r="B449" s="113"/>
      <c r="C449" s="113"/>
      <c r="D449" s="114"/>
      <c r="E449" s="114"/>
      <c r="F449" s="114"/>
    </row>
    <row r="450" spans="1:6" s="27" customFormat="1" ht="15" hidden="1" x14ac:dyDescent="0.25">
      <c r="A450" s="119"/>
      <c r="B450" s="113"/>
      <c r="C450" s="113"/>
      <c r="D450" s="114"/>
      <c r="E450" s="114"/>
      <c r="F450" s="114"/>
    </row>
    <row r="451" spans="1:6" s="27" customFormat="1" ht="15" hidden="1" x14ac:dyDescent="0.25">
      <c r="A451" s="119"/>
      <c r="B451" s="113"/>
      <c r="C451" s="113"/>
      <c r="D451" s="114"/>
      <c r="E451" s="114"/>
      <c r="F451" s="114"/>
    </row>
    <row r="452" spans="1:6" s="27" customFormat="1" ht="15" hidden="1" x14ac:dyDescent="0.25">
      <c r="A452" s="119"/>
      <c r="B452" s="113"/>
      <c r="C452" s="113"/>
      <c r="D452" s="114"/>
      <c r="E452" s="114"/>
      <c r="F452" s="114"/>
    </row>
    <row r="453" spans="1:6" s="27" customFormat="1" ht="15" hidden="1" x14ac:dyDescent="0.25">
      <c r="A453" s="119"/>
      <c r="B453" s="113"/>
      <c r="C453" s="113"/>
      <c r="D453" s="114"/>
      <c r="E453" s="114"/>
      <c r="F453" s="114"/>
    </row>
    <row r="454" spans="1:6" s="27" customFormat="1" ht="15" hidden="1" x14ac:dyDescent="0.25">
      <c r="A454" s="119"/>
      <c r="B454" s="113"/>
      <c r="C454" s="113"/>
      <c r="D454" s="114"/>
      <c r="E454" s="114"/>
      <c r="F454" s="114"/>
    </row>
    <row r="455" spans="1:6" s="27" customFormat="1" ht="15" hidden="1" x14ac:dyDescent="0.25">
      <c r="A455" s="119"/>
      <c r="B455" s="113"/>
      <c r="C455" s="113"/>
      <c r="D455" s="114"/>
      <c r="E455" s="114"/>
      <c r="F455" s="114"/>
    </row>
    <row r="456" spans="1:6" s="27" customFormat="1" ht="15" hidden="1" x14ac:dyDescent="0.25">
      <c r="A456" s="119"/>
      <c r="B456" s="113"/>
      <c r="C456" s="113"/>
      <c r="D456" s="114"/>
      <c r="E456" s="114"/>
      <c r="F456" s="114"/>
    </row>
    <row r="457" spans="1:6" s="27" customFormat="1" ht="15" hidden="1" x14ac:dyDescent="0.25">
      <c r="A457" s="119"/>
      <c r="B457" s="113"/>
      <c r="C457" s="113"/>
      <c r="D457" s="114"/>
      <c r="E457" s="114"/>
      <c r="F457" s="114"/>
    </row>
    <row r="458" spans="1:6" s="27" customFormat="1" ht="15" hidden="1" x14ac:dyDescent="0.25">
      <c r="A458" s="119"/>
      <c r="B458" s="113"/>
      <c r="C458" s="113"/>
      <c r="D458" s="114"/>
      <c r="E458" s="114"/>
      <c r="F458" s="114"/>
    </row>
    <row r="459" spans="1:6" s="27" customFormat="1" ht="26.25" x14ac:dyDescent="0.25">
      <c r="A459" s="119" t="s">
        <v>752</v>
      </c>
      <c r="B459" s="113" t="s">
        <v>164</v>
      </c>
      <c r="C459" s="113" t="s">
        <v>58</v>
      </c>
      <c r="D459" s="114">
        <f>D460+D468+D464</f>
        <v>1914.4</v>
      </c>
      <c r="E459" s="114">
        <f>E460+E468+E464</f>
        <v>2000.1000000000001</v>
      </c>
      <c r="F459" s="114">
        <f>F460+F468+F464</f>
        <v>0</v>
      </c>
    </row>
    <row r="460" spans="1:6" s="27" customFormat="1" ht="39" hidden="1" x14ac:dyDescent="0.25">
      <c r="A460" s="119" t="s">
        <v>165</v>
      </c>
      <c r="B460" s="113" t="s">
        <v>166</v>
      </c>
      <c r="C460" s="113" t="s">
        <v>58</v>
      </c>
      <c r="D460" s="114">
        <f>D461</f>
        <v>0</v>
      </c>
      <c r="E460" s="114">
        <f t="shared" ref="E460:F462" si="84">E461</f>
        <v>0</v>
      </c>
      <c r="F460" s="114">
        <f t="shared" si="84"/>
        <v>0</v>
      </c>
    </row>
    <row r="461" spans="1:6" s="27" customFormat="1" ht="15" hidden="1" x14ac:dyDescent="0.25">
      <c r="A461" s="119" t="s">
        <v>134</v>
      </c>
      <c r="B461" s="113" t="s">
        <v>167</v>
      </c>
      <c r="C461" s="113" t="s">
        <v>58</v>
      </c>
      <c r="D461" s="114">
        <f>D462</f>
        <v>0</v>
      </c>
      <c r="E461" s="114">
        <f t="shared" si="84"/>
        <v>0</v>
      </c>
      <c r="F461" s="114">
        <f t="shared" si="84"/>
        <v>0</v>
      </c>
    </row>
    <row r="462" spans="1:6" s="27" customFormat="1" ht="29.25" hidden="1" customHeight="1" x14ac:dyDescent="0.25">
      <c r="A462" s="119" t="s">
        <v>77</v>
      </c>
      <c r="B462" s="113" t="s">
        <v>167</v>
      </c>
      <c r="C462" s="113" t="s">
        <v>78</v>
      </c>
      <c r="D462" s="114">
        <f>D463</f>
        <v>0</v>
      </c>
      <c r="E462" s="114">
        <f t="shared" si="84"/>
        <v>0</v>
      </c>
      <c r="F462" s="114">
        <f t="shared" si="84"/>
        <v>0</v>
      </c>
    </row>
    <row r="463" spans="1:6" s="27" customFormat="1" ht="26.25" hidden="1" x14ac:dyDescent="0.25">
      <c r="A463" s="119" t="s">
        <v>79</v>
      </c>
      <c r="B463" s="113" t="s">
        <v>167</v>
      </c>
      <c r="C463" s="113" t="s">
        <v>80</v>
      </c>
      <c r="D463" s="114"/>
      <c r="E463" s="114"/>
      <c r="F463" s="114"/>
    </row>
    <row r="464" spans="1:6" s="27" customFormat="1" ht="39" x14ac:dyDescent="0.25">
      <c r="A464" s="119" t="s">
        <v>165</v>
      </c>
      <c r="B464" s="113" t="s">
        <v>166</v>
      </c>
      <c r="C464" s="113" t="s">
        <v>58</v>
      </c>
      <c r="D464" s="114">
        <f>D465</f>
        <v>360</v>
      </c>
      <c r="E464" s="114">
        <f t="shared" ref="E464:F466" si="85">E465</f>
        <v>0</v>
      </c>
      <c r="F464" s="114">
        <f t="shared" si="85"/>
        <v>0</v>
      </c>
    </row>
    <row r="465" spans="1:6" s="27" customFormat="1" ht="15" x14ac:dyDescent="0.25">
      <c r="A465" s="119" t="s">
        <v>134</v>
      </c>
      <c r="B465" s="113" t="s">
        <v>167</v>
      </c>
      <c r="C465" s="113" t="s">
        <v>58</v>
      </c>
      <c r="D465" s="114">
        <f>D466</f>
        <v>360</v>
      </c>
      <c r="E465" s="114">
        <f t="shared" si="85"/>
        <v>0</v>
      </c>
      <c r="F465" s="114">
        <f t="shared" si="85"/>
        <v>0</v>
      </c>
    </row>
    <row r="466" spans="1:6" s="27" customFormat="1" ht="26.25" x14ac:dyDescent="0.25">
      <c r="A466" s="119" t="s">
        <v>77</v>
      </c>
      <c r="B466" s="113" t="s">
        <v>167</v>
      </c>
      <c r="C466" s="113" t="s">
        <v>78</v>
      </c>
      <c r="D466" s="114">
        <f>D467</f>
        <v>360</v>
      </c>
      <c r="E466" s="114">
        <f t="shared" si="85"/>
        <v>0</v>
      </c>
      <c r="F466" s="114">
        <f t="shared" si="85"/>
        <v>0</v>
      </c>
    </row>
    <row r="467" spans="1:6" s="27" customFormat="1" ht="26.25" x14ac:dyDescent="0.25">
      <c r="A467" s="119" t="s">
        <v>79</v>
      </c>
      <c r="B467" s="113" t="s">
        <v>167</v>
      </c>
      <c r="C467" s="113" t="s">
        <v>80</v>
      </c>
      <c r="D467" s="114">
        <v>360</v>
      </c>
      <c r="E467" s="114">
        <v>0</v>
      </c>
      <c r="F467" s="114">
        <v>0</v>
      </c>
    </row>
    <row r="468" spans="1:6" s="27" customFormat="1" ht="15" x14ac:dyDescent="0.25">
      <c r="A468" s="119" t="s">
        <v>173</v>
      </c>
      <c r="B468" s="113" t="s">
        <v>174</v>
      </c>
      <c r="C468" s="113" t="s">
        <v>58</v>
      </c>
      <c r="D468" s="114">
        <f>D469</f>
        <v>1554.4</v>
      </c>
      <c r="E468" s="114">
        <f t="shared" ref="E468:F470" si="86">E469</f>
        <v>2000.1000000000001</v>
      </c>
      <c r="F468" s="114">
        <f t="shared" si="86"/>
        <v>0</v>
      </c>
    </row>
    <row r="469" spans="1:6" s="27" customFormat="1" ht="15" x14ac:dyDescent="0.25">
      <c r="A469" s="119" t="s">
        <v>134</v>
      </c>
      <c r="B469" s="113" t="s">
        <v>175</v>
      </c>
      <c r="C469" s="113" t="s">
        <v>58</v>
      </c>
      <c r="D469" s="114">
        <f>D470+D489</f>
        <v>1554.4</v>
      </c>
      <c r="E469" s="114">
        <f>E470+E489</f>
        <v>2000.1000000000001</v>
      </c>
      <c r="F469" s="114">
        <f t="shared" si="86"/>
        <v>0</v>
      </c>
    </row>
    <row r="470" spans="1:6" s="27" customFormat="1" ht="29.25" customHeight="1" x14ac:dyDescent="0.25">
      <c r="A470" s="119" t="s">
        <v>77</v>
      </c>
      <c r="B470" s="113" t="s">
        <v>175</v>
      </c>
      <c r="C470" s="113" t="s">
        <v>78</v>
      </c>
      <c r="D470" s="114">
        <f>D471</f>
        <v>1335.7</v>
      </c>
      <c r="E470" s="114">
        <f t="shared" si="86"/>
        <v>1781.4</v>
      </c>
      <c r="F470" s="114">
        <f t="shared" si="86"/>
        <v>0</v>
      </c>
    </row>
    <row r="471" spans="1:6" s="27" customFormat="1" ht="26.25" x14ac:dyDescent="0.25">
      <c r="A471" s="119" t="s">
        <v>79</v>
      </c>
      <c r="B471" s="113" t="s">
        <v>175</v>
      </c>
      <c r="C471" s="113" t="s">
        <v>80</v>
      </c>
      <c r="D471" s="114">
        <f>1098.9+50+290.8+396-500</f>
        <v>1335.7</v>
      </c>
      <c r="E471" s="114">
        <f>1098.9+119.9+166.6+396</f>
        <v>1781.4</v>
      </c>
      <c r="F471" s="114">
        <v>0</v>
      </c>
    </row>
    <row r="472" spans="1:6" s="27" customFormat="1" ht="39" hidden="1" x14ac:dyDescent="0.25">
      <c r="A472" s="119" t="s">
        <v>327</v>
      </c>
      <c r="B472" s="113" t="s">
        <v>328</v>
      </c>
      <c r="C472" s="113" t="s">
        <v>58</v>
      </c>
      <c r="D472" s="114">
        <f>D473</f>
        <v>0</v>
      </c>
      <c r="E472" s="114">
        <f t="shared" ref="E472:F474" si="87">E473</f>
        <v>0</v>
      </c>
      <c r="F472" s="114">
        <f t="shared" si="87"/>
        <v>0</v>
      </c>
    </row>
    <row r="473" spans="1:6" s="27" customFormat="1" ht="15" hidden="1" x14ac:dyDescent="0.25">
      <c r="A473" s="119" t="s">
        <v>134</v>
      </c>
      <c r="B473" s="113" t="s">
        <v>329</v>
      </c>
      <c r="C473" s="113" t="s">
        <v>58</v>
      </c>
      <c r="D473" s="114">
        <f>D474</f>
        <v>0</v>
      </c>
      <c r="E473" s="114">
        <f t="shared" si="87"/>
        <v>0</v>
      </c>
      <c r="F473" s="114">
        <f t="shared" si="87"/>
        <v>0</v>
      </c>
    </row>
    <row r="474" spans="1:6" s="27" customFormat="1" ht="39" hidden="1" x14ac:dyDescent="0.25">
      <c r="A474" s="119" t="s">
        <v>179</v>
      </c>
      <c r="B474" s="113" t="s">
        <v>329</v>
      </c>
      <c r="C474" s="113" t="s">
        <v>180</v>
      </c>
      <c r="D474" s="114">
        <f>D475</f>
        <v>0</v>
      </c>
      <c r="E474" s="114">
        <f t="shared" si="87"/>
        <v>0</v>
      </c>
      <c r="F474" s="114">
        <f t="shared" si="87"/>
        <v>0</v>
      </c>
    </row>
    <row r="475" spans="1:6" s="27" customFormat="1" ht="15" hidden="1" x14ac:dyDescent="0.25">
      <c r="A475" s="119" t="s">
        <v>181</v>
      </c>
      <c r="B475" s="113" t="s">
        <v>329</v>
      </c>
      <c r="C475" s="113" t="s">
        <v>182</v>
      </c>
      <c r="D475" s="114"/>
      <c r="E475" s="114"/>
      <c r="F475" s="114"/>
    </row>
    <row r="476" spans="1:6" s="27" customFormat="1" ht="26.25" hidden="1" x14ac:dyDescent="0.25">
      <c r="A476" s="119" t="s">
        <v>183</v>
      </c>
      <c r="B476" s="113" t="s">
        <v>184</v>
      </c>
      <c r="C476" s="113" t="s">
        <v>58</v>
      </c>
      <c r="D476" s="114">
        <f>D477</f>
        <v>0</v>
      </c>
      <c r="E476" s="114">
        <f t="shared" ref="E476:F478" si="88">E477</f>
        <v>0</v>
      </c>
      <c r="F476" s="114">
        <f t="shared" si="88"/>
        <v>0</v>
      </c>
    </row>
    <row r="477" spans="1:6" s="27" customFormat="1" ht="15" hidden="1" x14ac:dyDescent="0.25">
      <c r="A477" s="119" t="s">
        <v>134</v>
      </c>
      <c r="B477" s="113" t="s">
        <v>185</v>
      </c>
      <c r="C477" s="113" t="s">
        <v>58</v>
      </c>
      <c r="D477" s="114">
        <f>D478</f>
        <v>0</v>
      </c>
      <c r="E477" s="114">
        <f t="shared" si="88"/>
        <v>0</v>
      </c>
      <c r="F477" s="114">
        <f t="shared" si="88"/>
        <v>0</v>
      </c>
    </row>
    <row r="478" spans="1:6" s="27" customFormat="1" ht="26.25" hidden="1" x14ac:dyDescent="0.25">
      <c r="A478" s="119" t="s">
        <v>77</v>
      </c>
      <c r="B478" s="113" t="s">
        <v>185</v>
      </c>
      <c r="C478" s="113" t="s">
        <v>78</v>
      </c>
      <c r="D478" s="114">
        <f>D479</f>
        <v>0</v>
      </c>
      <c r="E478" s="114">
        <f t="shared" si="88"/>
        <v>0</v>
      </c>
      <c r="F478" s="114">
        <f t="shared" si="88"/>
        <v>0</v>
      </c>
    </row>
    <row r="479" spans="1:6" s="27" customFormat="1" ht="26.25" hidden="1" x14ac:dyDescent="0.25">
      <c r="A479" s="119" t="s">
        <v>79</v>
      </c>
      <c r="B479" s="113" t="s">
        <v>185</v>
      </c>
      <c r="C479" s="113" t="s">
        <v>80</v>
      </c>
      <c r="D479" s="114"/>
      <c r="E479" s="114"/>
      <c r="F479" s="114"/>
    </row>
    <row r="480" spans="1:6" s="27" customFormat="1" ht="39" hidden="1" x14ac:dyDescent="0.25">
      <c r="A480" s="119" t="s">
        <v>262</v>
      </c>
      <c r="B480" s="113" t="s">
        <v>263</v>
      </c>
      <c r="C480" s="113" t="s">
        <v>58</v>
      </c>
      <c r="D480" s="114">
        <f>D481</f>
        <v>0</v>
      </c>
      <c r="E480" s="114">
        <f t="shared" ref="E480:F483" si="89">E481</f>
        <v>0</v>
      </c>
      <c r="F480" s="114">
        <f t="shared" si="89"/>
        <v>0</v>
      </c>
    </row>
    <row r="481" spans="1:6" s="27" customFormat="1" ht="51.75" hidden="1" x14ac:dyDescent="0.25">
      <c r="A481" s="119" t="s">
        <v>264</v>
      </c>
      <c r="B481" s="113" t="s">
        <v>265</v>
      </c>
      <c r="C481" s="113" t="s">
        <v>58</v>
      </c>
      <c r="D481" s="114">
        <f>D482</f>
        <v>0</v>
      </c>
      <c r="E481" s="114">
        <f t="shared" si="89"/>
        <v>0</v>
      </c>
      <c r="F481" s="114">
        <f t="shared" si="89"/>
        <v>0</v>
      </c>
    </row>
    <row r="482" spans="1:6" s="27" customFormat="1" ht="39" hidden="1" x14ac:dyDescent="0.25">
      <c r="A482" s="119" t="s">
        <v>266</v>
      </c>
      <c r="B482" s="113" t="s">
        <v>267</v>
      </c>
      <c r="C482" s="113" t="s">
        <v>58</v>
      </c>
      <c r="D482" s="114">
        <f>D483</f>
        <v>0</v>
      </c>
      <c r="E482" s="114">
        <f t="shared" si="89"/>
        <v>0</v>
      </c>
      <c r="F482" s="114">
        <f t="shared" si="89"/>
        <v>0</v>
      </c>
    </row>
    <row r="483" spans="1:6" s="27" customFormat="1" ht="39" hidden="1" x14ac:dyDescent="0.25">
      <c r="A483" s="119" t="s">
        <v>268</v>
      </c>
      <c r="B483" s="113" t="s">
        <v>267</v>
      </c>
      <c r="C483" s="113" t="s">
        <v>82</v>
      </c>
      <c r="D483" s="114">
        <f>D484</f>
        <v>0</v>
      </c>
      <c r="E483" s="114">
        <f t="shared" si="89"/>
        <v>0</v>
      </c>
      <c r="F483" s="114">
        <f t="shared" si="89"/>
        <v>0</v>
      </c>
    </row>
    <row r="484" spans="1:6" s="27" customFormat="1" ht="15" hidden="1" x14ac:dyDescent="0.25">
      <c r="A484" s="119" t="s">
        <v>81</v>
      </c>
      <c r="B484" s="113" t="s">
        <v>267</v>
      </c>
      <c r="C484" s="113" t="s">
        <v>269</v>
      </c>
      <c r="D484" s="114"/>
      <c r="E484" s="114"/>
      <c r="F484" s="114"/>
    </row>
    <row r="485" spans="1:6" s="27" customFormat="1" ht="39" hidden="1" x14ac:dyDescent="0.25">
      <c r="A485" s="119" t="s">
        <v>270</v>
      </c>
      <c r="B485" s="113" t="s">
        <v>271</v>
      </c>
      <c r="C485" s="113" t="s">
        <v>58</v>
      </c>
      <c r="D485" s="114">
        <f>D486</f>
        <v>0</v>
      </c>
      <c r="E485" s="114">
        <f>E486</f>
        <v>0</v>
      </c>
      <c r="F485" s="114">
        <f>F486</f>
        <v>0</v>
      </c>
    </row>
    <row r="486" spans="1:6" s="27" customFormat="1" ht="39" hidden="1" x14ac:dyDescent="0.25">
      <c r="A486" s="119" t="s">
        <v>268</v>
      </c>
      <c r="B486" s="113" t="s">
        <v>271</v>
      </c>
      <c r="C486" s="113" t="s">
        <v>269</v>
      </c>
      <c r="D486" s="114"/>
      <c r="E486" s="114"/>
      <c r="F486" s="114"/>
    </row>
    <row r="487" spans="1:6" s="27" customFormat="1" ht="39" hidden="1" x14ac:dyDescent="0.25">
      <c r="A487" s="119" t="s">
        <v>272</v>
      </c>
      <c r="B487" s="113" t="s">
        <v>273</v>
      </c>
      <c r="C487" s="113" t="s">
        <v>58</v>
      </c>
      <c r="D487" s="114">
        <f>D488</f>
        <v>0</v>
      </c>
      <c r="E487" s="114">
        <f>E488</f>
        <v>0</v>
      </c>
      <c r="F487" s="114">
        <f>F488</f>
        <v>0</v>
      </c>
    </row>
    <row r="488" spans="1:6" s="27" customFormat="1" ht="39" hidden="1" x14ac:dyDescent="0.25">
      <c r="A488" s="119" t="s">
        <v>268</v>
      </c>
      <c r="B488" s="113" t="s">
        <v>273</v>
      </c>
      <c r="C488" s="113" t="s">
        <v>269</v>
      </c>
      <c r="D488" s="114"/>
      <c r="E488" s="114"/>
      <c r="F488" s="114"/>
    </row>
    <row r="489" spans="1:6" s="27" customFormat="1" ht="15" x14ac:dyDescent="0.25">
      <c r="A489" s="119" t="s">
        <v>81</v>
      </c>
      <c r="B489" s="113" t="s">
        <v>175</v>
      </c>
      <c r="C489" s="113" t="s">
        <v>82</v>
      </c>
      <c r="D489" s="114">
        <f>D490</f>
        <v>218.7</v>
      </c>
      <c r="E489" s="114">
        <f>E490</f>
        <v>218.7</v>
      </c>
      <c r="F489" s="114">
        <f t="shared" ref="F489" si="90">F490</f>
        <v>0</v>
      </c>
    </row>
    <row r="490" spans="1:6" s="27" customFormat="1" ht="42.75" customHeight="1" x14ac:dyDescent="0.25">
      <c r="A490" s="129" t="s">
        <v>659</v>
      </c>
      <c r="B490" s="113" t="s">
        <v>175</v>
      </c>
      <c r="C490" s="113" t="s">
        <v>269</v>
      </c>
      <c r="D490" s="114">
        <v>218.7</v>
      </c>
      <c r="E490" s="114">
        <v>218.7</v>
      </c>
      <c r="F490" s="114">
        <v>0</v>
      </c>
    </row>
    <row r="491" spans="1:6" s="27" customFormat="1" ht="33.75" hidden="1" customHeight="1" x14ac:dyDescent="0.25">
      <c r="A491" s="119"/>
      <c r="B491" s="113"/>
      <c r="C491" s="113"/>
      <c r="D491" s="114"/>
      <c r="E491" s="114"/>
      <c r="F491" s="114"/>
    </row>
    <row r="492" spans="1:6" s="27" customFormat="1" ht="27" hidden="1" customHeight="1" x14ac:dyDescent="0.25">
      <c r="A492" s="119"/>
      <c r="B492" s="113"/>
      <c r="C492" s="113"/>
      <c r="D492" s="114"/>
      <c r="E492" s="114"/>
      <c r="F492" s="114"/>
    </row>
    <row r="493" spans="1:6" s="27" customFormat="1" ht="27.75" hidden="1" customHeight="1" x14ac:dyDescent="0.25">
      <c r="A493" s="119"/>
      <c r="B493" s="113"/>
      <c r="C493" s="113"/>
      <c r="D493" s="114"/>
      <c r="E493" s="114"/>
      <c r="F493" s="114"/>
    </row>
    <row r="494" spans="1:6" s="27" customFormat="1" ht="27.75" hidden="1" customHeight="1" x14ac:dyDescent="0.25">
      <c r="A494" s="119"/>
      <c r="B494" s="113"/>
      <c r="C494" s="113"/>
      <c r="D494" s="114"/>
      <c r="E494" s="114"/>
      <c r="F494" s="114"/>
    </row>
    <row r="495" spans="1:6" s="27" customFormat="1" ht="29.25" hidden="1" customHeight="1" x14ac:dyDescent="0.25">
      <c r="A495" s="129"/>
      <c r="B495" s="113"/>
      <c r="C495" s="113"/>
      <c r="D495" s="114"/>
      <c r="E495" s="114"/>
      <c r="F495" s="114"/>
    </row>
    <row r="496" spans="1:6" s="27" customFormat="1" ht="27" hidden="1" customHeight="1" x14ac:dyDescent="0.25">
      <c r="A496" s="129"/>
      <c r="B496" s="113"/>
      <c r="C496" s="113"/>
      <c r="D496" s="114"/>
      <c r="E496" s="114"/>
      <c r="F496" s="114"/>
    </row>
    <row r="497" spans="1:6" s="27" customFormat="1" ht="27" hidden="1" customHeight="1" x14ac:dyDescent="0.25">
      <c r="A497" s="119"/>
      <c r="B497" s="113"/>
      <c r="C497" s="113"/>
      <c r="D497" s="114"/>
      <c r="E497" s="114"/>
      <c r="F497" s="114"/>
    </row>
    <row r="498" spans="1:6" s="27" customFormat="1" ht="44.25" hidden="1" customHeight="1" x14ac:dyDescent="0.25">
      <c r="A498" s="129"/>
      <c r="B498" s="113"/>
      <c r="C498" s="113"/>
      <c r="D498" s="114"/>
      <c r="E498" s="114"/>
      <c r="F498" s="114"/>
    </row>
    <row r="499" spans="1:6" s="27" customFormat="1" ht="52.5" customHeight="1" x14ac:dyDescent="0.25">
      <c r="A499" s="119" t="s">
        <v>698</v>
      </c>
      <c r="B499" s="113" t="s">
        <v>177</v>
      </c>
      <c r="C499" s="113" t="s">
        <v>58</v>
      </c>
      <c r="D499" s="114">
        <f>D500+D505</f>
        <v>3156.1</v>
      </c>
      <c r="E499" s="114">
        <f>E500</f>
        <v>116.1</v>
      </c>
      <c r="F499" s="114">
        <f>F500</f>
        <v>0</v>
      </c>
    </row>
    <row r="500" spans="1:6" s="27" customFormat="1" ht="15" x14ac:dyDescent="0.25">
      <c r="A500" s="119" t="s">
        <v>134</v>
      </c>
      <c r="B500" s="113" t="s">
        <v>308</v>
      </c>
      <c r="C500" s="113" t="s">
        <v>58</v>
      </c>
      <c r="D500" s="114">
        <f>D501+D503</f>
        <v>116.1</v>
      </c>
      <c r="E500" s="114">
        <f>E501+E503</f>
        <v>116.1</v>
      </c>
      <c r="F500" s="114">
        <f>F501+F503</f>
        <v>0</v>
      </c>
    </row>
    <row r="501" spans="1:6" s="27" customFormat="1" ht="26.25" x14ac:dyDescent="0.25">
      <c r="A501" s="119" t="s">
        <v>77</v>
      </c>
      <c r="B501" s="113" t="s">
        <v>308</v>
      </c>
      <c r="C501" s="113" t="s">
        <v>78</v>
      </c>
      <c r="D501" s="114">
        <f>D502</f>
        <v>116.1</v>
      </c>
      <c r="E501" s="114">
        <f>E502</f>
        <v>116.1</v>
      </c>
      <c r="F501" s="114">
        <f>F502</f>
        <v>0</v>
      </c>
    </row>
    <row r="502" spans="1:6" s="27" customFormat="1" ht="26.25" x14ac:dyDescent="0.25">
      <c r="A502" s="119" t="s">
        <v>79</v>
      </c>
      <c r="B502" s="113" t="s">
        <v>308</v>
      </c>
      <c r="C502" s="113" t="s">
        <v>80</v>
      </c>
      <c r="D502" s="114">
        <v>116.1</v>
      </c>
      <c r="E502" s="114">
        <v>116.1</v>
      </c>
      <c r="F502" s="114">
        <v>0</v>
      </c>
    </row>
    <row r="503" spans="1:6" s="27" customFormat="1" ht="27.75" hidden="1" customHeight="1" x14ac:dyDescent="0.25">
      <c r="A503" s="119" t="s">
        <v>179</v>
      </c>
      <c r="B503" s="113" t="s">
        <v>308</v>
      </c>
      <c r="C503" s="113" t="s">
        <v>180</v>
      </c>
      <c r="D503" s="114">
        <f>D504</f>
        <v>0</v>
      </c>
      <c r="E503" s="114">
        <f>E504</f>
        <v>0</v>
      </c>
      <c r="F503" s="114">
        <f>F504</f>
        <v>0</v>
      </c>
    </row>
    <row r="504" spans="1:6" s="27" customFormat="1" ht="19.5" hidden="1" customHeight="1" x14ac:dyDescent="0.25">
      <c r="A504" s="119" t="s">
        <v>181</v>
      </c>
      <c r="B504" s="113" t="s">
        <v>308</v>
      </c>
      <c r="C504" s="113" t="s">
        <v>182</v>
      </c>
      <c r="D504" s="114">
        <v>0</v>
      </c>
      <c r="E504" s="114">
        <v>0</v>
      </c>
      <c r="F504" s="114">
        <v>0</v>
      </c>
    </row>
    <row r="505" spans="1:6" s="27" customFormat="1" ht="44.25" customHeight="1" x14ac:dyDescent="0.25">
      <c r="A505" s="119" t="s">
        <v>813</v>
      </c>
      <c r="B505" s="113" t="s">
        <v>812</v>
      </c>
      <c r="C505" s="113" t="s">
        <v>58</v>
      </c>
      <c r="D505" s="114">
        <f>D506</f>
        <v>3040</v>
      </c>
      <c r="E505" s="114">
        <v>0</v>
      </c>
      <c r="F505" s="114">
        <v>0</v>
      </c>
    </row>
    <row r="506" spans="1:6" s="27" customFormat="1" ht="30" customHeight="1" x14ac:dyDescent="0.25">
      <c r="A506" s="119" t="s">
        <v>77</v>
      </c>
      <c r="B506" s="113" t="s">
        <v>812</v>
      </c>
      <c r="C506" s="113" t="s">
        <v>78</v>
      </c>
      <c r="D506" s="114">
        <f>D507</f>
        <v>3040</v>
      </c>
      <c r="E506" s="114">
        <v>0</v>
      </c>
      <c r="F506" s="114">
        <v>0</v>
      </c>
    </row>
    <row r="507" spans="1:6" s="27" customFormat="1" ht="31.5" customHeight="1" x14ac:dyDescent="0.25">
      <c r="A507" s="119" t="s">
        <v>79</v>
      </c>
      <c r="B507" s="113" t="s">
        <v>812</v>
      </c>
      <c r="C507" s="113" t="s">
        <v>80</v>
      </c>
      <c r="D507" s="114">
        <v>3040</v>
      </c>
      <c r="E507" s="114">
        <v>0</v>
      </c>
      <c r="F507" s="114">
        <v>0</v>
      </c>
    </row>
    <row r="508" spans="1:6" s="27" customFormat="1" ht="45" customHeight="1" x14ac:dyDescent="0.25">
      <c r="A508" s="119" t="s">
        <v>746</v>
      </c>
      <c r="B508" s="113" t="s">
        <v>744</v>
      </c>
      <c r="C508" s="113" t="s">
        <v>58</v>
      </c>
      <c r="D508" s="114">
        <f t="shared" ref="D508:F510" si="91">D509</f>
        <v>0</v>
      </c>
      <c r="E508" s="114">
        <f t="shared" si="91"/>
        <v>0</v>
      </c>
      <c r="F508" s="114">
        <f>F511+F513</f>
        <v>80</v>
      </c>
    </row>
    <row r="509" spans="1:6" s="27" customFormat="1" ht="16.5" customHeight="1" x14ac:dyDescent="0.25">
      <c r="A509" s="119" t="s">
        <v>134</v>
      </c>
      <c r="B509" s="113" t="s">
        <v>745</v>
      </c>
      <c r="C509" s="113" t="s">
        <v>58</v>
      </c>
      <c r="D509" s="114">
        <f t="shared" si="91"/>
        <v>0</v>
      </c>
      <c r="E509" s="114">
        <f t="shared" si="91"/>
        <v>0</v>
      </c>
      <c r="F509" s="114">
        <f t="shared" si="91"/>
        <v>50</v>
      </c>
    </row>
    <row r="510" spans="1:6" s="27" customFormat="1" ht="28.5" customHeight="1" x14ac:dyDescent="0.25">
      <c r="A510" s="119" t="s">
        <v>77</v>
      </c>
      <c r="B510" s="113" t="s">
        <v>745</v>
      </c>
      <c r="C510" s="113" t="s">
        <v>78</v>
      </c>
      <c r="D510" s="114">
        <f t="shared" si="91"/>
        <v>0</v>
      </c>
      <c r="E510" s="114">
        <f t="shared" si="91"/>
        <v>0</v>
      </c>
      <c r="F510" s="114">
        <f t="shared" si="91"/>
        <v>50</v>
      </c>
    </row>
    <row r="511" spans="1:6" s="27" customFormat="1" ht="25.5" customHeight="1" x14ac:dyDescent="0.25">
      <c r="A511" s="119" t="s">
        <v>208</v>
      </c>
      <c r="B511" s="113" t="s">
        <v>745</v>
      </c>
      <c r="C511" s="113" t="s">
        <v>80</v>
      </c>
      <c r="D511" s="114">
        <v>0</v>
      </c>
      <c r="E511" s="114">
        <v>0</v>
      </c>
      <c r="F511" s="114">
        <v>50</v>
      </c>
    </row>
    <row r="512" spans="1:6" s="27" customFormat="1" ht="22.5" customHeight="1" x14ac:dyDescent="0.25">
      <c r="A512" s="119" t="s">
        <v>81</v>
      </c>
      <c r="B512" s="113" t="s">
        <v>745</v>
      </c>
      <c r="C512" s="113" t="s">
        <v>82</v>
      </c>
      <c r="D512" s="114">
        <f>D513</f>
        <v>0</v>
      </c>
      <c r="E512" s="114">
        <f>E513</f>
        <v>0</v>
      </c>
      <c r="F512" s="114">
        <f>F513</f>
        <v>30</v>
      </c>
    </row>
    <row r="513" spans="1:6" s="27" customFormat="1" ht="22.5" customHeight="1" x14ac:dyDescent="0.25">
      <c r="A513" s="119" t="s">
        <v>83</v>
      </c>
      <c r="B513" s="113" t="s">
        <v>745</v>
      </c>
      <c r="C513" s="113" t="s">
        <v>84</v>
      </c>
      <c r="D513" s="114">
        <v>0</v>
      </c>
      <c r="E513" s="114">
        <v>0</v>
      </c>
      <c r="F513" s="114">
        <v>30</v>
      </c>
    </row>
    <row r="514" spans="1:6" s="27" customFormat="1" ht="54.75" customHeight="1" x14ac:dyDescent="0.25">
      <c r="A514" s="119" t="s">
        <v>751</v>
      </c>
      <c r="B514" s="113" t="s">
        <v>748</v>
      </c>
      <c r="C514" s="113" t="s">
        <v>58</v>
      </c>
      <c r="D514" s="114">
        <f>D515</f>
        <v>0</v>
      </c>
      <c r="E514" s="114">
        <f>E515+E520+E523</f>
        <v>2427.3000000000002</v>
      </c>
      <c r="F514" s="114">
        <f>F515+F520+F523</f>
        <v>2339.1</v>
      </c>
    </row>
    <row r="515" spans="1:6" s="27" customFormat="1" ht="29.25" customHeight="1" x14ac:dyDescent="0.25">
      <c r="A515" s="119" t="s">
        <v>190</v>
      </c>
      <c r="B515" s="113" t="s">
        <v>803</v>
      </c>
      <c r="C515" s="113" t="s">
        <v>58</v>
      </c>
      <c r="D515" s="114">
        <f>D516+D518+D521</f>
        <v>0</v>
      </c>
      <c r="E515" s="114">
        <f>E516+E518</f>
        <v>2209.5</v>
      </c>
      <c r="F515" s="114">
        <f>F516+F518</f>
        <v>2198.5</v>
      </c>
    </row>
    <row r="516" spans="1:6" s="27" customFormat="1" ht="68.25" customHeight="1" x14ac:dyDescent="0.25">
      <c r="A516" s="119" t="s">
        <v>67</v>
      </c>
      <c r="B516" s="113" t="s">
        <v>803</v>
      </c>
      <c r="C516" s="113" t="s">
        <v>68</v>
      </c>
      <c r="D516" s="114">
        <f>D517</f>
        <v>0</v>
      </c>
      <c r="E516" s="114">
        <f>E517</f>
        <v>2198.5</v>
      </c>
      <c r="F516" s="114">
        <f>F517</f>
        <v>2198.5</v>
      </c>
    </row>
    <row r="517" spans="1:6" s="27" customFormat="1" ht="22.5" customHeight="1" x14ac:dyDescent="0.25">
      <c r="A517" s="119" t="s">
        <v>192</v>
      </c>
      <c r="B517" s="113" t="s">
        <v>803</v>
      </c>
      <c r="C517" s="113" t="s">
        <v>193</v>
      </c>
      <c r="D517" s="114">
        <v>0</v>
      </c>
      <c r="E517" s="114">
        <v>2198.5</v>
      </c>
      <c r="F517" s="114">
        <v>2198.5</v>
      </c>
    </row>
    <row r="518" spans="1:6" s="27" customFormat="1" ht="30.75" customHeight="1" x14ac:dyDescent="0.25">
      <c r="A518" s="119" t="s">
        <v>77</v>
      </c>
      <c r="B518" s="113" t="s">
        <v>803</v>
      </c>
      <c r="C518" s="113" t="s">
        <v>78</v>
      </c>
      <c r="D518" s="114">
        <f>D519</f>
        <v>0</v>
      </c>
      <c r="E518" s="114">
        <f>E519</f>
        <v>11</v>
      </c>
      <c r="F518" s="114">
        <v>0</v>
      </c>
    </row>
    <row r="519" spans="1:6" s="27" customFormat="1" ht="29.25" customHeight="1" x14ac:dyDescent="0.25">
      <c r="A519" s="119" t="s">
        <v>79</v>
      </c>
      <c r="B519" s="113" t="s">
        <v>803</v>
      </c>
      <c r="C519" s="113" t="s">
        <v>80</v>
      </c>
      <c r="D519" s="114">
        <v>0</v>
      </c>
      <c r="E519" s="114">
        <v>11</v>
      </c>
      <c r="F519" s="114">
        <v>0</v>
      </c>
    </row>
    <row r="520" spans="1:6" s="27" customFormat="1" ht="53.25" customHeight="1" x14ac:dyDescent="0.25">
      <c r="A520" s="119" t="s">
        <v>188</v>
      </c>
      <c r="B520" s="113" t="s">
        <v>804</v>
      </c>
      <c r="C520" s="113" t="s">
        <v>58</v>
      </c>
      <c r="D520" s="114">
        <v>0</v>
      </c>
      <c r="E520" s="114">
        <f>E521</f>
        <v>4</v>
      </c>
      <c r="F520" s="114">
        <f>F521</f>
        <v>4</v>
      </c>
    </row>
    <row r="521" spans="1:6" s="27" customFormat="1" ht="22.5" customHeight="1" x14ac:dyDescent="0.25">
      <c r="A521" s="119" t="s">
        <v>81</v>
      </c>
      <c r="B521" s="113" t="s">
        <v>804</v>
      </c>
      <c r="C521" s="113" t="s">
        <v>82</v>
      </c>
      <c r="D521" s="114">
        <f>D522</f>
        <v>0</v>
      </c>
      <c r="E521" s="114">
        <f>E522</f>
        <v>4</v>
      </c>
      <c r="F521" s="114">
        <f>F522</f>
        <v>4</v>
      </c>
    </row>
    <row r="522" spans="1:6" s="27" customFormat="1" ht="22.5" customHeight="1" x14ac:dyDescent="0.25">
      <c r="A522" s="119" t="s">
        <v>83</v>
      </c>
      <c r="B522" s="113" t="s">
        <v>804</v>
      </c>
      <c r="C522" s="113" t="s">
        <v>84</v>
      </c>
      <c r="D522" s="114">
        <v>0</v>
      </c>
      <c r="E522" s="114">
        <v>4</v>
      </c>
      <c r="F522" s="114">
        <v>4</v>
      </c>
    </row>
    <row r="523" spans="1:6" s="27" customFormat="1" ht="22.5" customHeight="1" x14ac:dyDescent="0.25">
      <c r="A523" s="119" t="s">
        <v>134</v>
      </c>
      <c r="B523" s="113" t="s">
        <v>749</v>
      </c>
      <c r="C523" s="113" t="s">
        <v>58</v>
      </c>
      <c r="D523" s="114">
        <v>0</v>
      </c>
      <c r="E523" s="114">
        <f>E524</f>
        <v>213.8</v>
      </c>
      <c r="F523" s="114">
        <f>F524</f>
        <v>136.6</v>
      </c>
    </row>
    <row r="524" spans="1:6" s="27" customFormat="1" ht="30" customHeight="1" x14ac:dyDescent="0.25">
      <c r="A524" s="119" t="s">
        <v>77</v>
      </c>
      <c r="B524" s="113" t="s">
        <v>749</v>
      </c>
      <c r="C524" s="113" t="s">
        <v>78</v>
      </c>
      <c r="D524" s="114">
        <v>0</v>
      </c>
      <c r="E524" s="114">
        <f>E525</f>
        <v>213.8</v>
      </c>
      <c r="F524" s="114">
        <f>F525</f>
        <v>136.6</v>
      </c>
    </row>
    <row r="525" spans="1:6" s="27" customFormat="1" ht="27.75" customHeight="1" x14ac:dyDescent="0.25">
      <c r="A525" s="119" t="s">
        <v>79</v>
      </c>
      <c r="B525" s="113" t="s">
        <v>749</v>
      </c>
      <c r="C525" s="113" t="s">
        <v>80</v>
      </c>
      <c r="D525" s="114">
        <v>0</v>
      </c>
      <c r="E525" s="114">
        <v>213.8</v>
      </c>
      <c r="F525" s="114">
        <v>136.6</v>
      </c>
    </row>
    <row r="526" spans="1:6" s="27" customFormat="1" ht="27.75" customHeight="1" x14ac:dyDescent="0.25">
      <c r="A526" s="119" t="s">
        <v>780</v>
      </c>
      <c r="B526" s="113" t="s">
        <v>759</v>
      </c>
      <c r="C526" s="113" t="s">
        <v>58</v>
      </c>
      <c r="D526" s="114">
        <v>0</v>
      </c>
      <c r="E526" s="114">
        <v>0</v>
      </c>
      <c r="F526" s="114">
        <f>F527</f>
        <v>182.7</v>
      </c>
    </row>
    <row r="527" spans="1:6" s="27" customFormat="1" ht="27.75" customHeight="1" x14ac:dyDescent="0.25">
      <c r="A527" s="119" t="s">
        <v>134</v>
      </c>
      <c r="B527" s="113" t="s">
        <v>760</v>
      </c>
      <c r="C527" s="113" t="s">
        <v>58</v>
      </c>
      <c r="D527" s="114">
        <v>0</v>
      </c>
      <c r="E527" s="114">
        <v>0</v>
      </c>
      <c r="F527" s="114">
        <f>F528+F532</f>
        <v>182.7</v>
      </c>
    </row>
    <row r="528" spans="1:6" s="27" customFormat="1" ht="27.75" customHeight="1" x14ac:dyDescent="0.25">
      <c r="A528" s="119" t="s">
        <v>77</v>
      </c>
      <c r="B528" s="113" t="s">
        <v>760</v>
      </c>
      <c r="C528" s="113" t="s">
        <v>78</v>
      </c>
      <c r="D528" s="114">
        <v>0</v>
      </c>
      <c r="E528" s="114">
        <v>0</v>
      </c>
      <c r="F528" s="114">
        <f>F529</f>
        <v>66.599999999999994</v>
      </c>
    </row>
    <row r="529" spans="1:6" s="27" customFormat="1" ht="27.75" customHeight="1" x14ac:dyDescent="0.25">
      <c r="A529" s="119" t="s">
        <v>79</v>
      </c>
      <c r="B529" s="113" t="s">
        <v>760</v>
      </c>
      <c r="C529" s="113" t="s">
        <v>80</v>
      </c>
      <c r="D529" s="114">
        <v>0</v>
      </c>
      <c r="E529" s="114">
        <v>0</v>
      </c>
      <c r="F529" s="114">
        <v>66.599999999999994</v>
      </c>
    </row>
    <row r="530" spans="1:6" s="27" customFormat="1" ht="27.75" hidden="1" customHeight="1" x14ac:dyDescent="0.25">
      <c r="A530" s="129"/>
      <c r="B530" s="113"/>
      <c r="C530" s="113"/>
      <c r="D530" s="114"/>
      <c r="E530" s="114"/>
      <c r="F530" s="114"/>
    </row>
    <row r="531" spans="1:6" s="27" customFormat="1" ht="27.75" hidden="1" customHeight="1" x14ac:dyDescent="0.25">
      <c r="A531" s="129"/>
      <c r="B531" s="113"/>
      <c r="C531" s="113"/>
      <c r="D531" s="114"/>
      <c r="E531" s="114"/>
      <c r="F531" s="114"/>
    </row>
    <row r="532" spans="1:6" s="27" customFormat="1" ht="27.75" customHeight="1" x14ac:dyDescent="0.25">
      <c r="A532" s="119" t="s">
        <v>81</v>
      </c>
      <c r="B532" s="113" t="s">
        <v>760</v>
      </c>
      <c r="C532" s="113" t="s">
        <v>82</v>
      </c>
      <c r="D532" s="114">
        <v>0</v>
      </c>
      <c r="E532" s="114">
        <v>0</v>
      </c>
      <c r="F532" s="114">
        <f>F533</f>
        <v>116.1</v>
      </c>
    </row>
    <row r="533" spans="1:6" s="27" customFormat="1" ht="27.75" customHeight="1" x14ac:dyDescent="0.25">
      <c r="A533" s="129" t="s">
        <v>659</v>
      </c>
      <c r="B533" s="113" t="s">
        <v>760</v>
      </c>
      <c r="C533" s="113" t="s">
        <v>269</v>
      </c>
      <c r="D533" s="114">
        <v>0</v>
      </c>
      <c r="E533" s="114">
        <v>0</v>
      </c>
      <c r="F533" s="114">
        <v>116.1</v>
      </c>
    </row>
    <row r="534" spans="1:6" s="27" customFormat="1" ht="69" customHeight="1" x14ac:dyDescent="0.25">
      <c r="A534" s="119" t="s">
        <v>778</v>
      </c>
      <c r="B534" s="113" t="s">
        <v>756</v>
      </c>
      <c r="C534" s="113" t="s">
        <v>58</v>
      </c>
      <c r="D534" s="114">
        <v>0</v>
      </c>
      <c r="E534" s="114">
        <f t="shared" ref="E534:F536" si="92">E535</f>
        <v>2915.7</v>
      </c>
      <c r="F534" s="114">
        <f t="shared" si="92"/>
        <v>1958.1</v>
      </c>
    </row>
    <row r="535" spans="1:6" s="27" customFormat="1" ht="21.75" customHeight="1" x14ac:dyDescent="0.25">
      <c r="A535" s="119" t="s">
        <v>134</v>
      </c>
      <c r="B535" s="113" t="s">
        <v>757</v>
      </c>
      <c r="C535" s="113" t="s">
        <v>58</v>
      </c>
      <c r="D535" s="114">
        <v>0</v>
      </c>
      <c r="E535" s="114">
        <f t="shared" si="92"/>
        <v>2915.7</v>
      </c>
      <c r="F535" s="114">
        <f t="shared" si="92"/>
        <v>1958.1</v>
      </c>
    </row>
    <row r="536" spans="1:6" s="27" customFormat="1" ht="27.75" customHeight="1" x14ac:dyDescent="0.25">
      <c r="A536" s="119" t="s">
        <v>77</v>
      </c>
      <c r="B536" s="113" t="s">
        <v>757</v>
      </c>
      <c r="C536" s="113" t="s">
        <v>78</v>
      </c>
      <c r="D536" s="114">
        <v>0</v>
      </c>
      <c r="E536" s="114">
        <f t="shared" si="92"/>
        <v>2915.7</v>
      </c>
      <c r="F536" s="114">
        <f t="shared" si="92"/>
        <v>1958.1</v>
      </c>
    </row>
    <row r="537" spans="1:6" s="27" customFormat="1" ht="27.75" customHeight="1" x14ac:dyDescent="0.25">
      <c r="A537" s="119" t="s">
        <v>79</v>
      </c>
      <c r="B537" s="113" t="s">
        <v>757</v>
      </c>
      <c r="C537" s="113" t="s">
        <v>80</v>
      </c>
      <c r="D537" s="114">
        <v>0</v>
      </c>
      <c r="E537" s="114">
        <f>2800.5+115.2</f>
        <v>2915.7</v>
      </c>
      <c r="F537" s="114">
        <v>1958.1</v>
      </c>
    </row>
    <row r="538" spans="1:6" s="27" customFormat="1" ht="45" customHeight="1" x14ac:dyDescent="0.25">
      <c r="A538" s="119" t="s">
        <v>764</v>
      </c>
      <c r="B538" s="113" t="s">
        <v>765</v>
      </c>
      <c r="C538" s="113" t="s">
        <v>58</v>
      </c>
      <c r="D538" s="114">
        <v>0</v>
      </c>
      <c r="E538" s="114">
        <v>0</v>
      </c>
      <c r="F538" s="114">
        <f>F539+F542+F545+F548</f>
        <v>14423.5</v>
      </c>
    </row>
    <row r="539" spans="1:6" s="27" customFormat="1" ht="40.5" customHeight="1" x14ac:dyDescent="0.25">
      <c r="A539" s="119" t="s">
        <v>346</v>
      </c>
      <c r="B539" s="113" t="s">
        <v>773</v>
      </c>
      <c r="C539" s="113" t="s">
        <v>58</v>
      </c>
      <c r="D539" s="114">
        <v>0</v>
      </c>
      <c r="E539" s="114">
        <v>0</v>
      </c>
      <c r="F539" s="114">
        <f>F540</f>
        <v>4708.8999999999996</v>
      </c>
    </row>
    <row r="540" spans="1:6" s="27" customFormat="1" ht="27.75" customHeight="1" x14ac:dyDescent="0.25">
      <c r="A540" s="119" t="s">
        <v>339</v>
      </c>
      <c r="B540" s="113" t="s">
        <v>773</v>
      </c>
      <c r="C540" s="113" t="s">
        <v>340</v>
      </c>
      <c r="D540" s="114">
        <v>0</v>
      </c>
      <c r="E540" s="114">
        <v>0</v>
      </c>
      <c r="F540" s="114">
        <f>F541</f>
        <v>4708.8999999999996</v>
      </c>
    </row>
    <row r="541" spans="1:6" s="27" customFormat="1" ht="27.75" customHeight="1" x14ac:dyDescent="0.25">
      <c r="A541" s="119" t="s">
        <v>341</v>
      </c>
      <c r="B541" s="113" t="s">
        <v>773</v>
      </c>
      <c r="C541" s="113" t="s">
        <v>342</v>
      </c>
      <c r="D541" s="114">
        <v>0</v>
      </c>
      <c r="E541" s="114">
        <v>0</v>
      </c>
      <c r="F541" s="114">
        <v>4708.8999999999996</v>
      </c>
    </row>
    <row r="542" spans="1:6" s="27" customFormat="1" ht="57.75" customHeight="1" x14ac:dyDescent="0.25">
      <c r="A542" s="119" t="s">
        <v>348</v>
      </c>
      <c r="B542" s="113" t="s">
        <v>766</v>
      </c>
      <c r="C542" s="113" t="s">
        <v>58</v>
      </c>
      <c r="D542" s="114">
        <v>0</v>
      </c>
      <c r="E542" s="114">
        <v>0</v>
      </c>
      <c r="F542" s="114">
        <f>F543</f>
        <v>89</v>
      </c>
    </row>
    <row r="543" spans="1:6" s="27" customFormat="1" ht="27.75" customHeight="1" x14ac:dyDescent="0.25">
      <c r="A543" s="119" t="s">
        <v>339</v>
      </c>
      <c r="B543" s="113" t="s">
        <v>766</v>
      </c>
      <c r="C543" s="113" t="s">
        <v>340</v>
      </c>
      <c r="D543" s="114">
        <v>0</v>
      </c>
      <c r="E543" s="114">
        <v>0</v>
      </c>
      <c r="F543" s="114">
        <f>F544</f>
        <v>89</v>
      </c>
    </row>
    <row r="544" spans="1:6" s="27" customFormat="1" ht="18.75" customHeight="1" x14ac:dyDescent="0.25">
      <c r="A544" s="119" t="s">
        <v>341</v>
      </c>
      <c r="B544" s="113" t="s">
        <v>766</v>
      </c>
      <c r="C544" s="113" t="s">
        <v>342</v>
      </c>
      <c r="D544" s="114">
        <v>0</v>
      </c>
      <c r="E544" s="114">
        <v>0</v>
      </c>
      <c r="F544" s="114">
        <v>89</v>
      </c>
    </row>
    <row r="545" spans="1:6" s="27" customFormat="1" ht="150.75" customHeight="1" x14ac:dyDescent="0.25">
      <c r="A545" s="119" t="s">
        <v>350</v>
      </c>
      <c r="B545" s="113" t="s">
        <v>767</v>
      </c>
      <c r="C545" s="113" t="s">
        <v>58</v>
      </c>
      <c r="D545" s="114">
        <v>0</v>
      </c>
      <c r="E545" s="114">
        <v>0</v>
      </c>
      <c r="F545" s="114">
        <f>F546</f>
        <v>54</v>
      </c>
    </row>
    <row r="546" spans="1:6" s="27" customFormat="1" ht="27.75" customHeight="1" x14ac:dyDescent="0.25">
      <c r="A546" s="119" t="s">
        <v>339</v>
      </c>
      <c r="B546" s="113" t="s">
        <v>767</v>
      </c>
      <c r="C546" s="113" t="s">
        <v>340</v>
      </c>
      <c r="D546" s="114">
        <v>0</v>
      </c>
      <c r="E546" s="114">
        <v>0</v>
      </c>
      <c r="F546" s="114">
        <f>F547</f>
        <v>54</v>
      </c>
    </row>
    <row r="547" spans="1:6" s="27" customFormat="1" ht="21.75" customHeight="1" x14ac:dyDescent="0.25">
      <c r="A547" s="119" t="s">
        <v>341</v>
      </c>
      <c r="B547" s="113" t="s">
        <v>767</v>
      </c>
      <c r="C547" s="113" t="s">
        <v>342</v>
      </c>
      <c r="D547" s="114">
        <v>0</v>
      </c>
      <c r="E547" s="114">
        <v>0</v>
      </c>
      <c r="F547" s="114">
        <v>54</v>
      </c>
    </row>
    <row r="548" spans="1:6" s="27" customFormat="1" ht="42.75" customHeight="1" x14ac:dyDescent="0.25">
      <c r="A548" s="119" t="s">
        <v>352</v>
      </c>
      <c r="B548" s="113" t="s">
        <v>768</v>
      </c>
      <c r="C548" s="113" t="s">
        <v>58</v>
      </c>
      <c r="D548" s="114">
        <v>0</v>
      </c>
      <c r="E548" s="114">
        <v>0</v>
      </c>
      <c r="F548" s="114">
        <f>F549</f>
        <v>9571.6</v>
      </c>
    </row>
    <row r="549" spans="1:6" s="27" customFormat="1" ht="27.75" customHeight="1" x14ac:dyDescent="0.25">
      <c r="A549" s="119" t="s">
        <v>339</v>
      </c>
      <c r="B549" s="113" t="s">
        <v>768</v>
      </c>
      <c r="C549" s="113" t="s">
        <v>340</v>
      </c>
      <c r="D549" s="114">
        <v>0</v>
      </c>
      <c r="E549" s="114">
        <v>0</v>
      </c>
      <c r="F549" s="114">
        <f>F550</f>
        <v>9571.6</v>
      </c>
    </row>
    <row r="550" spans="1:6" s="27" customFormat="1" ht="19.5" customHeight="1" x14ac:dyDescent="0.25">
      <c r="A550" s="119" t="s">
        <v>341</v>
      </c>
      <c r="B550" s="113" t="s">
        <v>768</v>
      </c>
      <c r="C550" s="113" t="s">
        <v>342</v>
      </c>
      <c r="D550" s="114">
        <v>0</v>
      </c>
      <c r="E550" s="114">
        <v>0</v>
      </c>
      <c r="F550" s="114">
        <v>9571.6</v>
      </c>
    </row>
    <row r="551" spans="1:6" s="27" customFormat="1" ht="87" customHeight="1" x14ac:dyDescent="0.25">
      <c r="A551" s="119" t="s">
        <v>771</v>
      </c>
      <c r="B551" s="113" t="s">
        <v>769</v>
      </c>
      <c r="C551" s="113" t="s">
        <v>58</v>
      </c>
      <c r="D551" s="114">
        <v>0</v>
      </c>
      <c r="E551" s="114">
        <v>0</v>
      </c>
      <c r="F551" s="114">
        <f>F552+F555+F558</f>
        <v>19728.900000000001</v>
      </c>
    </row>
    <row r="552" spans="1:6" s="27" customFormat="1" ht="72" customHeight="1" x14ac:dyDescent="0.25">
      <c r="A552" s="119" t="s">
        <v>375</v>
      </c>
      <c r="B552" s="113" t="s">
        <v>772</v>
      </c>
      <c r="C552" s="113" t="s">
        <v>58</v>
      </c>
      <c r="D552" s="114">
        <v>0</v>
      </c>
      <c r="E552" s="114">
        <v>0</v>
      </c>
      <c r="F552" s="114">
        <f>F553</f>
        <v>285.7</v>
      </c>
    </row>
    <row r="553" spans="1:6" s="27" customFormat="1" ht="36" customHeight="1" x14ac:dyDescent="0.25">
      <c r="A553" s="119" t="s">
        <v>339</v>
      </c>
      <c r="B553" s="113" t="s">
        <v>772</v>
      </c>
      <c r="C553" s="113" t="s">
        <v>340</v>
      </c>
      <c r="D553" s="114">
        <v>0</v>
      </c>
      <c r="E553" s="114">
        <v>0</v>
      </c>
      <c r="F553" s="114">
        <f>F554</f>
        <v>285.7</v>
      </c>
    </row>
    <row r="554" spans="1:6" s="27" customFormat="1" ht="19.5" customHeight="1" x14ac:dyDescent="0.25">
      <c r="A554" s="119" t="s">
        <v>341</v>
      </c>
      <c r="B554" s="113" t="s">
        <v>772</v>
      </c>
      <c r="C554" s="113" t="s">
        <v>342</v>
      </c>
      <c r="D554" s="114">
        <v>0</v>
      </c>
      <c r="E554" s="114">
        <v>0</v>
      </c>
      <c r="F554" s="114">
        <v>285.7</v>
      </c>
    </row>
    <row r="555" spans="1:6" s="27" customFormat="1" ht="40.5" customHeight="1" x14ac:dyDescent="0.25">
      <c r="A555" s="119" t="s">
        <v>346</v>
      </c>
      <c r="B555" s="113" t="s">
        <v>774</v>
      </c>
      <c r="C555" s="113" t="s">
        <v>58</v>
      </c>
      <c r="D555" s="114">
        <v>0</v>
      </c>
      <c r="E555" s="114">
        <v>0</v>
      </c>
      <c r="F555" s="114">
        <f>F556</f>
        <v>3274.8</v>
      </c>
    </row>
    <row r="556" spans="1:6" s="27" customFormat="1" ht="34.5" customHeight="1" x14ac:dyDescent="0.25">
      <c r="A556" s="119" t="s">
        <v>339</v>
      </c>
      <c r="B556" s="113" t="s">
        <v>774</v>
      </c>
      <c r="C556" s="113" t="s">
        <v>340</v>
      </c>
      <c r="D556" s="114">
        <v>0</v>
      </c>
      <c r="E556" s="114">
        <v>0</v>
      </c>
      <c r="F556" s="114">
        <f>F557</f>
        <v>3274.8</v>
      </c>
    </row>
    <row r="557" spans="1:6" s="27" customFormat="1" ht="19.5" customHeight="1" x14ac:dyDescent="0.25">
      <c r="A557" s="119" t="s">
        <v>341</v>
      </c>
      <c r="B557" s="113" t="s">
        <v>774</v>
      </c>
      <c r="C557" s="113" t="s">
        <v>342</v>
      </c>
      <c r="D557" s="114">
        <v>0</v>
      </c>
      <c r="E557" s="114">
        <v>0</v>
      </c>
      <c r="F557" s="114">
        <v>3274.8</v>
      </c>
    </row>
    <row r="558" spans="1:6" s="27" customFormat="1" ht="32.25" customHeight="1" x14ac:dyDescent="0.25">
      <c r="A558" s="119" t="s">
        <v>378</v>
      </c>
      <c r="B558" s="113" t="s">
        <v>775</v>
      </c>
      <c r="C558" s="113" t="s">
        <v>58</v>
      </c>
      <c r="D558" s="114">
        <v>0</v>
      </c>
      <c r="E558" s="114">
        <v>0</v>
      </c>
      <c r="F558" s="114">
        <f>F559</f>
        <v>16168.4</v>
      </c>
    </row>
    <row r="559" spans="1:6" s="27" customFormat="1" ht="30.75" customHeight="1" x14ac:dyDescent="0.25">
      <c r="A559" s="119" t="s">
        <v>339</v>
      </c>
      <c r="B559" s="113" t="s">
        <v>775</v>
      </c>
      <c r="C559" s="113" t="s">
        <v>340</v>
      </c>
      <c r="D559" s="114">
        <v>0</v>
      </c>
      <c r="E559" s="114">
        <v>0</v>
      </c>
      <c r="F559" s="114">
        <f>F560</f>
        <v>16168.4</v>
      </c>
    </row>
    <row r="560" spans="1:6" s="27" customFormat="1" ht="19.5" customHeight="1" x14ac:dyDescent="0.25">
      <c r="A560" s="119" t="s">
        <v>341</v>
      </c>
      <c r="B560" s="113" t="s">
        <v>775</v>
      </c>
      <c r="C560" s="113" t="s">
        <v>342</v>
      </c>
      <c r="D560" s="114">
        <v>0</v>
      </c>
      <c r="E560" s="114">
        <v>0</v>
      </c>
      <c r="F560" s="114">
        <v>16168.4</v>
      </c>
    </row>
    <row r="561" spans="1:6" s="27" customFormat="1" ht="45.75" customHeight="1" x14ac:dyDescent="0.25">
      <c r="A561" s="119" t="s">
        <v>798</v>
      </c>
      <c r="B561" s="113" t="s">
        <v>776</v>
      </c>
      <c r="C561" s="113" t="s">
        <v>58</v>
      </c>
      <c r="D561" s="114">
        <v>0</v>
      </c>
      <c r="E561" s="114">
        <f>E562</f>
        <v>403</v>
      </c>
      <c r="F561" s="114">
        <f>F562</f>
        <v>312.2</v>
      </c>
    </row>
    <row r="562" spans="1:6" s="27" customFormat="1" ht="19.5" customHeight="1" x14ac:dyDescent="0.25">
      <c r="A562" s="119" t="s">
        <v>134</v>
      </c>
      <c r="B562" s="113" t="s">
        <v>777</v>
      </c>
      <c r="C562" s="113" t="s">
        <v>58</v>
      </c>
      <c r="D562" s="114">
        <v>0</v>
      </c>
      <c r="E562" s="114">
        <f>E563+E565</f>
        <v>403</v>
      </c>
      <c r="F562" s="114">
        <f>F563+F565</f>
        <v>312.2</v>
      </c>
    </row>
    <row r="563" spans="1:6" s="27" customFormat="1" ht="63.75" customHeight="1" x14ac:dyDescent="0.25">
      <c r="A563" s="119" t="s">
        <v>67</v>
      </c>
      <c r="B563" s="113" t="s">
        <v>777</v>
      </c>
      <c r="C563" s="113" t="s">
        <v>68</v>
      </c>
      <c r="D563" s="114">
        <v>0</v>
      </c>
      <c r="E563" s="114">
        <f>E564</f>
        <v>221.8</v>
      </c>
      <c r="F563" s="114">
        <f>F564</f>
        <v>141</v>
      </c>
    </row>
    <row r="564" spans="1:6" s="27" customFormat="1" ht="27.75" customHeight="1" x14ac:dyDescent="0.25">
      <c r="A564" s="119" t="s">
        <v>192</v>
      </c>
      <c r="B564" s="113" t="s">
        <v>777</v>
      </c>
      <c r="C564" s="113" t="s">
        <v>193</v>
      </c>
      <c r="D564" s="114">
        <v>0</v>
      </c>
      <c r="E564" s="114">
        <v>221.8</v>
      </c>
      <c r="F564" s="114">
        <v>141</v>
      </c>
    </row>
    <row r="565" spans="1:6" s="27" customFormat="1" ht="27.75" customHeight="1" x14ac:dyDescent="0.25">
      <c r="A565" s="119" t="s">
        <v>77</v>
      </c>
      <c r="B565" s="113" t="s">
        <v>777</v>
      </c>
      <c r="C565" s="113" t="s">
        <v>78</v>
      </c>
      <c r="D565" s="114">
        <v>0</v>
      </c>
      <c r="E565" s="114">
        <f>E566</f>
        <v>181.2</v>
      </c>
      <c r="F565" s="114">
        <f>F566</f>
        <v>171.2</v>
      </c>
    </row>
    <row r="566" spans="1:6" s="27" customFormat="1" ht="39" customHeight="1" x14ac:dyDescent="0.25">
      <c r="A566" s="119" t="s">
        <v>79</v>
      </c>
      <c r="B566" s="113" t="s">
        <v>777</v>
      </c>
      <c r="C566" s="113" t="s">
        <v>80</v>
      </c>
      <c r="D566" s="114">
        <v>0</v>
      </c>
      <c r="E566" s="114">
        <f>21+140.2+20</f>
        <v>181.2</v>
      </c>
      <c r="F566" s="114">
        <f>21+130.2+20</f>
        <v>171.2</v>
      </c>
    </row>
    <row r="567" spans="1:6" s="27" customFormat="1" ht="48.75" customHeight="1" x14ac:dyDescent="0.25">
      <c r="A567" s="130" t="s">
        <v>787</v>
      </c>
      <c r="B567" s="113" t="s">
        <v>785</v>
      </c>
      <c r="C567" s="113" t="s">
        <v>58</v>
      </c>
      <c r="D567" s="114">
        <v>0</v>
      </c>
      <c r="E567" s="114">
        <v>0</v>
      </c>
      <c r="F567" s="114">
        <f>F568+F573+F576+F579</f>
        <v>2600.6</v>
      </c>
    </row>
    <row r="568" spans="1:6" s="27" customFormat="1" ht="31.5" customHeight="1" x14ac:dyDescent="0.25">
      <c r="A568" s="119" t="s">
        <v>190</v>
      </c>
      <c r="B568" s="113" t="s">
        <v>788</v>
      </c>
      <c r="C568" s="113" t="s">
        <v>58</v>
      </c>
      <c r="D568" s="114">
        <v>0</v>
      </c>
      <c r="E568" s="114">
        <v>0</v>
      </c>
      <c r="F568" s="114">
        <f>F569+F571</f>
        <v>2163.4</v>
      </c>
    </row>
    <row r="569" spans="1:6" s="27" customFormat="1" ht="67.5" customHeight="1" x14ac:dyDescent="0.25">
      <c r="A569" s="119" t="s">
        <v>67</v>
      </c>
      <c r="B569" s="113" t="s">
        <v>788</v>
      </c>
      <c r="C569" s="113" t="s">
        <v>68</v>
      </c>
      <c r="D569" s="114">
        <v>0</v>
      </c>
      <c r="E569" s="114">
        <v>0</v>
      </c>
      <c r="F569" s="114">
        <f>F570</f>
        <v>2032.4</v>
      </c>
    </row>
    <row r="570" spans="1:6" s="27" customFormat="1" ht="22.5" customHeight="1" x14ac:dyDescent="0.25">
      <c r="A570" s="119" t="s">
        <v>192</v>
      </c>
      <c r="B570" s="113" t="s">
        <v>788</v>
      </c>
      <c r="C570" s="113" t="s">
        <v>193</v>
      </c>
      <c r="D570" s="114">
        <v>0</v>
      </c>
      <c r="E570" s="114">
        <v>0</v>
      </c>
      <c r="F570" s="114">
        <v>2032.4</v>
      </c>
    </row>
    <row r="571" spans="1:6" s="27" customFormat="1" ht="33.75" customHeight="1" x14ac:dyDescent="0.25">
      <c r="A571" s="119" t="s">
        <v>77</v>
      </c>
      <c r="B571" s="113" t="s">
        <v>788</v>
      </c>
      <c r="C571" s="113" t="s">
        <v>78</v>
      </c>
      <c r="D571" s="114">
        <v>0</v>
      </c>
      <c r="E571" s="114">
        <v>0</v>
      </c>
      <c r="F571" s="114">
        <f>F572</f>
        <v>131</v>
      </c>
    </row>
    <row r="572" spans="1:6" s="27" customFormat="1" ht="31.5" customHeight="1" x14ac:dyDescent="0.25">
      <c r="A572" s="119" t="s">
        <v>79</v>
      </c>
      <c r="B572" s="113" t="s">
        <v>788</v>
      </c>
      <c r="C572" s="113" t="s">
        <v>80</v>
      </c>
      <c r="D572" s="114">
        <v>0</v>
      </c>
      <c r="E572" s="114">
        <v>0</v>
      </c>
      <c r="F572" s="114">
        <v>131</v>
      </c>
    </row>
    <row r="573" spans="1:6" s="27" customFormat="1" ht="54" customHeight="1" x14ac:dyDescent="0.25">
      <c r="A573" s="119" t="s">
        <v>188</v>
      </c>
      <c r="B573" s="113" t="s">
        <v>805</v>
      </c>
      <c r="C573" s="113" t="s">
        <v>58</v>
      </c>
      <c r="D573" s="114">
        <v>0</v>
      </c>
      <c r="E573" s="114">
        <v>0</v>
      </c>
      <c r="F573" s="114">
        <f>F574</f>
        <v>46.6</v>
      </c>
    </row>
    <row r="574" spans="1:6" s="27" customFormat="1" ht="16.5" customHeight="1" x14ac:dyDescent="0.25">
      <c r="A574" s="119" t="s">
        <v>81</v>
      </c>
      <c r="B574" s="113" t="s">
        <v>805</v>
      </c>
      <c r="C574" s="113" t="s">
        <v>82</v>
      </c>
      <c r="D574" s="114">
        <v>0</v>
      </c>
      <c r="E574" s="114">
        <v>0</v>
      </c>
      <c r="F574" s="114">
        <f>F575</f>
        <v>46.6</v>
      </c>
    </row>
    <row r="575" spans="1:6" s="27" customFormat="1" ht="22.5" customHeight="1" x14ac:dyDescent="0.25">
      <c r="A575" s="119" t="s">
        <v>83</v>
      </c>
      <c r="B575" s="113" t="s">
        <v>805</v>
      </c>
      <c r="C575" s="113" t="s">
        <v>84</v>
      </c>
      <c r="D575" s="114">
        <v>0</v>
      </c>
      <c r="E575" s="114">
        <v>0</v>
      </c>
      <c r="F575" s="114">
        <v>46.6</v>
      </c>
    </row>
    <row r="576" spans="1:6" s="27" customFormat="1" ht="43.5" customHeight="1" x14ac:dyDescent="0.25">
      <c r="A576" s="119" t="s">
        <v>727</v>
      </c>
      <c r="B576" s="113" t="s">
        <v>789</v>
      </c>
      <c r="C576" s="113" t="s">
        <v>58</v>
      </c>
      <c r="D576" s="114">
        <v>0</v>
      </c>
      <c r="E576" s="114">
        <v>0</v>
      </c>
      <c r="F576" s="114">
        <f>F577</f>
        <v>293</v>
      </c>
    </row>
    <row r="577" spans="1:6" s="27" customFormat="1" ht="38.25" customHeight="1" x14ac:dyDescent="0.25">
      <c r="A577" s="119" t="s">
        <v>67</v>
      </c>
      <c r="B577" s="113" t="s">
        <v>789</v>
      </c>
      <c r="C577" s="113" t="s">
        <v>68</v>
      </c>
      <c r="D577" s="114">
        <v>0</v>
      </c>
      <c r="E577" s="114">
        <v>0</v>
      </c>
      <c r="F577" s="114">
        <f>F578</f>
        <v>293</v>
      </c>
    </row>
    <row r="578" spans="1:6" s="27" customFormat="1" ht="22.5" customHeight="1" x14ac:dyDescent="0.25">
      <c r="A578" s="119" t="s">
        <v>192</v>
      </c>
      <c r="B578" s="113" t="s">
        <v>789</v>
      </c>
      <c r="C578" s="113" t="s">
        <v>193</v>
      </c>
      <c r="D578" s="114">
        <v>0</v>
      </c>
      <c r="E578" s="114">
        <v>0</v>
      </c>
      <c r="F578" s="114">
        <v>293</v>
      </c>
    </row>
    <row r="579" spans="1:6" s="27" customFormat="1" ht="51" customHeight="1" x14ac:dyDescent="0.25">
      <c r="A579" s="119" t="s">
        <v>686</v>
      </c>
      <c r="B579" s="113" t="s">
        <v>806</v>
      </c>
      <c r="C579" s="113" t="s">
        <v>58</v>
      </c>
      <c r="D579" s="114">
        <v>0</v>
      </c>
      <c r="E579" s="114">
        <v>0</v>
      </c>
      <c r="F579" s="114">
        <f>F580</f>
        <v>97.6</v>
      </c>
    </row>
    <row r="580" spans="1:6" s="27" customFormat="1" ht="69" customHeight="1" x14ac:dyDescent="0.25">
      <c r="A580" s="119" t="s">
        <v>67</v>
      </c>
      <c r="B580" s="113" t="s">
        <v>806</v>
      </c>
      <c r="C580" s="113" t="s">
        <v>68</v>
      </c>
      <c r="D580" s="114">
        <v>0</v>
      </c>
      <c r="E580" s="114">
        <v>0</v>
      </c>
      <c r="F580" s="114">
        <f>F581</f>
        <v>97.6</v>
      </c>
    </row>
    <row r="581" spans="1:6" s="27" customFormat="1" ht="22.5" customHeight="1" x14ac:dyDescent="0.25">
      <c r="A581" s="119" t="s">
        <v>192</v>
      </c>
      <c r="B581" s="113" t="s">
        <v>806</v>
      </c>
      <c r="C581" s="113" t="s">
        <v>193</v>
      </c>
      <c r="D581" s="114">
        <v>0</v>
      </c>
      <c r="E581" s="114">
        <v>0</v>
      </c>
      <c r="F581" s="114">
        <v>97.6</v>
      </c>
    </row>
    <row r="582" spans="1:6" s="27" customFormat="1" ht="34.5" customHeight="1" x14ac:dyDescent="0.25">
      <c r="A582" s="119" t="s">
        <v>794</v>
      </c>
      <c r="B582" s="113" t="s">
        <v>791</v>
      </c>
      <c r="C582" s="113" t="s">
        <v>58</v>
      </c>
      <c r="D582" s="114">
        <v>0</v>
      </c>
      <c r="E582" s="114">
        <f t="shared" ref="E582:F584" si="93">E583</f>
        <v>316.5</v>
      </c>
      <c r="F582" s="114">
        <f>F583</f>
        <v>316.5</v>
      </c>
    </row>
    <row r="583" spans="1:6" s="27" customFormat="1" ht="18" customHeight="1" x14ac:dyDescent="0.25">
      <c r="A583" s="119" t="s">
        <v>134</v>
      </c>
      <c r="B583" s="113" t="s">
        <v>792</v>
      </c>
      <c r="C583" s="113" t="s">
        <v>58</v>
      </c>
      <c r="D583" s="114">
        <v>0</v>
      </c>
      <c r="E583" s="114">
        <f t="shared" si="93"/>
        <v>316.5</v>
      </c>
      <c r="F583" s="114">
        <f t="shared" si="93"/>
        <v>316.5</v>
      </c>
    </row>
    <row r="584" spans="1:6" s="27" customFormat="1" ht="29.25" customHeight="1" x14ac:dyDescent="0.25">
      <c r="A584" s="119" t="s">
        <v>339</v>
      </c>
      <c r="B584" s="113" t="s">
        <v>792</v>
      </c>
      <c r="C584" s="113" t="s">
        <v>340</v>
      </c>
      <c r="D584" s="114">
        <v>0</v>
      </c>
      <c r="E584" s="114">
        <f t="shared" si="93"/>
        <v>316.5</v>
      </c>
      <c r="F584" s="114">
        <f t="shared" si="93"/>
        <v>316.5</v>
      </c>
    </row>
    <row r="585" spans="1:6" s="27" customFormat="1" ht="22.5" customHeight="1" x14ac:dyDescent="0.25">
      <c r="A585" s="119" t="s">
        <v>341</v>
      </c>
      <c r="B585" s="113" t="s">
        <v>792</v>
      </c>
      <c r="C585" s="113" t="s">
        <v>342</v>
      </c>
      <c r="D585" s="114">
        <v>0</v>
      </c>
      <c r="E585" s="114">
        <f>261.8+54.7</f>
        <v>316.5</v>
      </c>
      <c r="F585" s="114">
        <f>261.8+54.7</f>
        <v>316.5</v>
      </c>
    </row>
    <row r="586" spans="1:6" s="27" customFormat="1" ht="87" customHeight="1" x14ac:dyDescent="0.25">
      <c r="A586" s="119" t="s">
        <v>800</v>
      </c>
      <c r="B586" s="113" t="s">
        <v>801</v>
      </c>
      <c r="C586" s="113" t="s">
        <v>58</v>
      </c>
      <c r="D586" s="114">
        <v>0</v>
      </c>
      <c r="E586" s="114">
        <v>0</v>
      </c>
      <c r="F586" s="114">
        <f>F587</f>
        <v>1260.7</v>
      </c>
    </row>
    <row r="587" spans="1:6" s="27" customFormat="1" ht="43.5" customHeight="1" x14ac:dyDescent="0.25">
      <c r="A587" s="119" t="s">
        <v>346</v>
      </c>
      <c r="B587" s="113" t="s">
        <v>802</v>
      </c>
      <c r="C587" s="113" t="s">
        <v>58</v>
      </c>
      <c r="D587" s="114">
        <v>0</v>
      </c>
      <c r="E587" s="114">
        <v>0</v>
      </c>
      <c r="F587" s="114">
        <f>F588</f>
        <v>1260.7</v>
      </c>
    </row>
    <row r="588" spans="1:6" s="27" customFormat="1" ht="30" customHeight="1" x14ac:dyDescent="0.25">
      <c r="A588" s="119" t="s">
        <v>339</v>
      </c>
      <c r="B588" s="113" t="s">
        <v>802</v>
      </c>
      <c r="C588" s="113" t="s">
        <v>340</v>
      </c>
      <c r="D588" s="114">
        <v>0</v>
      </c>
      <c r="E588" s="114">
        <v>0</v>
      </c>
      <c r="F588" s="114">
        <f>F589</f>
        <v>1260.7</v>
      </c>
    </row>
    <row r="589" spans="1:6" s="27" customFormat="1" ht="22.5" customHeight="1" x14ac:dyDescent="0.25">
      <c r="A589" s="119" t="s">
        <v>341</v>
      </c>
      <c r="B589" s="113" t="s">
        <v>802</v>
      </c>
      <c r="C589" s="113" t="s">
        <v>342</v>
      </c>
      <c r="D589" s="114">
        <v>0</v>
      </c>
      <c r="E589" s="114">
        <v>0</v>
      </c>
      <c r="F589" s="114">
        <v>1260.7</v>
      </c>
    </row>
    <row r="590" spans="1:6" s="27" customFormat="1" ht="27.75" customHeight="1" x14ac:dyDescent="0.25">
      <c r="A590" s="119" t="s">
        <v>289</v>
      </c>
      <c r="B590" s="113" t="s">
        <v>290</v>
      </c>
      <c r="C590" s="113" t="s">
        <v>58</v>
      </c>
      <c r="D590" s="114">
        <f>D591+D597+D600</f>
        <v>386.8</v>
      </c>
      <c r="E590" s="114">
        <f>E597+E603+E687+E712</f>
        <v>20680.400000000001</v>
      </c>
      <c r="F590" s="114">
        <f>F597+F603+F687+F712</f>
        <v>19963.399999999998</v>
      </c>
    </row>
    <row r="591" spans="1:6" s="27" customFormat="1" ht="18.75" hidden="1" customHeight="1" x14ac:dyDescent="0.25">
      <c r="A591" s="119" t="s">
        <v>421</v>
      </c>
      <c r="B591" s="113" t="s">
        <v>422</v>
      </c>
      <c r="C591" s="113" t="s">
        <v>58</v>
      </c>
      <c r="D591" s="114">
        <f t="shared" ref="D591:F592" si="94">D592</f>
        <v>0</v>
      </c>
      <c r="E591" s="114">
        <f t="shared" si="94"/>
        <v>0</v>
      </c>
      <c r="F591" s="114">
        <f t="shared" si="94"/>
        <v>0</v>
      </c>
    </row>
    <row r="592" spans="1:6" s="27" customFormat="1" ht="18" hidden="1" customHeight="1" x14ac:dyDescent="0.25">
      <c r="A592" s="119" t="s">
        <v>423</v>
      </c>
      <c r="B592" s="113" t="s">
        <v>422</v>
      </c>
      <c r="C592" s="113" t="s">
        <v>424</v>
      </c>
      <c r="D592" s="114">
        <f t="shared" si="94"/>
        <v>0</v>
      </c>
      <c r="E592" s="114">
        <f t="shared" si="94"/>
        <v>0</v>
      </c>
      <c r="F592" s="114">
        <f t="shared" si="94"/>
        <v>0</v>
      </c>
    </row>
    <row r="593" spans="1:6" s="27" customFormat="1" ht="21" hidden="1" customHeight="1" x14ac:dyDescent="0.25">
      <c r="A593" s="119" t="s">
        <v>425</v>
      </c>
      <c r="B593" s="113" t="s">
        <v>422</v>
      </c>
      <c r="C593" s="113" t="s">
        <v>426</v>
      </c>
      <c r="D593" s="114">
        <v>0</v>
      </c>
      <c r="E593" s="114">
        <v>0</v>
      </c>
      <c r="F593" s="114">
        <v>0</v>
      </c>
    </row>
    <row r="594" spans="1:6" s="27" customFormat="1" ht="15.75" hidden="1" customHeight="1" x14ac:dyDescent="0.25">
      <c r="A594" s="119" t="s">
        <v>291</v>
      </c>
      <c r="B594" s="113" t="s">
        <v>292</v>
      </c>
      <c r="C594" s="113" t="s">
        <v>58</v>
      </c>
      <c r="D594" s="114">
        <f t="shared" ref="D594:F595" si="95">D595</f>
        <v>0</v>
      </c>
      <c r="E594" s="114">
        <f t="shared" si="95"/>
        <v>0</v>
      </c>
      <c r="F594" s="114">
        <f t="shared" si="95"/>
        <v>0</v>
      </c>
    </row>
    <row r="595" spans="1:6" s="27" customFormat="1" ht="15" hidden="1" x14ac:dyDescent="0.25">
      <c r="A595" s="119" t="s">
        <v>81</v>
      </c>
      <c r="B595" s="113" t="s">
        <v>292</v>
      </c>
      <c r="C595" s="113" t="s">
        <v>82</v>
      </c>
      <c r="D595" s="114">
        <f t="shared" si="95"/>
        <v>0</v>
      </c>
      <c r="E595" s="114">
        <f t="shared" si="95"/>
        <v>0</v>
      </c>
      <c r="F595" s="114">
        <f t="shared" si="95"/>
        <v>0</v>
      </c>
    </row>
    <row r="596" spans="1:6" s="27" customFormat="1" ht="30" hidden="1" customHeight="1" x14ac:dyDescent="0.25">
      <c r="A596" s="119" t="s">
        <v>268</v>
      </c>
      <c r="B596" s="113" t="s">
        <v>292</v>
      </c>
      <c r="C596" s="113" t="s">
        <v>269</v>
      </c>
      <c r="D596" s="114"/>
      <c r="E596" s="114"/>
      <c r="F596" s="114"/>
    </row>
    <row r="597" spans="1:6" s="27" customFormat="1" ht="56.25" customHeight="1" x14ac:dyDescent="0.25">
      <c r="A597" s="119" t="s">
        <v>430</v>
      </c>
      <c r="B597" s="113" t="s">
        <v>431</v>
      </c>
      <c r="C597" s="113" t="s">
        <v>58</v>
      </c>
      <c r="D597" s="114">
        <f t="shared" ref="D597:F598" si="96">D598</f>
        <v>386.8</v>
      </c>
      <c r="E597" s="114">
        <f t="shared" si="96"/>
        <v>344.9</v>
      </c>
      <c r="F597" s="114">
        <f t="shared" si="96"/>
        <v>317.10000000000002</v>
      </c>
    </row>
    <row r="598" spans="1:6" s="27" customFormat="1" ht="15.75" customHeight="1" x14ac:dyDescent="0.25">
      <c r="A598" s="119" t="s">
        <v>432</v>
      </c>
      <c r="B598" s="113" t="s">
        <v>431</v>
      </c>
      <c r="C598" s="113" t="s">
        <v>424</v>
      </c>
      <c r="D598" s="114">
        <f t="shared" si="96"/>
        <v>386.8</v>
      </c>
      <c r="E598" s="114">
        <f t="shared" si="96"/>
        <v>344.9</v>
      </c>
      <c r="F598" s="114">
        <f t="shared" si="96"/>
        <v>317.10000000000002</v>
      </c>
    </row>
    <row r="599" spans="1:6" s="27" customFormat="1" ht="18.75" customHeight="1" x14ac:dyDescent="0.25">
      <c r="A599" s="119" t="s">
        <v>425</v>
      </c>
      <c r="B599" s="113" t="s">
        <v>431</v>
      </c>
      <c r="C599" s="113" t="s">
        <v>426</v>
      </c>
      <c r="D599" s="114">
        <v>386.8</v>
      </c>
      <c r="E599" s="114">
        <v>344.9</v>
      </c>
      <c r="F599" s="114">
        <v>317.10000000000002</v>
      </c>
    </row>
    <row r="600" spans="1:6" s="27" customFormat="1" ht="25.5" hidden="1" customHeight="1" x14ac:dyDescent="0.25">
      <c r="A600" s="119" t="s">
        <v>291</v>
      </c>
      <c r="B600" s="113" t="s">
        <v>292</v>
      </c>
      <c r="C600" s="113" t="s">
        <v>58</v>
      </c>
      <c r="D600" s="114">
        <f t="shared" ref="D600:F601" si="97">D601</f>
        <v>0</v>
      </c>
      <c r="E600" s="114">
        <f t="shared" si="97"/>
        <v>0</v>
      </c>
      <c r="F600" s="114">
        <f t="shared" si="97"/>
        <v>0</v>
      </c>
    </row>
    <row r="601" spans="1:6" s="27" customFormat="1" ht="41.25" hidden="1" customHeight="1" x14ac:dyDescent="0.25">
      <c r="A601" s="119" t="s">
        <v>268</v>
      </c>
      <c r="B601" s="113" t="s">
        <v>292</v>
      </c>
      <c r="C601" s="113" t="s">
        <v>82</v>
      </c>
      <c r="D601" s="114">
        <f t="shared" si="97"/>
        <v>0</v>
      </c>
      <c r="E601" s="114">
        <f t="shared" si="97"/>
        <v>0</v>
      </c>
      <c r="F601" s="114">
        <f t="shared" si="97"/>
        <v>0</v>
      </c>
    </row>
    <row r="602" spans="1:6" s="27" customFormat="1" ht="18.75" hidden="1" customHeight="1" x14ac:dyDescent="0.25">
      <c r="A602" s="119" t="s">
        <v>81</v>
      </c>
      <c r="B602" s="113" t="s">
        <v>292</v>
      </c>
      <c r="C602" s="113" t="s">
        <v>269</v>
      </c>
      <c r="D602" s="114"/>
      <c r="E602" s="114"/>
      <c r="F602" s="114"/>
    </row>
    <row r="603" spans="1:6" s="27" customFormat="1" ht="30" customHeight="1" x14ac:dyDescent="0.25">
      <c r="A603" s="119" t="s">
        <v>61</v>
      </c>
      <c r="B603" s="113" t="s">
        <v>62</v>
      </c>
      <c r="C603" s="113" t="s">
        <v>58</v>
      </c>
      <c r="D603" s="114">
        <f>D604</f>
        <v>15052</v>
      </c>
      <c r="E603" s="114">
        <f>E604</f>
        <v>15671.7</v>
      </c>
      <c r="F603" s="114">
        <f>F604</f>
        <v>16174.3</v>
      </c>
    </row>
    <row r="604" spans="1:6" s="27" customFormat="1" ht="31.5" customHeight="1" x14ac:dyDescent="0.25">
      <c r="A604" s="119" t="s">
        <v>63</v>
      </c>
      <c r="B604" s="113" t="s">
        <v>64</v>
      </c>
      <c r="C604" s="113" t="s">
        <v>58</v>
      </c>
      <c r="D604" s="114">
        <f>D605+D611+D618+D621+D632+D637+D642+D649+D654+D659+D667+D676+D681+D684+D664+D626</f>
        <v>15052</v>
      </c>
      <c r="E604" s="114">
        <f>E605+E611+E618+E621+E632+E637+E642+E649+E654+E659+E667+E676+E681+E684</f>
        <v>15671.7</v>
      </c>
      <c r="F604" s="114">
        <f>F605+F611+F618+F621+F632+F637+F642+F649+F654+F659+F667+F676+F681+F684</f>
        <v>16174.3</v>
      </c>
    </row>
    <row r="605" spans="1:6" s="27" customFormat="1" ht="34.5" customHeight="1" x14ac:dyDescent="0.25">
      <c r="A605" s="119" t="s">
        <v>65</v>
      </c>
      <c r="B605" s="113" t="s">
        <v>66</v>
      </c>
      <c r="C605" s="113" t="s">
        <v>58</v>
      </c>
      <c r="D605" s="114">
        <f t="shared" ref="D605:F606" si="98">D606</f>
        <v>1567.6</v>
      </c>
      <c r="E605" s="114">
        <f>E606</f>
        <v>1629</v>
      </c>
      <c r="F605" s="114">
        <f t="shared" si="98"/>
        <v>1683</v>
      </c>
    </row>
    <row r="606" spans="1:6" s="27" customFormat="1" ht="64.5" customHeight="1" x14ac:dyDescent="0.25">
      <c r="A606" s="119" t="s">
        <v>67</v>
      </c>
      <c r="B606" s="113" t="s">
        <v>66</v>
      </c>
      <c r="C606" s="113" t="s">
        <v>68</v>
      </c>
      <c r="D606" s="114">
        <f t="shared" si="98"/>
        <v>1567.6</v>
      </c>
      <c r="E606" s="114">
        <f>E607</f>
        <v>1629</v>
      </c>
      <c r="F606" s="114">
        <f t="shared" si="98"/>
        <v>1683</v>
      </c>
    </row>
    <row r="607" spans="1:6" s="27" customFormat="1" ht="27.75" customHeight="1" x14ac:dyDescent="0.25">
      <c r="A607" s="119" t="s">
        <v>69</v>
      </c>
      <c r="B607" s="113" t="s">
        <v>66</v>
      </c>
      <c r="C607" s="113" t="s">
        <v>70</v>
      </c>
      <c r="D607" s="114">
        <v>1567.6</v>
      </c>
      <c r="E607" s="114">
        <v>1629</v>
      </c>
      <c r="F607" s="114">
        <v>1683</v>
      </c>
    </row>
    <row r="608" spans="1:6" s="27" customFormat="1" ht="17.25" hidden="1" customHeight="1" x14ac:dyDescent="0.25">
      <c r="A608" s="119" t="s">
        <v>73</v>
      </c>
      <c r="B608" s="113" t="s">
        <v>74</v>
      </c>
      <c r="C608" s="113" t="s">
        <v>58</v>
      </c>
      <c r="D608" s="114">
        <f t="shared" ref="D608:F609" si="99">D609</f>
        <v>0</v>
      </c>
      <c r="E608" s="114">
        <f t="shared" si="99"/>
        <v>0</v>
      </c>
      <c r="F608" s="114">
        <f t="shared" si="99"/>
        <v>0</v>
      </c>
    </row>
    <row r="609" spans="1:6" s="27" customFormat="1" ht="39.75" hidden="1" customHeight="1" x14ac:dyDescent="0.25">
      <c r="A609" s="119" t="s">
        <v>67</v>
      </c>
      <c r="B609" s="113" t="s">
        <v>74</v>
      </c>
      <c r="C609" s="113" t="s">
        <v>68</v>
      </c>
      <c r="D609" s="114">
        <f t="shared" si="99"/>
        <v>0</v>
      </c>
      <c r="E609" s="114">
        <f t="shared" si="99"/>
        <v>0</v>
      </c>
      <c r="F609" s="114">
        <f t="shared" si="99"/>
        <v>0</v>
      </c>
    </row>
    <row r="610" spans="1:6" s="27" customFormat="1" ht="16.5" hidden="1" customHeight="1" x14ac:dyDescent="0.25">
      <c r="A610" s="119" t="s">
        <v>69</v>
      </c>
      <c r="B610" s="113" t="s">
        <v>74</v>
      </c>
      <c r="C610" s="113" t="s">
        <v>70</v>
      </c>
      <c r="D610" s="114"/>
      <c r="E610" s="114"/>
      <c r="F610" s="114"/>
    </row>
    <row r="611" spans="1:6" s="27" customFormat="1" ht="21.75" customHeight="1" x14ac:dyDescent="0.25">
      <c r="A611" s="119" t="s">
        <v>75</v>
      </c>
      <c r="B611" s="113" t="s">
        <v>76</v>
      </c>
      <c r="C611" s="113" t="s">
        <v>58</v>
      </c>
      <c r="D611" s="114">
        <f>D612+D614+D616</f>
        <v>10813.000000000002</v>
      </c>
      <c r="E611" s="114">
        <f>E612+E614+E616</f>
        <v>11288.800000000001</v>
      </c>
      <c r="F611" s="114">
        <f>F612+F614+F616</f>
        <v>11655.5</v>
      </c>
    </row>
    <row r="612" spans="1:6" s="27" customFormat="1" ht="65.25" customHeight="1" x14ac:dyDescent="0.25">
      <c r="A612" s="119" t="s">
        <v>67</v>
      </c>
      <c r="B612" s="113" t="s">
        <v>76</v>
      </c>
      <c r="C612" s="113" t="s">
        <v>68</v>
      </c>
      <c r="D612" s="114">
        <f>D613</f>
        <v>10746.800000000001</v>
      </c>
      <c r="E612" s="114">
        <f>E613</f>
        <v>11222.6</v>
      </c>
      <c r="F612" s="114">
        <f>F613</f>
        <v>11589.3</v>
      </c>
    </row>
    <row r="613" spans="1:6" s="27" customFormat="1" ht="27" customHeight="1" x14ac:dyDescent="0.25">
      <c r="A613" s="119" t="s">
        <v>69</v>
      </c>
      <c r="B613" s="113" t="s">
        <v>76</v>
      </c>
      <c r="C613" s="113" t="s">
        <v>70</v>
      </c>
      <c r="D613" s="114">
        <f>2491.1+8255.7</f>
        <v>10746.800000000001</v>
      </c>
      <c r="E613" s="114">
        <f>2622+8600.6</f>
        <v>11222.6</v>
      </c>
      <c r="F613" s="114">
        <f>2721.2+8868.1</f>
        <v>11589.3</v>
      </c>
    </row>
    <row r="614" spans="1:6" s="27" customFormat="1" ht="30" customHeight="1" x14ac:dyDescent="0.25">
      <c r="A614" s="119" t="s">
        <v>77</v>
      </c>
      <c r="B614" s="113" t="s">
        <v>76</v>
      </c>
      <c r="C614" s="113" t="s">
        <v>78</v>
      </c>
      <c r="D614" s="114">
        <f>D615</f>
        <v>35</v>
      </c>
      <c r="E614" s="114">
        <f>E615</f>
        <v>35</v>
      </c>
      <c r="F614" s="114">
        <f>F615</f>
        <v>35</v>
      </c>
    </row>
    <row r="615" spans="1:6" s="27" customFormat="1" ht="30" customHeight="1" x14ac:dyDescent="0.25">
      <c r="A615" s="119" t="s">
        <v>79</v>
      </c>
      <c r="B615" s="113" t="s">
        <v>76</v>
      </c>
      <c r="C615" s="113" t="s">
        <v>80</v>
      </c>
      <c r="D615" s="114">
        <v>35</v>
      </c>
      <c r="E615" s="114">
        <v>35</v>
      </c>
      <c r="F615" s="114">
        <v>35</v>
      </c>
    </row>
    <row r="616" spans="1:6" s="27" customFormat="1" ht="17.25" customHeight="1" x14ac:dyDescent="0.25">
      <c r="A616" s="119" t="s">
        <v>81</v>
      </c>
      <c r="B616" s="113" t="s">
        <v>76</v>
      </c>
      <c r="C616" s="113" t="s">
        <v>82</v>
      </c>
      <c r="D616" s="114">
        <f>D617</f>
        <v>31.2</v>
      </c>
      <c r="E616" s="114">
        <f>E617</f>
        <v>31.2</v>
      </c>
      <c r="F616" s="114">
        <f>F617</f>
        <v>31.2</v>
      </c>
    </row>
    <row r="617" spans="1:6" s="27" customFormat="1" ht="21" customHeight="1" x14ac:dyDescent="0.25">
      <c r="A617" s="126" t="s">
        <v>83</v>
      </c>
      <c r="B617" s="113" t="s">
        <v>76</v>
      </c>
      <c r="C617" s="113" t="s">
        <v>84</v>
      </c>
      <c r="D617" s="114">
        <f>2+29.2</f>
        <v>31.2</v>
      </c>
      <c r="E617" s="114">
        <f>2+29.2</f>
        <v>31.2</v>
      </c>
      <c r="F617" s="114">
        <f>2+29.2</f>
        <v>31.2</v>
      </c>
    </row>
    <row r="618" spans="1:6" s="27" customFormat="1" ht="32.25" customHeight="1" x14ac:dyDescent="0.25">
      <c r="A618" s="119" t="s">
        <v>110</v>
      </c>
      <c r="B618" s="113" t="s">
        <v>111</v>
      </c>
      <c r="C618" s="113" t="s">
        <v>58</v>
      </c>
      <c r="D618" s="114">
        <f t="shared" ref="D618:F619" si="100">D619</f>
        <v>599.1</v>
      </c>
      <c r="E618" s="114">
        <f t="shared" si="100"/>
        <v>622</v>
      </c>
      <c r="F618" s="114">
        <f t="shared" si="100"/>
        <v>643.5</v>
      </c>
    </row>
    <row r="619" spans="1:6" s="27" customFormat="1" ht="73.5" customHeight="1" x14ac:dyDescent="0.25">
      <c r="A619" s="119" t="s">
        <v>67</v>
      </c>
      <c r="B619" s="113" t="s">
        <v>111</v>
      </c>
      <c r="C619" s="113" t="s">
        <v>68</v>
      </c>
      <c r="D619" s="114">
        <f t="shared" si="100"/>
        <v>599.1</v>
      </c>
      <c r="E619" s="114">
        <f t="shared" si="100"/>
        <v>622</v>
      </c>
      <c r="F619" s="114">
        <f t="shared" si="100"/>
        <v>643.5</v>
      </c>
    </row>
    <row r="620" spans="1:6" s="27" customFormat="1" ht="30.75" customHeight="1" x14ac:dyDescent="0.25">
      <c r="A620" s="119" t="s">
        <v>69</v>
      </c>
      <c r="B620" s="113" t="s">
        <v>111</v>
      </c>
      <c r="C620" s="113" t="s">
        <v>70</v>
      </c>
      <c r="D620" s="114">
        <v>599.1</v>
      </c>
      <c r="E620" s="114">
        <v>622</v>
      </c>
      <c r="F620" s="114">
        <v>643.5</v>
      </c>
    </row>
    <row r="621" spans="1:6" s="27" customFormat="1" ht="28.5" customHeight="1" x14ac:dyDescent="0.25">
      <c r="A621" s="119" t="s">
        <v>197</v>
      </c>
      <c r="B621" s="113" t="s">
        <v>198</v>
      </c>
      <c r="C621" s="113" t="s">
        <v>58</v>
      </c>
      <c r="D621" s="114">
        <f>D622+D624</f>
        <v>82.899999999999991</v>
      </c>
      <c r="E621" s="114">
        <f t="shared" ref="E621:F621" si="101">E622+E624</f>
        <v>82.9</v>
      </c>
      <c r="F621" s="114">
        <f t="shared" si="101"/>
        <v>82.9</v>
      </c>
    </row>
    <row r="622" spans="1:6" s="27" customFormat="1" ht="69.75" customHeight="1" x14ac:dyDescent="0.25">
      <c r="A622" s="119" t="s">
        <v>67</v>
      </c>
      <c r="B622" s="113" t="s">
        <v>198</v>
      </c>
      <c r="C622" s="113" t="s">
        <v>68</v>
      </c>
      <c r="D622" s="114">
        <f t="shared" ref="D622:F622" si="102">D623</f>
        <v>76.599999999999994</v>
      </c>
      <c r="E622" s="114">
        <f t="shared" si="102"/>
        <v>79.5</v>
      </c>
      <c r="F622" s="114">
        <f t="shared" si="102"/>
        <v>82.2</v>
      </c>
    </row>
    <row r="623" spans="1:6" s="27" customFormat="1" ht="30.75" customHeight="1" x14ac:dyDescent="0.25">
      <c r="A623" s="119" t="s">
        <v>69</v>
      </c>
      <c r="B623" s="113" t="s">
        <v>198</v>
      </c>
      <c r="C623" s="113" t="s">
        <v>70</v>
      </c>
      <c r="D623" s="114">
        <f>76.3+0.3</f>
        <v>76.599999999999994</v>
      </c>
      <c r="E623" s="114">
        <f>79.2+0.3</f>
        <v>79.5</v>
      </c>
      <c r="F623" s="114">
        <f>81.9+0.3</f>
        <v>82.2</v>
      </c>
    </row>
    <row r="624" spans="1:6" s="27" customFormat="1" ht="30.75" customHeight="1" x14ac:dyDescent="0.25">
      <c r="A624" s="119" t="s">
        <v>77</v>
      </c>
      <c r="B624" s="113" t="s">
        <v>198</v>
      </c>
      <c r="C624" s="113" t="s">
        <v>78</v>
      </c>
      <c r="D624" s="114">
        <f>D625</f>
        <v>6.3</v>
      </c>
      <c r="E624" s="114">
        <f t="shared" ref="E624:F624" si="103">E625</f>
        <v>3.4</v>
      </c>
      <c r="F624" s="114">
        <f t="shared" si="103"/>
        <v>0.7</v>
      </c>
    </row>
    <row r="625" spans="1:6" s="27" customFormat="1" ht="30.75" customHeight="1" x14ac:dyDescent="0.25">
      <c r="A625" s="119" t="s">
        <v>79</v>
      </c>
      <c r="B625" s="113" t="s">
        <v>198</v>
      </c>
      <c r="C625" s="113" t="s">
        <v>80</v>
      </c>
      <c r="D625" s="114">
        <v>6.3</v>
      </c>
      <c r="E625" s="114">
        <v>3.4</v>
      </c>
      <c r="F625" s="114">
        <v>0.7</v>
      </c>
    </row>
    <row r="626" spans="1:6" s="27" customFormat="1" ht="42.75" hidden="1" customHeight="1" x14ac:dyDescent="0.25">
      <c r="A626" s="119" t="s">
        <v>103</v>
      </c>
      <c r="B626" s="113" t="s">
        <v>107</v>
      </c>
      <c r="C626" s="113" t="s">
        <v>58</v>
      </c>
      <c r="D626" s="114">
        <f t="shared" ref="D626:F627" si="104">D627</f>
        <v>0</v>
      </c>
      <c r="E626" s="114">
        <f t="shared" si="104"/>
        <v>0</v>
      </c>
      <c r="F626" s="114">
        <f t="shared" si="104"/>
        <v>0</v>
      </c>
    </row>
    <row r="627" spans="1:6" s="27" customFormat="1" ht="26.25" hidden="1" customHeight="1" x14ac:dyDescent="0.25">
      <c r="A627" s="119" t="s">
        <v>77</v>
      </c>
      <c r="B627" s="113" t="s">
        <v>107</v>
      </c>
      <c r="C627" s="113" t="s">
        <v>78</v>
      </c>
      <c r="D627" s="114">
        <f t="shared" si="104"/>
        <v>0</v>
      </c>
      <c r="E627" s="114">
        <f t="shared" si="104"/>
        <v>0</v>
      </c>
      <c r="F627" s="114">
        <f t="shared" si="104"/>
        <v>0</v>
      </c>
    </row>
    <row r="628" spans="1:6" s="27" customFormat="1" ht="30.75" hidden="1" customHeight="1" x14ac:dyDescent="0.25">
      <c r="A628" s="119" t="s">
        <v>79</v>
      </c>
      <c r="B628" s="113" t="s">
        <v>107</v>
      </c>
      <c r="C628" s="113" t="s">
        <v>80</v>
      </c>
      <c r="D628" s="114">
        <v>0</v>
      </c>
      <c r="E628" s="114">
        <v>0</v>
      </c>
      <c r="F628" s="114">
        <v>0</v>
      </c>
    </row>
    <row r="629" spans="1:6" s="27" customFormat="1" ht="37.5" hidden="1" customHeight="1" x14ac:dyDescent="0.25">
      <c r="A629" s="119" t="s">
        <v>228</v>
      </c>
      <c r="B629" s="113" t="s">
        <v>229</v>
      </c>
      <c r="C629" s="113" t="s">
        <v>58</v>
      </c>
      <c r="D629" s="114">
        <f t="shared" ref="D629:F630" si="105">D630</f>
        <v>0</v>
      </c>
      <c r="E629" s="114">
        <f t="shared" si="105"/>
        <v>0</v>
      </c>
      <c r="F629" s="114">
        <f t="shared" si="105"/>
        <v>0</v>
      </c>
    </row>
    <row r="630" spans="1:6" s="27" customFormat="1" ht="31.5" hidden="1" customHeight="1" x14ac:dyDescent="0.25">
      <c r="A630" s="119" t="s">
        <v>77</v>
      </c>
      <c r="B630" s="113" t="s">
        <v>229</v>
      </c>
      <c r="C630" s="113" t="s">
        <v>78</v>
      </c>
      <c r="D630" s="114">
        <f t="shared" si="105"/>
        <v>0</v>
      </c>
      <c r="E630" s="114">
        <f t="shared" si="105"/>
        <v>0</v>
      </c>
      <c r="F630" s="114">
        <f t="shared" si="105"/>
        <v>0</v>
      </c>
    </row>
    <row r="631" spans="1:6" s="27" customFormat="1" ht="32.25" hidden="1" customHeight="1" x14ac:dyDescent="0.25">
      <c r="A631" s="119" t="s">
        <v>79</v>
      </c>
      <c r="B631" s="113" t="s">
        <v>229</v>
      </c>
      <c r="C631" s="113" t="s">
        <v>80</v>
      </c>
      <c r="D631" s="114"/>
      <c r="E631" s="114"/>
      <c r="F631" s="114"/>
    </row>
    <row r="632" spans="1:6" ht="30.75" customHeight="1" x14ac:dyDescent="0.25">
      <c r="A632" s="119" t="s">
        <v>85</v>
      </c>
      <c r="B632" s="113" t="s">
        <v>86</v>
      </c>
      <c r="C632" s="113" t="s">
        <v>58</v>
      </c>
      <c r="D632" s="114">
        <f>D633+D635</f>
        <v>212.79999999999998</v>
      </c>
      <c r="E632" s="114">
        <f>E633+E635</f>
        <v>219.70000000000002</v>
      </c>
      <c r="F632" s="114">
        <f>F633+F635</f>
        <v>226.7</v>
      </c>
    </row>
    <row r="633" spans="1:6" ht="68.25" customHeight="1" x14ac:dyDescent="0.25">
      <c r="A633" s="119" t="s">
        <v>67</v>
      </c>
      <c r="B633" s="113" t="s">
        <v>86</v>
      </c>
      <c r="C633" s="113" t="s">
        <v>68</v>
      </c>
      <c r="D633" s="114">
        <f>D634</f>
        <v>202.7</v>
      </c>
      <c r="E633" s="114">
        <f>E634</f>
        <v>210.4</v>
      </c>
      <c r="F633" s="114">
        <f>F634</f>
        <v>217.7</v>
      </c>
    </row>
    <row r="634" spans="1:6" ht="30.75" customHeight="1" x14ac:dyDescent="0.25">
      <c r="A634" s="119" t="s">
        <v>69</v>
      </c>
      <c r="B634" s="113" t="s">
        <v>86</v>
      </c>
      <c r="C634" s="113" t="s">
        <v>70</v>
      </c>
      <c r="D634" s="114">
        <v>202.7</v>
      </c>
      <c r="E634" s="114">
        <v>210.4</v>
      </c>
      <c r="F634" s="114">
        <v>217.7</v>
      </c>
    </row>
    <row r="635" spans="1:6" ht="33.75" customHeight="1" x14ac:dyDescent="0.25">
      <c r="A635" s="119" t="s">
        <v>77</v>
      </c>
      <c r="B635" s="113" t="s">
        <v>86</v>
      </c>
      <c r="C635" s="113" t="s">
        <v>78</v>
      </c>
      <c r="D635" s="114">
        <f>D636</f>
        <v>10.1</v>
      </c>
      <c r="E635" s="114">
        <f>E636</f>
        <v>9.3000000000000007</v>
      </c>
      <c r="F635" s="114">
        <f>F636</f>
        <v>9</v>
      </c>
    </row>
    <row r="636" spans="1:6" ht="26.25" x14ac:dyDescent="0.25">
      <c r="A636" s="119" t="s">
        <v>79</v>
      </c>
      <c r="B636" s="113" t="s">
        <v>86</v>
      </c>
      <c r="C636" s="113" t="s">
        <v>80</v>
      </c>
      <c r="D636" s="114">
        <v>10.1</v>
      </c>
      <c r="E636" s="114">
        <v>9.3000000000000007</v>
      </c>
      <c r="F636" s="114">
        <v>9</v>
      </c>
    </row>
    <row r="637" spans="1:6" ht="59.25" customHeight="1" x14ac:dyDescent="0.25">
      <c r="A637" s="119" t="s">
        <v>814</v>
      </c>
      <c r="B637" s="113" t="s">
        <v>87</v>
      </c>
      <c r="C637" s="113" t="s">
        <v>58</v>
      </c>
      <c r="D637" s="114">
        <f>D638+D640</f>
        <v>214.8</v>
      </c>
      <c r="E637" s="114">
        <f>E638+E640</f>
        <v>221.70000000000002</v>
      </c>
      <c r="F637" s="114">
        <f>F638+F640</f>
        <v>228.6</v>
      </c>
    </row>
    <row r="638" spans="1:6" ht="71.25" customHeight="1" x14ac:dyDescent="0.25">
      <c r="A638" s="119" t="s">
        <v>67</v>
      </c>
      <c r="B638" s="113" t="s">
        <v>87</v>
      </c>
      <c r="C638" s="113" t="s">
        <v>68</v>
      </c>
      <c r="D638" s="114">
        <f>D639</f>
        <v>186.5</v>
      </c>
      <c r="E638" s="114">
        <f>E639</f>
        <v>192.8</v>
      </c>
      <c r="F638" s="114">
        <f>F639</f>
        <v>199.2</v>
      </c>
    </row>
    <row r="639" spans="1:6" ht="30" customHeight="1" x14ac:dyDescent="0.25">
      <c r="A639" s="119" t="s">
        <v>69</v>
      </c>
      <c r="B639" s="113" t="s">
        <v>87</v>
      </c>
      <c r="C639" s="113" t="s">
        <v>70</v>
      </c>
      <c r="D639" s="114">
        <v>186.5</v>
      </c>
      <c r="E639" s="114">
        <v>192.8</v>
      </c>
      <c r="F639" s="114">
        <v>199.2</v>
      </c>
    </row>
    <row r="640" spans="1:6" ht="30.75" customHeight="1" x14ac:dyDescent="0.25">
      <c r="A640" s="119" t="s">
        <v>77</v>
      </c>
      <c r="B640" s="113" t="s">
        <v>87</v>
      </c>
      <c r="C640" s="113" t="s">
        <v>78</v>
      </c>
      <c r="D640" s="114">
        <f>D641</f>
        <v>28.3</v>
      </c>
      <c r="E640" s="114">
        <f>E641</f>
        <v>28.9</v>
      </c>
      <c r="F640" s="114">
        <f>F641</f>
        <v>29.4</v>
      </c>
    </row>
    <row r="641" spans="1:6" ht="26.25" x14ac:dyDescent="0.25">
      <c r="A641" s="119" t="s">
        <v>79</v>
      </c>
      <c r="B641" s="113" t="s">
        <v>87</v>
      </c>
      <c r="C641" s="113" t="s">
        <v>80</v>
      </c>
      <c r="D641" s="114">
        <v>28.3</v>
      </c>
      <c r="E641" s="114">
        <v>28.9</v>
      </c>
      <c r="F641" s="114">
        <v>29.4</v>
      </c>
    </row>
    <row r="642" spans="1:6" ht="42" customHeight="1" x14ac:dyDescent="0.25">
      <c r="A642" s="119" t="s">
        <v>88</v>
      </c>
      <c r="B642" s="113" t="s">
        <v>89</v>
      </c>
      <c r="C642" s="113" t="s">
        <v>58</v>
      </c>
      <c r="D642" s="114">
        <f>D643+D645</f>
        <v>221.6</v>
      </c>
      <c r="E642" s="114">
        <f>E643+E645</f>
        <v>228.5</v>
      </c>
      <c r="F642" s="114">
        <f>F643+F645</f>
        <v>235.5</v>
      </c>
    </row>
    <row r="643" spans="1:6" ht="67.5" customHeight="1" x14ac:dyDescent="0.25">
      <c r="A643" s="119" t="s">
        <v>67</v>
      </c>
      <c r="B643" s="113" t="s">
        <v>89</v>
      </c>
      <c r="C643" s="113" t="s">
        <v>68</v>
      </c>
      <c r="D643" s="114">
        <f>D644</f>
        <v>212</v>
      </c>
      <c r="E643" s="114">
        <f>E644</f>
        <v>219.1</v>
      </c>
      <c r="F643" s="114">
        <f>F644</f>
        <v>226.7</v>
      </c>
    </row>
    <row r="644" spans="1:6" ht="29.25" customHeight="1" x14ac:dyDescent="0.25">
      <c r="A644" s="119" t="s">
        <v>69</v>
      </c>
      <c r="B644" s="113" t="s">
        <v>89</v>
      </c>
      <c r="C644" s="113" t="s">
        <v>70</v>
      </c>
      <c r="D644" s="114">
        <v>212</v>
      </c>
      <c r="E644" s="114">
        <v>219.1</v>
      </c>
      <c r="F644" s="114">
        <v>226.7</v>
      </c>
    </row>
    <row r="645" spans="1:6" ht="30.75" customHeight="1" x14ac:dyDescent="0.25">
      <c r="A645" s="119" t="s">
        <v>77</v>
      </c>
      <c r="B645" s="113" t="s">
        <v>89</v>
      </c>
      <c r="C645" s="113" t="s">
        <v>78</v>
      </c>
      <c r="D645" s="114">
        <f>D646</f>
        <v>9.6</v>
      </c>
      <c r="E645" s="114">
        <f>E646</f>
        <v>9.4</v>
      </c>
      <c r="F645" s="114">
        <f>F646</f>
        <v>8.8000000000000007</v>
      </c>
    </row>
    <row r="646" spans="1:6" ht="26.25" x14ac:dyDescent="0.25">
      <c r="A646" s="119" t="s">
        <v>79</v>
      </c>
      <c r="B646" s="113" t="s">
        <v>89</v>
      </c>
      <c r="C646" s="113" t="s">
        <v>80</v>
      </c>
      <c r="D646" s="114">
        <v>9.6</v>
      </c>
      <c r="E646" s="114">
        <v>9.4</v>
      </c>
      <c r="F646" s="114">
        <v>8.8000000000000007</v>
      </c>
    </row>
    <row r="647" spans="1:6" ht="26.25" hidden="1" x14ac:dyDescent="0.25">
      <c r="A647" s="119" t="s">
        <v>77</v>
      </c>
      <c r="B647" s="113" t="s">
        <v>89</v>
      </c>
      <c r="C647" s="113" t="s">
        <v>78</v>
      </c>
      <c r="D647" s="114">
        <f>D648</f>
        <v>0</v>
      </c>
      <c r="E647" s="114">
        <f>E648</f>
        <v>0</v>
      </c>
      <c r="F647" s="114">
        <f>F648</f>
        <v>0</v>
      </c>
    </row>
    <row r="648" spans="1:6" ht="26.25" hidden="1" x14ac:dyDescent="0.25">
      <c r="A648" s="119" t="s">
        <v>79</v>
      </c>
      <c r="B648" s="113" t="s">
        <v>89</v>
      </c>
      <c r="C648" s="113" t="s">
        <v>80</v>
      </c>
      <c r="D648" s="114">
        <f>24.7-24.7</f>
        <v>0</v>
      </c>
      <c r="E648" s="114">
        <f>24.7-24.7</f>
        <v>0</v>
      </c>
      <c r="F648" s="114">
        <f>24.7-24.7</f>
        <v>0</v>
      </c>
    </row>
    <row r="649" spans="1:6" ht="69.75" customHeight="1" x14ac:dyDescent="0.25">
      <c r="A649" s="119" t="s">
        <v>90</v>
      </c>
      <c r="B649" s="113" t="s">
        <v>91</v>
      </c>
      <c r="C649" s="113" t="s">
        <v>58</v>
      </c>
      <c r="D649" s="114">
        <f>D650+D652</f>
        <v>213</v>
      </c>
      <c r="E649" s="114">
        <f>E650+E652</f>
        <v>219.89999999999998</v>
      </c>
      <c r="F649" s="114">
        <f>F650+F652</f>
        <v>226.8</v>
      </c>
    </row>
    <row r="650" spans="1:6" ht="38.25" customHeight="1" x14ac:dyDescent="0.25">
      <c r="A650" s="119" t="s">
        <v>67</v>
      </c>
      <c r="B650" s="113" t="s">
        <v>91</v>
      </c>
      <c r="C650" s="113" t="s">
        <v>68</v>
      </c>
      <c r="D650" s="114">
        <f>D651</f>
        <v>184.7</v>
      </c>
      <c r="E650" s="114">
        <f>E651</f>
        <v>191.7</v>
      </c>
      <c r="F650" s="114">
        <f>F651</f>
        <v>198.3</v>
      </c>
    </row>
    <row r="651" spans="1:6" ht="28.5" customHeight="1" x14ac:dyDescent="0.25">
      <c r="A651" s="119" t="s">
        <v>69</v>
      </c>
      <c r="B651" s="113" t="s">
        <v>91</v>
      </c>
      <c r="C651" s="113" t="s">
        <v>70</v>
      </c>
      <c r="D651" s="114">
        <v>184.7</v>
      </c>
      <c r="E651" s="114">
        <v>191.7</v>
      </c>
      <c r="F651" s="114">
        <v>198.3</v>
      </c>
    </row>
    <row r="652" spans="1:6" ht="27.75" customHeight="1" x14ac:dyDescent="0.25">
      <c r="A652" s="119" t="s">
        <v>77</v>
      </c>
      <c r="B652" s="113" t="s">
        <v>91</v>
      </c>
      <c r="C652" s="113" t="s">
        <v>78</v>
      </c>
      <c r="D652" s="114">
        <f>D653</f>
        <v>28.3</v>
      </c>
      <c r="E652" s="114">
        <f>E653</f>
        <v>28.2</v>
      </c>
      <c r="F652" s="114">
        <f>F653</f>
        <v>28.5</v>
      </c>
    </row>
    <row r="653" spans="1:6" ht="26.25" x14ac:dyDescent="0.25">
      <c r="A653" s="119" t="s">
        <v>79</v>
      </c>
      <c r="B653" s="113" t="s">
        <v>91</v>
      </c>
      <c r="C653" s="113" t="s">
        <v>80</v>
      </c>
      <c r="D653" s="114">
        <v>28.3</v>
      </c>
      <c r="E653" s="114">
        <v>28.2</v>
      </c>
      <c r="F653" s="114">
        <v>28.5</v>
      </c>
    </row>
    <row r="654" spans="1:6" ht="42.75" customHeight="1" x14ac:dyDescent="0.25">
      <c r="A654" s="119" t="s">
        <v>92</v>
      </c>
      <c r="B654" s="113" t="s">
        <v>93</v>
      </c>
      <c r="C654" s="113" t="s">
        <v>58</v>
      </c>
      <c r="D654" s="114">
        <f>D655+D657</f>
        <v>674.6</v>
      </c>
      <c r="E654" s="114">
        <f>E655+E657</f>
        <v>695.3</v>
      </c>
      <c r="F654" s="114">
        <f>F655+F657</f>
        <v>716.30000000000007</v>
      </c>
    </row>
    <row r="655" spans="1:6" ht="71.25" customHeight="1" x14ac:dyDescent="0.25">
      <c r="A655" s="119" t="s">
        <v>67</v>
      </c>
      <c r="B655" s="113" t="s">
        <v>93</v>
      </c>
      <c r="C655" s="113" t="s">
        <v>68</v>
      </c>
      <c r="D655" s="114">
        <f>D656</f>
        <v>633.70000000000005</v>
      </c>
      <c r="E655" s="114">
        <f>E656</f>
        <v>656.4</v>
      </c>
      <c r="F655" s="114">
        <f>F656</f>
        <v>679.1</v>
      </c>
    </row>
    <row r="656" spans="1:6" ht="30.75" customHeight="1" x14ac:dyDescent="0.25">
      <c r="A656" s="119" t="s">
        <v>69</v>
      </c>
      <c r="B656" s="113" t="s">
        <v>93</v>
      </c>
      <c r="C656" s="113" t="s">
        <v>70</v>
      </c>
      <c r="D656" s="114">
        <v>633.70000000000005</v>
      </c>
      <c r="E656" s="114">
        <v>656.4</v>
      </c>
      <c r="F656" s="114">
        <v>679.1</v>
      </c>
    </row>
    <row r="657" spans="1:6" ht="27.75" customHeight="1" x14ac:dyDescent="0.25">
      <c r="A657" s="119" t="s">
        <v>77</v>
      </c>
      <c r="B657" s="113" t="s">
        <v>93</v>
      </c>
      <c r="C657" s="113" t="s">
        <v>78</v>
      </c>
      <c r="D657" s="114">
        <f>D658</f>
        <v>40.9</v>
      </c>
      <c r="E657" s="114">
        <f>E658</f>
        <v>38.9</v>
      </c>
      <c r="F657" s="114">
        <f>F658</f>
        <v>37.200000000000003</v>
      </c>
    </row>
    <row r="658" spans="1:6" ht="26.25" x14ac:dyDescent="0.25">
      <c r="A658" s="119" t="s">
        <v>79</v>
      </c>
      <c r="B658" s="113" t="s">
        <v>93</v>
      </c>
      <c r="C658" s="113" t="s">
        <v>80</v>
      </c>
      <c r="D658" s="114">
        <v>40.9</v>
      </c>
      <c r="E658" s="114">
        <v>38.9</v>
      </c>
      <c r="F658" s="114">
        <v>37.200000000000003</v>
      </c>
    </row>
    <row r="659" spans="1:6" ht="93.75" customHeight="1" x14ac:dyDescent="0.25">
      <c r="A659" s="119" t="s">
        <v>94</v>
      </c>
      <c r="B659" s="113" t="s">
        <v>95</v>
      </c>
      <c r="C659" s="113" t="s">
        <v>58</v>
      </c>
      <c r="D659" s="114">
        <f t="shared" ref="D659:F660" si="106">D660</f>
        <v>202.8</v>
      </c>
      <c r="E659" s="114">
        <f t="shared" si="106"/>
        <v>209.7</v>
      </c>
      <c r="F659" s="114">
        <f t="shared" si="106"/>
        <v>216.5</v>
      </c>
    </row>
    <row r="660" spans="1:6" ht="68.25" customHeight="1" x14ac:dyDescent="0.25">
      <c r="A660" s="119" t="s">
        <v>67</v>
      </c>
      <c r="B660" s="113" t="s">
        <v>95</v>
      </c>
      <c r="C660" s="113" t="s">
        <v>68</v>
      </c>
      <c r="D660" s="114">
        <f t="shared" si="106"/>
        <v>202.8</v>
      </c>
      <c r="E660" s="114">
        <f t="shared" si="106"/>
        <v>209.7</v>
      </c>
      <c r="F660" s="114">
        <f t="shared" si="106"/>
        <v>216.5</v>
      </c>
    </row>
    <row r="661" spans="1:6" ht="30" customHeight="1" x14ac:dyDescent="0.25">
      <c r="A661" s="119" t="s">
        <v>69</v>
      </c>
      <c r="B661" s="113" t="s">
        <v>95</v>
      </c>
      <c r="C661" s="113" t="s">
        <v>70</v>
      </c>
      <c r="D661" s="114">
        <v>202.8</v>
      </c>
      <c r="E661" s="114">
        <v>209.7</v>
      </c>
      <c r="F661" s="114">
        <v>216.5</v>
      </c>
    </row>
    <row r="662" spans="1:6" ht="30.75" hidden="1" customHeight="1" x14ac:dyDescent="0.25">
      <c r="A662" s="119" t="s">
        <v>77</v>
      </c>
      <c r="B662" s="113" t="s">
        <v>508</v>
      </c>
      <c r="C662" s="113" t="s">
        <v>78</v>
      </c>
      <c r="D662" s="114">
        <f>D663</f>
        <v>0</v>
      </c>
      <c r="E662" s="114">
        <f>E663</f>
        <v>0</v>
      </c>
      <c r="F662" s="114">
        <f>F663</f>
        <v>0</v>
      </c>
    </row>
    <row r="663" spans="1:6" ht="26.25" hidden="1" x14ac:dyDescent="0.25">
      <c r="A663" s="119" t="s">
        <v>79</v>
      </c>
      <c r="B663" s="113" t="s">
        <v>508</v>
      </c>
      <c r="C663" s="113" t="s">
        <v>80</v>
      </c>
      <c r="D663" s="114">
        <v>0</v>
      </c>
      <c r="E663" s="114">
        <v>0</v>
      </c>
      <c r="F663" s="114">
        <v>0</v>
      </c>
    </row>
    <row r="664" spans="1:6" ht="66" hidden="1" customHeight="1" x14ac:dyDescent="0.25">
      <c r="A664" s="119" t="s">
        <v>96</v>
      </c>
      <c r="B664" s="113" t="s">
        <v>97</v>
      </c>
      <c r="C664" s="113" t="s">
        <v>58</v>
      </c>
      <c r="D664" s="114">
        <f t="shared" ref="D664:F665" si="107">D665</f>
        <v>0</v>
      </c>
      <c r="E664" s="114">
        <f t="shared" si="107"/>
        <v>0</v>
      </c>
      <c r="F664" s="114">
        <f t="shared" si="107"/>
        <v>0</v>
      </c>
    </row>
    <row r="665" spans="1:6" ht="26.25" hidden="1" x14ac:dyDescent="0.25">
      <c r="A665" s="119" t="s">
        <v>77</v>
      </c>
      <c r="B665" s="113" t="s">
        <v>97</v>
      </c>
      <c r="C665" s="113" t="s">
        <v>78</v>
      </c>
      <c r="D665" s="114">
        <f t="shared" si="107"/>
        <v>0</v>
      </c>
      <c r="E665" s="114">
        <f t="shared" si="107"/>
        <v>0</v>
      </c>
      <c r="F665" s="114">
        <f t="shared" si="107"/>
        <v>0</v>
      </c>
    </row>
    <row r="666" spans="1:6" ht="26.25" hidden="1" x14ac:dyDescent="0.25">
      <c r="A666" s="119" t="s">
        <v>79</v>
      </c>
      <c r="B666" s="113" t="s">
        <v>97</v>
      </c>
      <c r="C666" s="113" t="s">
        <v>80</v>
      </c>
      <c r="D666" s="114">
        <f>4.9-4.9</f>
        <v>0</v>
      </c>
      <c r="E666" s="114">
        <f>4.9-4.9</f>
        <v>0</v>
      </c>
      <c r="F666" s="114">
        <f>4.9-4.9</f>
        <v>0</v>
      </c>
    </row>
    <row r="667" spans="1:6" ht="81" customHeight="1" x14ac:dyDescent="0.25">
      <c r="A667" s="119" t="s">
        <v>98</v>
      </c>
      <c r="B667" s="113" t="s">
        <v>99</v>
      </c>
      <c r="C667" s="113" t="s">
        <v>58</v>
      </c>
      <c r="D667" s="114">
        <f>D668+D670</f>
        <v>25</v>
      </c>
      <c r="E667" s="114">
        <f>E668+E670</f>
        <v>22.900000000000002</v>
      </c>
      <c r="F667" s="114">
        <f>F668+F670</f>
        <v>21</v>
      </c>
    </row>
    <row r="668" spans="1:6" ht="67.5" customHeight="1" x14ac:dyDescent="0.25">
      <c r="A668" s="119" t="s">
        <v>67</v>
      </c>
      <c r="B668" s="113" t="s">
        <v>99</v>
      </c>
      <c r="C668" s="113" t="s">
        <v>68</v>
      </c>
      <c r="D668" s="114">
        <f>D669</f>
        <v>19.600000000000001</v>
      </c>
      <c r="E668" s="114">
        <f>E669</f>
        <v>18.100000000000001</v>
      </c>
      <c r="F668" s="114">
        <f>F669</f>
        <v>16.5</v>
      </c>
    </row>
    <row r="669" spans="1:6" ht="30.75" customHeight="1" x14ac:dyDescent="0.25">
      <c r="A669" s="119" t="s">
        <v>69</v>
      </c>
      <c r="B669" s="113" t="s">
        <v>99</v>
      </c>
      <c r="C669" s="113" t="s">
        <v>70</v>
      </c>
      <c r="D669" s="114">
        <v>19.600000000000001</v>
      </c>
      <c r="E669" s="114">
        <v>18.100000000000001</v>
      </c>
      <c r="F669" s="114">
        <v>16.5</v>
      </c>
    </row>
    <row r="670" spans="1:6" ht="33.75" customHeight="1" x14ac:dyDescent="0.25">
      <c r="A670" s="119" t="s">
        <v>77</v>
      </c>
      <c r="B670" s="113" t="s">
        <v>99</v>
      </c>
      <c r="C670" s="113" t="s">
        <v>78</v>
      </c>
      <c r="D670" s="114">
        <f>D671</f>
        <v>5.4</v>
      </c>
      <c r="E670" s="114">
        <f>E671</f>
        <v>4.8</v>
      </c>
      <c r="F670" s="114">
        <f>F671</f>
        <v>4.5</v>
      </c>
    </row>
    <row r="671" spans="1:6" ht="27" customHeight="1" x14ac:dyDescent="0.25">
      <c r="A671" s="119" t="s">
        <v>79</v>
      </c>
      <c r="B671" s="113" t="s">
        <v>99</v>
      </c>
      <c r="C671" s="113" t="s">
        <v>80</v>
      </c>
      <c r="D671" s="114">
        <v>5.4</v>
      </c>
      <c r="E671" s="114">
        <v>4.8</v>
      </c>
      <c r="F671" s="114">
        <v>4.5</v>
      </c>
    </row>
    <row r="672" spans="1:6" ht="19.5" hidden="1" customHeight="1" x14ac:dyDescent="0.25">
      <c r="A672" s="119" t="s">
        <v>100</v>
      </c>
      <c r="B672" s="113" t="s">
        <v>102</v>
      </c>
      <c r="C672" s="113" t="s">
        <v>58</v>
      </c>
      <c r="D672" s="114">
        <f>D673</f>
        <v>0</v>
      </c>
      <c r="E672" s="114">
        <f t="shared" ref="E672:F674" si="108">E673</f>
        <v>0</v>
      </c>
      <c r="F672" s="114">
        <f t="shared" si="108"/>
        <v>0</v>
      </c>
    </row>
    <row r="673" spans="1:6" ht="42.75" hidden="1" customHeight="1" x14ac:dyDescent="0.25">
      <c r="A673" s="119" t="s">
        <v>103</v>
      </c>
      <c r="B673" s="113" t="s">
        <v>104</v>
      </c>
      <c r="C673" s="113" t="s">
        <v>58</v>
      </c>
      <c r="D673" s="114">
        <f>D674</f>
        <v>0</v>
      </c>
      <c r="E673" s="114">
        <f t="shared" si="108"/>
        <v>0</v>
      </c>
      <c r="F673" s="114">
        <f t="shared" si="108"/>
        <v>0</v>
      </c>
    </row>
    <row r="674" spans="1:6" ht="27" hidden="1" customHeight="1" x14ac:dyDescent="0.25">
      <c r="A674" s="119" t="s">
        <v>105</v>
      </c>
      <c r="B674" s="113" t="s">
        <v>104</v>
      </c>
      <c r="C674" s="113" t="s">
        <v>78</v>
      </c>
      <c r="D674" s="114">
        <f>D675</f>
        <v>0</v>
      </c>
      <c r="E674" s="114">
        <f t="shared" si="108"/>
        <v>0</v>
      </c>
      <c r="F674" s="114">
        <f t="shared" si="108"/>
        <v>0</v>
      </c>
    </row>
    <row r="675" spans="1:6" ht="27" hidden="1" customHeight="1" x14ac:dyDescent="0.25">
      <c r="A675" s="119" t="s">
        <v>79</v>
      </c>
      <c r="B675" s="113" t="s">
        <v>104</v>
      </c>
      <c r="C675" s="113" t="s">
        <v>80</v>
      </c>
      <c r="D675" s="114">
        <v>0</v>
      </c>
      <c r="E675" s="114">
        <v>0</v>
      </c>
      <c r="F675" s="114">
        <v>0</v>
      </c>
    </row>
    <row r="676" spans="1:6" ht="57" customHeight="1" x14ac:dyDescent="0.25">
      <c r="A676" s="119" t="s">
        <v>815</v>
      </c>
      <c r="B676" s="113" t="s">
        <v>428</v>
      </c>
      <c r="C676" s="113" t="s">
        <v>58</v>
      </c>
      <c r="D676" s="114">
        <f>D677+D679</f>
        <v>174.79999999999998</v>
      </c>
      <c r="E676" s="114">
        <f>E677+E679</f>
        <v>181.3</v>
      </c>
      <c r="F676" s="114">
        <f>F677+F679</f>
        <v>188</v>
      </c>
    </row>
    <row r="677" spans="1:6" ht="28.5" customHeight="1" x14ac:dyDescent="0.25">
      <c r="A677" s="119" t="s">
        <v>77</v>
      </c>
      <c r="B677" s="113" t="s">
        <v>428</v>
      </c>
      <c r="C677" s="113" t="s">
        <v>78</v>
      </c>
      <c r="D677" s="114">
        <f>D678</f>
        <v>3.1</v>
      </c>
      <c r="E677" s="114">
        <f>E678</f>
        <v>3.3</v>
      </c>
      <c r="F677" s="114">
        <f>F678</f>
        <v>3.4</v>
      </c>
    </row>
    <row r="678" spans="1:6" ht="27" customHeight="1" x14ac:dyDescent="0.25">
      <c r="A678" s="119" t="s">
        <v>208</v>
      </c>
      <c r="B678" s="113" t="s">
        <v>428</v>
      </c>
      <c r="C678" s="113" t="s">
        <v>80</v>
      </c>
      <c r="D678" s="114">
        <v>3.1</v>
      </c>
      <c r="E678" s="114">
        <v>3.3</v>
      </c>
      <c r="F678" s="114">
        <v>3.4</v>
      </c>
    </row>
    <row r="679" spans="1:6" ht="14.25" customHeight="1" x14ac:dyDescent="0.25">
      <c r="A679" s="119" t="s">
        <v>423</v>
      </c>
      <c r="B679" s="113" t="s">
        <v>428</v>
      </c>
      <c r="C679" s="113" t="s">
        <v>424</v>
      </c>
      <c r="D679" s="114">
        <f>D680</f>
        <v>171.7</v>
      </c>
      <c r="E679" s="114">
        <f>E680</f>
        <v>178</v>
      </c>
      <c r="F679" s="114">
        <f>F680</f>
        <v>184.6</v>
      </c>
    </row>
    <row r="680" spans="1:6" ht="18" customHeight="1" x14ac:dyDescent="0.25">
      <c r="A680" s="119" t="s">
        <v>425</v>
      </c>
      <c r="B680" s="113" t="s">
        <v>428</v>
      </c>
      <c r="C680" s="113" t="s">
        <v>426</v>
      </c>
      <c r="D680" s="114">
        <v>171.7</v>
      </c>
      <c r="E680" s="114">
        <v>178</v>
      </c>
      <c r="F680" s="114">
        <v>184.6</v>
      </c>
    </row>
    <row r="681" spans="1:6" ht="58.5" customHeight="1" x14ac:dyDescent="0.25">
      <c r="A681" s="119" t="s">
        <v>743</v>
      </c>
      <c r="B681" s="113" t="s">
        <v>106</v>
      </c>
      <c r="C681" s="113" t="s">
        <v>58</v>
      </c>
      <c r="D681" s="114">
        <f t="shared" ref="D681:F682" si="109">D682</f>
        <v>1.3</v>
      </c>
      <c r="E681" s="114">
        <f t="shared" si="109"/>
        <v>1.3</v>
      </c>
      <c r="F681" s="114">
        <f t="shared" si="109"/>
        <v>1.3</v>
      </c>
    </row>
    <row r="682" spans="1:6" ht="67.5" customHeight="1" x14ac:dyDescent="0.25">
      <c r="A682" s="119" t="s">
        <v>67</v>
      </c>
      <c r="B682" s="113" t="s">
        <v>106</v>
      </c>
      <c r="C682" s="113" t="s">
        <v>68</v>
      </c>
      <c r="D682" s="114">
        <f t="shared" si="109"/>
        <v>1.3</v>
      </c>
      <c r="E682" s="114">
        <f t="shared" si="109"/>
        <v>1.3</v>
      </c>
      <c r="F682" s="114">
        <f t="shared" si="109"/>
        <v>1.3</v>
      </c>
    </row>
    <row r="683" spans="1:6" ht="27.75" customHeight="1" x14ac:dyDescent="0.25">
      <c r="A683" s="119" t="s">
        <v>69</v>
      </c>
      <c r="B683" s="113" t="s">
        <v>106</v>
      </c>
      <c r="C683" s="113" t="s">
        <v>70</v>
      </c>
      <c r="D683" s="114">
        <v>1.3</v>
      </c>
      <c r="E683" s="114">
        <v>1.3</v>
      </c>
      <c r="F683" s="114">
        <v>1.3</v>
      </c>
    </row>
    <row r="684" spans="1:6" ht="31.5" customHeight="1" x14ac:dyDescent="0.25">
      <c r="A684" s="119" t="s">
        <v>230</v>
      </c>
      <c r="B684" s="113" t="s">
        <v>231</v>
      </c>
      <c r="C684" s="113" t="s">
        <v>58</v>
      </c>
      <c r="D684" s="114">
        <f t="shared" ref="D684:F685" si="110">D685</f>
        <v>48.7</v>
      </c>
      <c r="E684" s="114">
        <f t="shared" si="110"/>
        <v>48.7</v>
      </c>
      <c r="F684" s="114">
        <f t="shared" si="110"/>
        <v>48.7</v>
      </c>
    </row>
    <row r="685" spans="1:6" ht="33" customHeight="1" x14ac:dyDescent="0.25">
      <c r="A685" s="119" t="s">
        <v>77</v>
      </c>
      <c r="B685" s="113" t="s">
        <v>231</v>
      </c>
      <c r="C685" s="113" t="s">
        <v>78</v>
      </c>
      <c r="D685" s="114">
        <f t="shared" si="110"/>
        <v>48.7</v>
      </c>
      <c r="E685" s="114">
        <f t="shared" si="110"/>
        <v>48.7</v>
      </c>
      <c r="F685" s="114">
        <f t="shared" si="110"/>
        <v>48.7</v>
      </c>
    </row>
    <row r="686" spans="1:6" ht="30" customHeight="1" x14ac:dyDescent="0.25">
      <c r="A686" s="119" t="s">
        <v>79</v>
      </c>
      <c r="B686" s="113" t="s">
        <v>231</v>
      </c>
      <c r="C686" s="113" t="s">
        <v>80</v>
      </c>
      <c r="D686" s="114">
        <v>48.7</v>
      </c>
      <c r="E686" s="114">
        <v>48.7</v>
      </c>
      <c r="F686" s="114">
        <v>48.7</v>
      </c>
    </row>
    <row r="687" spans="1:6" ht="31.5" customHeight="1" x14ac:dyDescent="0.25">
      <c r="A687" s="119" t="s">
        <v>186</v>
      </c>
      <c r="B687" s="113" t="s">
        <v>187</v>
      </c>
      <c r="C687" s="113" t="s">
        <v>58</v>
      </c>
      <c r="D687" s="114">
        <f>D688+D702+D696+D699+D693</f>
        <v>5643.8</v>
      </c>
      <c r="E687" s="114">
        <f>E688+E702</f>
        <v>4564.8</v>
      </c>
      <c r="F687" s="114">
        <f>F688+F696+F699+F702</f>
        <v>3373</v>
      </c>
    </row>
    <row r="688" spans="1:6" ht="28.5" customHeight="1" x14ac:dyDescent="0.25">
      <c r="A688" s="119" t="s">
        <v>190</v>
      </c>
      <c r="B688" s="113" t="s">
        <v>191</v>
      </c>
      <c r="C688" s="113" t="s">
        <v>58</v>
      </c>
      <c r="D688" s="114">
        <f>D689+D691</f>
        <v>5071.3</v>
      </c>
      <c r="E688" s="114">
        <f>E689+E691</f>
        <v>4068.8</v>
      </c>
      <c r="F688" s="114">
        <f>F689+F691</f>
        <v>3073</v>
      </c>
    </row>
    <row r="689" spans="1:6" ht="74.25" customHeight="1" x14ac:dyDescent="0.25">
      <c r="A689" s="119" t="s">
        <v>67</v>
      </c>
      <c r="B689" s="113" t="s">
        <v>191</v>
      </c>
      <c r="C689" s="113" t="s">
        <v>68</v>
      </c>
      <c r="D689" s="114">
        <f>D690</f>
        <v>2545.4</v>
      </c>
      <c r="E689" s="114">
        <f>E690</f>
        <v>2600</v>
      </c>
      <c r="F689" s="114">
        <f>F690</f>
        <v>2600</v>
      </c>
    </row>
    <row r="690" spans="1:6" ht="14.25" customHeight="1" x14ac:dyDescent="0.25">
      <c r="A690" s="119" t="s">
        <v>192</v>
      </c>
      <c r="B690" s="113" t="s">
        <v>191</v>
      </c>
      <c r="C690" s="113" t="s">
        <v>193</v>
      </c>
      <c r="D690" s="114">
        <v>2545.4</v>
      </c>
      <c r="E690" s="114">
        <v>2600</v>
      </c>
      <c r="F690" s="114">
        <v>2600</v>
      </c>
    </row>
    <row r="691" spans="1:6" ht="31.5" customHeight="1" x14ac:dyDescent="0.25">
      <c r="A691" s="119" t="s">
        <v>77</v>
      </c>
      <c r="B691" s="113" t="s">
        <v>191</v>
      </c>
      <c r="C691" s="113" t="s">
        <v>78</v>
      </c>
      <c r="D691" s="114">
        <f>D692</f>
        <v>2525.9</v>
      </c>
      <c r="E691" s="114">
        <f>E692</f>
        <v>1468.8</v>
      </c>
      <c r="F691" s="114">
        <f>F692</f>
        <v>473</v>
      </c>
    </row>
    <row r="692" spans="1:6" ht="27" customHeight="1" x14ac:dyDescent="0.25">
      <c r="A692" s="119" t="s">
        <v>208</v>
      </c>
      <c r="B692" s="113" t="s">
        <v>191</v>
      </c>
      <c r="C692" s="113" t="s">
        <v>80</v>
      </c>
      <c r="D692" s="114">
        <v>2525.9</v>
      </c>
      <c r="E692" s="114">
        <f>1757.3-288.5</f>
        <v>1468.8</v>
      </c>
      <c r="F692" s="114">
        <v>473</v>
      </c>
    </row>
    <row r="693" spans="1:6" ht="42" hidden="1" customHeight="1" x14ac:dyDescent="0.25">
      <c r="A693" s="119" t="s">
        <v>643</v>
      </c>
      <c r="B693" s="113" t="s">
        <v>647</v>
      </c>
      <c r="C693" s="113" t="s">
        <v>58</v>
      </c>
      <c r="D693" s="114">
        <f>D694</f>
        <v>0</v>
      </c>
      <c r="E693" s="114">
        <v>0</v>
      </c>
      <c r="F693" s="114">
        <v>0</v>
      </c>
    </row>
    <row r="694" spans="1:6" ht="18.75" hidden="1" customHeight="1" x14ac:dyDescent="0.25">
      <c r="A694" s="119" t="s">
        <v>81</v>
      </c>
      <c r="B694" s="113" t="s">
        <v>647</v>
      </c>
      <c r="C694" s="113" t="s">
        <v>82</v>
      </c>
      <c r="D694" s="114">
        <f>D695</f>
        <v>0</v>
      </c>
      <c r="E694" s="114">
        <v>0</v>
      </c>
      <c r="F694" s="114">
        <v>0</v>
      </c>
    </row>
    <row r="695" spans="1:6" ht="20.25" hidden="1" customHeight="1" x14ac:dyDescent="0.25">
      <c r="A695" s="119" t="s">
        <v>83</v>
      </c>
      <c r="B695" s="113" t="s">
        <v>647</v>
      </c>
      <c r="C695" s="113" t="s">
        <v>84</v>
      </c>
      <c r="D695" s="114">
        <v>0</v>
      </c>
      <c r="E695" s="114">
        <v>0</v>
      </c>
      <c r="F695" s="114">
        <v>0</v>
      </c>
    </row>
    <row r="696" spans="1:6" ht="27" customHeight="1" x14ac:dyDescent="0.25">
      <c r="A696" s="119" t="s">
        <v>645</v>
      </c>
      <c r="B696" s="113" t="s">
        <v>646</v>
      </c>
      <c r="C696" s="113" t="s">
        <v>58</v>
      </c>
      <c r="D696" s="114">
        <f>D697</f>
        <v>204.5</v>
      </c>
      <c r="E696" s="114">
        <f t="shared" ref="E696:F697" si="111">E697</f>
        <v>0</v>
      </c>
      <c r="F696" s="114">
        <f t="shared" si="111"/>
        <v>0</v>
      </c>
    </row>
    <row r="697" spans="1:6" ht="69" customHeight="1" x14ac:dyDescent="0.25">
      <c r="A697" s="119" t="s">
        <v>67</v>
      </c>
      <c r="B697" s="113" t="s">
        <v>646</v>
      </c>
      <c r="C697" s="113" t="s">
        <v>68</v>
      </c>
      <c r="D697" s="114">
        <f>D698</f>
        <v>204.5</v>
      </c>
      <c r="E697" s="114">
        <f t="shared" si="111"/>
        <v>0</v>
      </c>
      <c r="F697" s="114">
        <f t="shared" si="111"/>
        <v>0</v>
      </c>
    </row>
    <row r="698" spans="1:6" ht="27" customHeight="1" x14ac:dyDescent="0.25">
      <c r="A698" s="119" t="s">
        <v>192</v>
      </c>
      <c r="B698" s="113" t="s">
        <v>646</v>
      </c>
      <c r="C698" s="113" t="s">
        <v>193</v>
      </c>
      <c r="D698" s="114">
        <v>204.5</v>
      </c>
      <c r="E698" s="114">
        <v>0</v>
      </c>
      <c r="F698" s="114">
        <v>0</v>
      </c>
    </row>
    <row r="699" spans="1:6" ht="44.25" customHeight="1" x14ac:dyDescent="0.25">
      <c r="A699" s="119" t="s">
        <v>648</v>
      </c>
      <c r="B699" s="113" t="s">
        <v>649</v>
      </c>
      <c r="C699" s="113" t="s">
        <v>58</v>
      </c>
      <c r="D699" s="114">
        <f>D700</f>
        <v>10.8</v>
      </c>
      <c r="E699" s="114">
        <f t="shared" ref="E699:F700" si="112">E700</f>
        <v>0</v>
      </c>
      <c r="F699" s="114">
        <f t="shared" si="112"/>
        <v>0</v>
      </c>
    </row>
    <row r="700" spans="1:6" ht="66.75" customHeight="1" x14ac:dyDescent="0.25">
      <c r="A700" s="119" t="s">
        <v>67</v>
      </c>
      <c r="B700" s="113" t="s">
        <v>649</v>
      </c>
      <c r="C700" s="113" t="s">
        <v>68</v>
      </c>
      <c r="D700" s="114">
        <f>D701</f>
        <v>10.8</v>
      </c>
      <c r="E700" s="114">
        <f t="shared" si="112"/>
        <v>0</v>
      </c>
      <c r="F700" s="114">
        <f t="shared" si="112"/>
        <v>0</v>
      </c>
    </row>
    <row r="701" spans="1:6" ht="27" customHeight="1" x14ac:dyDescent="0.25">
      <c r="A701" s="119" t="s">
        <v>192</v>
      </c>
      <c r="B701" s="113" t="s">
        <v>649</v>
      </c>
      <c r="C701" s="113" t="s">
        <v>193</v>
      </c>
      <c r="D701" s="114">
        <v>10.8</v>
      </c>
      <c r="E701" s="114">
        <v>0</v>
      </c>
      <c r="F701" s="114">
        <v>0</v>
      </c>
    </row>
    <row r="702" spans="1:6" ht="57" customHeight="1" x14ac:dyDescent="0.25">
      <c r="A702" s="119" t="s">
        <v>188</v>
      </c>
      <c r="B702" s="113" t="s">
        <v>189</v>
      </c>
      <c r="C702" s="113" t="s">
        <v>58</v>
      </c>
      <c r="D702" s="114">
        <f t="shared" ref="D702:F703" si="113">D703</f>
        <v>357.2</v>
      </c>
      <c r="E702" s="114">
        <f>E703</f>
        <v>496</v>
      </c>
      <c r="F702" s="114">
        <f>F703</f>
        <v>300</v>
      </c>
    </row>
    <row r="703" spans="1:6" ht="16.5" customHeight="1" x14ac:dyDescent="0.25">
      <c r="A703" s="119" t="s">
        <v>81</v>
      </c>
      <c r="B703" s="113" t="s">
        <v>189</v>
      </c>
      <c r="C703" s="113" t="s">
        <v>82</v>
      </c>
      <c r="D703" s="114">
        <f t="shared" si="113"/>
        <v>357.2</v>
      </c>
      <c r="E703" s="114">
        <f t="shared" si="113"/>
        <v>496</v>
      </c>
      <c r="F703" s="114">
        <f t="shared" si="113"/>
        <v>300</v>
      </c>
    </row>
    <row r="704" spans="1:6" ht="18" customHeight="1" x14ac:dyDescent="0.25">
      <c r="A704" s="119" t="s">
        <v>83</v>
      </c>
      <c r="B704" s="113" t="s">
        <v>189</v>
      </c>
      <c r="C704" s="113" t="s">
        <v>84</v>
      </c>
      <c r="D704" s="114">
        <v>357.2</v>
      </c>
      <c r="E704" s="114">
        <v>496</v>
      </c>
      <c r="F704" s="114">
        <v>300</v>
      </c>
    </row>
    <row r="705" spans="1:6" ht="17.25" hidden="1" customHeight="1" x14ac:dyDescent="0.25">
      <c r="A705" s="119" t="s">
        <v>468</v>
      </c>
      <c r="B705" s="113" t="s">
        <v>469</v>
      </c>
      <c r="C705" s="113" t="s">
        <v>58</v>
      </c>
      <c r="D705" s="114">
        <f t="shared" ref="D705:F706" si="114">D706</f>
        <v>0</v>
      </c>
      <c r="E705" s="114">
        <f t="shared" si="114"/>
        <v>0</v>
      </c>
      <c r="F705" s="114">
        <f t="shared" si="114"/>
        <v>0</v>
      </c>
    </row>
    <row r="706" spans="1:6" ht="27" hidden="1" customHeight="1" x14ac:dyDescent="0.25">
      <c r="A706" s="119" t="s">
        <v>470</v>
      </c>
      <c r="B706" s="113" t="s">
        <v>471</v>
      </c>
      <c r="C706" s="113" t="s">
        <v>58</v>
      </c>
      <c r="D706" s="114">
        <f t="shared" si="114"/>
        <v>0</v>
      </c>
      <c r="E706" s="114">
        <f t="shared" si="114"/>
        <v>0</v>
      </c>
      <c r="F706" s="114">
        <f t="shared" si="114"/>
        <v>0</v>
      </c>
    </row>
    <row r="707" spans="1:6" ht="15" hidden="1" customHeight="1" x14ac:dyDescent="0.25">
      <c r="A707" s="119" t="s">
        <v>472</v>
      </c>
      <c r="B707" s="113" t="s">
        <v>471</v>
      </c>
      <c r="C707" s="113" t="s">
        <v>473</v>
      </c>
      <c r="D707" s="114"/>
      <c r="E707" s="114"/>
      <c r="F707" s="114"/>
    </row>
    <row r="708" spans="1:6" ht="15" hidden="1" customHeight="1" x14ac:dyDescent="0.25">
      <c r="A708" s="119" t="s">
        <v>114</v>
      </c>
      <c r="B708" s="113" t="s">
        <v>115</v>
      </c>
      <c r="C708" s="113" t="s">
        <v>58</v>
      </c>
      <c r="D708" s="114">
        <f>D709</f>
        <v>0</v>
      </c>
      <c r="E708" s="114">
        <f t="shared" ref="E708:F710" si="115">E709</f>
        <v>0</v>
      </c>
      <c r="F708" s="114">
        <f t="shared" si="115"/>
        <v>0</v>
      </c>
    </row>
    <row r="709" spans="1:6" ht="32.25" hidden="1" customHeight="1" x14ac:dyDescent="0.25">
      <c r="A709" s="119" t="s">
        <v>116</v>
      </c>
      <c r="B709" s="113" t="s">
        <v>117</v>
      </c>
      <c r="C709" s="113" t="s">
        <v>58</v>
      </c>
      <c r="D709" s="114">
        <f>D710</f>
        <v>0</v>
      </c>
      <c r="E709" s="114">
        <f t="shared" si="115"/>
        <v>0</v>
      </c>
      <c r="F709" s="114">
        <f t="shared" si="115"/>
        <v>0</v>
      </c>
    </row>
    <row r="710" spans="1:6" ht="31.5" hidden="1" customHeight="1" x14ac:dyDescent="0.25">
      <c r="A710" s="119" t="s">
        <v>77</v>
      </c>
      <c r="B710" s="113" t="s">
        <v>117</v>
      </c>
      <c r="C710" s="113" t="s">
        <v>78</v>
      </c>
      <c r="D710" s="114">
        <f>D711</f>
        <v>0</v>
      </c>
      <c r="E710" s="114">
        <f t="shared" si="115"/>
        <v>0</v>
      </c>
      <c r="F710" s="114">
        <f t="shared" si="115"/>
        <v>0</v>
      </c>
    </row>
    <row r="711" spans="1:6" ht="33" hidden="1" customHeight="1" x14ac:dyDescent="0.25">
      <c r="A711" s="119" t="s">
        <v>79</v>
      </c>
      <c r="B711" s="113" t="s">
        <v>117</v>
      </c>
      <c r="C711" s="113" t="s">
        <v>80</v>
      </c>
      <c r="D711" s="114"/>
      <c r="E711" s="114"/>
      <c r="F711" s="114"/>
    </row>
    <row r="712" spans="1:6" ht="16.5" customHeight="1" x14ac:dyDescent="0.25">
      <c r="A712" s="119" t="s">
        <v>120</v>
      </c>
      <c r="B712" s="113" t="s">
        <v>121</v>
      </c>
      <c r="C712" s="113" t="s">
        <v>58</v>
      </c>
      <c r="D712" s="114">
        <f>D713</f>
        <v>99</v>
      </c>
      <c r="E712" s="114">
        <f>E713</f>
        <v>99</v>
      </c>
      <c r="F712" s="114">
        <f>F713</f>
        <v>99</v>
      </c>
    </row>
    <row r="713" spans="1:6" ht="18" customHeight="1" x14ac:dyDescent="0.25">
      <c r="A713" s="119" t="s">
        <v>122</v>
      </c>
      <c r="B713" s="113" t="s">
        <v>123</v>
      </c>
      <c r="C713" s="113" t="s">
        <v>58</v>
      </c>
      <c r="D713" s="114">
        <f t="shared" ref="D713:E715" si="116">D714</f>
        <v>99</v>
      </c>
      <c r="E713" s="114">
        <f t="shared" si="116"/>
        <v>99</v>
      </c>
      <c r="F713" s="114">
        <f t="shared" ref="F713:F715" si="117">F714</f>
        <v>99</v>
      </c>
    </row>
    <row r="714" spans="1:6" ht="32.25" customHeight="1" x14ac:dyDescent="0.25">
      <c r="A714" s="119" t="s">
        <v>124</v>
      </c>
      <c r="B714" s="113" t="s">
        <v>125</v>
      </c>
      <c r="C714" s="113" t="s">
        <v>58</v>
      </c>
      <c r="D714" s="114">
        <f t="shared" si="116"/>
        <v>99</v>
      </c>
      <c r="E714" s="114">
        <f t="shared" si="116"/>
        <v>99</v>
      </c>
      <c r="F714" s="114">
        <f t="shared" si="117"/>
        <v>99</v>
      </c>
    </row>
    <row r="715" spans="1:6" ht="16.5" customHeight="1" x14ac:dyDescent="0.25">
      <c r="A715" s="119" t="s">
        <v>81</v>
      </c>
      <c r="B715" s="113" t="s">
        <v>125</v>
      </c>
      <c r="C715" s="113" t="s">
        <v>82</v>
      </c>
      <c r="D715" s="114">
        <f t="shared" si="116"/>
        <v>99</v>
      </c>
      <c r="E715" s="114">
        <f t="shared" si="116"/>
        <v>99</v>
      </c>
      <c r="F715" s="114">
        <f t="shared" si="117"/>
        <v>99</v>
      </c>
    </row>
    <row r="716" spans="1:6" ht="15.75" customHeight="1" x14ac:dyDescent="0.25">
      <c r="A716" s="119" t="s">
        <v>126</v>
      </c>
      <c r="B716" s="113" t="s">
        <v>125</v>
      </c>
      <c r="C716" s="113" t="s">
        <v>127</v>
      </c>
      <c r="D716" s="114">
        <v>99</v>
      </c>
      <c r="E716" s="114">
        <v>99</v>
      </c>
      <c r="F716" s="114">
        <v>99</v>
      </c>
    </row>
    <row r="717" spans="1:6" ht="26.25" hidden="1" x14ac:dyDescent="0.25">
      <c r="A717" s="119" t="s">
        <v>61</v>
      </c>
      <c r="B717" s="113" t="s">
        <v>486</v>
      </c>
      <c r="C717" s="113" t="s">
        <v>58</v>
      </c>
      <c r="D717" s="114">
        <f t="shared" ref="D717:F720" si="118">D718</f>
        <v>0</v>
      </c>
      <c r="E717" s="114">
        <f t="shared" si="118"/>
        <v>0</v>
      </c>
      <c r="F717" s="114">
        <f t="shared" si="118"/>
        <v>0</v>
      </c>
    </row>
    <row r="718" spans="1:6" ht="13.5" hidden="1" customHeight="1" x14ac:dyDescent="0.25">
      <c r="A718" s="119" t="s">
        <v>63</v>
      </c>
      <c r="B718" s="113" t="s">
        <v>487</v>
      </c>
      <c r="C718" s="113" t="s">
        <v>58</v>
      </c>
      <c r="D718" s="114">
        <f t="shared" si="118"/>
        <v>0</v>
      </c>
      <c r="E718" s="114">
        <f t="shared" si="118"/>
        <v>0</v>
      </c>
      <c r="F718" s="114">
        <f t="shared" si="118"/>
        <v>0</v>
      </c>
    </row>
    <row r="719" spans="1:6" ht="39" hidden="1" x14ac:dyDescent="0.25">
      <c r="A719" s="119" t="s">
        <v>488</v>
      </c>
      <c r="B719" s="113" t="s">
        <v>489</v>
      </c>
      <c r="C719" s="113" t="s">
        <v>58</v>
      </c>
      <c r="D719" s="114">
        <f t="shared" si="118"/>
        <v>0</v>
      </c>
      <c r="E719" s="114">
        <f t="shared" si="118"/>
        <v>0</v>
      </c>
      <c r="F719" s="114">
        <f t="shared" si="118"/>
        <v>0</v>
      </c>
    </row>
    <row r="720" spans="1:6" ht="15" hidden="1" x14ac:dyDescent="0.25">
      <c r="A720" s="119" t="s">
        <v>81</v>
      </c>
      <c r="B720" s="113" t="s">
        <v>489</v>
      </c>
      <c r="C720" s="113" t="s">
        <v>82</v>
      </c>
      <c r="D720" s="114">
        <f t="shared" si="118"/>
        <v>0</v>
      </c>
      <c r="E720" s="114">
        <f t="shared" si="118"/>
        <v>0</v>
      </c>
      <c r="F720" s="114">
        <f t="shared" si="118"/>
        <v>0</v>
      </c>
    </row>
    <row r="721" spans="1:6" ht="15" hidden="1" x14ac:dyDescent="0.25">
      <c r="A721" s="126" t="s">
        <v>83</v>
      </c>
      <c r="B721" s="113" t="s">
        <v>489</v>
      </c>
      <c r="C721" s="113" t="s">
        <v>84</v>
      </c>
      <c r="D721" s="114">
        <v>0</v>
      </c>
      <c r="E721" s="114">
        <v>0</v>
      </c>
      <c r="F721" s="114">
        <v>0</v>
      </c>
    </row>
    <row r="722" spans="1:6" s="34" customFormat="1" ht="2.25" hidden="1" customHeight="1" x14ac:dyDescent="0.25">
      <c r="A722" s="119"/>
      <c r="B722" s="113"/>
      <c r="C722" s="113"/>
      <c r="D722" s="114" t="e">
        <f>#REF!/1000</f>
        <v>#REF!</v>
      </c>
      <c r="E722" s="114" t="e">
        <f>#REF!/1000</f>
        <v>#REF!</v>
      </c>
      <c r="F722" s="114" t="e">
        <f>#REF!/1000</f>
        <v>#REF!</v>
      </c>
    </row>
    <row r="723" spans="1:6" s="33" customFormat="1" ht="15" hidden="1" x14ac:dyDescent="0.25">
      <c r="A723" s="119" t="s">
        <v>433</v>
      </c>
      <c r="B723" s="113" t="s">
        <v>57</v>
      </c>
      <c r="C723" s="113" t="s">
        <v>58</v>
      </c>
      <c r="D723" s="114">
        <f t="shared" ref="D723:F726" si="119">D724</f>
        <v>0</v>
      </c>
      <c r="E723" s="114">
        <f t="shared" si="119"/>
        <v>0</v>
      </c>
      <c r="F723" s="114">
        <f t="shared" si="119"/>
        <v>0</v>
      </c>
    </row>
    <row r="724" spans="1:6" s="33" customFormat="1" ht="26.25" hidden="1" x14ac:dyDescent="0.25">
      <c r="A724" s="119" t="s">
        <v>289</v>
      </c>
      <c r="B724" s="113" t="s">
        <v>290</v>
      </c>
      <c r="C724" s="113" t="s">
        <v>58</v>
      </c>
      <c r="D724" s="114">
        <f t="shared" si="119"/>
        <v>0</v>
      </c>
      <c r="E724" s="114">
        <f t="shared" si="119"/>
        <v>0</v>
      </c>
      <c r="F724" s="114">
        <f t="shared" si="119"/>
        <v>0</v>
      </c>
    </row>
    <row r="725" spans="1:6" s="33" customFormat="1" ht="26.25" hidden="1" x14ac:dyDescent="0.25">
      <c r="A725" s="119" t="s">
        <v>434</v>
      </c>
      <c r="B725" s="113" t="s">
        <v>435</v>
      </c>
      <c r="C725" s="113" t="s">
        <v>58</v>
      </c>
      <c r="D725" s="114">
        <f t="shared" si="119"/>
        <v>0</v>
      </c>
      <c r="E725" s="114">
        <f t="shared" si="119"/>
        <v>0</v>
      </c>
      <c r="F725" s="114">
        <f t="shared" si="119"/>
        <v>0</v>
      </c>
    </row>
    <row r="726" spans="1:6" s="33" customFormat="1" ht="15" hidden="1" x14ac:dyDescent="0.25">
      <c r="A726" s="119" t="s">
        <v>432</v>
      </c>
      <c r="B726" s="113" t="s">
        <v>435</v>
      </c>
      <c r="C726" s="113" t="s">
        <v>424</v>
      </c>
      <c r="D726" s="114">
        <f t="shared" si="119"/>
        <v>0</v>
      </c>
      <c r="E726" s="114">
        <f t="shared" si="119"/>
        <v>0</v>
      </c>
      <c r="F726" s="114">
        <f t="shared" si="119"/>
        <v>0</v>
      </c>
    </row>
    <row r="727" spans="1:6" s="33" customFormat="1" ht="15.75" hidden="1" customHeight="1" x14ac:dyDescent="0.25">
      <c r="A727" s="119" t="s">
        <v>425</v>
      </c>
      <c r="B727" s="113" t="s">
        <v>435</v>
      </c>
      <c r="C727" s="113" t="s">
        <v>426</v>
      </c>
      <c r="D727" s="114">
        <v>0</v>
      </c>
      <c r="E727" s="114">
        <v>0</v>
      </c>
      <c r="F727" s="114">
        <v>0</v>
      </c>
    </row>
    <row r="728" spans="1:6" s="33" customFormat="1" ht="30.75" hidden="1" customHeight="1" x14ac:dyDescent="0.25">
      <c r="A728" s="128" t="s">
        <v>456</v>
      </c>
      <c r="B728" s="113" t="s">
        <v>457</v>
      </c>
      <c r="C728" s="113" t="s">
        <v>58</v>
      </c>
      <c r="D728" s="114">
        <f t="shared" ref="D728:F729" si="120">D729</f>
        <v>0</v>
      </c>
      <c r="E728" s="114">
        <f t="shared" si="120"/>
        <v>0</v>
      </c>
      <c r="F728" s="114">
        <f t="shared" si="120"/>
        <v>0</v>
      </c>
    </row>
    <row r="729" spans="1:6" s="33" customFormat="1" ht="26.25" hidden="1" x14ac:dyDescent="0.25">
      <c r="A729" s="119" t="s">
        <v>458</v>
      </c>
      <c r="B729" s="113" t="s">
        <v>457</v>
      </c>
      <c r="C729" s="113" t="s">
        <v>78</v>
      </c>
      <c r="D729" s="114">
        <f t="shared" si="120"/>
        <v>0</v>
      </c>
      <c r="E729" s="114">
        <f t="shared" si="120"/>
        <v>0</v>
      </c>
      <c r="F729" s="114">
        <f t="shared" si="120"/>
        <v>0</v>
      </c>
    </row>
    <row r="730" spans="1:6" s="33" customFormat="1" ht="26.25" hidden="1" x14ac:dyDescent="0.25">
      <c r="A730" s="119" t="s">
        <v>208</v>
      </c>
      <c r="B730" s="113" t="s">
        <v>457</v>
      </c>
      <c r="C730" s="113" t="s">
        <v>80</v>
      </c>
      <c r="D730" s="114">
        <v>0</v>
      </c>
      <c r="E730" s="114">
        <v>0</v>
      </c>
      <c r="F730" s="114">
        <v>0</v>
      </c>
    </row>
    <row r="731" spans="1:6" s="33" customFormat="1" ht="26.25" hidden="1" x14ac:dyDescent="0.25">
      <c r="A731" s="119" t="s">
        <v>459</v>
      </c>
      <c r="B731" s="113" t="s">
        <v>460</v>
      </c>
      <c r="C731" s="113" t="s">
        <v>58</v>
      </c>
      <c r="D731" s="114">
        <f t="shared" ref="D731:F732" si="121">D732</f>
        <v>0</v>
      </c>
      <c r="E731" s="114">
        <f t="shared" si="121"/>
        <v>0</v>
      </c>
      <c r="F731" s="114">
        <f t="shared" si="121"/>
        <v>0</v>
      </c>
    </row>
    <row r="732" spans="1:6" s="33" customFormat="1" ht="26.25" hidden="1" x14ac:dyDescent="0.25">
      <c r="A732" s="119" t="s">
        <v>458</v>
      </c>
      <c r="B732" s="113" t="s">
        <v>460</v>
      </c>
      <c r="C732" s="113" t="s">
        <v>78</v>
      </c>
      <c r="D732" s="114">
        <f t="shared" si="121"/>
        <v>0</v>
      </c>
      <c r="E732" s="114">
        <f t="shared" si="121"/>
        <v>0</v>
      </c>
      <c r="F732" s="114">
        <f t="shared" si="121"/>
        <v>0</v>
      </c>
    </row>
    <row r="733" spans="1:6" s="33" customFormat="1" ht="26.25" hidden="1" x14ac:dyDescent="0.25">
      <c r="A733" s="119" t="s">
        <v>208</v>
      </c>
      <c r="B733" s="113" t="s">
        <v>460</v>
      </c>
      <c r="C733" s="113" t="s">
        <v>80</v>
      </c>
      <c r="D733" s="114">
        <v>0</v>
      </c>
      <c r="E733" s="114">
        <v>0</v>
      </c>
      <c r="F733" s="114">
        <v>0</v>
      </c>
    </row>
    <row r="734" spans="1:6" ht="39" hidden="1" x14ac:dyDescent="0.25">
      <c r="A734" s="119" t="s">
        <v>461</v>
      </c>
      <c r="B734" s="113" t="s">
        <v>462</v>
      </c>
      <c r="C734" s="113" t="s">
        <v>58</v>
      </c>
      <c r="D734" s="114">
        <f t="shared" ref="D734:F736" si="122">D735</f>
        <v>0</v>
      </c>
      <c r="E734" s="114">
        <f t="shared" si="122"/>
        <v>0</v>
      </c>
      <c r="F734" s="114">
        <f t="shared" si="122"/>
        <v>0</v>
      </c>
    </row>
    <row r="735" spans="1:6" ht="26.25" hidden="1" x14ac:dyDescent="0.25">
      <c r="A735" s="119" t="s">
        <v>463</v>
      </c>
      <c r="B735" s="113" t="s">
        <v>462</v>
      </c>
      <c r="C735" s="113" t="s">
        <v>58</v>
      </c>
      <c r="D735" s="114">
        <f t="shared" si="122"/>
        <v>0</v>
      </c>
      <c r="E735" s="114">
        <f t="shared" si="122"/>
        <v>0</v>
      </c>
      <c r="F735" s="114">
        <f t="shared" si="122"/>
        <v>0</v>
      </c>
    </row>
    <row r="736" spans="1:6" ht="64.5" hidden="1" x14ac:dyDescent="0.25">
      <c r="A736" s="119" t="s">
        <v>67</v>
      </c>
      <c r="B736" s="113" t="s">
        <v>462</v>
      </c>
      <c r="C736" s="113" t="s">
        <v>68</v>
      </c>
      <c r="D736" s="114">
        <f t="shared" si="122"/>
        <v>0</v>
      </c>
      <c r="E736" s="114">
        <f t="shared" si="122"/>
        <v>0</v>
      </c>
      <c r="F736" s="114">
        <f t="shared" si="122"/>
        <v>0</v>
      </c>
    </row>
    <row r="737" spans="1:7" ht="15" hidden="1" x14ac:dyDescent="0.25">
      <c r="A737" s="119" t="s">
        <v>464</v>
      </c>
      <c r="B737" s="113" t="s">
        <v>462</v>
      </c>
      <c r="C737" s="113" t="s">
        <v>193</v>
      </c>
      <c r="D737" s="114">
        <f>30-30</f>
        <v>0</v>
      </c>
      <c r="E737" s="114">
        <f>30-30</f>
        <v>0</v>
      </c>
      <c r="F737" s="114">
        <f>30-30</f>
        <v>0</v>
      </c>
    </row>
    <row r="738" spans="1:7" ht="51.75" hidden="1" x14ac:dyDescent="0.25">
      <c r="A738" s="119" t="s">
        <v>465</v>
      </c>
      <c r="B738" s="113" t="s">
        <v>381</v>
      </c>
      <c r="C738" s="113" t="s">
        <v>58</v>
      </c>
      <c r="D738" s="114">
        <f t="shared" ref="D738:F739" si="123">D739</f>
        <v>0</v>
      </c>
      <c r="E738" s="114">
        <f t="shared" si="123"/>
        <v>0</v>
      </c>
      <c r="F738" s="114">
        <f t="shared" si="123"/>
        <v>0</v>
      </c>
    </row>
    <row r="739" spans="1:7" ht="26.25" hidden="1" x14ac:dyDescent="0.25">
      <c r="A739" s="119" t="s">
        <v>458</v>
      </c>
      <c r="B739" s="113" t="s">
        <v>381</v>
      </c>
      <c r="C739" s="113" t="s">
        <v>78</v>
      </c>
      <c r="D739" s="114">
        <f t="shared" si="123"/>
        <v>0</v>
      </c>
      <c r="E739" s="114">
        <f t="shared" si="123"/>
        <v>0</v>
      </c>
      <c r="F739" s="114">
        <f t="shared" si="123"/>
        <v>0</v>
      </c>
    </row>
    <row r="740" spans="1:7" ht="26.25" hidden="1" x14ac:dyDescent="0.25">
      <c r="A740" s="119" t="s">
        <v>208</v>
      </c>
      <c r="B740" s="113" t="s">
        <v>381</v>
      </c>
      <c r="C740" s="113" t="s">
        <v>80</v>
      </c>
      <c r="D740" s="114">
        <v>0</v>
      </c>
      <c r="E740" s="114">
        <v>0</v>
      </c>
      <c r="F740" s="114">
        <v>0</v>
      </c>
    </row>
    <row r="741" spans="1:7" ht="15" hidden="1" x14ac:dyDescent="0.25">
      <c r="A741" s="119"/>
      <c r="B741" s="113"/>
      <c r="C741" s="113"/>
      <c r="D741" s="114"/>
      <c r="E741" s="114"/>
      <c r="F741" s="114"/>
    </row>
    <row r="742" spans="1:7" s="36" customFormat="1" ht="15.75" x14ac:dyDescent="0.25">
      <c r="A742" s="119" t="s">
        <v>474</v>
      </c>
      <c r="B742" s="136"/>
      <c r="C742" s="136"/>
      <c r="D742" s="114">
        <f>D13+D26+D38+D47+D55+D64+D82+D112+D135+D163+D196+D245+D284+D355+D367+D401+D427+D459+D480+D590+D603+D687+D712+D499+D274</f>
        <v>94955.900000000023</v>
      </c>
      <c r="E742" s="114">
        <f>E26+E55+E82+E112+E135+E196+E245+E355+E367+E401+E427+E459+E499+E514+E534+E561+E582+E590</f>
        <v>84419.4</v>
      </c>
      <c r="F742" s="114">
        <f>F26+F55+F135+F196+F245+F355+F508+F514+F526+F534+F538+F551+F561+F567+F582+F586+F590</f>
        <v>69766.2</v>
      </c>
      <c r="G742" s="51"/>
    </row>
    <row r="743" spans="1:7" x14ac:dyDescent="0.2">
      <c r="A743" s="37"/>
      <c r="B743" s="38"/>
      <c r="C743" s="38"/>
      <c r="D743" s="38"/>
      <c r="E743" s="38"/>
      <c r="F743" s="38"/>
    </row>
    <row r="744" spans="1:7" x14ac:dyDescent="0.2">
      <c r="A744" s="37"/>
      <c r="B744" s="38"/>
      <c r="C744" s="38"/>
      <c r="D744" s="40"/>
      <c r="E744" s="40"/>
      <c r="F744" s="40"/>
    </row>
    <row r="745" spans="1:7" x14ac:dyDescent="0.2">
      <c r="A745" s="37"/>
      <c r="B745" s="38"/>
      <c r="C745" s="38"/>
      <c r="D745" s="38"/>
      <c r="E745" s="38"/>
      <c r="F745" s="38"/>
    </row>
    <row r="746" spans="1:7" x14ac:dyDescent="0.2">
      <c r="A746" s="37"/>
      <c r="B746" s="38"/>
      <c r="C746" s="38"/>
      <c r="D746" s="38"/>
      <c r="E746" s="38"/>
      <c r="F746" s="38"/>
    </row>
    <row r="747" spans="1:7" x14ac:dyDescent="0.2">
      <c r="A747" s="37"/>
      <c r="B747" s="38"/>
      <c r="C747" s="38"/>
      <c r="D747" s="38"/>
    </row>
    <row r="748" spans="1:7" x14ac:dyDescent="0.2">
      <c r="A748" s="37"/>
      <c r="B748" s="38"/>
      <c r="C748" s="38"/>
      <c r="D748" s="38"/>
    </row>
    <row r="749" spans="1:7" x14ac:dyDescent="0.2">
      <c r="A749" s="37"/>
      <c r="B749" s="38"/>
      <c r="C749" s="38"/>
      <c r="D749" s="38"/>
    </row>
    <row r="750" spans="1:7" x14ac:dyDescent="0.2">
      <c r="A750" s="37"/>
      <c r="B750" s="38"/>
      <c r="C750" s="38"/>
      <c r="D750" s="38"/>
    </row>
    <row r="751" spans="1:7" x14ac:dyDescent="0.2">
      <c r="A751" s="37"/>
      <c r="B751" s="38"/>
      <c r="C751" s="38"/>
      <c r="D751" s="38"/>
    </row>
    <row r="752" spans="1:7" x14ac:dyDescent="0.2">
      <c r="A752" s="37"/>
      <c r="B752" s="38"/>
      <c r="C752" s="38"/>
      <c r="D752" s="38"/>
    </row>
    <row r="753" spans="1:4" x14ac:dyDescent="0.2">
      <c r="A753" s="37"/>
      <c r="B753" s="38"/>
      <c r="C753" s="38"/>
      <c r="D753" s="38"/>
    </row>
    <row r="754" spans="1:4" x14ac:dyDescent="0.2">
      <c r="A754" s="37"/>
      <c r="B754" s="38"/>
      <c r="C754" s="38"/>
      <c r="D754" s="38"/>
    </row>
    <row r="755" spans="1:4" x14ac:dyDescent="0.2">
      <c r="A755" s="37"/>
      <c r="B755" s="38"/>
      <c r="C755" s="38"/>
      <c r="D755" s="38"/>
    </row>
    <row r="756" spans="1:4" x14ac:dyDescent="0.2">
      <c r="A756" s="37"/>
      <c r="B756" s="38"/>
      <c r="C756" s="38"/>
      <c r="D756" s="38"/>
    </row>
    <row r="757" spans="1:4" x14ac:dyDescent="0.2">
      <c r="A757" s="37"/>
      <c r="B757" s="38"/>
      <c r="C757" s="38"/>
      <c r="D757" s="38"/>
    </row>
    <row r="758" spans="1:4" x14ac:dyDescent="0.2">
      <c r="A758" s="37"/>
      <c r="B758" s="38"/>
      <c r="C758" s="38"/>
      <c r="D758" s="38"/>
    </row>
    <row r="759" spans="1:4" x14ac:dyDescent="0.2">
      <c r="A759" s="37"/>
      <c r="B759" s="38"/>
      <c r="C759" s="38"/>
      <c r="D759" s="38"/>
    </row>
    <row r="760" spans="1:4" x14ac:dyDescent="0.2">
      <c r="A760" s="37"/>
      <c r="B760" s="38"/>
      <c r="C760" s="38"/>
      <c r="D760" s="38"/>
    </row>
    <row r="761" spans="1:4" x14ac:dyDescent="0.2">
      <c r="A761" s="37"/>
      <c r="B761" s="38"/>
      <c r="C761" s="38"/>
      <c r="D761" s="38"/>
    </row>
    <row r="762" spans="1:4" x14ac:dyDescent="0.2">
      <c r="A762" s="37"/>
      <c r="B762" s="38"/>
      <c r="C762" s="38"/>
      <c r="D762" s="38"/>
    </row>
    <row r="763" spans="1:4" x14ac:dyDescent="0.2">
      <c r="A763" s="37"/>
      <c r="B763" s="38"/>
      <c r="C763" s="38"/>
      <c r="D763" s="38"/>
    </row>
    <row r="764" spans="1:4" x14ac:dyDescent="0.2">
      <c r="A764" s="37"/>
      <c r="B764" s="38"/>
      <c r="C764" s="38"/>
      <c r="D764" s="38"/>
    </row>
    <row r="765" spans="1:4" x14ac:dyDescent="0.2">
      <c r="A765" s="37"/>
      <c r="B765" s="38"/>
      <c r="C765" s="38"/>
      <c r="D765" s="38"/>
    </row>
    <row r="766" spans="1:4" x14ac:dyDescent="0.2">
      <c r="A766" s="37"/>
      <c r="B766" s="38"/>
      <c r="C766" s="38"/>
      <c r="D766" s="38"/>
    </row>
    <row r="767" spans="1:4" x14ac:dyDescent="0.2">
      <c r="A767" s="37"/>
      <c r="B767" s="38"/>
      <c r="C767" s="38"/>
      <c r="D767" s="38"/>
    </row>
    <row r="768" spans="1:4" x14ac:dyDescent="0.2">
      <c r="A768" s="37"/>
      <c r="B768" s="38"/>
      <c r="C768" s="38"/>
      <c r="D768" s="38"/>
    </row>
    <row r="769" spans="1:4" x14ac:dyDescent="0.2">
      <c r="A769" s="37"/>
      <c r="B769" s="38"/>
      <c r="C769" s="38"/>
      <c r="D769" s="38"/>
    </row>
    <row r="770" spans="1:4" x14ac:dyDescent="0.2">
      <c r="A770" s="37"/>
      <c r="B770" s="38"/>
      <c r="C770" s="38"/>
      <c r="D770" s="38"/>
    </row>
    <row r="771" spans="1:4" x14ac:dyDescent="0.2">
      <c r="A771" s="37"/>
      <c r="B771" s="38"/>
      <c r="C771" s="38"/>
      <c r="D771" s="38"/>
    </row>
    <row r="772" spans="1:4" x14ac:dyDescent="0.2">
      <c r="A772" s="37"/>
      <c r="B772" s="38"/>
      <c r="C772" s="38"/>
      <c r="D772" s="38"/>
    </row>
    <row r="773" spans="1:4" x14ac:dyDescent="0.2">
      <c r="A773" s="37"/>
      <c r="B773" s="38"/>
      <c r="C773" s="38"/>
      <c r="D773" s="38"/>
    </row>
    <row r="774" spans="1:4" x14ac:dyDescent="0.2">
      <c r="A774" s="37"/>
      <c r="B774" s="38"/>
      <c r="C774" s="38"/>
      <c r="D774" s="38"/>
    </row>
    <row r="775" spans="1:4" x14ac:dyDescent="0.2">
      <c r="A775" s="37"/>
      <c r="B775" s="38"/>
      <c r="C775" s="38"/>
      <c r="D775" s="38"/>
    </row>
    <row r="776" spans="1:4" x14ac:dyDescent="0.2">
      <c r="A776" s="37"/>
      <c r="B776" s="38"/>
      <c r="C776" s="38"/>
      <c r="D776" s="38"/>
    </row>
    <row r="777" spans="1:4" x14ac:dyDescent="0.2">
      <c r="A777" s="37"/>
      <c r="B777" s="38"/>
      <c r="C777" s="38"/>
      <c r="D777" s="38"/>
    </row>
    <row r="778" spans="1:4" x14ac:dyDescent="0.2">
      <c r="A778" s="37"/>
      <c r="B778" s="38"/>
      <c r="C778" s="38"/>
      <c r="D778" s="38"/>
    </row>
    <row r="779" spans="1:4" x14ac:dyDescent="0.2">
      <c r="A779" s="37"/>
      <c r="B779" s="38"/>
      <c r="C779" s="38"/>
      <c r="D779" s="38"/>
    </row>
    <row r="780" spans="1:4" x14ac:dyDescent="0.2">
      <c r="A780" s="37"/>
      <c r="B780" s="38"/>
      <c r="C780" s="38"/>
      <c r="D780" s="38"/>
    </row>
    <row r="781" spans="1:4" x14ac:dyDescent="0.2">
      <c r="A781" s="37"/>
      <c r="B781" s="38"/>
      <c r="C781" s="38"/>
      <c r="D781" s="38"/>
    </row>
    <row r="782" spans="1:4" x14ac:dyDescent="0.2">
      <c r="A782" s="37"/>
      <c r="B782" s="38"/>
      <c r="C782" s="38"/>
      <c r="D782" s="38"/>
    </row>
    <row r="783" spans="1:4" x14ac:dyDescent="0.2">
      <c r="A783" s="37"/>
      <c r="B783" s="38"/>
      <c r="C783" s="38"/>
      <c r="D783" s="38"/>
    </row>
    <row r="784" spans="1:4" x14ac:dyDescent="0.2">
      <c r="A784" s="37"/>
      <c r="B784" s="38"/>
      <c r="C784" s="38"/>
      <c r="D784" s="38"/>
    </row>
    <row r="785" spans="1:4" x14ac:dyDescent="0.2">
      <c r="A785" s="37"/>
      <c r="B785" s="38"/>
      <c r="C785" s="38"/>
      <c r="D785" s="38"/>
    </row>
    <row r="786" spans="1:4" x14ac:dyDescent="0.2">
      <c r="A786" s="37"/>
      <c r="B786" s="38"/>
      <c r="C786" s="38"/>
      <c r="D786" s="38"/>
    </row>
    <row r="787" spans="1:4" x14ac:dyDescent="0.2">
      <c r="A787" s="37"/>
      <c r="B787" s="38"/>
      <c r="C787" s="38"/>
      <c r="D787" s="38"/>
    </row>
    <row r="788" spans="1:4" x14ac:dyDescent="0.2">
      <c r="A788" s="37"/>
      <c r="B788" s="38"/>
      <c r="C788" s="38"/>
      <c r="D788" s="38"/>
    </row>
    <row r="789" spans="1:4" x14ac:dyDescent="0.2">
      <c r="A789" s="37"/>
      <c r="B789" s="38"/>
      <c r="C789" s="38"/>
      <c r="D789" s="38"/>
    </row>
    <row r="790" spans="1:4" x14ac:dyDescent="0.2">
      <c r="A790" s="37"/>
      <c r="B790" s="38"/>
      <c r="C790" s="38"/>
      <c r="D790" s="38"/>
    </row>
    <row r="791" spans="1:4" x14ac:dyDescent="0.2">
      <c r="A791" s="37"/>
      <c r="B791" s="38"/>
      <c r="C791" s="38"/>
      <c r="D791" s="38"/>
    </row>
    <row r="792" spans="1:4" x14ac:dyDescent="0.2">
      <c r="A792" s="37"/>
      <c r="B792" s="38"/>
      <c r="C792" s="38"/>
      <c r="D792" s="38"/>
    </row>
    <row r="793" spans="1:4" x14ac:dyDescent="0.2">
      <c r="A793" s="37"/>
      <c r="B793" s="38"/>
      <c r="C793" s="38"/>
      <c r="D793" s="38"/>
    </row>
    <row r="794" spans="1:4" x14ac:dyDescent="0.2">
      <c r="A794" s="37"/>
      <c r="B794" s="38"/>
      <c r="C794" s="38"/>
      <c r="D794" s="38"/>
    </row>
    <row r="795" spans="1:4" x14ac:dyDescent="0.2">
      <c r="A795" s="37"/>
      <c r="B795" s="38"/>
      <c r="C795" s="38"/>
      <c r="D795" s="38"/>
    </row>
    <row r="796" spans="1:4" x14ac:dyDescent="0.2">
      <c r="A796" s="37"/>
      <c r="B796" s="38"/>
      <c r="C796" s="38"/>
      <c r="D796" s="38"/>
    </row>
    <row r="797" spans="1:4" x14ac:dyDescent="0.2">
      <c r="A797" s="37"/>
      <c r="B797" s="38"/>
      <c r="C797" s="38"/>
      <c r="D797" s="38"/>
    </row>
    <row r="798" spans="1:4" x14ac:dyDescent="0.2">
      <c r="A798" s="37"/>
      <c r="B798" s="38"/>
      <c r="C798" s="38"/>
      <c r="D798" s="38"/>
    </row>
    <row r="799" spans="1:4" x14ac:dyDescent="0.2">
      <c r="A799" s="37"/>
      <c r="B799" s="38"/>
      <c r="C799" s="38"/>
      <c r="D799" s="38"/>
    </row>
    <row r="800" spans="1:4" x14ac:dyDescent="0.2">
      <c r="A800" s="37"/>
      <c r="B800" s="38"/>
      <c r="C800" s="38"/>
      <c r="D800" s="38"/>
    </row>
    <row r="801" spans="1:4" x14ac:dyDescent="0.2">
      <c r="A801" s="37"/>
      <c r="B801" s="38"/>
      <c r="C801" s="38"/>
      <c r="D801" s="38"/>
    </row>
    <row r="802" spans="1:4" x14ac:dyDescent="0.2">
      <c r="A802" s="37"/>
      <c r="B802" s="38"/>
      <c r="C802" s="38"/>
      <c r="D802" s="38"/>
    </row>
    <row r="803" spans="1:4" x14ac:dyDescent="0.2">
      <c r="A803" s="37"/>
      <c r="B803" s="38"/>
      <c r="C803" s="38"/>
      <c r="D803" s="38"/>
    </row>
    <row r="804" spans="1:4" x14ac:dyDescent="0.2">
      <c r="A804" s="37"/>
      <c r="B804" s="38"/>
      <c r="C804" s="38"/>
      <c r="D804" s="38"/>
    </row>
    <row r="805" spans="1:4" x14ac:dyDescent="0.2">
      <c r="A805" s="37"/>
      <c r="B805" s="38"/>
      <c r="C805" s="38"/>
      <c r="D805" s="38"/>
    </row>
    <row r="806" spans="1:4" x14ac:dyDescent="0.2">
      <c r="A806" s="37"/>
      <c r="B806" s="38"/>
      <c r="C806" s="38"/>
      <c r="D806" s="38"/>
    </row>
    <row r="807" spans="1:4" x14ac:dyDescent="0.2">
      <c r="A807" s="37"/>
      <c r="B807" s="38"/>
      <c r="C807" s="38"/>
      <c r="D807" s="38"/>
    </row>
    <row r="808" spans="1:4" x14ac:dyDescent="0.2">
      <c r="A808" s="37"/>
      <c r="B808" s="38"/>
      <c r="C808" s="38"/>
      <c r="D808" s="38"/>
    </row>
    <row r="809" spans="1:4" x14ac:dyDescent="0.2">
      <c r="A809" s="37"/>
      <c r="B809" s="38"/>
      <c r="C809" s="38"/>
      <c r="D809" s="38"/>
    </row>
    <row r="810" spans="1:4" x14ac:dyDescent="0.2">
      <c r="A810" s="37"/>
      <c r="B810" s="38"/>
      <c r="C810" s="38"/>
      <c r="D810" s="38"/>
    </row>
    <row r="811" spans="1:4" x14ac:dyDescent="0.2">
      <c r="A811" s="37"/>
      <c r="B811" s="38"/>
      <c r="C811" s="38"/>
      <c r="D811" s="38"/>
    </row>
    <row r="812" spans="1:4" x14ac:dyDescent="0.2">
      <c r="A812" s="37"/>
      <c r="B812" s="38"/>
      <c r="C812" s="38"/>
      <c r="D812" s="38"/>
    </row>
    <row r="813" spans="1:4" x14ac:dyDescent="0.2">
      <c r="A813" s="37"/>
      <c r="B813" s="38"/>
      <c r="C813" s="38"/>
      <c r="D813" s="38"/>
    </row>
    <row r="814" spans="1:4" x14ac:dyDescent="0.2">
      <c r="A814" s="37"/>
      <c r="B814" s="38"/>
      <c r="C814" s="38"/>
      <c r="D814" s="38"/>
    </row>
    <row r="815" spans="1:4" x14ac:dyDescent="0.2">
      <c r="A815" s="37"/>
      <c r="B815" s="38"/>
      <c r="C815" s="38"/>
      <c r="D815" s="38"/>
    </row>
    <row r="816" spans="1:4" x14ac:dyDescent="0.2">
      <c r="A816" s="37"/>
      <c r="B816" s="38"/>
      <c r="C816" s="38"/>
      <c r="D816" s="38"/>
    </row>
    <row r="817" spans="1:4" x14ac:dyDescent="0.2">
      <c r="A817" s="37"/>
      <c r="B817" s="38"/>
      <c r="C817" s="38"/>
      <c r="D817" s="38"/>
    </row>
    <row r="818" spans="1:4" x14ac:dyDescent="0.2">
      <c r="A818" s="37"/>
      <c r="B818" s="38"/>
      <c r="C818" s="38"/>
      <c r="D818" s="38"/>
    </row>
    <row r="819" spans="1:4" x14ac:dyDescent="0.2">
      <c r="A819" s="37"/>
      <c r="B819" s="38"/>
      <c r="C819" s="38"/>
      <c r="D819" s="38"/>
    </row>
    <row r="820" spans="1:4" x14ac:dyDescent="0.2">
      <c r="A820" s="37"/>
      <c r="B820" s="38"/>
      <c r="C820" s="38"/>
      <c r="D820" s="38"/>
    </row>
    <row r="821" spans="1:4" x14ac:dyDescent="0.2">
      <c r="A821" s="37"/>
      <c r="B821" s="38"/>
      <c r="C821" s="38"/>
      <c r="D821" s="38"/>
    </row>
    <row r="822" spans="1:4" x14ac:dyDescent="0.2">
      <c r="A822" s="37"/>
      <c r="B822" s="38"/>
      <c r="C822" s="38"/>
      <c r="D822" s="38"/>
    </row>
    <row r="823" spans="1:4" x14ac:dyDescent="0.2">
      <c r="A823" s="37"/>
      <c r="B823" s="38"/>
      <c r="C823" s="38"/>
      <c r="D823" s="38"/>
    </row>
    <row r="824" spans="1:4" x14ac:dyDescent="0.2">
      <c r="A824" s="37"/>
      <c r="B824" s="38"/>
      <c r="C824" s="38"/>
      <c r="D824" s="38"/>
    </row>
    <row r="825" spans="1:4" x14ac:dyDescent="0.2">
      <c r="A825" s="37"/>
      <c r="B825" s="38"/>
      <c r="C825" s="38"/>
      <c r="D825" s="38"/>
    </row>
    <row r="826" spans="1:4" x14ac:dyDescent="0.2">
      <c r="A826" s="37"/>
      <c r="B826" s="38"/>
      <c r="C826" s="38"/>
      <c r="D826" s="38"/>
    </row>
    <row r="827" spans="1:4" x14ac:dyDescent="0.2">
      <c r="A827" s="37"/>
      <c r="B827" s="38"/>
      <c r="C827" s="38"/>
      <c r="D827" s="38"/>
    </row>
    <row r="828" spans="1:4" x14ac:dyDescent="0.2">
      <c r="A828" s="37"/>
      <c r="B828" s="38"/>
      <c r="C828" s="38"/>
      <c r="D828" s="38"/>
    </row>
    <row r="829" spans="1:4" x14ac:dyDescent="0.2">
      <c r="A829" s="37"/>
      <c r="B829" s="38"/>
      <c r="C829" s="38"/>
      <c r="D829" s="38"/>
    </row>
    <row r="830" spans="1:4" x14ac:dyDescent="0.2">
      <c r="A830" s="37"/>
      <c r="B830" s="38"/>
      <c r="C830" s="38"/>
      <c r="D830" s="38"/>
    </row>
    <row r="831" spans="1:4" x14ac:dyDescent="0.2">
      <c r="A831" s="37"/>
      <c r="B831" s="38"/>
      <c r="C831" s="38"/>
      <c r="D831" s="38"/>
    </row>
    <row r="832" spans="1:4" x14ac:dyDescent="0.2">
      <c r="A832" s="37"/>
      <c r="B832" s="38"/>
      <c r="C832" s="38"/>
      <c r="D832" s="38"/>
    </row>
    <row r="833" spans="1:4" x14ac:dyDescent="0.2">
      <c r="A833" s="37"/>
      <c r="B833" s="38"/>
      <c r="C833" s="38"/>
      <c r="D833" s="38"/>
    </row>
  </sheetData>
  <mergeCells count="14">
    <mergeCell ref="A6:H6"/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F3"/>
    <mergeCell ref="A4:H4"/>
    <mergeCell ref="A5:H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4" max="7" man="1"/>
    <brk id="123" max="7" man="1"/>
    <brk id="161" max="7" man="1"/>
    <brk id="229" max="7" man="1"/>
    <brk id="271" max="7" man="1"/>
    <brk id="333" max="7" man="1"/>
    <brk id="443" max="7" man="1"/>
    <brk id="607" max="7" man="1"/>
    <brk id="64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tabSelected="1" showRuler="0" view="pageBreakPreview" topLeftCell="A8" zoomScaleNormal="115" zoomScaleSheetLayoutView="100" workbookViewId="0">
      <selection activeCell="C18" sqref="C18"/>
    </sheetView>
  </sheetViews>
  <sheetFormatPr defaultColWidth="17.42578125" defaultRowHeight="16.5" x14ac:dyDescent="0.25"/>
  <cols>
    <col min="1" max="1" width="5" style="143" customWidth="1"/>
    <col min="2" max="2" width="61.85546875" style="143" customWidth="1"/>
    <col min="3" max="3" width="15.85546875" style="141" customWidth="1"/>
    <col min="4" max="4" width="17" style="141" customWidth="1"/>
    <col min="5" max="5" width="17.42578125" style="143" hidden="1" customWidth="1"/>
    <col min="6" max="6" width="16.140625" style="143" hidden="1" customWidth="1"/>
    <col min="7" max="14" width="17.42578125" style="143" hidden="1" customWidth="1"/>
    <col min="15" max="256" width="17.42578125" style="143"/>
    <col min="257" max="257" width="5" style="143" customWidth="1"/>
    <col min="258" max="258" width="61.85546875" style="143" customWidth="1"/>
    <col min="259" max="259" width="15.85546875" style="143" customWidth="1"/>
    <col min="260" max="260" width="17.140625" style="143" customWidth="1"/>
    <col min="261" max="512" width="17.42578125" style="143"/>
    <col min="513" max="513" width="5" style="143" customWidth="1"/>
    <col min="514" max="514" width="61.85546875" style="143" customWidth="1"/>
    <col min="515" max="515" width="15.85546875" style="143" customWidth="1"/>
    <col min="516" max="516" width="17.140625" style="143" customWidth="1"/>
    <col min="517" max="768" width="17.42578125" style="143"/>
    <col min="769" max="769" width="5" style="143" customWidth="1"/>
    <col min="770" max="770" width="61.85546875" style="143" customWidth="1"/>
    <col min="771" max="771" width="15.85546875" style="143" customWidth="1"/>
    <col min="772" max="772" width="17.140625" style="143" customWidth="1"/>
    <col min="773" max="1024" width="17.42578125" style="143"/>
    <col min="1025" max="1025" width="5" style="143" customWidth="1"/>
    <col min="1026" max="1026" width="61.85546875" style="143" customWidth="1"/>
    <col min="1027" max="1027" width="15.85546875" style="143" customWidth="1"/>
    <col min="1028" max="1028" width="17.140625" style="143" customWidth="1"/>
    <col min="1029" max="1280" width="17.42578125" style="143"/>
    <col min="1281" max="1281" width="5" style="143" customWidth="1"/>
    <col min="1282" max="1282" width="61.85546875" style="143" customWidth="1"/>
    <col min="1283" max="1283" width="15.85546875" style="143" customWidth="1"/>
    <col min="1284" max="1284" width="17.140625" style="143" customWidth="1"/>
    <col min="1285" max="1536" width="17.42578125" style="143"/>
    <col min="1537" max="1537" width="5" style="143" customWidth="1"/>
    <col min="1538" max="1538" width="61.85546875" style="143" customWidth="1"/>
    <col min="1539" max="1539" width="15.85546875" style="143" customWidth="1"/>
    <col min="1540" max="1540" width="17.140625" style="143" customWidth="1"/>
    <col min="1541" max="1792" width="17.42578125" style="143"/>
    <col min="1793" max="1793" width="5" style="143" customWidth="1"/>
    <col min="1794" max="1794" width="61.85546875" style="143" customWidth="1"/>
    <col min="1795" max="1795" width="15.85546875" style="143" customWidth="1"/>
    <col min="1796" max="1796" width="17.140625" style="143" customWidth="1"/>
    <col min="1797" max="2048" width="17.42578125" style="143"/>
    <col min="2049" max="2049" width="5" style="143" customWidth="1"/>
    <col min="2050" max="2050" width="61.85546875" style="143" customWidth="1"/>
    <col min="2051" max="2051" width="15.85546875" style="143" customWidth="1"/>
    <col min="2052" max="2052" width="17.140625" style="143" customWidth="1"/>
    <col min="2053" max="2304" width="17.42578125" style="143"/>
    <col min="2305" max="2305" width="5" style="143" customWidth="1"/>
    <col min="2306" max="2306" width="61.85546875" style="143" customWidth="1"/>
    <col min="2307" max="2307" width="15.85546875" style="143" customWidth="1"/>
    <col min="2308" max="2308" width="17.140625" style="143" customWidth="1"/>
    <col min="2309" max="2560" width="17.42578125" style="143"/>
    <col min="2561" max="2561" width="5" style="143" customWidth="1"/>
    <col min="2562" max="2562" width="61.85546875" style="143" customWidth="1"/>
    <col min="2563" max="2563" width="15.85546875" style="143" customWidth="1"/>
    <col min="2564" max="2564" width="17.140625" style="143" customWidth="1"/>
    <col min="2565" max="2816" width="17.42578125" style="143"/>
    <col min="2817" max="2817" width="5" style="143" customWidth="1"/>
    <col min="2818" max="2818" width="61.85546875" style="143" customWidth="1"/>
    <col min="2819" max="2819" width="15.85546875" style="143" customWidth="1"/>
    <col min="2820" max="2820" width="17.140625" style="143" customWidth="1"/>
    <col min="2821" max="3072" width="17.42578125" style="143"/>
    <col min="3073" max="3073" width="5" style="143" customWidth="1"/>
    <col min="3074" max="3074" width="61.85546875" style="143" customWidth="1"/>
    <col min="3075" max="3075" width="15.85546875" style="143" customWidth="1"/>
    <col min="3076" max="3076" width="17.140625" style="143" customWidth="1"/>
    <col min="3077" max="3328" width="17.42578125" style="143"/>
    <col min="3329" max="3329" width="5" style="143" customWidth="1"/>
    <col min="3330" max="3330" width="61.85546875" style="143" customWidth="1"/>
    <col min="3331" max="3331" width="15.85546875" style="143" customWidth="1"/>
    <col min="3332" max="3332" width="17.140625" style="143" customWidth="1"/>
    <col min="3333" max="3584" width="17.42578125" style="143"/>
    <col min="3585" max="3585" width="5" style="143" customWidth="1"/>
    <col min="3586" max="3586" width="61.85546875" style="143" customWidth="1"/>
    <col min="3587" max="3587" width="15.85546875" style="143" customWidth="1"/>
    <col min="3588" max="3588" width="17.140625" style="143" customWidth="1"/>
    <col min="3589" max="3840" width="17.42578125" style="143"/>
    <col min="3841" max="3841" width="5" style="143" customWidth="1"/>
    <col min="3842" max="3842" width="61.85546875" style="143" customWidth="1"/>
    <col min="3843" max="3843" width="15.85546875" style="143" customWidth="1"/>
    <col min="3844" max="3844" width="17.140625" style="143" customWidth="1"/>
    <col min="3845" max="4096" width="17.42578125" style="143"/>
    <col min="4097" max="4097" width="5" style="143" customWidth="1"/>
    <col min="4098" max="4098" width="61.85546875" style="143" customWidth="1"/>
    <col min="4099" max="4099" width="15.85546875" style="143" customWidth="1"/>
    <col min="4100" max="4100" width="17.140625" style="143" customWidth="1"/>
    <col min="4101" max="4352" width="17.42578125" style="143"/>
    <col min="4353" max="4353" width="5" style="143" customWidth="1"/>
    <col min="4354" max="4354" width="61.85546875" style="143" customWidth="1"/>
    <col min="4355" max="4355" width="15.85546875" style="143" customWidth="1"/>
    <col min="4356" max="4356" width="17.140625" style="143" customWidth="1"/>
    <col min="4357" max="4608" width="17.42578125" style="143"/>
    <col min="4609" max="4609" width="5" style="143" customWidth="1"/>
    <col min="4610" max="4610" width="61.85546875" style="143" customWidth="1"/>
    <col min="4611" max="4611" width="15.85546875" style="143" customWidth="1"/>
    <col min="4612" max="4612" width="17.140625" style="143" customWidth="1"/>
    <col min="4613" max="4864" width="17.42578125" style="143"/>
    <col min="4865" max="4865" width="5" style="143" customWidth="1"/>
    <col min="4866" max="4866" width="61.85546875" style="143" customWidth="1"/>
    <col min="4867" max="4867" width="15.85546875" style="143" customWidth="1"/>
    <col min="4868" max="4868" width="17.140625" style="143" customWidth="1"/>
    <col min="4869" max="5120" width="17.42578125" style="143"/>
    <col min="5121" max="5121" width="5" style="143" customWidth="1"/>
    <col min="5122" max="5122" width="61.85546875" style="143" customWidth="1"/>
    <col min="5123" max="5123" width="15.85546875" style="143" customWidth="1"/>
    <col min="5124" max="5124" width="17.140625" style="143" customWidth="1"/>
    <col min="5125" max="5376" width="17.42578125" style="143"/>
    <col min="5377" max="5377" width="5" style="143" customWidth="1"/>
    <col min="5378" max="5378" width="61.85546875" style="143" customWidth="1"/>
    <col min="5379" max="5379" width="15.85546875" style="143" customWidth="1"/>
    <col min="5380" max="5380" width="17.140625" style="143" customWidth="1"/>
    <col min="5381" max="5632" width="17.42578125" style="143"/>
    <col min="5633" max="5633" width="5" style="143" customWidth="1"/>
    <col min="5634" max="5634" width="61.85546875" style="143" customWidth="1"/>
    <col min="5635" max="5635" width="15.85546875" style="143" customWidth="1"/>
    <col min="5636" max="5636" width="17.140625" style="143" customWidth="1"/>
    <col min="5637" max="5888" width="17.42578125" style="143"/>
    <col min="5889" max="5889" width="5" style="143" customWidth="1"/>
    <col min="5890" max="5890" width="61.85546875" style="143" customWidth="1"/>
    <col min="5891" max="5891" width="15.85546875" style="143" customWidth="1"/>
    <col min="5892" max="5892" width="17.140625" style="143" customWidth="1"/>
    <col min="5893" max="6144" width="17.42578125" style="143"/>
    <col min="6145" max="6145" width="5" style="143" customWidth="1"/>
    <col min="6146" max="6146" width="61.85546875" style="143" customWidth="1"/>
    <col min="6147" max="6147" width="15.85546875" style="143" customWidth="1"/>
    <col min="6148" max="6148" width="17.140625" style="143" customWidth="1"/>
    <col min="6149" max="6400" width="17.42578125" style="143"/>
    <col min="6401" max="6401" width="5" style="143" customWidth="1"/>
    <col min="6402" max="6402" width="61.85546875" style="143" customWidth="1"/>
    <col min="6403" max="6403" width="15.85546875" style="143" customWidth="1"/>
    <col min="6404" max="6404" width="17.140625" style="143" customWidth="1"/>
    <col min="6405" max="6656" width="17.42578125" style="143"/>
    <col min="6657" max="6657" width="5" style="143" customWidth="1"/>
    <col min="6658" max="6658" width="61.85546875" style="143" customWidth="1"/>
    <col min="6659" max="6659" width="15.85546875" style="143" customWidth="1"/>
    <col min="6660" max="6660" width="17.140625" style="143" customWidth="1"/>
    <col min="6661" max="6912" width="17.42578125" style="143"/>
    <col min="6913" max="6913" width="5" style="143" customWidth="1"/>
    <col min="6914" max="6914" width="61.85546875" style="143" customWidth="1"/>
    <col min="6915" max="6915" width="15.85546875" style="143" customWidth="1"/>
    <col min="6916" max="6916" width="17.140625" style="143" customWidth="1"/>
    <col min="6917" max="7168" width="17.42578125" style="143"/>
    <col min="7169" max="7169" width="5" style="143" customWidth="1"/>
    <col min="7170" max="7170" width="61.85546875" style="143" customWidth="1"/>
    <col min="7171" max="7171" width="15.85546875" style="143" customWidth="1"/>
    <col min="7172" max="7172" width="17.140625" style="143" customWidth="1"/>
    <col min="7173" max="7424" width="17.42578125" style="143"/>
    <col min="7425" max="7425" width="5" style="143" customWidth="1"/>
    <col min="7426" max="7426" width="61.85546875" style="143" customWidth="1"/>
    <col min="7427" max="7427" width="15.85546875" style="143" customWidth="1"/>
    <col min="7428" max="7428" width="17.140625" style="143" customWidth="1"/>
    <col min="7429" max="7680" width="17.42578125" style="143"/>
    <col min="7681" max="7681" width="5" style="143" customWidth="1"/>
    <col min="7682" max="7682" width="61.85546875" style="143" customWidth="1"/>
    <col min="7683" max="7683" width="15.85546875" style="143" customWidth="1"/>
    <col min="7684" max="7684" width="17.140625" style="143" customWidth="1"/>
    <col min="7685" max="7936" width="17.42578125" style="143"/>
    <col min="7937" max="7937" width="5" style="143" customWidth="1"/>
    <col min="7938" max="7938" width="61.85546875" style="143" customWidth="1"/>
    <col min="7939" max="7939" width="15.85546875" style="143" customWidth="1"/>
    <col min="7940" max="7940" width="17.140625" style="143" customWidth="1"/>
    <col min="7941" max="8192" width="17.42578125" style="143"/>
    <col min="8193" max="8193" width="5" style="143" customWidth="1"/>
    <col min="8194" max="8194" width="61.85546875" style="143" customWidth="1"/>
    <col min="8195" max="8195" width="15.85546875" style="143" customWidth="1"/>
    <col min="8196" max="8196" width="17.140625" style="143" customWidth="1"/>
    <col min="8197" max="8448" width="17.42578125" style="143"/>
    <col min="8449" max="8449" width="5" style="143" customWidth="1"/>
    <col min="8450" max="8450" width="61.85546875" style="143" customWidth="1"/>
    <col min="8451" max="8451" width="15.85546875" style="143" customWidth="1"/>
    <col min="8452" max="8452" width="17.140625" style="143" customWidth="1"/>
    <col min="8453" max="8704" width="17.42578125" style="143"/>
    <col min="8705" max="8705" width="5" style="143" customWidth="1"/>
    <col min="8706" max="8706" width="61.85546875" style="143" customWidth="1"/>
    <col min="8707" max="8707" width="15.85546875" style="143" customWidth="1"/>
    <col min="8708" max="8708" width="17.140625" style="143" customWidth="1"/>
    <col min="8709" max="8960" width="17.42578125" style="143"/>
    <col min="8961" max="8961" width="5" style="143" customWidth="1"/>
    <col min="8962" max="8962" width="61.85546875" style="143" customWidth="1"/>
    <col min="8963" max="8963" width="15.85546875" style="143" customWidth="1"/>
    <col min="8964" max="8964" width="17.140625" style="143" customWidth="1"/>
    <col min="8965" max="9216" width="17.42578125" style="143"/>
    <col min="9217" max="9217" width="5" style="143" customWidth="1"/>
    <col min="9218" max="9218" width="61.85546875" style="143" customWidth="1"/>
    <col min="9219" max="9219" width="15.85546875" style="143" customWidth="1"/>
    <col min="9220" max="9220" width="17.140625" style="143" customWidth="1"/>
    <col min="9221" max="9472" width="17.42578125" style="143"/>
    <col min="9473" max="9473" width="5" style="143" customWidth="1"/>
    <col min="9474" max="9474" width="61.85546875" style="143" customWidth="1"/>
    <col min="9475" max="9475" width="15.85546875" style="143" customWidth="1"/>
    <col min="9476" max="9476" width="17.140625" style="143" customWidth="1"/>
    <col min="9477" max="9728" width="17.42578125" style="143"/>
    <col min="9729" max="9729" width="5" style="143" customWidth="1"/>
    <col min="9730" max="9730" width="61.85546875" style="143" customWidth="1"/>
    <col min="9731" max="9731" width="15.85546875" style="143" customWidth="1"/>
    <col min="9732" max="9732" width="17.140625" style="143" customWidth="1"/>
    <col min="9733" max="9984" width="17.42578125" style="143"/>
    <col min="9985" max="9985" width="5" style="143" customWidth="1"/>
    <col min="9986" max="9986" width="61.85546875" style="143" customWidth="1"/>
    <col min="9987" max="9987" width="15.85546875" style="143" customWidth="1"/>
    <col min="9988" max="9988" width="17.140625" style="143" customWidth="1"/>
    <col min="9989" max="10240" width="17.42578125" style="143"/>
    <col min="10241" max="10241" width="5" style="143" customWidth="1"/>
    <col min="10242" max="10242" width="61.85546875" style="143" customWidth="1"/>
    <col min="10243" max="10243" width="15.85546875" style="143" customWidth="1"/>
    <col min="10244" max="10244" width="17.140625" style="143" customWidth="1"/>
    <col min="10245" max="10496" width="17.42578125" style="143"/>
    <col min="10497" max="10497" width="5" style="143" customWidth="1"/>
    <col min="10498" max="10498" width="61.85546875" style="143" customWidth="1"/>
    <col min="10499" max="10499" width="15.85546875" style="143" customWidth="1"/>
    <col min="10500" max="10500" width="17.140625" style="143" customWidth="1"/>
    <col min="10501" max="10752" width="17.42578125" style="143"/>
    <col min="10753" max="10753" width="5" style="143" customWidth="1"/>
    <col min="10754" max="10754" width="61.85546875" style="143" customWidth="1"/>
    <col min="10755" max="10755" width="15.85546875" style="143" customWidth="1"/>
    <col min="10756" max="10756" width="17.140625" style="143" customWidth="1"/>
    <col min="10757" max="11008" width="17.42578125" style="143"/>
    <col min="11009" max="11009" width="5" style="143" customWidth="1"/>
    <col min="11010" max="11010" width="61.85546875" style="143" customWidth="1"/>
    <col min="11011" max="11011" width="15.85546875" style="143" customWidth="1"/>
    <col min="11012" max="11012" width="17.140625" style="143" customWidth="1"/>
    <col min="11013" max="11264" width="17.42578125" style="143"/>
    <col min="11265" max="11265" width="5" style="143" customWidth="1"/>
    <col min="11266" max="11266" width="61.85546875" style="143" customWidth="1"/>
    <col min="11267" max="11267" width="15.85546875" style="143" customWidth="1"/>
    <col min="11268" max="11268" width="17.140625" style="143" customWidth="1"/>
    <col min="11269" max="11520" width="17.42578125" style="143"/>
    <col min="11521" max="11521" width="5" style="143" customWidth="1"/>
    <col min="11522" max="11522" width="61.85546875" style="143" customWidth="1"/>
    <col min="11523" max="11523" width="15.85546875" style="143" customWidth="1"/>
    <col min="11524" max="11524" width="17.140625" style="143" customWidth="1"/>
    <col min="11525" max="11776" width="17.42578125" style="143"/>
    <col min="11777" max="11777" width="5" style="143" customWidth="1"/>
    <col min="11778" max="11778" width="61.85546875" style="143" customWidth="1"/>
    <col min="11779" max="11779" width="15.85546875" style="143" customWidth="1"/>
    <col min="11780" max="11780" width="17.140625" style="143" customWidth="1"/>
    <col min="11781" max="12032" width="17.42578125" style="143"/>
    <col min="12033" max="12033" width="5" style="143" customWidth="1"/>
    <col min="12034" max="12034" width="61.85546875" style="143" customWidth="1"/>
    <col min="12035" max="12035" width="15.85546875" style="143" customWidth="1"/>
    <col min="12036" max="12036" width="17.140625" style="143" customWidth="1"/>
    <col min="12037" max="12288" width="17.42578125" style="143"/>
    <col min="12289" max="12289" width="5" style="143" customWidth="1"/>
    <col min="12290" max="12290" width="61.85546875" style="143" customWidth="1"/>
    <col min="12291" max="12291" width="15.85546875" style="143" customWidth="1"/>
    <col min="12292" max="12292" width="17.140625" style="143" customWidth="1"/>
    <col min="12293" max="12544" width="17.42578125" style="143"/>
    <col min="12545" max="12545" width="5" style="143" customWidth="1"/>
    <col min="12546" max="12546" width="61.85546875" style="143" customWidth="1"/>
    <col min="12547" max="12547" width="15.85546875" style="143" customWidth="1"/>
    <col min="12548" max="12548" width="17.140625" style="143" customWidth="1"/>
    <col min="12549" max="12800" width="17.42578125" style="143"/>
    <col min="12801" max="12801" width="5" style="143" customWidth="1"/>
    <col min="12802" max="12802" width="61.85546875" style="143" customWidth="1"/>
    <col min="12803" max="12803" width="15.85546875" style="143" customWidth="1"/>
    <col min="12804" max="12804" width="17.140625" style="143" customWidth="1"/>
    <col min="12805" max="13056" width="17.42578125" style="143"/>
    <col min="13057" max="13057" width="5" style="143" customWidth="1"/>
    <col min="13058" max="13058" width="61.85546875" style="143" customWidth="1"/>
    <col min="13059" max="13059" width="15.85546875" style="143" customWidth="1"/>
    <col min="13060" max="13060" width="17.140625" style="143" customWidth="1"/>
    <col min="13061" max="13312" width="17.42578125" style="143"/>
    <col min="13313" max="13313" width="5" style="143" customWidth="1"/>
    <col min="13314" max="13314" width="61.85546875" style="143" customWidth="1"/>
    <col min="13315" max="13315" width="15.85546875" style="143" customWidth="1"/>
    <col min="13316" max="13316" width="17.140625" style="143" customWidth="1"/>
    <col min="13317" max="13568" width="17.42578125" style="143"/>
    <col min="13569" max="13569" width="5" style="143" customWidth="1"/>
    <col min="13570" max="13570" width="61.85546875" style="143" customWidth="1"/>
    <col min="13571" max="13571" width="15.85546875" style="143" customWidth="1"/>
    <col min="13572" max="13572" width="17.140625" style="143" customWidth="1"/>
    <col min="13573" max="13824" width="17.42578125" style="143"/>
    <col min="13825" max="13825" width="5" style="143" customWidth="1"/>
    <col min="13826" max="13826" width="61.85546875" style="143" customWidth="1"/>
    <col min="13827" max="13827" width="15.85546875" style="143" customWidth="1"/>
    <col min="13828" max="13828" width="17.140625" style="143" customWidth="1"/>
    <col min="13829" max="14080" width="17.42578125" style="143"/>
    <col min="14081" max="14081" width="5" style="143" customWidth="1"/>
    <col min="14082" max="14082" width="61.85546875" style="143" customWidth="1"/>
    <col min="14083" max="14083" width="15.85546875" style="143" customWidth="1"/>
    <col min="14084" max="14084" width="17.140625" style="143" customWidth="1"/>
    <col min="14085" max="14336" width="17.42578125" style="143"/>
    <col min="14337" max="14337" width="5" style="143" customWidth="1"/>
    <col min="14338" max="14338" width="61.85546875" style="143" customWidth="1"/>
    <col min="14339" max="14339" width="15.85546875" style="143" customWidth="1"/>
    <col min="14340" max="14340" width="17.140625" style="143" customWidth="1"/>
    <col min="14341" max="14592" width="17.42578125" style="143"/>
    <col min="14593" max="14593" width="5" style="143" customWidth="1"/>
    <col min="14594" max="14594" width="61.85546875" style="143" customWidth="1"/>
    <col min="14595" max="14595" width="15.85546875" style="143" customWidth="1"/>
    <col min="14596" max="14596" width="17.140625" style="143" customWidth="1"/>
    <col min="14597" max="14848" width="17.42578125" style="143"/>
    <col min="14849" max="14849" width="5" style="143" customWidth="1"/>
    <col min="14850" max="14850" width="61.85546875" style="143" customWidth="1"/>
    <col min="14851" max="14851" width="15.85546875" style="143" customWidth="1"/>
    <col min="14852" max="14852" width="17.140625" style="143" customWidth="1"/>
    <col min="14853" max="15104" width="17.42578125" style="143"/>
    <col min="15105" max="15105" width="5" style="143" customWidth="1"/>
    <col min="15106" max="15106" width="61.85546875" style="143" customWidth="1"/>
    <col min="15107" max="15107" width="15.85546875" style="143" customWidth="1"/>
    <col min="15108" max="15108" width="17.140625" style="143" customWidth="1"/>
    <col min="15109" max="15360" width="17.42578125" style="143"/>
    <col min="15361" max="15361" width="5" style="143" customWidth="1"/>
    <col min="15362" max="15362" width="61.85546875" style="143" customWidth="1"/>
    <col min="15363" max="15363" width="15.85546875" style="143" customWidth="1"/>
    <col min="15364" max="15364" width="17.140625" style="143" customWidth="1"/>
    <col min="15365" max="15616" width="17.42578125" style="143"/>
    <col min="15617" max="15617" width="5" style="143" customWidth="1"/>
    <col min="15618" max="15618" width="61.85546875" style="143" customWidth="1"/>
    <col min="15619" max="15619" width="15.85546875" style="143" customWidth="1"/>
    <col min="15620" max="15620" width="17.140625" style="143" customWidth="1"/>
    <col min="15621" max="15872" width="17.42578125" style="143"/>
    <col min="15873" max="15873" width="5" style="143" customWidth="1"/>
    <col min="15874" max="15874" width="61.85546875" style="143" customWidth="1"/>
    <col min="15875" max="15875" width="15.85546875" style="143" customWidth="1"/>
    <col min="15876" max="15876" width="17.140625" style="143" customWidth="1"/>
    <col min="15877" max="16128" width="17.42578125" style="143"/>
    <col min="16129" max="16129" width="5" style="143" customWidth="1"/>
    <col min="16130" max="16130" width="61.85546875" style="143" customWidth="1"/>
    <col min="16131" max="16131" width="15.85546875" style="143" customWidth="1"/>
    <col min="16132" max="16132" width="17.140625" style="143" customWidth="1"/>
    <col min="16133" max="16384" width="17.42578125" style="143"/>
  </cols>
  <sheetData>
    <row r="1" spans="1:14" s="141" customFormat="1" hidden="1" x14ac:dyDescent="0.25">
      <c r="B1" s="142"/>
      <c r="C1" s="142"/>
      <c r="D1" s="140"/>
    </row>
    <row r="2" spans="1:14" s="141" customFormat="1" hidden="1" x14ac:dyDescent="0.25">
      <c r="B2" s="156"/>
      <c r="C2" s="156"/>
      <c r="D2" s="156"/>
    </row>
    <row r="3" spans="1:14" s="141" customFormat="1" hidden="1" x14ac:dyDescent="0.25">
      <c r="B3" s="157"/>
      <c r="C3" s="157"/>
      <c r="D3" s="157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141" customFormat="1" ht="31.5" hidden="1" customHeight="1" x14ac:dyDescent="0.25">
      <c r="B4" s="158"/>
      <c r="C4" s="158"/>
      <c r="D4" s="158"/>
      <c r="E4" s="43"/>
      <c r="F4" s="43"/>
      <c r="G4" s="43"/>
      <c r="H4" s="43"/>
      <c r="I4" s="43"/>
      <c r="J4" s="43"/>
      <c r="K4" s="43"/>
      <c r="L4" s="43"/>
      <c r="M4" s="43"/>
    </row>
    <row r="5" spans="1:14" s="141" customFormat="1" ht="13.5" hidden="1" customHeight="1" x14ac:dyDescent="0.2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 s="141" customFormat="1" ht="16.5" hidden="1" customHeight="1" x14ac:dyDescent="0.2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s="141" customFormat="1" ht="17.25" hidden="1" customHeight="1" x14ac:dyDescent="0.25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1:14" s="141" customFormat="1" ht="21" customHeight="1" x14ac:dyDescent="0.25">
      <c r="B8" s="155" t="s">
        <v>736</v>
      </c>
      <c r="C8" s="155"/>
      <c r="D8" s="155"/>
      <c r="E8" s="155"/>
      <c r="F8" s="155"/>
      <c r="G8" s="155"/>
      <c r="H8" s="155"/>
      <c r="I8" s="155"/>
      <c r="J8" s="43"/>
      <c r="K8" s="43"/>
      <c r="L8" s="43"/>
      <c r="M8" s="43"/>
    </row>
    <row r="9" spans="1:14" s="141" customFormat="1" ht="15" customHeight="1" x14ac:dyDescent="0.25">
      <c r="B9" s="156" t="s">
        <v>690</v>
      </c>
      <c r="C9" s="156"/>
      <c r="D9" s="156"/>
      <c r="E9" s="156"/>
      <c r="F9" s="156"/>
      <c r="G9" s="156"/>
      <c r="H9" s="156"/>
      <c r="I9" s="156"/>
      <c r="J9" s="43"/>
      <c r="K9" s="43"/>
      <c r="L9" s="43"/>
      <c r="M9" s="43"/>
    </row>
    <row r="10" spans="1:14" s="141" customFormat="1" ht="16.5" customHeight="1" x14ac:dyDescent="0.25">
      <c r="B10" s="157" t="s">
        <v>816</v>
      </c>
      <c r="C10" s="157"/>
      <c r="D10" s="157"/>
      <c r="E10" s="157"/>
      <c r="F10" s="157"/>
      <c r="G10" s="157"/>
      <c r="H10" s="157"/>
      <c r="I10" s="157"/>
      <c r="J10" s="43"/>
      <c r="K10" s="43"/>
      <c r="L10" s="43"/>
      <c r="M10" s="43"/>
    </row>
    <row r="11" spans="1:14" s="141" customFormat="1" ht="15" customHeight="1" x14ac:dyDescent="0.25">
      <c r="B11" s="158"/>
      <c r="C11" s="158"/>
      <c r="D11" s="158"/>
      <c r="E11" s="43"/>
      <c r="F11" s="43"/>
      <c r="G11" s="43"/>
      <c r="H11" s="43"/>
      <c r="I11" s="43"/>
      <c r="J11" s="43"/>
      <c r="K11" s="43"/>
      <c r="L11" s="43"/>
      <c r="M11" s="43"/>
    </row>
    <row r="12" spans="1:14" ht="59.25" customHeight="1" x14ac:dyDescent="0.25">
      <c r="A12" s="181" t="s">
        <v>737</v>
      </c>
      <c r="B12" s="181"/>
      <c r="C12" s="181"/>
      <c r="D12" s="181"/>
    </row>
    <row r="13" spans="1:14" ht="13.5" customHeight="1" x14ac:dyDescent="0.25">
      <c r="A13" s="144"/>
      <c r="B13" s="145"/>
      <c r="C13" s="144"/>
      <c r="D13" s="144"/>
    </row>
    <row r="14" spans="1:14" ht="50.25" customHeight="1" x14ac:dyDescent="0.25">
      <c r="A14" s="180" t="s">
        <v>735</v>
      </c>
      <c r="B14" s="180"/>
      <c r="C14" s="180"/>
      <c r="D14" s="180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9:I9"/>
    <mergeCell ref="B10:I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6 Вед</vt:lpstr>
      <vt:lpstr>Приложение 7 цел.ст.</vt:lpstr>
      <vt:lpstr>Приложение 8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6 Вед'!Область_печати</vt:lpstr>
      <vt:lpstr>'Приложение 7 цел.ст.'!Область_печати</vt:lpstr>
      <vt:lpstr>'Приложение 8'!Область_печати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2018-12-27T08:11:55Z</dcterms:modified>
</cp:coreProperties>
</file>