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525" windowWidth="15120" windowHeight="7590" firstSheet="3" activeTab="7"/>
  </bookViews>
  <sheets>
    <sheet name="Приложение1" sheetId="17" r:id="rId1"/>
    <sheet name="Приложение 2" sheetId="22" r:id="rId2"/>
    <sheet name="Приложение 3" sheetId="11" r:id="rId3"/>
    <sheet name="Приложение 4" sheetId="12" r:id="rId4"/>
    <sheet name="Приложение5" sheetId="23" r:id="rId5"/>
    <sheet name="Приложение 6" sheetId="24" r:id="rId6"/>
    <sheet name="Приложение 5" sheetId="18" state="hidden" r:id="rId7"/>
    <sheet name="Приложение 7" sheetId="25" r:id="rId8"/>
    <sheet name="Приложение 8" sheetId="16" r:id="rId9"/>
    <sheet name="Приложение 9 " sheetId="21" r:id="rId10"/>
  </sheets>
  <definedNames>
    <definedName name="____rn1" localSheetId="2">#REF!</definedName>
    <definedName name="____rn1" localSheetId="6">#REF!</definedName>
    <definedName name="____rn1" localSheetId="5">#REF!</definedName>
    <definedName name="____rn1" localSheetId="7">#REF!</definedName>
    <definedName name="____rn1" localSheetId="8">#REF!</definedName>
    <definedName name="____rn1" localSheetId="4">#REF!</definedName>
    <definedName name="____rn1">#REF!</definedName>
    <definedName name="___rn1" localSheetId="2">#REF!</definedName>
    <definedName name="___rn1" localSheetId="6">#REF!</definedName>
    <definedName name="___rn1" localSheetId="5">#REF!</definedName>
    <definedName name="___rn1" localSheetId="7">#REF!</definedName>
    <definedName name="___rn1" localSheetId="8">#REF!</definedName>
    <definedName name="___rn1" localSheetId="4">#REF!</definedName>
    <definedName name="___rn1">#REF!</definedName>
    <definedName name="__rn1" localSheetId="2">#REF!</definedName>
    <definedName name="__rn1" localSheetId="6">#REF!</definedName>
    <definedName name="__rn1" localSheetId="5">#REF!</definedName>
    <definedName name="__rn1" localSheetId="7">#REF!</definedName>
    <definedName name="__rn1" localSheetId="8">#REF!</definedName>
    <definedName name="__rn1" localSheetId="4">#REF!</definedName>
    <definedName name="__rn1">#REF!</definedName>
    <definedName name="_rn1" localSheetId="2">#REF!</definedName>
    <definedName name="_rn1" localSheetId="6">#REF!</definedName>
    <definedName name="_rn1" localSheetId="5">#REF!</definedName>
    <definedName name="_rn1" localSheetId="7">#REF!</definedName>
    <definedName name="_rn1" localSheetId="8">#REF!</definedName>
    <definedName name="_rn1" localSheetId="4">#REF!</definedName>
    <definedName name="_rn1">#REF!</definedName>
    <definedName name="rn" localSheetId="2">#REF!</definedName>
    <definedName name="rn" localSheetId="6">#REF!</definedName>
    <definedName name="rn" localSheetId="5">#REF!</definedName>
    <definedName name="rn" localSheetId="7">#REF!</definedName>
    <definedName name="rn" localSheetId="8">#REF!</definedName>
    <definedName name="rn" localSheetId="4">#REF!</definedName>
    <definedName name="rn">#REF!</definedName>
    <definedName name="Z_2C2C6DE0_FA18_4187_9CCE_34B965FF8673_.wvu.PrintArea" localSheetId="8" hidden="1">'Приложение 8'!$B$1:$D$13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8">#REF!</definedName>
    <definedName name="ВСЕГО_ДОХОДОВ" localSheetId="9">#REF!</definedName>
    <definedName name="ВСЕГО_ДОХОДОВ">#REF!</definedName>
    <definedName name="дох123" localSheetId="9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6">#REF!</definedName>
    <definedName name="Ид_процент" localSheetId="5">#REF!</definedName>
    <definedName name="Ид_процент" localSheetId="7">#REF!</definedName>
    <definedName name="Ид_процент" localSheetId="8">'Приложение 8'!#REF!</definedName>
    <definedName name="Ид_процент" localSheetId="9">#REF!</definedName>
    <definedName name="Ид_процент" localSheetId="0">#REF!</definedName>
    <definedName name="Ид_процент" localSheetId="4">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8">#REF!</definedName>
    <definedName name="Итог_недоимки" localSheetId="9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6">#REF!</definedName>
    <definedName name="Итого_доходов" localSheetId="5">#REF!</definedName>
    <definedName name="Итого_доходов" localSheetId="7">#REF!</definedName>
    <definedName name="Итого_доходов" localSheetId="8">'Приложение 8'!#REF!</definedName>
    <definedName name="Итого_доходов" localSheetId="9">#REF!</definedName>
    <definedName name="Итого_доходов" localSheetId="0">#REF!</definedName>
    <definedName name="Итого_доходов" localSheetId="4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6">#REF!</definedName>
    <definedName name="Итого_расходов" localSheetId="5">#REF!</definedName>
    <definedName name="Итого_расходов" localSheetId="7">#REF!</definedName>
    <definedName name="Итого_расходов" localSheetId="8">'Приложение 8'!#REF!</definedName>
    <definedName name="Итого_расходов" localSheetId="9">#REF!</definedName>
    <definedName name="Итого_расходов" localSheetId="0">#REF!</definedName>
    <definedName name="Итого_расходов" localSheetId="4">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8">#REF!</definedName>
    <definedName name="Итого_расходов1" localSheetId="9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6">#REF!</definedName>
    <definedName name="Итого_расходов2" localSheetId="5">#REF!</definedName>
    <definedName name="Итого_расходов2" localSheetId="7">#REF!</definedName>
    <definedName name="Итого_расходов2" localSheetId="8">'Приложение 8'!#REF!</definedName>
    <definedName name="Итого_расходов2" localSheetId="9">#REF!</definedName>
    <definedName name="Итого_расходов2" localSheetId="0">#REF!</definedName>
    <definedName name="Итого_расходов2" localSheetId="4">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8">#REF!</definedName>
    <definedName name="итого01_06_2002" localSheetId="9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8">#REF!</definedName>
    <definedName name="итого01_07_2002" localSheetId="9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8">#REF!</definedName>
    <definedName name="итого01_09_2002" localSheetId="9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8">#REF!</definedName>
    <definedName name="итого01_2001" localSheetId="9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8">#REF!</definedName>
    <definedName name="итого01_2002" localSheetId="9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6">#REF!</definedName>
    <definedName name="Колво_мес" localSheetId="5">#REF!</definedName>
    <definedName name="Колво_мес" localSheetId="7">#REF!</definedName>
    <definedName name="Колво_мес" localSheetId="8">'Приложение 8'!$B$1</definedName>
    <definedName name="Колво_мес" localSheetId="9">#REF!</definedName>
    <definedName name="Колво_мес" localSheetId="0">#REF!</definedName>
    <definedName name="Колво_мес" localSheetId="4">#REF!</definedName>
    <definedName name="Колво_мес">#REF!</definedName>
    <definedName name="_xlnm.Print_Area" localSheetId="1">'Приложение 2'!$A$1:$C$60</definedName>
    <definedName name="_xlnm.Print_Area" localSheetId="6">'Приложение 5'!$A$1:$H$916</definedName>
    <definedName name="_xlnm.Print_Area" localSheetId="5">'Приложение 6'!$A$4:$I$949</definedName>
    <definedName name="_xlnm.Print_Area" localSheetId="7">'Приложение 7'!$A$1:$H$765</definedName>
    <definedName name="_xlnm.Print_Area" localSheetId="8">'Приложение 8'!$A$1:$D$19</definedName>
    <definedName name="_xlnm.Print_Area" localSheetId="9">'Приложение 9 '!$A$3:$M$38</definedName>
    <definedName name="_xlnm.Print_Area" localSheetId="0">Приложение1!$A$1:$H$64</definedName>
    <definedName name="_xlnm.Print_Area" localSheetId="4">Приложение5!$A$1:$H$933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 localSheetId="9">#REF!</definedName>
    <definedName name="ппппппп" localSheetId="4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6">#REF!</definedName>
    <definedName name="прил." localSheetId="7">#REF!</definedName>
    <definedName name="прил." localSheetId="8">#REF!</definedName>
    <definedName name="прил." localSheetId="9">#REF!</definedName>
    <definedName name="прил." localSheetId="4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8">#REF!</definedName>
    <definedName name="прил10" localSheetId="9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6">#REF!</definedName>
    <definedName name="ъъъ" localSheetId="7">#REF!</definedName>
    <definedName name="ъъъ" localSheetId="8">#REF!</definedName>
    <definedName name="ъъъ" localSheetId="9">#REF!</definedName>
    <definedName name="ъъъ" localSheetId="4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F762" i="25" l="1"/>
  <c r="E762" i="25"/>
  <c r="D762" i="25"/>
  <c r="F761" i="25"/>
  <c r="E761" i="25"/>
  <c r="D761" i="25"/>
  <c r="F760" i="25"/>
  <c r="E760" i="25"/>
  <c r="E759" i="25" s="1"/>
  <c r="E758" i="25" s="1"/>
  <c r="D760" i="25"/>
  <c r="F759" i="25"/>
  <c r="D759" i="25"/>
  <c r="D758" i="25" s="1"/>
  <c r="D757" i="25" s="1"/>
  <c r="F758" i="25"/>
  <c r="F757" i="25" s="1"/>
  <c r="E757" i="25"/>
  <c r="F755" i="25"/>
  <c r="E755" i="25"/>
  <c r="E754" i="25" s="1"/>
  <c r="D755" i="25"/>
  <c r="F754" i="25"/>
  <c r="D754" i="25"/>
  <c r="F752" i="25"/>
  <c r="E752" i="25"/>
  <c r="D752" i="25"/>
  <c r="F751" i="25"/>
  <c r="E751" i="25"/>
  <c r="D751" i="25"/>
  <c r="F749" i="25"/>
  <c r="E749" i="25"/>
  <c r="E748" i="25" s="1"/>
  <c r="E747" i="25" s="1"/>
  <c r="E746" i="25" s="1"/>
  <c r="D749" i="25"/>
  <c r="F748" i="25"/>
  <c r="D748" i="25"/>
  <c r="D747" i="25" s="1"/>
  <c r="D746" i="25" s="1"/>
  <c r="F747" i="25"/>
  <c r="F746" i="25" s="1"/>
  <c r="F745" i="25"/>
  <c r="E745" i="25"/>
  <c r="D745" i="25"/>
  <c r="F743" i="25"/>
  <c r="E743" i="25"/>
  <c r="D743" i="25"/>
  <c r="D742" i="25" s="1"/>
  <c r="D741" i="25" s="1"/>
  <c r="D740" i="25" s="1"/>
  <c r="F742" i="25"/>
  <c r="E742" i="25"/>
  <c r="F741" i="25"/>
  <c r="F740" i="25" s="1"/>
  <c r="E741" i="25"/>
  <c r="E740" i="25" s="1"/>
  <c r="F738" i="25"/>
  <c r="E738" i="25"/>
  <c r="D738" i="25"/>
  <c r="D737" i="25" s="1"/>
  <c r="D736" i="25" s="1"/>
  <c r="F737" i="25"/>
  <c r="E737" i="25"/>
  <c r="F736" i="25"/>
  <c r="F735" i="25" s="1"/>
  <c r="E736" i="25"/>
  <c r="E735" i="25" s="1"/>
  <c r="D735" i="25"/>
  <c r="F733" i="25"/>
  <c r="E733" i="25"/>
  <c r="D733" i="25"/>
  <c r="D732" i="25" s="1"/>
  <c r="D731" i="25" s="1"/>
  <c r="F732" i="25"/>
  <c r="F731" i="25" s="1"/>
  <c r="E732" i="25"/>
  <c r="E731" i="25"/>
  <c r="F729" i="25"/>
  <c r="E729" i="25"/>
  <c r="E728" i="25" s="1"/>
  <c r="D729" i="25"/>
  <c r="F728" i="25"/>
  <c r="D728" i="25"/>
  <c r="D727" i="25"/>
  <c r="D726" i="25" s="1"/>
  <c r="D725" i="25" s="1"/>
  <c r="D710" i="25" s="1"/>
  <c r="F726" i="25"/>
  <c r="E726" i="25"/>
  <c r="F725" i="25"/>
  <c r="E725" i="25"/>
  <c r="D724" i="25"/>
  <c r="D723" i="25" s="1"/>
  <c r="D722" i="25" s="1"/>
  <c r="F723" i="25"/>
  <c r="F722" i="25" s="1"/>
  <c r="E723" i="25"/>
  <c r="E722" i="25"/>
  <c r="D721" i="25"/>
  <c r="F720" i="25"/>
  <c r="F719" i="25" s="1"/>
  <c r="E720" i="25"/>
  <c r="D720" i="25"/>
  <c r="E719" i="25"/>
  <c r="D719" i="25"/>
  <c r="D717" i="25"/>
  <c r="D716" i="25" s="1"/>
  <c r="E715" i="25"/>
  <c r="E714" i="25" s="1"/>
  <c r="F714" i="25"/>
  <c r="D714" i="25"/>
  <c r="D713" i="25"/>
  <c r="D712" i="25" s="1"/>
  <c r="D711" i="25" s="1"/>
  <c r="F712" i="25"/>
  <c r="E712" i="25"/>
  <c r="F711" i="25"/>
  <c r="E711" i="25"/>
  <c r="E710" i="25" s="1"/>
  <c r="F708" i="25"/>
  <c r="E708" i="25"/>
  <c r="D708" i="25"/>
  <c r="D707" i="25" s="1"/>
  <c r="F707" i="25"/>
  <c r="E707" i="25"/>
  <c r="F705" i="25"/>
  <c r="F704" i="25" s="1"/>
  <c r="E705" i="25"/>
  <c r="D705" i="25"/>
  <c r="E704" i="25"/>
  <c r="D704" i="25"/>
  <c r="F702" i="25"/>
  <c r="E702" i="25"/>
  <c r="D702" i="25"/>
  <c r="D699" i="25" s="1"/>
  <c r="F700" i="25"/>
  <c r="E700" i="25"/>
  <c r="D700" i="25"/>
  <c r="F699" i="25"/>
  <c r="E699" i="25"/>
  <c r="F697" i="25"/>
  <c r="E697" i="25"/>
  <c r="E696" i="25" s="1"/>
  <c r="E695" i="25" s="1"/>
  <c r="D697" i="25"/>
  <c r="D696" i="25" s="1"/>
  <c r="D695" i="25" s="1"/>
  <c r="F696" i="25"/>
  <c r="F695" i="25"/>
  <c r="D694" i="25"/>
  <c r="D693" i="25" s="1"/>
  <c r="F693" i="25"/>
  <c r="E693" i="25"/>
  <c r="D692" i="25"/>
  <c r="D691" i="25" s="1"/>
  <c r="D690" i="25" s="1"/>
  <c r="F691" i="25"/>
  <c r="F690" i="25" s="1"/>
  <c r="E691" i="25"/>
  <c r="E690" i="25"/>
  <c r="F689" i="25"/>
  <c r="E689" i="25"/>
  <c r="E688" i="25" s="1"/>
  <c r="E687" i="25" s="1"/>
  <c r="D689" i="25"/>
  <c r="F688" i="25"/>
  <c r="D688" i="25"/>
  <c r="D687" i="25" s="1"/>
  <c r="F687" i="25"/>
  <c r="F685" i="25"/>
  <c r="E685" i="25"/>
  <c r="D685" i="25"/>
  <c r="F683" i="25"/>
  <c r="E683" i="25"/>
  <c r="E682" i="25" s="1"/>
  <c r="D683" i="25"/>
  <c r="D682" i="25" s="1"/>
  <c r="F682" i="25"/>
  <c r="F680" i="25"/>
  <c r="E680" i="25"/>
  <c r="D680" i="25"/>
  <c r="F678" i="25"/>
  <c r="F677" i="25" s="1"/>
  <c r="E678" i="25"/>
  <c r="D678" i="25"/>
  <c r="E677" i="25"/>
  <c r="D677" i="25"/>
  <c r="F675" i="25"/>
  <c r="E675" i="25"/>
  <c r="D675" i="25"/>
  <c r="D672" i="25" s="1"/>
  <c r="F673" i="25"/>
  <c r="E673" i="25"/>
  <c r="D673" i="25"/>
  <c r="F672" i="25"/>
  <c r="E672" i="25"/>
  <c r="F671" i="25"/>
  <c r="E671" i="25"/>
  <c r="E670" i="25" s="1"/>
  <c r="D671" i="25"/>
  <c r="D670" i="25" s="1"/>
  <c r="F670" i="25"/>
  <c r="F668" i="25"/>
  <c r="E668" i="25"/>
  <c r="D668" i="25"/>
  <c r="F666" i="25"/>
  <c r="E666" i="25"/>
  <c r="E665" i="25" s="1"/>
  <c r="D666" i="25"/>
  <c r="D665" i="25"/>
  <c r="F663" i="25"/>
  <c r="E663" i="25"/>
  <c r="D663" i="25"/>
  <c r="D660" i="25" s="1"/>
  <c r="F661" i="25"/>
  <c r="E661" i="25"/>
  <c r="D661" i="25"/>
  <c r="F660" i="25"/>
  <c r="E660" i="25"/>
  <c r="F658" i="25"/>
  <c r="E658" i="25"/>
  <c r="E655" i="25" s="1"/>
  <c r="D658" i="25"/>
  <c r="F656" i="25"/>
  <c r="E656" i="25"/>
  <c r="D656" i="25"/>
  <c r="D655" i="25" s="1"/>
  <c r="F655" i="25"/>
  <c r="F653" i="25"/>
  <c r="F652" i="25" s="1"/>
  <c r="E653" i="25"/>
  <c r="E652" i="25" s="1"/>
  <c r="D653" i="25"/>
  <c r="D652" i="25"/>
  <c r="F650" i="25"/>
  <c r="E650" i="25"/>
  <c r="D650" i="25"/>
  <c r="D649" i="25" s="1"/>
  <c r="F649" i="25"/>
  <c r="E649" i="25"/>
  <c r="F647" i="25"/>
  <c r="E647" i="25"/>
  <c r="D647" i="25"/>
  <c r="F646" i="25"/>
  <c r="E646" i="25"/>
  <c r="E645" i="25" s="1"/>
  <c r="E644" i="25" s="1"/>
  <c r="D646" i="25"/>
  <c r="F645" i="25"/>
  <c r="D645" i="25"/>
  <c r="D644" i="25" s="1"/>
  <c r="F644" i="25"/>
  <c r="F642" i="25"/>
  <c r="F641" i="25" s="1"/>
  <c r="E642" i="25"/>
  <c r="D642" i="25"/>
  <c r="E641" i="25"/>
  <c r="D641" i="25"/>
  <c r="F640" i="25"/>
  <c r="E640" i="25"/>
  <c r="D640" i="25"/>
  <c r="D639" i="25" s="1"/>
  <c r="F639" i="25"/>
  <c r="E639" i="25"/>
  <c r="F637" i="25"/>
  <c r="F634" i="25" s="1"/>
  <c r="E637" i="25"/>
  <c r="D637" i="25"/>
  <c r="F636" i="25"/>
  <c r="E636" i="25"/>
  <c r="E635" i="25" s="1"/>
  <c r="D636" i="25"/>
  <c r="D635" i="25" s="1"/>
  <c r="D634" i="25" s="1"/>
  <c r="F635" i="25"/>
  <c r="F632" i="25"/>
  <c r="F631" i="25" s="1"/>
  <c r="E632" i="25"/>
  <c r="D632" i="25"/>
  <c r="E631" i="25"/>
  <c r="D631" i="25"/>
  <c r="F629" i="25"/>
  <c r="E629" i="25"/>
  <c r="D629" i="25"/>
  <c r="D628" i="25" s="1"/>
  <c r="F628" i="25"/>
  <c r="E628" i="25"/>
  <c r="F624" i="25"/>
  <c r="E624" i="25"/>
  <c r="D624" i="25"/>
  <c r="D623" i="25" s="1"/>
  <c r="F623" i="25"/>
  <c r="E623" i="25"/>
  <c r="F621" i="25"/>
  <c r="F620" i="25" s="1"/>
  <c r="E621" i="25"/>
  <c r="E620" i="25" s="1"/>
  <c r="D621" i="25"/>
  <c r="D620" i="25"/>
  <c r="F618" i="25"/>
  <c r="E618" i="25"/>
  <c r="D618" i="25"/>
  <c r="D617" i="25" s="1"/>
  <c r="F617" i="25"/>
  <c r="E617" i="25"/>
  <c r="F615" i="25"/>
  <c r="F614" i="25" s="1"/>
  <c r="E615" i="25"/>
  <c r="D615" i="25"/>
  <c r="E614" i="25"/>
  <c r="D614" i="25"/>
  <c r="D611" i="25"/>
  <c r="D610" i="25" s="1"/>
  <c r="D609" i="25" s="1"/>
  <c r="D607" i="25"/>
  <c r="D606" i="25" s="1"/>
  <c r="D605" i="25" s="1"/>
  <c r="D604" i="25" s="1"/>
  <c r="F602" i="25"/>
  <c r="F601" i="25"/>
  <c r="F600" i="25" s="1"/>
  <c r="F599" i="25"/>
  <c r="E599" i="25"/>
  <c r="E598" i="25" s="1"/>
  <c r="F598" i="25"/>
  <c r="F597" i="25" s="1"/>
  <c r="E597" i="25"/>
  <c r="E596" i="25" s="1"/>
  <c r="F596" i="25"/>
  <c r="F594" i="25"/>
  <c r="F593" i="25"/>
  <c r="F591" i="25"/>
  <c r="F590" i="25" s="1"/>
  <c r="F588" i="25"/>
  <c r="F587" i="25"/>
  <c r="F585" i="25"/>
  <c r="F583" i="25"/>
  <c r="F582" i="25" s="1"/>
  <c r="F581" i="25" s="1"/>
  <c r="F580" i="25"/>
  <c r="F579" i="25" s="1"/>
  <c r="E580" i="25"/>
  <c r="E579" i="25"/>
  <c r="F577" i="25"/>
  <c r="F576" i="25" s="1"/>
  <c r="E577" i="25"/>
  <c r="E576" i="25" s="1"/>
  <c r="E575" i="25" s="1"/>
  <c r="F575" i="25"/>
  <c r="F573" i="25"/>
  <c r="F572" i="25"/>
  <c r="F570" i="25"/>
  <c r="F569" i="25" s="1"/>
  <c r="F565" i="25" s="1"/>
  <c r="F567" i="25"/>
  <c r="F566" i="25"/>
  <c r="F563" i="25"/>
  <c r="F562" i="25" s="1"/>
  <c r="F560" i="25"/>
  <c r="F559" i="25" s="1"/>
  <c r="F557" i="25"/>
  <c r="F556" i="25" s="1"/>
  <c r="F554" i="25"/>
  <c r="F553" i="25" s="1"/>
  <c r="F552" i="25" s="1"/>
  <c r="E551" i="25"/>
  <c r="F550" i="25"/>
  <c r="F549" i="25" s="1"/>
  <c r="E550" i="25"/>
  <c r="E549" i="25" s="1"/>
  <c r="F548" i="25"/>
  <c r="E548" i="25"/>
  <c r="F546" i="25"/>
  <c r="F542" i="25"/>
  <c r="F541" i="25"/>
  <c r="F540" i="25" s="1"/>
  <c r="F538" i="25"/>
  <c r="E538" i="25"/>
  <c r="F537" i="25"/>
  <c r="E537" i="25"/>
  <c r="F535" i="25"/>
  <c r="E535" i="25"/>
  <c r="D535" i="25"/>
  <c r="F534" i="25"/>
  <c r="E534" i="25"/>
  <c r="E532" i="25"/>
  <c r="D532" i="25"/>
  <c r="D529" i="25" s="1"/>
  <c r="D528" i="25" s="1"/>
  <c r="F530" i="25"/>
  <c r="E530" i="25"/>
  <c r="D530" i="25"/>
  <c r="F529" i="25"/>
  <c r="F528" i="25" s="1"/>
  <c r="E529" i="25"/>
  <c r="E528" i="25" s="1"/>
  <c r="F526" i="25"/>
  <c r="E526" i="25"/>
  <c r="D526" i="25"/>
  <c r="F524" i="25"/>
  <c r="F523" i="25" s="1"/>
  <c r="E524" i="25"/>
  <c r="E523" i="25" s="1"/>
  <c r="E522" i="25" s="1"/>
  <c r="D524" i="25"/>
  <c r="D523" i="25"/>
  <c r="F522" i="25"/>
  <c r="D522" i="25"/>
  <c r="D520" i="25"/>
  <c r="D519" i="25" s="1"/>
  <c r="F517" i="25"/>
  <c r="E517" i="25"/>
  <c r="D517" i="25"/>
  <c r="D514" i="25" s="1"/>
  <c r="D513" i="25" s="1"/>
  <c r="F515" i="25"/>
  <c r="E515" i="25"/>
  <c r="E514" i="25" s="1"/>
  <c r="E513" i="25" s="1"/>
  <c r="D515" i="25"/>
  <c r="F514" i="25"/>
  <c r="F513" i="25" s="1"/>
  <c r="D511" i="25"/>
  <c r="D501" i="25" s="1"/>
  <c r="F501" i="25"/>
  <c r="E501" i="25"/>
  <c r="F499" i="25"/>
  <c r="E499" i="25"/>
  <c r="D499" i="25"/>
  <c r="F497" i="25"/>
  <c r="E497" i="25"/>
  <c r="D497" i="25"/>
  <c r="F495" i="25"/>
  <c r="F494" i="25" s="1"/>
  <c r="F493" i="25" s="1"/>
  <c r="F492" i="25" s="1"/>
  <c r="E495" i="25"/>
  <c r="D495" i="25"/>
  <c r="D494" i="25" s="1"/>
  <c r="E494" i="25"/>
  <c r="E493" i="25" s="1"/>
  <c r="E492" i="25" s="1"/>
  <c r="D493" i="25"/>
  <c r="D492" i="25" s="1"/>
  <c r="F490" i="25"/>
  <c r="E490" i="25"/>
  <c r="D490" i="25"/>
  <c r="D489" i="25" s="1"/>
  <c r="D488" i="25" s="1"/>
  <c r="F489" i="25"/>
  <c r="E489" i="25"/>
  <c r="F488" i="25"/>
  <c r="E488" i="25"/>
  <c r="F486" i="25"/>
  <c r="E486" i="25"/>
  <c r="E485" i="25" s="1"/>
  <c r="D486" i="25"/>
  <c r="D485" i="25" s="1"/>
  <c r="D484" i="25" s="1"/>
  <c r="F485" i="25"/>
  <c r="F484" i="25"/>
  <c r="E484" i="25"/>
  <c r="E483" i="25"/>
  <c r="E482" i="25" s="1"/>
  <c r="E481" i="25" s="1"/>
  <c r="D483" i="25"/>
  <c r="F482" i="25"/>
  <c r="F481" i="25" s="1"/>
  <c r="D482" i="25"/>
  <c r="D481" i="25" s="1"/>
  <c r="D480" i="25" s="1"/>
  <c r="F480" i="25"/>
  <c r="E480" i="25"/>
  <c r="F478" i="25"/>
  <c r="E478" i="25"/>
  <c r="E477" i="25" s="1"/>
  <c r="D478" i="25"/>
  <c r="D477" i="25" s="1"/>
  <c r="D476" i="25" s="1"/>
  <c r="F477" i="25"/>
  <c r="F476" i="25"/>
  <c r="E476" i="25"/>
  <c r="F474" i="25"/>
  <c r="F473" i="25" s="1"/>
  <c r="F472" i="25" s="1"/>
  <c r="E474" i="25"/>
  <c r="D474" i="25"/>
  <c r="D473" i="25" s="1"/>
  <c r="E473" i="25"/>
  <c r="E472" i="25" s="1"/>
  <c r="D472" i="25"/>
  <c r="D471" i="25" s="1"/>
  <c r="F471" i="25"/>
  <c r="F457" i="25"/>
  <c r="F456" i="25" s="1"/>
  <c r="E457" i="25"/>
  <c r="E456" i="25" s="1"/>
  <c r="D457" i="25"/>
  <c r="D456" i="25" s="1"/>
  <c r="E455" i="25"/>
  <c r="E454" i="25" s="1"/>
  <c r="E453" i="25" s="1"/>
  <c r="D455" i="25"/>
  <c r="F454" i="25"/>
  <c r="F453" i="25" s="1"/>
  <c r="D454" i="25"/>
  <c r="D453" i="25" s="1"/>
  <c r="F451" i="25"/>
  <c r="E451" i="25"/>
  <c r="D451" i="25"/>
  <c r="D450" i="25" s="1"/>
  <c r="D440" i="25" s="1"/>
  <c r="D439" i="25" s="1"/>
  <c r="F450" i="25"/>
  <c r="E450" i="25"/>
  <c r="F448" i="25"/>
  <c r="F447" i="25" s="1"/>
  <c r="E448" i="25"/>
  <c r="E447" i="25" s="1"/>
  <c r="D448" i="25"/>
  <c r="D447" i="25"/>
  <c r="F445" i="25"/>
  <c r="E445" i="25"/>
  <c r="D445" i="25"/>
  <c r="D444" i="25" s="1"/>
  <c r="F444" i="25"/>
  <c r="E444" i="25"/>
  <c r="D442" i="25"/>
  <c r="D441" i="25" s="1"/>
  <c r="F440" i="25"/>
  <c r="F439" i="25" s="1"/>
  <c r="D428" i="25"/>
  <c r="D427" i="25"/>
  <c r="D425" i="25"/>
  <c r="D424" i="25" s="1"/>
  <c r="D423" i="25"/>
  <c r="D422" i="25" s="1"/>
  <c r="F422" i="25"/>
  <c r="F421" i="25" s="1"/>
  <c r="E422" i="25"/>
  <c r="E421" i="25" s="1"/>
  <c r="D421" i="25"/>
  <c r="D420" i="25"/>
  <c r="F419" i="25"/>
  <c r="F418" i="25" s="1"/>
  <c r="E419" i="25"/>
  <c r="D419" i="25"/>
  <c r="D418" i="25" s="1"/>
  <c r="E418" i="25"/>
  <c r="D417" i="25"/>
  <c r="F416" i="25"/>
  <c r="E416" i="25"/>
  <c r="E415" i="25" s="1"/>
  <c r="E414" i="25" s="1"/>
  <c r="E413" i="25" s="1"/>
  <c r="D416" i="25"/>
  <c r="F415" i="25"/>
  <c r="D415" i="25"/>
  <c r="F414" i="25"/>
  <c r="F413" i="25" s="1"/>
  <c r="F409" i="25"/>
  <c r="E409" i="25"/>
  <c r="D409" i="25"/>
  <c r="D408" i="25" s="1"/>
  <c r="F408" i="25"/>
  <c r="E408" i="25"/>
  <c r="F406" i="25"/>
  <c r="F405" i="25" s="1"/>
  <c r="F404" i="25" s="1"/>
  <c r="E406" i="25"/>
  <c r="D406" i="25"/>
  <c r="E405" i="25"/>
  <c r="E404" i="25" s="1"/>
  <c r="D405" i="25"/>
  <c r="D404" i="25" s="1"/>
  <c r="F402" i="25"/>
  <c r="E402" i="25"/>
  <c r="D402" i="25"/>
  <c r="F401" i="25"/>
  <c r="F400" i="25" s="1"/>
  <c r="E401" i="25"/>
  <c r="D401" i="25"/>
  <c r="E400" i="25"/>
  <c r="D400" i="25"/>
  <c r="D399" i="25"/>
  <c r="F398" i="25"/>
  <c r="E398" i="25"/>
  <c r="E397" i="25" s="1"/>
  <c r="E380" i="25" s="1"/>
  <c r="E379" i="25" s="1"/>
  <c r="D398" i="25"/>
  <c r="F397" i="25"/>
  <c r="D397" i="25"/>
  <c r="D396" i="25"/>
  <c r="D395" i="25" s="1"/>
  <c r="D394" i="25" s="1"/>
  <c r="F395" i="25"/>
  <c r="E395" i="25"/>
  <c r="F394" i="25"/>
  <c r="E394" i="25"/>
  <c r="D392" i="25"/>
  <c r="F390" i="25"/>
  <c r="E390" i="25"/>
  <c r="D390" i="25"/>
  <c r="D389" i="25"/>
  <c r="D388" i="25" s="1"/>
  <c r="D387" i="25" s="1"/>
  <c r="F388" i="25"/>
  <c r="F387" i="25" s="1"/>
  <c r="F380" i="25" s="1"/>
  <c r="F379" i="25" s="1"/>
  <c r="E388" i="25"/>
  <c r="E387" i="25"/>
  <c r="D386" i="25"/>
  <c r="F385" i="25"/>
  <c r="F384" i="25" s="1"/>
  <c r="E385" i="25"/>
  <c r="D385" i="25"/>
  <c r="E384" i="25"/>
  <c r="D384" i="25"/>
  <c r="F382" i="25"/>
  <c r="E382" i="25"/>
  <c r="D382" i="25"/>
  <c r="D381" i="25" s="1"/>
  <c r="F381" i="25"/>
  <c r="E381" i="25"/>
  <c r="D377" i="25"/>
  <c r="D376" i="25" s="1"/>
  <c r="D375" i="25"/>
  <c r="D374" i="25" s="1"/>
  <c r="D373" i="25" s="1"/>
  <c r="D372" i="25" s="1"/>
  <c r="D367" i="25" s="1"/>
  <c r="F374" i="25"/>
  <c r="F373" i="25" s="1"/>
  <c r="F372" i="25" s="1"/>
  <c r="F367" i="25" s="1"/>
  <c r="E374" i="25"/>
  <c r="E373" i="25"/>
  <c r="E372" i="25"/>
  <c r="E367" i="25" s="1"/>
  <c r="F370" i="25"/>
  <c r="E370" i="25"/>
  <c r="D370" i="25"/>
  <c r="D369" i="25" s="1"/>
  <c r="D368" i="25" s="1"/>
  <c r="F369" i="25"/>
  <c r="E369" i="25"/>
  <c r="F368" i="25"/>
  <c r="E368" i="25"/>
  <c r="F350" i="25"/>
  <c r="E350" i="25"/>
  <c r="D350" i="25"/>
  <c r="D349" i="25" s="1"/>
  <c r="D348" i="25" s="1"/>
  <c r="F349" i="25"/>
  <c r="E349" i="25"/>
  <c r="F348" i="25"/>
  <c r="E348" i="25"/>
  <c r="F346" i="25"/>
  <c r="E346" i="25"/>
  <c r="E345" i="25" s="1"/>
  <c r="E344" i="25" s="1"/>
  <c r="D346" i="25"/>
  <c r="D345" i="25" s="1"/>
  <c r="D344" i="25" s="1"/>
  <c r="F345" i="25"/>
  <c r="F344" i="25"/>
  <c r="F342" i="25"/>
  <c r="F341" i="25" s="1"/>
  <c r="F340" i="25" s="1"/>
  <c r="F332" i="25" s="1"/>
  <c r="E342" i="25"/>
  <c r="D342" i="25"/>
  <c r="E341" i="25"/>
  <c r="E340" i="25" s="1"/>
  <c r="D341" i="25"/>
  <c r="D340" i="25" s="1"/>
  <c r="F338" i="25"/>
  <c r="E338" i="25"/>
  <c r="D338" i="25"/>
  <c r="F337" i="25"/>
  <c r="E337" i="25"/>
  <c r="D337" i="25"/>
  <c r="D336" i="25"/>
  <c r="F335" i="25"/>
  <c r="F334" i="25" s="1"/>
  <c r="F333" i="25" s="1"/>
  <c r="E335" i="25"/>
  <c r="D335" i="25"/>
  <c r="E334" i="25"/>
  <c r="E333" i="25" s="1"/>
  <c r="E332" i="25" s="1"/>
  <c r="D334" i="25"/>
  <c r="D333" i="25" s="1"/>
  <c r="D332" i="25" s="1"/>
  <c r="F330" i="25"/>
  <c r="F329" i="25" s="1"/>
  <c r="E330" i="25"/>
  <c r="D330" i="25"/>
  <c r="E329" i="25"/>
  <c r="D329" i="25"/>
  <c r="F327" i="25"/>
  <c r="E327" i="25"/>
  <c r="D327" i="25"/>
  <c r="D326" i="25" s="1"/>
  <c r="F326" i="25"/>
  <c r="F325" i="25" s="1"/>
  <c r="E326" i="25"/>
  <c r="E325" i="25"/>
  <c r="F323" i="25"/>
  <c r="E323" i="25"/>
  <c r="E322" i="25" s="1"/>
  <c r="E321" i="25" s="1"/>
  <c r="D323" i="25"/>
  <c r="F322" i="25"/>
  <c r="D322" i="25"/>
  <c r="D321" i="25" s="1"/>
  <c r="F321" i="25"/>
  <c r="D320" i="25"/>
  <c r="D319" i="25" s="1"/>
  <c r="D318" i="25" s="1"/>
  <c r="F319" i="25"/>
  <c r="F318" i="25" s="1"/>
  <c r="F317" i="25" s="1"/>
  <c r="E319" i="25"/>
  <c r="E318" i="25"/>
  <c r="E317" i="25"/>
  <c r="D317" i="25"/>
  <c r="F315" i="25"/>
  <c r="E315" i="25"/>
  <c r="D315" i="25"/>
  <c r="D314" i="25" s="1"/>
  <c r="D313" i="25" s="1"/>
  <c r="F314" i="25"/>
  <c r="F313" i="25" s="1"/>
  <c r="E314" i="25"/>
  <c r="E313" i="25"/>
  <c r="F311" i="25"/>
  <c r="E311" i="25"/>
  <c r="D311" i="25"/>
  <c r="D310" i="25"/>
  <c r="F309" i="25"/>
  <c r="E309" i="25"/>
  <c r="E308" i="25" s="1"/>
  <c r="D309" i="25"/>
  <c r="F308" i="25"/>
  <c r="D308" i="25"/>
  <c r="D307" i="25"/>
  <c r="F306" i="25"/>
  <c r="E306" i="25"/>
  <c r="D306" i="25"/>
  <c r="D305" i="25" s="1"/>
  <c r="F305" i="25"/>
  <c r="E305" i="25"/>
  <c r="D304" i="25"/>
  <c r="D303" i="25" s="1"/>
  <c r="D302" i="25" s="1"/>
  <c r="F303" i="25"/>
  <c r="F302" i="25" s="1"/>
  <c r="F298" i="25" s="1"/>
  <c r="E303" i="25"/>
  <c r="E302" i="25"/>
  <c r="F300" i="25"/>
  <c r="E300" i="25"/>
  <c r="E299" i="25" s="1"/>
  <c r="D300" i="25"/>
  <c r="F299" i="25"/>
  <c r="D299" i="25"/>
  <c r="D298" i="25" s="1"/>
  <c r="D297" i="25" s="1"/>
  <c r="D294" i="25"/>
  <c r="D293" i="25" s="1"/>
  <c r="D292" i="25"/>
  <c r="D291" i="25"/>
  <c r="F289" i="25"/>
  <c r="E289" i="25"/>
  <c r="D289" i="25"/>
  <c r="F288" i="25"/>
  <c r="F287" i="25" s="1"/>
  <c r="F286" i="25" s="1"/>
  <c r="E288" i="25"/>
  <c r="E287" i="25"/>
  <c r="E286" i="25"/>
  <c r="F285" i="25"/>
  <c r="E285" i="25"/>
  <c r="D285" i="25"/>
  <c r="D284" i="25" s="1"/>
  <c r="D283" i="25" s="1"/>
  <c r="D282" i="25" s="1"/>
  <c r="F284" i="25"/>
  <c r="E284" i="25"/>
  <c r="F283" i="25"/>
  <c r="F282" i="25" s="1"/>
  <c r="E283" i="25"/>
  <c r="E282" i="25" s="1"/>
  <c r="E257" i="25" s="1"/>
  <c r="F281" i="25"/>
  <c r="E281" i="25"/>
  <c r="D281" i="25"/>
  <c r="D280" i="25" s="1"/>
  <c r="D279" i="25" s="1"/>
  <c r="F280" i="25"/>
  <c r="F278" i="25" s="1"/>
  <c r="E280" i="25"/>
  <c r="F279" i="25"/>
  <c r="E279" i="25"/>
  <c r="E278" i="25"/>
  <c r="D278" i="25"/>
  <c r="F276" i="25"/>
  <c r="E276" i="25"/>
  <c r="D276" i="25"/>
  <c r="D275" i="25" s="1"/>
  <c r="D274" i="25" s="1"/>
  <c r="F275" i="25"/>
  <c r="F274" i="25" s="1"/>
  <c r="E275" i="25"/>
  <c r="E274" i="25"/>
  <c r="D273" i="25"/>
  <c r="F272" i="25"/>
  <c r="F271" i="25" s="1"/>
  <c r="F270" i="25" s="1"/>
  <c r="F257" i="25" s="1"/>
  <c r="E272" i="25"/>
  <c r="D272" i="25"/>
  <c r="E271" i="25"/>
  <c r="E270" i="25" s="1"/>
  <c r="D271" i="25"/>
  <c r="D270" i="25" s="1"/>
  <c r="F268" i="25"/>
  <c r="E268" i="25"/>
  <c r="D268" i="25"/>
  <c r="F267" i="25"/>
  <c r="F266" i="25" s="1"/>
  <c r="E267" i="25"/>
  <c r="D267" i="25"/>
  <c r="E266" i="25"/>
  <c r="D266" i="25"/>
  <c r="F264" i="25"/>
  <c r="E264" i="25"/>
  <c r="D264" i="25"/>
  <c r="D263" i="25" s="1"/>
  <c r="D262" i="25" s="1"/>
  <c r="F263" i="25"/>
  <c r="E263" i="25"/>
  <c r="F262" i="25"/>
  <c r="E262" i="25"/>
  <c r="F260" i="25"/>
  <c r="E260" i="25"/>
  <c r="E259" i="25" s="1"/>
  <c r="E258" i="25" s="1"/>
  <c r="D260" i="25"/>
  <c r="D259" i="25" s="1"/>
  <c r="D258" i="25" s="1"/>
  <c r="F259" i="25"/>
  <c r="F258" i="25"/>
  <c r="F255" i="25"/>
  <c r="E255" i="25"/>
  <c r="E254" i="25" s="1"/>
  <c r="E253" i="25" s="1"/>
  <c r="D255" i="25"/>
  <c r="D254" i="25" s="1"/>
  <c r="D253" i="25" s="1"/>
  <c r="F254" i="25"/>
  <c r="F253" i="25"/>
  <c r="F251" i="25"/>
  <c r="F250" i="25" s="1"/>
  <c r="F249" i="25" s="1"/>
  <c r="E251" i="25"/>
  <c r="E250" i="25" s="1"/>
  <c r="E249" i="25" s="1"/>
  <c r="D251" i="25"/>
  <c r="D250" i="25"/>
  <c r="D249" i="25"/>
  <c r="F246" i="25"/>
  <c r="E246" i="25"/>
  <c r="D246" i="25"/>
  <c r="F245" i="25"/>
  <c r="F244" i="25" s="1"/>
  <c r="E245" i="25"/>
  <c r="D245" i="25"/>
  <c r="E244" i="25"/>
  <c r="D244" i="25"/>
  <c r="D243" i="25"/>
  <c r="F242" i="25"/>
  <c r="E242" i="25"/>
  <c r="E241" i="25" s="1"/>
  <c r="E240" i="25" s="1"/>
  <c r="D242" i="25"/>
  <c r="D241" i="25" s="1"/>
  <c r="D240" i="25" s="1"/>
  <c r="F241" i="25"/>
  <c r="F240" i="25"/>
  <c r="F238" i="25"/>
  <c r="F237" i="25" s="1"/>
  <c r="F236" i="25" s="1"/>
  <c r="E238" i="25"/>
  <c r="D238" i="25"/>
  <c r="E237" i="25"/>
  <c r="E236" i="25" s="1"/>
  <c r="D237" i="25"/>
  <c r="D236" i="25" s="1"/>
  <c r="F235" i="25"/>
  <c r="E235" i="25"/>
  <c r="D235" i="25"/>
  <c r="F234" i="25"/>
  <c r="F233" i="25" s="1"/>
  <c r="F232" i="25" s="1"/>
  <c r="E234" i="25"/>
  <c r="D234" i="25"/>
  <c r="E233" i="25"/>
  <c r="E232" i="25" s="1"/>
  <c r="D233" i="25"/>
  <c r="D232" i="25" s="1"/>
  <c r="D231" i="25"/>
  <c r="D230" i="25" s="1"/>
  <c r="D227" i="25" s="1"/>
  <c r="D226" i="25" s="1"/>
  <c r="F230" i="25"/>
  <c r="E230" i="25"/>
  <c r="F229" i="25"/>
  <c r="F228" i="25" s="1"/>
  <c r="F227" i="25" s="1"/>
  <c r="F226" i="25" s="1"/>
  <c r="E229" i="25"/>
  <c r="D229" i="25"/>
  <c r="E228" i="25"/>
  <c r="E227" i="25" s="1"/>
  <c r="E226" i="25" s="1"/>
  <c r="D228" i="25"/>
  <c r="F224" i="25"/>
  <c r="F223" i="25" s="1"/>
  <c r="F222" i="25" s="1"/>
  <c r="E224" i="25"/>
  <c r="D224" i="25"/>
  <c r="E223" i="25"/>
  <c r="E222" i="25" s="1"/>
  <c r="D223" i="25"/>
  <c r="D222" i="25"/>
  <c r="F220" i="25"/>
  <c r="E220" i="25"/>
  <c r="D220" i="25"/>
  <c r="F219" i="25"/>
  <c r="F218" i="25" s="1"/>
  <c r="F217" i="25" s="1"/>
  <c r="F216" i="25" s="1"/>
  <c r="E219" i="25"/>
  <c r="D219" i="25"/>
  <c r="E218" i="25"/>
  <c r="E217" i="25" s="1"/>
  <c r="E216" i="25" s="1"/>
  <c r="D218" i="25"/>
  <c r="D217" i="25"/>
  <c r="D216" i="25"/>
  <c r="F214" i="25"/>
  <c r="F213" i="25" s="1"/>
  <c r="F212" i="25" s="1"/>
  <c r="F208" i="25" s="1"/>
  <c r="E214" i="25"/>
  <c r="D214" i="25"/>
  <c r="E213" i="25"/>
  <c r="E212" i="25" s="1"/>
  <c r="D213" i="25"/>
  <c r="D212" i="25"/>
  <c r="D211" i="25"/>
  <c r="D210" i="25" s="1"/>
  <c r="D209" i="25" s="1"/>
  <c r="D205" i="25"/>
  <c r="D204" i="25"/>
  <c r="D202" i="25"/>
  <c r="D201" i="25" s="1"/>
  <c r="D199" i="25"/>
  <c r="D198" i="25"/>
  <c r="D195" i="25"/>
  <c r="D194" i="25"/>
  <c r="F192" i="25"/>
  <c r="E192" i="25"/>
  <c r="D192" i="25"/>
  <c r="F191" i="25"/>
  <c r="F190" i="25" s="1"/>
  <c r="E191" i="25"/>
  <c r="D191" i="25"/>
  <c r="E190" i="25"/>
  <c r="D190" i="25"/>
  <c r="F188" i="25"/>
  <c r="E188" i="25"/>
  <c r="D188" i="25"/>
  <c r="D187" i="25" s="1"/>
  <c r="D186" i="25" s="1"/>
  <c r="F187" i="25"/>
  <c r="E187" i="25"/>
  <c r="F186" i="25"/>
  <c r="E186" i="25"/>
  <c r="F184" i="25"/>
  <c r="E184" i="25"/>
  <c r="D184" i="25"/>
  <c r="D183" i="25"/>
  <c r="F182" i="25"/>
  <c r="E182" i="25"/>
  <c r="E181" i="25" s="1"/>
  <c r="E180" i="25" s="1"/>
  <c r="D182" i="25"/>
  <c r="D181" i="25" s="1"/>
  <c r="D180" i="25" s="1"/>
  <c r="F181" i="25"/>
  <c r="F180" i="25"/>
  <c r="F178" i="25"/>
  <c r="F177" i="25" s="1"/>
  <c r="F176" i="25" s="1"/>
  <c r="F175" i="25" s="1"/>
  <c r="E178" i="25"/>
  <c r="E177" i="25" s="1"/>
  <c r="E176" i="25" s="1"/>
  <c r="E175" i="25" s="1"/>
  <c r="D178" i="25"/>
  <c r="D177" i="25"/>
  <c r="D176" i="25"/>
  <c r="D173" i="25"/>
  <c r="D172" i="25"/>
  <c r="D171" i="25" s="1"/>
  <c r="E170" i="25"/>
  <c r="F169" i="25"/>
  <c r="F168" i="25" s="1"/>
  <c r="F167" i="25" s="1"/>
  <c r="E169" i="25"/>
  <c r="D169" i="25"/>
  <c r="E168" i="25"/>
  <c r="E167" i="25" s="1"/>
  <c r="D168" i="25"/>
  <c r="D167" i="25" s="1"/>
  <c r="D165" i="25"/>
  <c r="D164" i="25" s="1"/>
  <c r="F162" i="25"/>
  <c r="E162" i="25"/>
  <c r="E161" i="25" s="1"/>
  <c r="D162" i="25"/>
  <c r="F161" i="25"/>
  <c r="D161" i="25"/>
  <c r="F159" i="25"/>
  <c r="E159" i="25"/>
  <c r="D159" i="25"/>
  <c r="F158" i="25"/>
  <c r="E158" i="25"/>
  <c r="D158" i="25"/>
  <c r="F156" i="25"/>
  <c r="E156" i="25"/>
  <c r="E150" i="25" s="1"/>
  <c r="E144" i="25" s="1"/>
  <c r="E143" i="25" s="1"/>
  <c r="D156" i="25"/>
  <c r="D155" i="25"/>
  <c r="F154" i="25"/>
  <c r="E154" i="25"/>
  <c r="E153" i="25" s="1"/>
  <c r="D154" i="25"/>
  <c r="F153" i="25"/>
  <c r="D153" i="25"/>
  <c r="D152" i="25"/>
  <c r="D151" i="25" s="1"/>
  <c r="D150" i="25" s="1"/>
  <c r="F151" i="25"/>
  <c r="E151" i="25"/>
  <c r="F150" i="25"/>
  <c r="F144" i="25" s="1"/>
  <c r="F143" i="25" s="1"/>
  <c r="D148" i="25"/>
  <c r="D146" i="25"/>
  <c r="F141" i="25"/>
  <c r="E141" i="25"/>
  <c r="D141" i="25"/>
  <c r="F140" i="25"/>
  <c r="E140" i="25"/>
  <c r="D140" i="25"/>
  <c r="F138" i="25"/>
  <c r="E138" i="25"/>
  <c r="E137" i="25" s="1"/>
  <c r="D138" i="25"/>
  <c r="F137" i="25"/>
  <c r="D137" i="25"/>
  <c r="F135" i="25"/>
  <c r="E135" i="25"/>
  <c r="D135" i="25"/>
  <c r="F134" i="25"/>
  <c r="E134" i="25"/>
  <c r="D134" i="25"/>
  <c r="F132" i="25"/>
  <c r="E132" i="25"/>
  <c r="E131" i="25" s="1"/>
  <c r="D132" i="25"/>
  <c r="F131" i="25"/>
  <c r="D131" i="25"/>
  <c r="F129" i="25"/>
  <c r="F128" i="25" s="1"/>
  <c r="E129" i="25"/>
  <c r="D129" i="25"/>
  <c r="E128" i="25"/>
  <c r="D128" i="25"/>
  <c r="E127" i="25"/>
  <c r="F126" i="25"/>
  <c r="F125" i="25" s="1"/>
  <c r="F121" i="25" s="1"/>
  <c r="F120" i="25" s="1"/>
  <c r="E126" i="25"/>
  <c r="E125" i="25" s="1"/>
  <c r="E121" i="25" s="1"/>
  <c r="E120" i="25" s="1"/>
  <c r="D126" i="25"/>
  <c r="D125" i="25"/>
  <c r="D123" i="25"/>
  <c r="D122" i="25" s="1"/>
  <c r="F111" i="25"/>
  <c r="E111" i="25"/>
  <c r="D111" i="25"/>
  <c r="D110" i="25" s="1"/>
  <c r="D109" i="25" s="1"/>
  <c r="F110" i="25"/>
  <c r="F109" i="25" s="1"/>
  <c r="E110" i="25"/>
  <c r="E109" i="25"/>
  <c r="F107" i="25"/>
  <c r="E107" i="25"/>
  <c r="E106" i="25" s="1"/>
  <c r="E105" i="25" s="1"/>
  <c r="D107" i="25"/>
  <c r="F106" i="25"/>
  <c r="D106" i="25"/>
  <c r="D105" i="25" s="1"/>
  <c r="F105" i="25"/>
  <c r="D103" i="25"/>
  <c r="D102" i="25"/>
  <c r="D101" i="25" s="1"/>
  <c r="F99" i="25"/>
  <c r="E99" i="25"/>
  <c r="E98" i="25" s="1"/>
  <c r="E97" i="25" s="1"/>
  <c r="D99" i="25"/>
  <c r="F98" i="25"/>
  <c r="D98" i="25"/>
  <c r="D97" i="25" s="1"/>
  <c r="F97" i="25"/>
  <c r="D96" i="25"/>
  <c r="D95" i="25" s="1"/>
  <c r="D94" i="25" s="1"/>
  <c r="F95" i="25"/>
  <c r="F94" i="25" s="1"/>
  <c r="F93" i="25" s="1"/>
  <c r="E95" i="25"/>
  <c r="E94" i="25"/>
  <c r="E93" i="25"/>
  <c r="D93" i="25"/>
  <c r="F91" i="25"/>
  <c r="F88" i="25" s="1"/>
  <c r="F87" i="25" s="1"/>
  <c r="E91" i="25"/>
  <c r="D91" i="25"/>
  <c r="F90" i="25"/>
  <c r="F89" i="25" s="1"/>
  <c r="E90" i="25"/>
  <c r="D90" i="25"/>
  <c r="E89" i="25"/>
  <c r="D89" i="25"/>
  <c r="E88" i="25"/>
  <c r="E87" i="25" s="1"/>
  <c r="D88" i="25"/>
  <c r="D87" i="25"/>
  <c r="D86" i="25" s="1"/>
  <c r="F84" i="25"/>
  <c r="F83" i="25" s="1"/>
  <c r="F82" i="25" s="1"/>
  <c r="E84" i="25"/>
  <c r="E83" i="25" s="1"/>
  <c r="E82" i="25" s="1"/>
  <c r="D84" i="25"/>
  <c r="D83" i="25"/>
  <c r="D82" i="25"/>
  <c r="D80" i="25"/>
  <c r="D79" i="25" s="1"/>
  <c r="D75" i="25" s="1"/>
  <c r="D68" i="25" s="1"/>
  <c r="D78" i="25"/>
  <c r="F77" i="25"/>
  <c r="F76" i="25" s="1"/>
  <c r="F75" i="25" s="1"/>
  <c r="E77" i="25"/>
  <c r="E76" i="25" s="1"/>
  <c r="E75" i="25" s="1"/>
  <c r="D77" i="25"/>
  <c r="D76" i="25"/>
  <c r="D73" i="25"/>
  <c r="D72" i="25" s="1"/>
  <c r="D70" i="25"/>
  <c r="D69" i="25"/>
  <c r="F68" i="25"/>
  <c r="F66" i="25"/>
  <c r="F65" i="25" s="1"/>
  <c r="F64" i="25" s="1"/>
  <c r="E66" i="25"/>
  <c r="D66" i="25"/>
  <c r="E65" i="25"/>
  <c r="E64" i="25" s="1"/>
  <c r="D65" i="25"/>
  <c r="D64" i="25" s="1"/>
  <c r="F62" i="25"/>
  <c r="E62" i="25"/>
  <c r="D62" i="25"/>
  <c r="F61" i="25"/>
  <c r="F60" i="25" s="1"/>
  <c r="E61" i="25"/>
  <c r="D61" i="25"/>
  <c r="E60" i="25"/>
  <c r="E59" i="25" s="1"/>
  <c r="D60" i="25"/>
  <c r="D59" i="25" s="1"/>
  <c r="F55" i="25"/>
  <c r="F54" i="25" s="1"/>
  <c r="F53" i="25" s="1"/>
  <c r="F52" i="25" s="1"/>
  <c r="F51" i="25" s="1"/>
  <c r="E55" i="25"/>
  <c r="E54" i="25" s="1"/>
  <c r="E53" i="25" s="1"/>
  <c r="E52" i="25" s="1"/>
  <c r="E51" i="25" s="1"/>
  <c r="D55" i="25"/>
  <c r="D54" i="25"/>
  <c r="D53" i="25" s="1"/>
  <c r="D52" i="25" s="1"/>
  <c r="D51" i="25" s="1"/>
  <c r="F49" i="25"/>
  <c r="F48" i="25" s="1"/>
  <c r="E49" i="25"/>
  <c r="E48" i="25" s="1"/>
  <c r="E47" i="25" s="1"/>
  <c r="D49" i="25"/>
  <c r="D48" i="25"/>
  <c r="D47" i="25" s="1"/>
  <c r="F47" i="25"/>
  <c r="F45" i="25"/>
  <c r="E45" i="25"/>
  <c r="E44" i="25" s="1"/>
  <c r="E43" i="25" s="1"/>
  <c r="E42" i="25" s="1"/>
  <c r="D45" i="25"/>
  <c r="F44" i="25"/>
  <c r="F43" i="25" s="1"/>
  <c r="F42" i="25" s="1"/>
  <c r="D44" i="25"/>
  <c r="D43" i="25" s="1"/>
  <c r="D42" i="25" s="1"/>
  <c r="F40" i="25"/>
  <c r="F39" i="25" s="1"/>
  <c r="E40" i="25"/>
  <c r="D40" i="25"/>
  <c r="E39" i="25"/>
  <c r="D39" i="25"/>
  <c r="F37" i="25"/>
  <c r="E37" i="25"/>
  <c r="E36" i="25" s="1"/>
  <c r="D37" i="25"/>
  <c r="D36" i="25" s="1"/>
  <c r="D35" i="25" s="1"/>
  <c r="F36" i="25"/>
  <c r="F35" i="25"/>
  <c r="E35" i="25"/>
  <c r="F33" i="25"/>
  <c r="F32" i="25" s="1"/>
  <c r="F31" i="25" s="1"/>
  <c r="E33" i="25"/>
  <c r="D33" i="25"/>
  <c r="D32" i="25" s="1"/>
  <c r="D31" i="25" s="1"/>
  <c r="D30" i="25" s="1"/>
  <c r="E32" i="25"/>
  <c r="E31" i="25" s="1"/>
  <c r="E30" i="25" s="1"/>
  <c r="F29" i="25"/>
  <c r="F28" i="25" s="1"/>
  <c r="E29" i="25"/>
  <c r="E28" i="25" s="1"/>
  <c r="E27" i="25" s="1"/>
  <c r="E26" i="25" s="1"/>
  <c r="D29" i="25"/>
  <c r="D28" i="25" s="1"/>
  <c r="D27" i="25" s="1"/>
  <c r="D26" i="25" s="1"/>
  <c r="F27" i="25"/>
  <c r="F26" i="25" s="1"/>
  <c r="F25" i="25"/>
  <c r="F24" i="25" s="1"/>
  <c r="E25" i="25"/>
  <c r="E24" i="25" s="1"/>
  <c r="E23" i="25" s="1"/>
  <c r="E22" i="25" s="1"/>
  <c r="E17" i="25" s="1"/>
  <c r="D25" i="25"/>
  <c r="D24" i="25"/>
  <c r="D23" i="25" s="1"/>
  <c r="D22" i="25" s="1"/>
  <c r="F23" i="25"/>
  <c r="F22" i="25" s="1"/>
  <c r="F17" i="25" s="1"/>
  <c r="F20" i="25"/>
  <c r="F19" i="25" s="1"/>
  <c r="F18" i="25" s="1"/>
  <c r="E20" i="25"/>
  <c r="D20" i="25"/>
  <c r="E19" i="25"/>
  <c r="E18" i="25" s="1"/>
  <c r="D19" i="25"/>
  <c r="D18" i="25" s="1"/>
  <c r="I948" i="24"/>
  <c r="I947" i="24" s="1"/>
  <c r="H948" i="24"/>
  <c r="H947" i="24"/>
  <c r="H944" i="24" s="1"/>
  <c r="H943" i="24" s="1"/>
  <c r="I945" i="24"/>
  <c r="H945" i="24"/>
  <c r="G940" i="24"/>
  <c r="G938" i="24"/>
  <c r="G937" i="24"/>
  <c r="G935" i="24"/>
  <c r="G934" i="24"/>
  <c r="I926" i="24"/>
  <c r="H926" i="24"/>
  <c r="H925" i="24" s="1"/>
  <c r="H921" i="24" s="1"/>
  <c r="G926" i="24"/>
  <c r="G925" i="24" s="1"/>
  <c r="I925" i="24"/>
  <c r="I921" i="24" s="1"/>
  <c r="G923" i="24"/>
  <c r="G922" i="24"/>
  <c r="G921" i="24"/>
  <c r="G919" i="24"/>
  <c r="G918" i="24" s="1"/>
  <c r="G917" i="24"/>
  <c r="I915" i="24"/>
  <c r="H915" i="24"/>
  <c r="H912" i="24" s="1"/>
  <c r="H911" i="24" s="1"/>
  <c r="G915" i="24"/>
  <c r="I913" i="24"/>
  <c r="I912" i="24" s="1"/>
  <c r="I911" i="24" s="1"/>
  <c r="H913" i="24"/>
  <c r="G913" i="24"/>
  <c r="G912" i="24" s="1"/>
  <c r="G911" i="24" s="1"/>
  <c r="G906" i="24" s="1"/>
  <c r="G904" i="24" s="1"/>
  <c r="G903" i="24" s="1"/>
  <c r="I909" i="24"/>
  <c r="I908" i="24" s="1"/>
  <c r="I907" i="24" s="1"/>
  <c r="I906" i="24" s="1"/>
  <c r="H909" i="24"/>
  <c r="G909" i="24"/>
  <c r="H908" i="24"/>
  <c r="H907" i="24" s="1"/>
  <c r="H906" i="24" s="1"/>
  <c r="H904" i="24" s="1"/>
  <c r="H903" i="24" s="1"/>
  <c r="G908" i="24"/>
  <c r="G907" i="24"/>
  <c r="I901" i="24"/>
  <c r="I900" i="24"/>
  <c r="I898" i="24"/>
  <c r="I897" i="24" s="1"/>
  <c r="I895" i="24"/>
  <c r="I894" i="24"/>
  <c r="I892" i="24"/>
  <c r="I890" i="24"/>
  <c r="G886" i="24"/>
  <c r="G885" i="24" s="1"/>
  <c r="G884" i="24"/>
  <c r="G883" i="24"/>
  <c r="G882" i="24"/>
  <c r="G881" i="24" s="1"/>
  <c r="G879" i="24"/>
  <c r="G878" i="24"/>
  <c r="I876" i="24"/>
  <c r="I875" i="24" s="1"/>
  <c r="I871" i="24" s="1"/>
  <c r="H876" i="24"/>
  <c r="G876" i="24"/>
  <c r="H875" i="24"/>
  <c r="H871" i="24" s="1"/>
  <c r="G875" i="24"/>
  <c r="I873" i="24"/>
  <c r="H873" i="24"/>
  <c r="H872" i="24" s="1"/>
  <c r="G873" i="24"/>
  <c r="G872" i="24" s="1"/>
  <c r="G871" i="24" s="1"/>
  <c r="I872" i="24"/>
  <c r="I869" i="24"/>
  <c r="I868" i="24" s="1"/>
  <c r="I867" i="24" s="1"/>
  <c r="H869" i="24"/>
  <c r="G869" i="24"/>
  <c r="H868" i="24"/>
  <c r="H867" i="24" s="1"/>
  <c r="G868" i="24"/>
  <c r="G867" i="24" s="1"/>
  <c r="G865" i="24"/>
  <c r="G864" i="24"/>
  <c r="G863" i="24"/>
  <c r="I862" i="24"/>
  <c r="I861" i="24" s="1"/>
  <c r="H862" i="24"/>
  <c r="H861" i="24" s="1"/>
  <c r="G862" i="24"/>
  <c r="G861" i="24"/>
  <c r="G860" i="24"/>
  <c r="I859" i="24"/>
  <c r="H859" i="24"/>
  <c r="H858" i="24" s="1"/>
  <c r="G859" i="24"/>
  <c r="G858" i="24" s="1"/>
  <c r="I858" i="24"/>
  <c r="G856" i="24"/>
  <c r="G855" i="24"/>
  <c r="G854" i="24" s="1"/>
  <c r="I854" i="24"/>
  <c r="H854" i="24"/>
  <c r="H853" i="24" s="1"/>
  <c r="I853" i="24"/>
  <c r="G853" i="24"/>
  <c r="I851" i="24"/>
  <c r="H851" i="24"/>
  <c r="G851" i="24"/>
  <c r="I850" i="24"/>
  <c r="H850" i="24"/>
  <c r="G850" i="24"/>
  <c r="G848" i="24"/>
  <c r="G847" i="24"/>
  <c r="G846" i="24" s="1"/>
  <c r="G845" i="24" s="1"/>
  <c r="I846" i="24"/>
  <c r="H846" i="24"/>
  <c r="I845" i="24"/>
  <c r="H845" i="24"/>
  <c r="H844" i="24" s="1"/>
  <c r="I841" i="24"/>
  <c r="I840" i="24" s="1"/>
  <c r="H841" i="24"/>
  <c r="H840" i="24"/>
  <c r="H839" i="24" s="1"/>
  <c r="I839" i="24"/>
  <c r="I837" i="24"/>
  <c r="H837" i="24"/>
  <c r="H836" i="24" s="1"/>
  <c r="G837" i="24"/>
  <c r="G836" i="24" s="1"/>
  <c r="G835" i="24" s="1"/>
  <c r="G834" i="24" s="1"/>
  <c r="I836" i="24"/>
  <c r="I835" i="24"/>
  <c r="I834" i="24" s="1"/>
  <c r="H835" i="24"/>
  <c r="H834" i="24"/>
  <c r="G830" i="24"/>
  <c r="G829" i="24"/>
  <c r="G828" i="24" s="1"/>
  <c r="G827" i="24" s="1"/>
  <c r="G826" i="24" s="1"/>
  <c r="I824" i="24"/>
  <c r="I823" i="24" s="1"/>
  <c r="I822" i="24" s="1"/>
  <c r="H824" i="24"/>
  <c r="G824" i="24"/>
  <c r="H823" i="24"/>
  <c r="H822" i="24" s="1"/>
  <c r="H821" i="24" s="1"/>
  <c r="G823" i="24"/>
  <c r="G822" i="24" s="1"/>
  <c r="I821" i="24"/>
  <c r="G821" i="24"/>
  <c r="H819" i="24"/>
  <c r="H818" i="24" s="1"/>
  <c r="H817" i="24" s="1"/>
  <c r="I815" i="24"/>
  <c r="I814" i="24" s="1"/>
  <c r="H815" i="24"/>
  <c r="H814" i="24" s="1"/>
  <c r="H813" i="24" s="1"/>
  <c r="G815" i="24"/>
  <c r="G814" i="24" s="1"/>
  <c r="G813" i="24" s="1"/>
  <c r="G812" i="24" s="1"/>
  <c r="G811" i="24" s="1"/>
  <c r="I813" i="24"/>
  <c r="I812" i="24" s="1"/>
  <c r="I811" i="24" s="1"/>
  <c r="H812" i="24"/>
  <c r="H811" i="24" s="1"/>
  <c r="H804" i="24"/>
  <c r="I803" i="24"/>
  <c r="I802" i="24" s="1"/>
  <c r="I801" i="24" s="1"/>
  <c r="H803" i="24"/>
  <c r="G803" i="24"/>
  <c r="H802" i="24"/>
  <c r="H801" i="24" s="1"/>
  <c r="G802" i="24"/>
  <c r="G801" i="24" s="1"/>
  <c r="G799" i="24"/>
  <c r="G797" i="24"/>
  <c r="G796" i="24" s="1"/>
  <c r="G794" i="24"/>
  <c r="G793" i="24" s="1"/>
  <c r="I791" i="24"/>
  <c r="I790" i="24" s="1"/>
  <c r="H791" i="24"/>
  <c r="G791" i="24"/>
  <c r="G790" i="24" s="1"/>
  <c r="H790" i="24"/>
  <c r="I788" i="24"/>
  <c r="I787" i="24" s="1"/>
  <c r="H788" i="24"/>
  <c r="G788" i="24"/>
  <c r="H787" i="24"/>
  <c r="H778" i="24" s="1"/>
  <c r="H777" i="24" s="1"/>
  <c r="H776" i="24" s="1"/>
  <c r="H775" i="24" s="1"/>
  <c r="H774" i="24" s="1"/>
  <c r="G787" i="24"/>
  <c r="I785" i="24"/>
  <c r="H785" i="24"/>
  <c r="G785" i="24"/>
  <c r="G779" i="24" s="1"/>
  <c r="G778" i="24" s="1"/>
  <c r="G777" i="24" s="1"/>
  <c r="G784" i="24"/>
  <c r="I783" i="24"/>
  <c r="I782" i="24" s="1"/>
  <c r="H783" i="24"/>
  <c r="G783" i="24"/>
  <c r="G782" i="24" s="1"/>
  <c r="H782" i="24"/>
  <c r="G781" i="24"/>
  <c r="G780" i="24" s="1"/>
  <c r="I780" i="24"/>
  <c r="I779" i="24" s="1"/>
  <c r="I778" i="24" s="1"/>
  <c r="I777" i="24" s="1"/>
  <c r="H780" i="24"/>
  <c r="H779" i="24" s="1"/>
  <c r="I776" i="24"/>
  <c r="I775" i="24" s="1"/>
  <c r="I774" i="24" s="1"/>
  <c r="I770" i="24"/>
  <c r="I769" i="24" s="1"/>
  <c r="I768" i="24" s="1"/>
  <c r="I711" i="24" s="1"/>
  <c r="I710" i="24" s="1"/>
  <c r="G766" i="24"/>
  <c r="G765" i="24" s="1"/>
  <c r="G764" i="24"/>
  <c r="I763" i="24"/>
  <c r="I762" i="24" s="1"/>
  <c r="H763" i="24"/>
  <c r="G763" i="24"/>
  <c r="H762" i="24"/>
  <c r="G762" i="24"/>
  <c r="G761" i="24"/>
  <c r="I760" i="24"/>
  <c r="H760" i="24"/>
  <c r="H759" i="24" s="1"/>
  <c r="G760" i="24"/>
  <c r="G759" i="24" s="1"/>
  <c r="I759" i="24"/>
  <c r="G757" i="24"/>
  <c r="G756" i="24"/>
  <c r="G755" i="24" s="1"/>
  <c r="G754" i="24" s="1"/>
  <c r="G753" i="24" s="1"/>
  <c r="G751" i="24"/>
  <c r="G750" i="24" s="1"/>
  <c r="G749" i="24"/>
  <c r="G747" i="24"/>
  <c r="G746" i="24" s="1"/>
  <c r="G745" i="24" s="1"/>
  <c r="G744" i="24"/>
  <c r="G743" i="24" s="1"/>
  <c r="G742" i="24" s="1"/>
  <c r="G741" i="24" s="1"/>
  <c r="G738" i="24"/>
  <c r="G736" i="24"/>
  <c r="G735" i="24" s="1"/>
  <c r="G731" i="24" s="1"/>
  <c r="G733" i="24"/>
  <c r="G732" i="24" s="1"/>
  <c r="G726" i="24"/>
  <c r="G725" i="24" s="1"/>
  <c r="G724" i="24"/>
  <c r="G723" i="24"/>
  <c r="G722" i="24"/>
  <c r="G721" i="24" s="1"/>
  <c r="G720" i="24" s="1"/>
  <c r="G719" i="24"/>
  <c r="G718" i="24" s="1"/>
  <c r="G717" i="24" s="1"/>
  <c r="I718" i="24"/>
  <c r="H718" i="24"/>
  <c r="I717" i="24"/>
  <c r="I713" i="24" s="1"/>
  <c r="I712" i="24" s="1"/>
  <c r="H717" i="24"/>
  <c r="G715" i="24"/>
  <c r="G714" i="24" s="1"/>
  <c r="G713" i="24"/>
  <c r="G712" i="24" s="1"/>
  <c r="G711" i="24"/>
  <c r="G710" i="24" s="1"/>
  <c r="G708" i="24"/>
  <c r="G707" i="24" s="1"/>
  <c r="G705" i="24"/>
  <c r="G704" i="24" s="1"/>
  <c r="G702" i="24"/>
  <c r="G701" i="24" s="1"/>
  <c r="G695" i="24"/>
  <c r="G694" i="24" s="1"/>
  <c r="G693" i="24" s="1"/>
  <c r="G692" i="24" s="1"/>
  <c r="I690" i="24"/>
  <c r="I689" i="24" s="1"/>
  <c r="H690" i="24"/>
  <c r="H689" i="24" s="1"/>
  <c r="G690" i="24"/>
  <c r="G689" i="24" s="1"/>
  <c r="G685" i="24" s="1"/>
  <c r="G684" i="24" s="1"/>
  <c r="I688" i="24"/>
  <c r="I687" i="24" s="1"/>
  <c r="H688" i="24"/>
  <c r="G688" i="24"/>
  <c r="G687" i="24" s="1"/>
  <c r="G686" i="24" s="1"/>
  <c r="H687" i="24"/>
  <c r="I686" i="24"/>
  <c r="H686" i="24"/>
  <c r="H685" i="24"/>
  <c r="H684" i="24" s="1"/>
  <c r="G683" i="24"/>
  <c r="I681" i="24"/>
  <c r="H681" i="24"/>
  <c r="G681" i="24"/>
  <c r="I679" i="24"/>
  <c r="I678" i="24" s="1"/>
  <c r="I677" i="24" s="1"/>
  <c r="I676" i="24" s="1"/>
  <c r="H679" i="24"/>
  <c r="H678" i="24" s="1"/>
  <c r="G679" i="24"/>
  <c r="G678" i="24"/>
  <c r="G677" i="24" s="1"/>
  <c r="G676" i="24" s="1"/>
  <c r="H677" i="24"/>
  <c r="H676" i="24" s="1"/>
  <c r="I674" i="24"/>
  <c r="I673" i="24" s="1"/>
  <c r="I672" i="24" s="1"/>
  <c r="H674" i="24"/>
  <c r="G674" i="24"/>
  <c r="H673" i="24"/>
  <c r="H672" i="24" s="1"/>
  <c r="H671" i="24" s="1"/>
  <c r="H670" i="24" s="1"/>
  <c r="G673" i="24"/>
  <c r="G672" i="24"/>
  <c r="G671" i="24" s="1"/>
  <c r="I671" i="24"/>
  <c r="G668" i="24"/>
  <c r="G667" i="24" s="1"/>
  <c r="G666" i="24"/>
  <c r="G665" i="24" s="1"/>
  <c r="G664" i="24"/>
  <c r="G663" i="24" s="1"/>
  <c r="I658" i="24"/>
  <c r="H658" i="24"/>
  <c r="I657" i="24"/>
  <c r="I656" i="24" s="1"/>
  <c r="I655" i="24" s="1"/>
  <c r="I643" i="24" s="1"/>
  <c r="H657" i="24"/>
  <c r="H656" i="24" s="1"/>
  <c r="H655" i="24"/>
  <c r="H643" i="24" s="1"/>
  <c r="I653" i="24"/>
  <c r="H653" i="24"/>
  <c r="G653" i="24"/>
  <c r="G652" i="24" s="1"/>
  <c r="I652" i="24"/>
  <c r="I651" i="24" s="1"/>
  <c r="I644" i="24" s="1"/>
  <c r="H652" i="24"/>
  <c r="H651" i="24" s="1"/>
  <c r="G651" i="24"/>
  <c r="G650" i="24"/>
  <c r="G649" i="24"/>
  <c r="I647" i="24"/>
  <c r="I646" i="24" s="1"/>
  <c r="I645" i="24" s="1"/>
  <c r="H647" i="24"/>
  <c r="G647" i="24"/>
  <c r="H646" i="24"/>
  <c r="H645" i="24" s="1"/>
  <c r="H644" i="24" s="1"/>
  <c r="G646" i="24"/>
  <c r="G645" i="24" s="1"/>
  <c r="G644" i="24"/>
  <c r="G643" i="24" s="1"/>
  <c r="I641" i="24"/>
  <c r="I640" i="24"/>
  <c r="I639" i="24"/>
  <c r="I634" i="24" s="1"/>
  <c r="G638" i="24"/>
  <c r="I637" i="24"/>
  <c r="I636" i="24" s="1"/>
  <c r="H637" i="24"/>
  <c r="H636" i="24" s="1"/>
  <c r="H635" i="24" s="1"/>
  <c r="G637" i="24"/>
  <c r="G636" i="24" s="1"/>
  <c r="I635" i="24"/>
  <c r="G635" i="24"/>
  <c r="G634" i="24" s="1"/>
  <c r="H634" i="24"/>
  <c r="I632" i="24"/>
  <c r="I631" i="24"/>
  <c r="I629" i="24"/>
  <c r="I628" i="24" s="1"/>
  <c r="I626" i="24"/>
  <c r="I625" i="24" s="1"/>
  <c r="I624" i="24" s="1"/>
  <c r="G623" i="24"/>
  <c r="G622" i="24"/>
  <c r="G621" i="24" s="1"/>
  <c r="G620" i="24" s="1"/>
  <c r="G619" i="24" s="1"/>
  <c r="I617" i="24"/>
  <c r="H617" i="24"/>
  <c r="H616" i="24" s="1"/>
  <c r="G617" i="24"/>
  <c r="I616" i="24"/>
  <c r="G616" i="24"/>
  <c r="H615" i="24"/>
  <c r="G615" i="24"/>
  <c r="I614" i="24"/>
  <c r="H614" i="24"/>
  <c r="H613" i="24" s="1"/>
  <c r="G614" i="24"/>
  <c r="G613" i="24" s="1"/>
  <c r="I613" i="24"/>
  <c r="I611" i="24"/>
  <c r="I610" i="24" s="1"/>
  <c r="H611" i="24"/>
  <c r="H610" i="24" s="1"/>
  <c r="H600" i="24" s="1"/>
  <c r="H599" i="24" s="1"/>
  <c r="H598" i="24" s="1"/>
  <c r="G611" i="24"/>
  <c r="G610" i="24"/>
  <c r="I608" i="24"/>
  <c r="H608" i="24"/>
  <c r="H607" i="24" s="1"/>
  <c r="G608" i="24"/>
  <c r="G607" i="24" s="1"/>
  <c r="I607" i="24"/>
  <c r="I605" i="24"/>
  <c r="I604" i="24" s="1"/>
  <c r="H605" i="24"/>
  <c r="H604" i="24" s="1"/>
  <c r="G605" i="24"/>
  <c r="G604" i="24"/>
  <c r="G602" i="24"/>
  <c r="G601" i="24"/>
  <c r="I596" i="24"/>
  <c r="I595" i="24" s="1"/>
  <c r="I593" i="24"/>
  <c r="I592" i="24"/>
  <c r="I590" i="24"/>
  <c r="I589" i="24" s="1"/>
  <c r="I587" i="24"/>
  <c r="I586" i="24"/>
  <c r="I585" i="24"/>
  <c r="I583" i="24"/>
  <c r="H583" i="24"/>
  <c r="H582" i="24" s="1"/>
  <c r="G583" i="24"/>
  <c r="I582" i="24"/>
  <c r="G582" i="24"/>
  <c r="I580" i="24"/>
  <c r="H580" i="24"/>
  <c r="H579" i="24" s="1"/>
  <c r="G580" i="24"/>
  <c r="I579" i="24"/>
  <c r="G579" i="24"/>
  <c r="I577" i="24"/>
  <c r="H577" i="24"/>
  <c r="H576" i="24" s="1"/>
  <c r="G577" i="24"/>
  <c r="I576" i="24"/>
  <c r="G576" i="24"/>
  <c r="I574" i="24"/>
  <c r="H574" i="24"/>
  <c r="G574" i="24"/>
  <c r="H573" i="24"/>
  <c r="G573" i="24"/>
  <c r="I571" i="24"/>
  <c r="H571" i="24"/>
  <c r="G571" i="24"/>
  <c r="G570" i="24" s="1"/>
  <c r="I570" i="24"/>
  <c r="I563" i="24" s="1"/>
  <c r="I562" i="24" s="1"/>
  <c r="I556" i="24" s="1"/>
  <c r="H570" i="24"/>
  <c r="G568" i="24"/>
  <c r="G567" i="24"/>
  <c r="H566" i="24"/>
  <c r="H565" i="24" s="1"/>
  <c r="H564" i="24" s="1"/>
  <c r="H563" i="24" s="1"/>
  <c r="H562" i="24" s="1"/>
  <c r="G566" i="24"/>
  <c r="I565" i="24"/>
  <c r="I564" i="24" s="1"/>
  <c r="G565" i="24"/>
  <c r="G564" i="24" s="1"/>
  <c r="G563" i="24" s="1"/>
  <c r="G562" i="24" s="1"/>
  <c r="G556" i="24" s="1"/>
  <c r="I561" i="24"/>
  <c r="I560" i="24" s="1"/>
  <c r="H561" i="24"/>
  <c r="H560" i="24" s="1"/>
  <c r="H559" i="24" s="1"/>
  <c r="G561" i="24"/>
  <c r="G560" i="24"/>
  <c r="G559" i="24" s="1"/>
  <c r="G558" i="24" s="1"/>
  <c r="G557" i="24" s="1"/>
  <c r="I559" i="24"/>
  <c r="I558" i="24" s="1"/>
  <c r="I557" i="24" s="1"/>
  <c r="H558" i="24"/>
  <c r="H557" i="24" s="1"/>
  <c r="H556" i="24" s="1"/>
  <c r="H555" i="24" s="1"/>
  <c r="G553" i="24"/>
  <c r="G552" i="24" s="1"/>
  <c r="G551" i="24" s="1"/>
  <c r="G549" i="24"/>
  <c r="G548" i="24"/>
  <c r="G547" i="24"/>
  <c r="G544" i="24"/>
  <c r="G543" i="24" s="1"/>
  <c r="G542" i="24" s="1"/>
  <c r="G541" i="24" s="1"/>
  <c r="G540" i="24"/>
  <c r="G538" i="24"/>
  <c r="G537" i="24" s="1"/>
  <c r="G536" i="24" s="1"/>
  <c r="G535" i="24" s="1"/>
  <c r="G534" i="24"/>
  <c r="G533" i="24" s="1"/>
  <c r="G532" i="24" s="1"/>
  <c r="G531" i="24" s="1"/>
  <c r="I529" i="24"/>
  <c r="I528" i="24" s="1"/>
  <c r="I527" i="24" s="1"/>
  <c r="H529" i="24"/>
  <c r="H528" i="24" s="1"/>
  <c r="H527" i="24" s="1"/>
  <c r="G529" i="24"/>
  <c r="G528" i="24"/>
  <c r="G527" i="24" s="1"/>
  <c r="G526" i="24"/>
  <c r="G525" i="24" s="1"/>
  <c r="I525" i="24"/>
  <c r="H525" i="24"/>
  <c r="H524" i="24" s="1"/>
  <c r="H523" i="24" s="1"/>
  <c r="I524" i="24"/>
  <c r="G524" i="24"/>
  <c r="G523" i="24" s="1"/>
  <c r="I523" i="24"/>
  <c r="I521" i="24"/>
  <c r="I520" i="24" s="1"/>
  <c r="H521" i="24"/>
  <c r="H520" i="24" s="1"/>
  <c r="H519" i="24" s="1"/>
  <c r="G521" i="24"/>
  <c r="G520" i="24" s="1"/>
  <c r="G519" i="24" s="1"/>
  <c r="I519" i="24"/>
  <c r="I517" i="24"/>
  <c r="H517" i="24"/>
  <c r="H516" i="24" s="1"/>
  <c r="G517" i="24"/>
  <c r="I516" i="24"/>
  <c r="I515" i="24" s="1"/>
  <c r="G516" i="24"/>
  <c r="H515" i="24"/>
  <c r="G515" i="24"/>
  <c r="I513" i="24"/>
  <c r="H513" i="24"/>
  <c r="G513" i="24"/>
  <c r="G512" i="24" s="1"/>
  <c r="I512" i="24"/>
  <c r="I511" i="24" s="1"/>
  <c r="I510" i="24" s="1"/>
  <c r="H512" i="24"/>
  <c r="H511" i="24"/>
  <c r="G511" i="24"/>
  <c r="I509" i="24"/>
  <c r="G507" i="24"/>
  <c r="G506" i="24"/>
  <c r="I504" i="24"/>
  <c r="H504" i="24"/>
  <c r="G504" i="24"/>
  <c r="I502" i="24"/>
  <c r="I501" i="24" s="1"/>
  <c r="H502" i="24"/>
  <c r="G502" i="24"/>
  <c r="G501" i="24" s="1"/>
  <c r="G500" i="24" s="1"/>
  <c r="H501" i="24"/>
  <c r="I500" i="24"/>
  <c r="H500" i="24"/>
  <c r="I498" i="24"/>
  <c r="I497" i="24"/>
  <c r="I496" i="24"/>
  <c r="G495" i="24"/>
  <c r="I494" i="24"/>
  <c r="H494" i="24"/>
  <c r="H491" i="24" s="1"/>
  <c r="G494" i="24"/>
  <c r="I492" i="24"/>
  <c r="H492" i="24"/>
  <c r="G492" i="24"/>
  <c r="I491" i="24"/>
  <c r="I490" i="24" s="1"/>
  <c r="I489" i="24" s="1"/>
  <c r="H490" i="24"/>
  <c r="H489" i="24" s="1"/>
  <c r="G487" i="24"/>
  <c r="G486" i="24" s="1"/>
  <c r="G485" i="24"/>
  <c r="G484" i="24" s="1"/>
  <c r="G483" i="24" s="1"/>
  <c r="I484" i="24"/>
  <c r="H484" i="24"/>
  <c r="I483" i="24"/>
  <c r="I482" i="24" s="1"/>
  <c r="I481" i="24" s="1"/>
  <c r="H483" i="24"/>
  <c r="H482" i="24" s="1"/>
  <c r="H481" i="24" s="1"/>
  <c r="G482" i="24"/>
  <c r="G481" i="24" s="1"/>
  <c r="I479" i="24"/>
  <c r="I478" i="24" s="1"/>
  <c r="H479" i="24"/>
  <c r="H478" i="24" s="1"/>
  <c r="G479" i="24"/>
  <c r="G478" i="24"/>
  <c r="I476" i="24"/>
  <c r="H476" i="24"/>
  <c r="H475" i="24" s="1"/>
  <c r="G476" i="24"/>
  <c r="I475" i="24"/>
  <c r="I474" i="24" s="1"/>
  <c r="G475" i="24"/>
  <c r="G474" i="24" s="1"/>
  <c r="H474" i="24"/>
  <c r="I472" i="24"/>
  <c r="I471" i="24" s="1"/>
  <c r="H472" i="24"/>
  <c r="H471" i="24" s="1"/>
  <c r="H470" i="24" s="1"/>
  <c r="G472" i="24"/>
  <c r="G471" i="24"/>
  <c r="G470" i="24" s="1"/>
  <c r="G469" i="24" s="1"/>
  <c r="I470" i="24"/>
  <c r="I469" i="24" s="1"/>
  <c r="H469" i="24"/>
  <c r="G468" i="24"/>
  <c r="G467" i="24" s="1"/>
  <c r="G466" i="24" s="1"/>
  <c r="I467" i="24"/>
  <c r="H467" i="24"/>
  <c r="I466" i="24"/>
  <c r="I465" i="24" s="1"/>
  <c r="H466" i="24"/>
  <c r="H465" i="24" s="1"/>
  <c r="G465" i="24"/>
  <c r="I463" i="24"/>
  <c r="I462" i="24" s="1"/>
  <c r="I461" i="24" s="1"/>
  <c r="I449" i="24" s="1"/>
  <c r="H463" i="24"/>
  <c r="G463" i="24"/>
  <c r="G462" i="24" s="1"/>
  <c r="H462" i="24"/>
  <c r="H461" i="24" s="1"/>
  <c r="G461" i="24"/>
  <c r="I459" i="24"/>
  <c r="H459" i="24"/>
  <c r="G459" i="24"/>
  <c r="I458" i="24"/>
  <c r="I457" i="24" s="1"/>
  <c r="H458" i="24"/>
  <c r="G458" i="24"/>
  <c r="G457" i="24" s="1"/>
  <c r="H457" i="24"/>
  <c r="H456" i="24" s="1"/>
  <c r="H453" i="24" s="1"/>
  <c r="H449" i="24" s="1"/>
  <c r="H444" i="24" s="1"/>
  <c r="I456" i="24"/>
  <c r="I453" i="24" s="1"/>
  <c r="G456" i="24"/>
  <c r="G453" i="24"/>
  <c r="G449" i="24" s="1"/>
  <c r="G452" i="24"/>
  <c r="G451" i="24" s="1"/>
  <c r="G450" i="24"/>
  <c r="I447" i="24"/>
  <c r="I446" i="24" s="1"/>
  <c r="H447" i="24"/>
  <c r="G447" i="24"/>
  <c r="G446" i="24" s="1"/>
  <c r="G445" i="24" s="1"/>
  <c r="H446" i="24"/>
  <c r="H445" i="24" s="1"/>
  <c r="I445" i="24"/>
  <c r="I442" i="24"/>
  <c r="I441" i="24"/>
  <c r="I440" i="24"/>
  <c r="I438" i="24"/>
  <c r="H438" i="24"/>
  <c r="H437" i="24" s="1"/>
  <c r="G438" i="24"/>
  <c r="G437" i="24" s="1"/>
  <c r="G436" i="24" s="1"/>
  <c r="G435" i="24" s="1"/>
  <c r="I437" i="24"/>
  <c r="I436" i="24" s="1"/>
  <c r="H436" i="24"/>
  <c r="H435" i="24" s="1"/>
  <c r="I435" i="24"/>
  <c r="I433" i="24"/>
  <c r="H433" i="24"/>
  <c r="H432" i="24" s="1"/>
  <c r="H431" i="24" s="1"/>
  <c r="G433" i="24"/>
  <c r="I432" i="24"/>
  <c r="G432" i="24"/>
  <c r="G431" i="24" s="1"/>
  <c r="I431" i="24"/>
  <c r="I429" i="24"/>
  <c r="H429" i="24"/>
  <c r="G429" i="24"/>
  <c r="I427" i="24"/>
  <c r="H427" i="24"/>
  <c r="G427" i="24"/>
  <c r="G424" i="24" s="1"/>
  <c r="G423" i="24" s="1"/>
  <c r="G418" i="24" s="1"/>
  <c r="G417" i="24" s="1"/>
  <c r="I426" i="24"/>
  <c r="H426" i="24"/>
  <c r="G426" i="24"/>
  <c r="G425" i="24" s="1"/>
  <c r="I425" i="24"/>
  <c r="I424" i="24" s="1"/>
  <c r="I423" i="24" s="1"/>
  <c r="H425" i="24"/>
  <c r="H424" i="24" s="1"/>
  <c r="H423" i="24"/>
  <c r="I421" i="24"/>
  <c r="I420" i="24" s="1"/>
  <c r="H421" i="24"/>
  <c r="G421" i="24"/>
  <c r="G420" i="24" s="1"/>
  <c r="G419" i="24" s="1"/>
  <c r="H420" i="24"/>
  <c r="I419" i="24"/>
  <c r="I418" i="24" s="1"/>
  <c r="I417" i="24" s="1"/>
  <c r="H419" i="24"/>
  <c r="I414" i="24"/>
  <c r="I413" i="24" s="1"/>
  <c r="I412" i="24" s="1"/>
  <c r="H414" i="24"/>
  <c r="G414" i="24"/>
  <c r="H413" i="24"/>
  <c r="H412" i="24" s="1"/>
  <c r="H411" i="24" s="1"/>
  <c r="G413" i="24"/>
  <c r="G412" i="24" s="1"/>
  <c r="G411" i="24" s="1"/>
  <c r="I411" i="24"/>
  <c r="I409" i="24"/>
  <c r="I408" i="24" s="1"/>
  <c r="H409" i="24"/>
  <c r="G409" i="24"/>
  <c r="G408" i="24" s="1"/>
  <c r="G407" i="24" s="1"/>
  <c r="G398" i="24" s="1"/>
  <c r="G392" i="24" s="1"/>
  <c r="H408" i="24"/>
  <c r="H407" i="24" s="1"/>
  <c r="I407" i="24"/>
  <c r="I405" i="24"/>
  <c r="I404" i="24" s="1"/>
  <c r="I403" i="24" s="1"/>
  <c r="H405" i="24"/>
  <c r="G405" i="24"/>
  <c r="H404" i="24"/>
  <c r="H403" i="24" s="1"/>
  <c r="G404" i="24"/>
  <c r="G403" i="24"/>
  <c r="I402" i="24"/>
  <c r="H402" i="24"/>
  <c r="G402" i="24"/>
  <c r="G401" i="24" s="1"/>
  <c r="I401" i="24"/>
  <c r="I400" i="24" s="1"/>
  <c r="I399" i="24" s="1"/>
  <c r="H401" i="24"/>
  <c r="H400" i="24" s="1"/>
  <c r="G400" i="24"/>
  <c r="G399" i="24" s="1"/>
  <c r="H399" i="24"/>
  <c r="H398" i="24" s="1"/>
  <c r="H392" i="24" s="1"/>
  <c r="I396" i="24"/>
  <c r="H396" i="24"/>
  <c r="G396" i="24"/>
  <c r="I395" i="24"/>
  <c r="I394" i="24" s="1"/>
  <c r="H395" i="24"/>
  <c r="H394" i="24" s="1"/>
  <c r="H393" i="24" s="1"/>
  <c r="G395" i="24"/>
  <c r="G394" i="24"/>
  <c r="G393" i="24" s="1"/>
  <c r="I393" i="24"/>
  <c r="I386" i="24"/>
  <c r="I385" i="24" s="1"/>
  <c r="I384" i="24" s="1"/>
  <c r="H386" i="24"/>
  <c r="G386" i="24"/>
  <c r="H385" i="24"/>
  <c r="H384" i="24" s="1"/>
  <c r="G385" i="24"/>
  <c r="G384" i="24" s="1"/>
  <c r="G383" i="24" s="1"/>
  <c r="I383" i="24"/>
  <c r="H383" i="24"/>
  <c r="H381" i="24"/>
  <c r="I380" i="24"/>
  <c r="I379" i="24" s="1"/>
  <c r="I378" i="24" s="1"/>
  <c r="H380" i="24"/>
  <c r="H379" i="24"/>
  <c r="H378" i="24" s="1"/>
  <c r="G376" i="24"/>
  <c r="G375" i="24"/>
  <c r="G374" i="24" s="1"/>
  <c r="G373" i="24" s="1"/>
  <c r="G372" i="24"/>
  <c r="I371" i="24"/>
  <c r="I370" i="24" s="1"/>
  <c r="I369" i="24" s="1"/>
  <c r="H371" i="24"/>
  <c r="G371" i="24"/>
  <c r="H370" i="24"/>
  <c r="H369" i="24" s="1"/>
  <c r="G370" i="24"/>
  <c r="G369" i="24" s="1"/>
  <c r="G368" i="24"/>
  <c r="G367" i="24" s="1"/>
  <c r="G366" i="24" s="1"/>
  <c r="I367" i="24"/>
  <c r="H367" i="24"/>
  <c r="I366" i="24"/>
  <c r="H366" i="24"/>
  <c r="H362" i="24" s="1"/>
  <c r="G364" i="24"/>
  <c r="G363" i="24"/>
  <c r="I362" i="24"/>
  <c r="I355" i="24" s="1"/>
  <c r="G362" i="24"/>
  <c r="G360" i="24"/>
  <c r="G359" i="24"/>
  <c r="G357" i="24"/>
  <c r="G356" i="24"/>
  <c r="G353" i="24"/>
  <c r="G352" i="24"/>
  <c r="G351" i="24" s="1"/>
  <c r="G346" i="24" s="1"/>
  <c r="I349" i="24"/>
  <c r="I348" i="24" s="1"/>
  <c r="H349" i="24"/>
  <c r="G349" i="24"/>
  <c r="G348" i="24" s="1"/>
  <c r="G347" i="24" s="1"/>
  <c r="H348" i="24"/>
  <c r="I347" i="24"/>
  <c r="I346" i="24" s="1"/>
  <c r="I342" i="24" s="1"/>
  <c r="H347" i="24"/>
  <c r="H346" i="24" s="1"/>
  <c r="G344" i="24"/>
  <c r="G343" i="24" s="1"/>
  <c r="I340" i="24"/>
  <c r="H340" i="24"/>
  <c r="H339" i="24" s="1"/>
  <c r="G340" i="24"/>
  <c r="I339" i="24"/>
  <c r="I335" i="24" s="1"/>
  <c r="I334" i="24" s="1"/>
  <c r="I333" i="24" s="1"/>
  <c r="G339" i="24"/>
  <c r="I337" i="24"/>
  <c r="H337" i="24"/>
  <c r="H336" i="24" s="1"/>
  <c r="G337" i="24"/>
  <c r="I336" i="24"/>
  <c r="G336" i="24"/>
  <c r="H335" i="24"/>
  <c r="H334" i="24" s="1"/>
  <c r="H333" i="24" s="1"/>
  <c r="G335" i="24"/>
  <c r="G334" i="24" s="1"/>
  <c r="G333" i="24" s="1"/>
  <c r="I330" i="24"/>
  <c r="H330" i="24"/>
  <c r="I329" i="24"/>
  <c r="H329" i="24"/>
  <c r="I327" i="24"/>
  <c r="H327" i="24"/>
  <c r="H326" i="24" s="1"/>
  <c r="G327" i="24"/>
  <c r="I326" i="24"/>
  <c r="I324" i="24"/>
  <c r="I321" i="24" s="1"/>
  <c r="I320" i="24" s="1"/>
  <c r="I263" i="24" s="1"/>
  <c r="H324" i="24"/>
  <c r="G324" i="24"/>
  <c r="I322" i="24"/>
  <c r="H322" i="24"/>
  <c r="H321" i="24" s="1"/>
  <c r="H320" i="24" s="1"/>
  <c r="H263" i="24" s="1"/>
  <c r="G322" i="24"/>
  <c r="G321" i="24"/>
  <c r="G320" i="24" s="1"/>
  <c r="I318" i="24"/>
  <c r="I317" i="24" s="1"/>
  <c r="H318" i="24"/>
  <c r="H317" i="24" s="1"/>
  <c r="H316" i="24" s="1"/>
  <c r="G318" i="24"/>
  <c r="G317" i="24" s="1"/>
  <c r="I316" i="24"/>
  <c r="G316" i="24"/>
  <c r="I313" i="24"/>
  <c r="H313" i="24"/>
  <c r="H312" i="24" s="1"/>
  <c r="G313" i="24"/>
  <c r="I312" i="24"/>
  <c r="I311" i="24" s="1"/>
  <c r="I310" i="24" s="1"/>
  <c r="G312" i="24"/>
  <c r="H311" i="24"/>
  <c r="H310" i="24" s="1"/>
  <c r="G311" i="24"/>
  <c r="G309" i="24"/>
  <c r="G308" i="24" s="1"/>
  <c r="G307" i="24" s="1"/>
  <c r="I305" i="24"/>
  <c r="I304" i="24" s="1"/>
  <c r="H305" i="24"/>
  <c r="G305" i="24"/>
  <c r="G304" i="24" s="1"/>
  <c r="G303" i="24" s="1"/>
  <c r="H304" i="24"/>
  <c r="H303" i="24" s="1"/>
  <c r="I303" i="24"/>
  <c r="G300" i="24"/>
  <c r="G299" i="24" s="1"/>
  <c r="G297" i="24"/>
  <c r="G296" i="24"/>
  <c r="G295" i="24"/>
  <c r="G293" i="24"/>
  <c r="G292" i="24"/>
  <c r="G291" i="24"/>
  <c r="G290" i="24"/>
  <c r="G289" i="24" s="1"/>
  <c r="G288" i="24" s="1"/>
  <c r="G287" i="24" s="1"/>
  <c r="I289" i="24"/>
  <c r="H289" i="24"/>
  <c r="H288" i="24" s="1"/>
  <c r="I288" i="24"/>
  <c r="I287" i="24" s="1"/>
  <c r="H287" i="24"/>
  <c r="I285" i="24"/>
  <c r="H285" i="24"/>
  <c r="G285" i="24"/>
  <c r="G284" i="24"/>
  <c r="I283" i="24"/>
  <c r="I282" i="24" s="1"/>
  <c r="H283" i="24"/>
  <c r="G283" i="24"/>
  <c r="H282" i="24"/>
  <c r="G282" i="24"/>
  <c r="G281" i="24"/>
  <c r="I280" i="24"/>
  <c r="H280" i="24"/>
  <c r="H279" i="24" s="1"/>
  <c r="G280" i="24"/>
  <c r="G279" i="24" s="1"/>
  <c r="I279" i="24"/>
  <c r="G278" i="24"/>
  <c r="G277" i="24" s="1"/>
  <c r="I277" i="24"/>
  <c r="H277" i="24"/>
  <c r="I276" i="24"/>
  <c r="G276" i="24"/>
  <c r="I274" i="24"/>
  <c r="H274" i="24"/>
  <c r="H273" i="24" s="1"/>
  <c r="G274" i="24"/>
  <c r="G273" i="24" s="1"/>
  <c r="I273" i="24"/>
  <c r="I272" i="24" s="1"/>
  <c r="H272" i="24"/>
  <c r="G269" i="24"/>
  <c r="G268" i="24"/>
  <c r="G267" i="24" s="1"/>
  <c r="I265" i="24"/>
  <c r="I264" i="24" s="1"/>
  <c r="H265" i="24"/>
  <c r="H264" i="24"/>
  <c r="I260" i="24"/>
  <c r="H260" i="24"/>
  <c r="G260" i="24"/>
  <c r="I259" i="24"/>
  <c r="I258" i="24" s="1"/>
  <c r="H259" i="24"/>
  <c r="G259" i="24"/>
  <c r="H258" i="24"/>
  <c r="H257" i="24" s="1"/>
  <c r="H256" i="24" s="1"/>
  <c r="H255" i="24" s="1"/>
  <c r="H254" i="24" s="1"/>
  <c r="H253" i="24" s="1"/>
  <c r="G258" i="24"/>
  <c r="G257" i="24"/>
  <c r="G256" i="24" s="1"/>
  <c r="G255" i="24" s="1"/>
  <c r="G254" i="24"/>
  <c r="G253" i="24"/>
  <c r="H252" i="24"/>
  <c r="G252" i="24"/>
  <c r="I251" i="24"/>
  <c r="H251" i="24"/>
  <c r="G251" i="24"/>
  <c r="G250" i="24"/>
  <c r="I249" i="24"/>
  <c r="I248" i="24" s="1"/>
  <c r="H249" i="24"/>
  <c r="H248" i="24" s="1"/>
  <c r="G249" i="24"/>
  <c r="G248" i="24"/>
  <c r="G246" i="24"/>
  <c r="G245" i="24" s="1"/>
  <c r="G244" i="24"/>
  <c r="G243" i="24" s="1"/>
  <c r="I243" i="24"/>
  <c r="I242" i="24" s="1"/>
  <c r="H243" i="24"/>
  <c r="H242" i="24"/>
  <c r="G242" i="24"/>
  <c r="G241" i="24"/>
  <c r="I240" i="24"/>
  <c r="I239" i="24" s="1"/>
  <c r="H240" i="24"/>
  <c r="G240" i="24"/>
  <c r="G239" i="24" s="1"/>
  <c r="G238" i="24"/>
  <c r="G237" i="24" s="1"/>
  <c r="G236" i="24" s="1"/>
  <c r="G235" i="24" s="1"/>
  <c r="I237" i="24"/>
  <c r="H237" i="24"/>
  <c r="H236" i="24" s="1"/>
  <c r="I236" i="24"/>
  <c r="I235" i="24"/>
  <c r="G234" i="24"/>
  <c r="G233" i="24"/>
  <c r="I231" i="24"/>
  <c r="I230" i="24" s="1"/>
  <c r="I229" i="24" s="1"/>
  <c r="H231" i="24"/>
  <c r="G231" i="24"/>
  <c r="G230" i="24" s="1"/>
  <c r="H230" i="24"/>
  <c r="H229" i="24"/>
  <c r="G229" i="24"/>
  <c r="G228" i="24"/>
  <c r="I227" i="24"/>
  <c r="I226" i="24" s="1"/>
  <c r="H227" i="24"/>
  <c r="H226" i="24" s="1"/>
  <c r="H225" i="24" s="1"/>
  <c r="G227" i="24"/>
  <c r="G226" i="24"/>
  <c r="G225" i="24" s="1"/>
  <c r="I225" i="24"/>
  <c r="I223" i="24"/>
  <c r="I222" i="24" s="1"/>
  <c r="I221" i="24" s="1"/>
  <c r="H223" i="24"/>
  <c r="G223" i="24"/>
  <c r="H222" i="24"/>
  <c r="H221" i="24" s="1"/>
  <c r="G222" i="24"/>
  <c r="G221" i="24" s="1"/>
  <c r="I219" i="24"/>
  <c r="I218" i="24" s="1"/>
  <c r="H219" i="24"/>
  <c r="G219" i="24"/>
  <c r="G218" i="24" s="1"/>
  <c r="H218" i="24"/>
  <c r="I216" i="24"/>
  <c r="I215" i="24" s="1"/>
  <c r="H216" i="24"/>
  <c r="H215" i="24" s="1"/>
  <c r="H214" i="24" s="1"/>
  <c r="H213" i="24" s="1"/>
  <c r="G216" i="24"/>
  <c r="G215" i="24"/>
  <c r="G214" i="24" s="1"/>
  <c r="I214" i="24"/>
  <c r="I213" i="24"/>
  <c r="I211" i="24"/>
  <c r="I210" i="24" s="1"/>
  <c r="H211" i="24"/>
  <c r="H210" i="24" s="1"/>
  <c r="H209" i="24" s="1"/>
  <c r="G211" i="24"/>
  <c r="G210" i="24" s="1"/>
  <c r="G209" i="24" s="1"/>
  <c r="I209" i="24"/>
  <c r="I207" i="24"/>
  <c r="I206" i="24" s="1"/>
  <c r="I205" i="24" s="1"/>
  <c r="I204" i="24" s="1"/>
  <c r="I203" i="24" s="1"/>
  <c r="H207" i="24"/>
  <c r="H206" i="24" s="1"/>
  <c r="H205" i="24" s="1"/>
  <c r="H204" i="24" s="1"/>
  <c r="H203" i="24" s="1"/>
  <c r="G207" i="24"/>
  <c r="G206" i="24"/>
  <c r="G205" i="24"/>
  <c r="G204" i="24" s="1"/>
  <c r="G203" i="24" s="1"/>
  <c r="G201" i="24"/>
  <c r="G199" i="24"/>
  <c r="G198" i="24"/>
  <c r="G197" i="24"/>
  <c r="G196" i="24"/>
  <c r="I194" i="24"/>
  <c r="I193" i="24" s="1"/>
  <c r="I192" i="24" s="1"/>
  <c r="H194" i="24"/>
  <c r="G194" i="24"/>
  <c r="H193" i="24"/>
  <c r="H192" i="24" s="1"/>
  <c r="H191" i="24" s="1"/>
  <c r="G193" i="24"/>
  <c r="G192" i="24"/>
  <c r="G191" i="24" s="1"/>
  <c r="I191" i="24"/>
  <c r="G189" i="24"/>
  <c r="G188" i="24" s="1"/>
  <c r="G187" i="24" s="1"/>
  <c r="G186" i="24" s="1"/>
  <c r="I184" i="24"/>
  <c r="I183" i="24" s="1"/>
  <c r="I182" i="24" s="1"/>
  <c r="H184" i="24"/>
  <c r="H183" i="24" s="1"/>
  <c r="H182" i="24" s="1"/>
  <c r="H181" i="24" s="1"/>
  <c r="G184" i="24"/>
  <c r="G183" i="24"/>
  <c r="G182" i="24"/>
  <c r="G181" i="24" s="1"/>
  <c r="I181" i="24"/>
  <c r="I179" i="24"/>
  <c r="I178" i="24" s="1"/>
  <c r="I177" i="24" s="1"/>
  <c r="H179" i="24"/>
  <c r="G179" i="24"/>
  <c r="H178" i="24"/>
  <c r="H177" i="24" s="1"/>
  <c r="G178" i="24"/>
  <c r="G177" i="24"/>
  <c r="I175" i="24"/>
  <c r="I174" i="24" s="1"/>
  <c r="I173" i="24" s="1"/>
  <c r="H175" i="24"/>
  <c r="G175" i="24"/>
  <c r="G174" i="24" s="1"/>
  <c r="H174" i="24"/>
  <c r="H173" i="24"/>
  <c r="G173" i="24"/>
  <c r="I171" i="24"/>
  <c r="H171" i="24"/>
  <c r="H170" i="24" s="1"/>
  <c r="G171" i="24"/>
  <c r="G170" i="24" s="1"/>
  <c r="G169" i="24" s="1"/>
  <c r="I170" i="24"/>
  <c r="I169" i="24"/>
  <c r="H169" i="24"/>
  <c r="G167" i="24"/>
  <c r="G166" i="24"/>
  <c r="G165" i="24"/>
  <c r="I163" i="24"/>
  <c r="H163" i="24"/>
  <c r="H162" i="24" s="1"/>
  <c r="G163" i="24"/>
  <c r="G162" i="24" s="1"/>
  <c r="G161" i="24" s="1"/>
  <c r="I162" i="24"/>
  <c r="I161" i="24"/>
  <c r="H161" i="24"/>
  <c r="G155" i="24"/>
  <c r="G154" i="24"/>
  <c r="G153" i="24"/>
  <c r="I151" i="24"/>
  <c r="H151" i="24"/>
  <c r="G151" i="24"/>
  <c r="G148" i="24" s="1"/>
  <c r="G147" i="24" s="1"/>
  <c r="G146" i="24" s="1"/>
  <c r="I149" i="24"/>
  <c r="H149" i="24"/>
  <c r="G149" i="24"/>
  <c r="I148" i="24"/>
  <c r="I147" i="24" s="1"/>
  <c r="H148" i="24"/>
  <c r="H147" i="24"/>
  <c r="H146" i="24" s="1"/>
  <c r="I144" i="24"/>
  <c r="I143" i="24" s="1"/>
  <c r="I142" i="24" s="1"/>
  <c r="I141" i="24" s="1"/>
  <c r="H144" i="24"/>
  <c r="G144" i="24"/>
  <c r="G143" i="24" s="1"/>
  <c r="H143" i="24"/>
  <c r="H142" i="24"/>
  <c r="H141" i="24" s="1"/>
  <c r="G142" i="24"/>
  <c r="G141" i="24"/>
  <c r="G139" i="24"/>
  <c r="G138" i="24" s="1"/>
  <c r="G137" i="24" s="1"/>
  <c r="G136" i="24"/>
  <c r="G133" i="24"/>
  <c r="G132" i="24"/>
  <c r="G131" i="24" s="1"/>
  <c r="G130" i="24" s="1"/>
  <c r="G128" i="24"/>
  <c r="G127" i="24" s="1"/>
  <c r="G126" i="24" s="1"/>
  <c r="G125" i="24" s="1"/>
  <c r="G124" i="24" s="1"/>
  <c r="I122" i="24"/>
  <c r="I121" i="24" s="1"/>
  <c r="H122" i="24"/>
  <c r="G122" i="24"/>
  <c r="G121" i="24" s="1"/>
  <c r="H121" i="24"/>
  <c r="G119" i="24"/>
  <c r="G118" i="24"/>
  <c r="G117" i="24"/>
  <c r="G116" i="24"/>
  <c r="I115" i="24"/>
  <c r="H115" i="24"/>
  <c r="G115" i="24"/>
  <c r="G114" i="24"/>
  <c r="I113" i="24"/>
  <c r="I112" i="24" s="1"/>
  <c r="H113" i="24"/>
  <c r="H112" i="24" s="1"/>
  <c r="G113" i="24"/>
  <c r="G112" i="24"/>
  <c r="G110" i="24"/>
  <c r="G109" i="24" s="1"/>
  <c r="I107" i="24"/>
  <c r="I106" i="24" s="1"/>
  <c r="H107" i="24"/>
  <c r="H106" i="24" s="1"/>
  <c r="G107" i="24"/>
  <c r="G106" i="24"/>
  <c r="I104" i="24"/>
  <c r="H104" i="24"/>
  <c r="G104" i="24"/>
  <c r="I102" i="24"/>
  <c r="I101" i="24" s="1"/>
  <c r="H102" i="24"/>
  <c r="G102" i="24"/>
  <c r="H101" i="24"/>
  <c r="G101" i="24"/>
  <c r="I99" i="24"/>
  <c r="H99" i="24"/>
  <c r="G99" i="24"/>
  <c r="I97" i="24"/>
  <c r="I96" i="24" s="1"/>
  <c r="H97" i="24"/>
  <c r="G97" i="24"/>
  <c r="H96" i="24"/>
  <c r="I94" i="24"/>
  <c r="H94" i="24"/>
  <c r="G94" i="24"/>
  <c r="I92" i="24"/>
  <c r="H92" i="24"/>
  <c r="G92" i="24"/>
  <c r="I90" i="24"/>
  <c r="I89" i="24" s="1"/>
  <c r="H90" i="24"/>
  <c r="G90" i="24"/>
  <c r="H89" i="24"/>
  <c r="I87" i="24"/>
  <c r="H87" i="24"/>
  <c r="G87" i="24"/>
  <c r="I85" i="24"/>
  <c r="H85" i="24"/>
  <c r="H84" i="24" s="1"/>
  <c r="G85" i="24"/>
  <c r="I84" i="24"/>
  <c r="I82" i="24"/>
  <c r="H82" i="24"/>
  <c r="G82" i="24"/>
  <c r="I80" i="24"/>
  <c r="H80" i="24"/>
  <c r="G80" i="24"/>
  <c r="G79" i="24" s="1"/>
  <c r="I77" i="24"/>
  <c r="H77" i="24"/>
  <c r="G77" i="24"/>
  <c r="I75" i="24"/>
  <c r="H75" i="24"/>
  <c r="G75" i="24"/>
  <c r="I73" i="24"/>
  <c r="I72" i="24" s="1"/>
  <c r="H73" i="24"/>
  <c r="G73" i="24"/>
  <c r="G72" i="24"/>
  <c r="I67" i="24"/>
  <c r="H67" i="24"/>
  <c r="H66" i="24" s="1"/>
  <c r="G67" i="24"/>
  <c r="G66" i="24" s="1"/>
  <c r="I66" i="24"/>
  <c r="G64" i="24"/>
  <c r="G63" i="24"/>
  <c r="I59" i="24"/>
  <c r="I58" i="24" s="1"/>
  <c r="I57" i="24" s="1"/>
  <c r="H59" i="24"/>
  <c r="G59" i="24"/>
  <c r="H58" i="24"/>
  <c r="H57" i="24" s="1"/>
  <c r="H56" i="24" s="1"/>
  <c r="H55" i="24" s="1"/>
  <c r="H48" i="24" s="1"/>
  <c r="H47" i="24" s="1"/>
  <c r="G58" i="24"/>
  <c r="G57" i="24"/>
  <c r="G56" i="24" s="1"/>
  <c r="G55" i="24" s="1"/>
  <c r="I56" i="24"/>
  <c r="I55" i="24"/>
  <c r="I48" i="24" s="1"/>
  <c r="I53" i="24"/>
  <c r="I52" i="24" s="1"/>
  <c r="H53" i="24"/>
  <c r="H52" i="24" s="1"/>
  <c r="H51" i="24" s="1"/>
  <c r="G53" i="24"/>
  <c r="G52" i="24" s="1"/>
  <c r="G51" i="24" s="1"/>
  <c r="G50" i="24" s="1"/>
  <c r="G49" i="24" s="1"/>
  <c r="I51" i="24"/>
  <c r="I50" i="24"/>
  <c r="I49" i="24" s="1"/>
  <c r="H50" i="24"/>
  <c r="H49" i="24" s="1"/>
  <c r="G48" i="24"/>
  <c r="G47" i="24" s="1"/>
  <c r="I47" i="24"/>
  <c r="G45" i="24"/>
  <c r="G44" i="24"/>
  <c r="G43" i="24" s="1"/>
  <c r="G42" i="24" s="1"/>
  <c r="I40" i="24"/>
  <c r="I39" i="24" s="1"/>
  <c r="I38" i="24" s="1"/>
  <c r="I37" i="24" s="1"/>
  <c r="I36" i="24" s="1"/>
  <c r="H40" i="24"/>
  <c r="H39" i="24" s="1"/>
  <c r="H38" i="24" s="1"/>
  <c r="H37" i="24" s="1"/>
  <c r="H36" i="24" s="1"/>
  <c r="G40" i="24"/>
  <c r="G39" i="24"/>
  <c r="G38" i="24"/>
  <c r="G37" i="24" s="1"/>
  <c r="G36" i="24" s="1"/>
  <c r="G35" i="24"/>
  <c r="G34" i="24"/>
  <c r="G33" i="24"/>
  <c r="G32" i="24" s="1"/>
  <c r="G31" i="24" s="1"/>
  <c r="G30" i="24"/>
  <c r="I28" i="24"/>
  <c r="H28" i="24"/>
  <c r="G28" i="24"/>
  <c r="I26" i="24"/>
  <c r="H26" i="24"/>
  <c r="H25" i="24" s="1"/>
  <c r="H24" i="24" s="1"/>
  <c r="H23" i="24" s="1"/>
  <c r="H19" i="24" s="1"/>
  <c r="H18" i="24" s="1"/>
  <c r="H17" i="24" s="1"/>
  <c r="G26" i="24"/>
  <c r="G25" i="24"/>
  <c r="G24" i="24"/>
  <c r="G23" i="24" s="1"/>
  <c r="G19" i="24" s="1"/>
  <c r="G18" i="24" s="1"/>
  <c r="G17" i="24" s="1"/>
  <c r="I22" i="24"/>
  <c r="H22" i="24"/>
  <c r="G22" i="24"/>
  <c r="I21" i="24"/>
  <c r="H21" i="24"/>
  <c r="G21" i="24"/>
  <c r="I20" i="24"/>
  <c r="H20" i="24"/>
  <c r="G20" i="24"/>
  <c r="H931" i="23"/>
  <c r="H930" i="23"/>
  <c r="H929" i="23"/>
  <c r="F926" i="23"/>
  <c r="F925" i="23" s="1"/>
  <c r="F923" i="23"/>
  <c r="F922" i="23" s="1"/>
  <c r="F921" i="23"/>
  <c r="F920" i="23" s="1"/>
  <c r="H920" i="23"/>
  <c r="G920" i="23"/>
  <c r="G919" i="23" s="1"/>
  <c r="H919" i="23"/>
  <c r="F919" i="23"/>
  <c r="F918" i="23"/>
  <c r="H917" i="23"/>
  <c r="G917" i="23"/>
  <c r="F917" i="23"/>
  <c r="F916" i="23" s="1"/>
  <c r="H916" i="23"/>
  <c r="G916" i="23"/>
  <c r="H914" i="23"/>
  <c r="H913" i="23" s="1"/>
  <c r="G914" i="23"/>
  <c r="G913" i="23" s="1"/>
  <c r="G912" i="23" s="1"/>
  <c r="G911" i="23" s="1"/>
  <c r="F914" i="23"/>
  <c r="F913" i="23"/>
  <c r="H912" i="23"/>
  <c r="H911" i="23" s="1"/>
  <c r="F912" i="23"/>
  <c r="F911" i="23" s="1"/>
  <c r="H909" i="23"/>
  <c r="H908" i="23" s="1"/>
  <c r="G909" i="23"/>
  <c r="G908" i="23" s="1"/>
  <c r="F909" i="23"/>
  <c r="F908" i="23"/>
  <c r="H907" i="23"/>
  <c r="H906" i="23" s="1"/>
  <c r="H905" i="23" s="1"/>
  <c r="H904" i="23" s="1"/>
  <c r="G907" i="23"/>
  <c r="F907" i="23"/>
  <c r="F906" i="23" s="1"/>
  <c r="G906" i="23"/>
  <c r="G905" i="23" s="1"/>
  <c r="G904" i="23" s="1"/>
  <c r="F905" i="23"/>
  <c r="F904" i="23" s="1"/>
  <c r="H902" i="23"/>
  <c r="H901" i="23" s="1"/>
  <c r="G902" i="23"/>
  <c r="F902" i="23"/>
  <c r="F901" i="23" s="1"/>
  <c r="G901" i="23"/>
  <c r="H899" i="23"/>
  <c r="H898" i="23" s="1"/>
  <c r="G899" i="23"/>
  <c r="F899" i="23"/>
  <c r="G898" i="23"/>
  <c r="F898" i="23"/>
  <c r="F897" i="23"/>
  <c r="H896" i="23"/>
  <c r="G896" i="23"/>
  <c r="G895" i="23" s="1"/>
  <c r="G894" i="23" s="1"/>
  <c r="G893" i="23" s="1"/>
  <c r="F896" i="23"/>
  <c r="F895" i="23" s="1"/>
  <c r="F894" i="23" s="1"/>
  <c r="H895" i="23"/>
  <c r="F893" i="23"/>
  <c r="H892" i="23"/>
  <c r="G892" i="23"/>
  <c r="G891" i="23" s="1"/>
  <c r="G890" i="23" s="1"/>
  <c r="F892" i="23"/>
  <c r="H891" i="23"/>
  <c r="H890" i="23" s="1"/>
  <c r="F891" i="23"/>
  <c r="F890" i="23" s="1"/>
  <c r="H889" i="23"/>
  <c r="H888" i="23" s="1"/>
  <c r="G889" i="23"/>
  <c r="G888" i="23" s="1"/>
  <c r="G887" i="23" s="1"/>
  <c r="G886" i="23" s="1"/>
  <c r="F889" i="23"/>
  <c r="F888" i="23"/>
  <c r="H887" i="23"/>
  <c r="H886" i="23" s="1"/>
  <c r="F887" i="23"/>
  <c r="F886" i="23" s="1"/>
  <c r="H884" i="23"/>
  <c r="H883" i="23" s="1"/>
  <c r="G884" i="23"/>
  <c r="G883" i="23" s="1"/>
  <c r="H881" i="23"/>
  <c r="H880" i="23" s="1"/>
  <c r="H879" i="23" s="1"/>
  <c r="H846" i="23" s="1"/>
  <c r="H845" i="23" s="1"/>
  <c r="G881" i="23"/>
  <c r="F877" i="23"/>
  <c r="F876" i="23" s="1"/>
  <c r="F869" i="23" s="1"/>
  <c r="F874" i="23"/>
  <c r="F873" i="23" s="1"/>
  <c r="F871" i="23"/>
  <c r="F870" i="23" s="1"/>
  <c r="F867" i="23"/>
  <c r="F866" i="23" s="1"/>
  <c r="H864" i="23"/>
  <c r="G864" i="23"/>
  <c r="G863" i="23" s="1"/>
  <c r="F864" i="23"/>
  <c r="F863" i="23" s="1"/>
  <c r="H863" i="23"/>
  <c r="H862" i="23"/>
  <c r="G862" i="23"/>
  <c r="H860" i="23"/>
  <c r="H859" i="23" s="1"/>
  <c r="G860" i="23"/>
  <c r="F860" i="23"/>
  <c r="F859" i="23" s="1"/>
  <c r="F858" i="23" s="1"/>
  <c r="G859" i="23"/>
  <c r="G858" i="23" s="1"/>
  <c r="H858" i="23"/>
  <c r="H856" i="23"/>
  <c r="G856" i="23"/>
  <c r="F856" i="23"/>
  <c r="H854" i="23"/>
  <c r="G854" i="23"/>
  <c r="G853" i="23" s="1"/>
  <c r="G852" i="23" s="1"/>
  <c r="F854" i="23"/>
  <c r="F853" i="23"/>
  <c r="F852" i="23" s="1"/>
  <c r="H850" i="23"/>
  <c r="H849" i="23" s="1"/>
  <c r="H848" i="23" s="1"/>
  <c r="G850" i="23"/>
  <c r="F850" i="23"/>
  <c r="G849" i="23"/>
  <c r="G848" i="23" s="1"/>
  <c r="F849" i="23"/>
  <c r="F848" i="23" s="1"/>
  <c r="H843" i="23"/>
  <c r="G843" i="23"/>
  <c r="G842" i="23" s="1"/>
  <c r="G841" i="23" s="1"/>
  <c r="G840" i="23" s="1"/>
  <c r="F843" i="23"/>
  <c r="F842" i="23" s="1"/>
  <c r="F841" i="23" s="1"/>
  <c r="H842" i="23"/>
  <c r="H841" i="23"/>
  <c r="H840" i="23" s="1"/>
  <c r="F840" i="23"/>
  <c r="H838" i="23"/>
  <c r="G838" i="23"/>
  <c r="G837" i="23" s="1"/>
  <c r="F838" i="23"/>
  <c r="H837" i="23"/>
  <c r="F837" i="23"/>
  <c r="H836" i="23"/>
  <c r="H835" i="23" s="1"/>
  <c r="H834" i="23" s="1"/>
  <c r="G836" i="23"/>
  <c r="F836" i="23"/>
  <c r="G835" i="23"/>
  <c r="F835" i="23"/>
  <c r="G834" i="23"/>
  <c r="F834" i="23"/>
  <c r="H831" i="23"/>
  <c r="G831" i="23" s="1"/>
  <c r="F831" i="23" s="1"/>
  <c r="H829" i="23"/>
  <c r="G829" i="23"/>
  <c r="F829" i="23"/>
  <c r="H827" i="23"/>
  <c r="H826" i="23" s="1"/>
  <c r="H825" i="23" s="1"/>
  <c r="H824" i="23" s="1"/>
  <c r="G827" i="23"/>
  <c r="F827" i="23"/>
  <c r="G826" i="23"/>
  <c r="G825" i="23" s="1"/>
  <c r="F826" i="23"/>
  <c r="F825" i="23"/>
  <c r="G824" i="23"/>
  <c r="F824" i="23"/>
  <c r="H822" i="23"/>
  <c r="G822" i="23"/>
  <c r="F822" i="23"/>
  <c r="F821" i="23" s="1"/>
  <c r="H821" i="23"/>
  <c r="H820" i="23" s="1"/>
  <c r="H819" i="23" s="1"/>
  <c r="G821" i="23"/>
  <c r="G820" i="23"/>
  <c r="G819" i="23" s="1"/>
  <c r="F820" i="23"/>
  <c r="F819" i="23" s="1"/>
  <c r="G816" i="23"/>
  <c r="G815" i="23"/>
  <c r="G814" i="23" s="1"/>
  <c r="H812" i="23"/>
  <c r="H811" i="23" s="1"/>
  <c r="G812" i="23"/>
  <c r="G811" i="23" s="1"/>
  <c r="G810" i="23" s="1"/>
  <c r="G809" i="23" s="1"/>
  <c r="G808" i="23" s="1"/>
  <c r="F812" i="23"/>
  <c r="F811" i="23"/>
  <c r="F810" i="23" s="1"/>
  <c r="F809" i="23" s="1"/>
  <c r="H810" i="23"/>
  <c r="H809" i="23"/>
  <c r="H808" i="23"/>
  <c r="F808" i="23"/>
  <c r="F806" i="23"/>
  <c r="F805" i="23"/>
  <c r="F804" i="23" s="1"/>
  <c r="G800" i="23"/>
  <c r="G799" i="23" s="1"/>
  <c r="G798" i="23" s="1"/>
  <c r="G797" i="23" s="1"/>
  <c r="H799" i="23"/>
  <c r="F799" i="23"/>
  <c r="H798" i="23"/>
  <c r="H797" i="23" s="1"/>
  <c r="F798" i="23"/>
  <c r="F797" i="23" s="1"/>
  <c r="F795" i="23"/>
  <c r="F794" i="23"/>
  <c r="H793" i="23"/>
  <c r="H792" i="23" s="1"/>
  <c r="G792" i="23"/>
  <c r="G791" i="23" s="1"/>
  <c r="F792" i="23"/>
  <c r="H791" i="23"/>
  <c r="F791" i="23"/>
  <c r="F788" i="23"/>
  <c r="F786" i="23"/>
  <c r="F785" i="23" s="1"/>
  <c r="H783" i="23"/>
  <c r="H782" i="23" s="1"/>
  <c r="G783" i="23"/>
  <c r="G782" i="23" s="1"/>
  <c r="F783" i="23"/>
  <c r="F782" i="23"/>
  <c r="F781" i="23"/>
  <c r="F780" i="23" s="1"/>
  <c r="F779" i="23" s="1"/>
  <c r="H780" i="23"/>
  <c r="G780" i="23"/>
  <c r="G779" i="23" s="1"/>
  <c r="H779" i="23"/>
  <c r="H777" i="23"/>
  <c r="G777" i="23"/>
  <c r="F777" i="23"/>
  <c r="F776" i="23"/>
  <c r="F775" i="23" s="1"/>
  <c r="H775" i="23"/>
  <c r="H774" i="23" s="1"/>
  <c r="H773" i="23" s="1"/>
  <c r="H772" i="23" s="1"/>
  <c r="G775" i="23"/>
  <c r="G774" i="23" s="1"/>
  <c r="F774" i="23"/>
  <c r="G773" i="23"/>
  <c r="G772" i="23" s="1"/>
  <c r="H771" i="23"/>
  <c r="H770" i="23" s="1"/>
  <c r="H769" i="23" s="1"/>
  <c r="G771" i="23"/>
  <c r="G770" i="23" s="1"/>
  <c r="G769" i="23" s="1"/>
  <c r="G768" i="23" s="1"/>
  <c r="G767" i="23" s="1"/>
  <c r="F771" i="23"/>
  <c r="F770" i="23"/>
  <c r="F769" i="23" s="1"/>
  <c r="F768" i="23" s="1"/>
  <c r="F767" i="23" s="1"/>
  <c r="H768" i="23"/>
  <c r="H767" i="23" s="1"/>
  <c r="H765" i="23"/>
  <c r="H764" i="23" s="1"/>
  <c r="G765" i="23"/>
  <c r="G764" i="23" s="1"/>
  <c r="G763" i="23" s="1"/>
  <c r="G762" i="23" s="1"/>
  <c r="F765" i="23"/>
  <c r="F764" i="23"/>
  <c r="F763" i="23" s="1"/>
  <c r="F762" i="23" s="1"/>
  <c r="H763" i="23"/>
  <c r="H762" i="23" s="1"/>
  <c r="H758" i="23"/>
  <c r="G758" i="23"/>
  <c r="H757" i="23"/>
  <c r="H756" i="23" s="1"/>
  <c r="H755" i="23" s="1"/>
  <c r="H743" i="23" s="1"/>
  <c r="G757" i="23"/>
  <c r="G756" i="23" s="1"/>
  <c r="G755" i="23"/>
  <c r="H753" i="23"/>
  <c r="H752" i="23" s="1"/>
  <c r="H751" i="23" s="1"/>
  <c r="G753" i="23"/>
  <c r="F753" i="23"/>
  <c r="F752" i="23" s="1"/>
  <c r="G752" i="23"/>
  <c r="G751" i="23" s="1"/>
  <c r="F751" i="23"/>
  <c r="H750" i="23"/>
  <c r="G750" i="23"/>
  <c r="F750" i="23"/>
  <c r="H749" i="23"/>
  <c r="G749" i="23" s="1"/>
  <c r="F749" i="23"/>
  <c r="H747" i="23"/>
  <c r="G747" i="23"/>
  <c r="G746" i="23" s="1"/>
  <c r="F747" i="23"/>
  <c r="H746" i="23"/>
  <c r="H745" i="23" s="1"/>
  <c r="F746" i="23"/>
  <c r="F745" i="23" s="1"/>
  <c r="F744" i="23" s="1"/>
  <c r="F743" i="23" s="1"/>
  <c r="G745" i="23"/>
  <c r="G743" i="23"/>
  <c r="H741" i="23"/>
  <c r="H740" i="23"/>
  <c r="H739" i="23"/>
  <c r="F738" i="23"/>
  <c r="H737" i="23"/>
  <c r="H736" i="23" s="1"/>
  <c r="G737" i="23"/>
  <c r="F737" i="23"/>
  <c r="F736" i="23" s="1"/>
  <c r="F735" i="23" s="1"/>
  <c r="F734" i="23" s="1"/>
  <c r="F733" i="23" s="1"/>
  <c r="G736" i="23"/>
  <c r="G735" i="23" s="1"/>
  <c r="G734" i="23" s="1"/>
  <c r="G733" i="23" s="1"/>
  <c r="H735" i="23"/>
  <c r="H734" i="23"/>
  <c r="H733" i="23"/>
  <c r="H731" i="23"/>
  <c r="H730" i="23"/>
  <c r="H728" i="23"/>
  <c r="H727" i="23"/>
  <c r="H725" i="23"/>
  <c r="H724" i="23"/>
  <c r="H722" i="23"/>
  <c r="H720" i="23"/>
  <c r="H719" i="23" s="1"/>
  <c r="H718" i="23" s="1"/>
  <c r="H716" i="23"/>
  <c r="H715" i="23" s="1"/>
  <c r="G716" i="23"/>
  <c r="F716" i="23"/>
  <c r="G715" i="23"/>
  <c r="G711" i="23" s="1"/>
  <c r="F715" i="23"/>
  <c r="H713" i="23"/>
  <c r="G713" i="23"/>
  <c r="G712" i="23" s="1"/>
  <c r="F713" i="23"/>
  <c r="F712" i="23" s="1"/>
  <c r="F711" i="23" s="1"/>
  <c r="H712" i="23"/>
  <c r="H711" i="23" s="1"/>
  <c r="H709" i="23"/>
  <c r="H708" i="23" s="1"/>
  <c r="G709" i="23"/>
  <c r="G708" i="23" s="1"/>
  <c r="G707" i="23" s="1"/>
  <c r="F709" i="23"/>
  <c r="F708" i="23"/>
  <c r="F707" i="23" s="1"/>
  <c r="H707" i="23"/>
  <c r="F705" i="23"/>
  <c r="F704" i="23" s="1"/>
  <c r="F703" i="23"/>
  <c r="H702" i="23"/>
  <c r="H701" i="23" s="1"/>
  <c r="G702" i="23"/>
  <c r="G701" i="23" s="1"/>
  <c r="G684" i="23" s="1"/>
  <c r="G683" i="23" s="1"/>
  <c r="F702" i="23"/>
  <c r="F701" i="23" s="1"/>
  <c r="F700" i="23"/>
  <c r="F699" i="23" s="1"/>
  <c r="H699" i="23"/>
  <c r="G699" i="23"/>
  <c r="G698" i="23" s="1"/>
  <c r="H698" i="23"/>
  <c r="F698" i="23"/>
  <c r="F697" i="23"/>
  <c r="F696" i="23" s="1"/>
  <c r="F695" i="23" s="1"/>
  <c r="H696" i="23"/>
  <c r="G696" i="23"/>
  <c r="H695" i="23"/>
  <c r="G695" i="23"/>
  <c r="H693" i="23"/>
  <c r="H692" i="23" s="1"/>
  <c r="G693" i="23"/>
  <c r="G692" i="23" s="1"/>
  <c r="F693" i="23"/>
  <c r="F692" i="23" s="1"/>
  <c r="F690" i="23"/>
  <c r="H688" i="23"/>
  <c r="G688" i="23"/>
  <c r="F688" i="23"/>
  <c r="F687" i="23"/>
  <c r="F686" i="23" s="1"/>
  <c r="H686" i="23"/>
  <c r="G686" i="23"/>
  <c r="G685" i="23" s="1"/>
  <c r="H685" i="23"/>
  <c r="H684" i="23" s="1"/>
  <c r="F685" i="23"/>
  <c r="F684" i="23" s="1"/>
  <c r="F683" i="23" s="1"/>
  <c r="H681" i="23"/>
  <c r="G681" i="23"/>
  <c r="G680" i="23" s="1"/>
  <c r="G679" i="23" s="1"/>
  <c r="H680" i="23"/>
  <c r="H679" i="23" s="1"/>
  <c r="H677" i="23"/>
  <c r="H676" i="23" s="1"/>
  <c r="H675" i="23" s="1"/>
  <c r="H674" i="23" s="1"/>
  <c r="G677" i="23"/>
  <c r="G676" i="23" s="1"/>
  <c r="G675" i="23" s="1"/>
  <c r="G674" i="23" s="1"/>
  <c r="G673" i="23" s="1"/>
  <c r="F677" i="23"/>
  <c r="F676" i="23"/>
  <c r="F675" i="23" s="1"/>
  <c r="F674" i="23" s="1"/>
  <c r="F673" i="23" s="1"/>
  <c r="H671" i="23"/>
  <c r="H670" i="23" s="1"/>
  <c r="H668" i="23"/>
  <c r="H667" i="23"/>
  <c r="H665" i="23"/>
  <c r="H664" i="23" s="1"/>
  <c r="H663" i="23"/>
  <c r="H661" i="23"/>
  <c r="G661" i="23"/>
  <c r="G660" i="23" s="1"/>
  <c r="F661" i="23"/>
  <c r="H660" i="23"/>
  <c r="F660" i="23"/>
  <c r="H658" i="23"/>
  <c r="G658" i="23"/>
  <c r="G657" i="23" s="1"/>
  <c r="F658" i="23"/>
  <c r="F657" i="23" s="1"/>
  <c r="H657" i="23"/>
  <c r="G656" i="23"/>
  <c r="G655" i="23" s="1"/>
  <c r="G654" i="23" s="1"/>
  <c r="H655" i="23"/>
  <c r="H654" i="23" s="1"/>
  <c r="H641" i="23" s="1"/>
  <c r="H640" i="23" s="1"/>
  <c r="F655" i="23"/>
  <c r="F654" i="23" s="1"/>
  <c r="H652" i="23"/>
  <c r="H651" i="23" s="1"/>
  <c r="G652" i="23"/>
  <c r="G651" i="23" s="1"/>
  <c r="F652" i="23"/>
  <c r="F651" i="23"/>
  <c r="F641" i="23" s="1"/>
  <c r="F640" i="23" s="1"/>
  <c r="H649" i="23"/>
  <c r="G649" i="23"/>
  <c r="F649" i="23"/>
  <c r="F648" i="23" s="1"/>
  <c r="H648" i="23"/>
  <c r="G648" i="23"/>
  <c r="F646" i="23"/>
  <c r="F645" i="23"/>
  <c r="H643" i="23"/>
  <c r="H642" i="23" s="1"/>
  <c r="G643" i="23"/>
  <c r="F643" i="23"/>
  <c r="F642" i="23" s="1"/>
  <c r="G642" i="23"/>
  <c r="H638" i="23"/>
  <c r="G638" i="23"/>
  <c r="F638" i="23"/>
  <c r="F637" i="23" s="1"/>
  <c r="H637" i="23"/>
  <c r="H633" i="23" s="1"/>
  <c r="G637" i="23"/>
  <c r="H635" i="23"/>
  <c r="H634" i="23" s="1"/>
  <c r="G635" i="23"/>
  <c r="G634" i="23" s="1"/>
  <c r="G633" i="23" s="1"/>
  <c r="F635" i="23"/>
  <c r="F634" i="23"/>
  <c r="F633" i="23" s="1"/>
  <c r="H631" i="23"/>
  <c r="G631" i="23"/>
  <c r="G630" i="23" s="1"/>
  <c r="F631" i="23"/>
  <c r="H630" i="23"/>
  <c r="H629" i="23" s="1"/>
  <c r="F630" i="23"/>
  <c r="F629" i="23" s="1"/>
  <c r="G629" i="23"/>
  <c r="H627" i="23"/>
  <c r="G627" i="23"/>
  <c r="F627" i="23"/>
  <c r="F624" i="23" s="1"/>
  <c r="F623" i="23" s="1"/>
  <c r="F622" i="23" s="1"/>
  <c r="H625" i="23"/>
  <c r="G625" i="23"/>
  <c r="F625" i="23"/>
  <c r="H624" i="23"/>
  <c r="H623" i="23" s="1"/>
  <c r="H622" i="23" s="1"/>
  <c r="G624" i="23"/>
  <c r="G623" i="23"/>
  <c r="H620" i="23"/>
  <c r="H619" i="23" s="1"/>
  <c r="H618" i="23" s="1"/>
  <c r="G620" i="23"/>
  <c r="F620" i="23"/>
  <c r="G619" i="23"/>
  <c r="G618" i="23" s="1"/>
  <c r="G617" i="23" s="1"/>
  <c r="F619" i="23"/>
  <c r="F618" i="23" s="1"/>
  <c r="H617" i="23"/>
  <c r="F617" i="23"/>
  <c r="H616" i="23"/>
  <c r="G616" i="23"/>
  <c r="F616" i="23"/>
  <c r="H615" i="23"/>
  <c r="H614" i="23" s="1"/>
  <c r="H613" i="23" s="1"/>
  <c r="H612" i="23" s="1"/>
  <c r="G615" i="23"/>
  <c r="F615" i="23"/>
  <c r="G614" i="23"/>
  <c r="G613" i="23" s="1"/>
  <c r="F614" i="23"/>
  <c r="F613" i="23" s="1"/>
  <c r="F612" i="23" s="1"/>
  <c r="G612" i="23"/>
  <c r="H611" i="23"/>
  <c r="H609" i="23"/>
  <c r="H608" i="23"/>
  <c r="H606" i="23"/>
  <c r="H605" i="23"/>
  <c r="H603" i="23"/>
  <c r="H602" i="23"/>
  <c r="H600" i="23"/>
  <c r="H599" i="23"/>
  <c r="F596" i="23"/>
  <c r="F595" i="23"/>
  <c r="H593" i="23"/>
  <c r="G593" i="23"/>
  <c r="F593" i="23"/>
  <c r="F592" i="23" s="1"/>
  <c r="H592" i="23"/>
  <c r="G592" i="23"/>
  <c r="H590" i="23"/>
  <c r="H589" i="23" s="1"/>
  <c r="G590" i="23"/>
  <c r="G589" i="23" s="1"/>
  <c r="F590" i="23"/>
  <c r="F589" i="23"/>
  <c r="H587" i="23"/>
  <c r="G587" i="23"/>
  <c r="F587" i="23"/>
  <c r="F586" i="23" s="1"/>
  <c r="H586" i="23"/>
  <c r="G586" i="23"/>
  <c r="H584" i="23"/>
  <c r="H583" i="23" s="1"/>
  <c r="G584" i="23"/>
  <c r="F584" i="23"/>
  <c r="F583" i="23" s="1"/>
  <c r="G583" i="23"/>
  <c r="H581" i="23"/>
  <c r="G581" i="23"/>
  <c r="F581" i="23"/>
  <c r="F580" i="23" s="1"/>
  <c r="H580" i="23"/>
  <c r="G580" i="23"/>
  <c r="G579" i="23"/>
  <c r="G578" i="23" s="1"/>
  <c r="G577" i="23" s="1"/>
  <c r="G576" i="23" s="1"/>
  <c r="G575" i="23" s="1"/>
  <c r="H578" i="23"/>
  <c r="F578" i="23"/>
  <c r="H577" i="23"/>
  <c r="F577" i="23"/>
  <c r="F576" i="23"/>
  <c r="F575" i="23" s="1"/>
  <c r="H574" i="23"/>
  <c r="H573" i="23" s="1"/>
  <c r="G574" i="23"/>
  <c r="G573" i="23" s="1"/>
  <c r="G572" i="23" s="1"/>
  <c r="G571" i="23" s="1"/>
  <c r="F574" i="23"/>
  <c r="F573" i="23" s="1"/>
  <c r="F572" i="23" s="1"/>
  <c r="F571" i="23" s="1"/>
  <c r="F570" i="23" s="1"/>
  <c r="F569" i="23" s="1"/>
  <c r="H572" i="23"/>
  <c r="H571" i="23" s="1"/>
  <c r="H570" i="23"/>
  <c r="G570" i="23"/>
  <c r="G569" i="23" s="1"/>
  <c r="F566" i="23"/>
  <c r="F565" i="23"/>
  <c r="F564" i="23" s="1"/>
  <c r="F562" i="23"/>
  <c r="F561" i="23" s="1"/>
  <c r="F560" i="23" s="1"/>
  <c r="H557" i="23"/>
  <c r="H556" i="23" s="1"/>
  <c r="G557" i="23"/>
  <c r="G556" i="23" s="1"/>
  <c r="G555" i="23" s="1"/>
  <c r="F557" i="23"/>
  <c r="F556" i="23"/>
  <c r="F555" i="23" s="1"/>
  <c r="F554" i="23" s="1"/>
  <c r="F553" i="23" s="1"/>
  <c r="H555" i="23"/>
  <c r="H554" i="23" s="1"/>
  <c r="G554" i="23"/>
  <c r="G553" i="23" s="1"/>
  <c r="H553" i="23"/>
  <c r="H551" i="23"/>
  <c r="G551" i="23"/>
  <c r="G550" i="23" s="1"/>
  <c r="G549" i="23" s="1"/>
  <c r="F551" i="23"/>
  <c r="H550" i="23"/>
  <c r="F550" i="23"/>
  <c r="F549" i="23" s="1"/>
  <c r="H549" i="23"/>
  <c r="H547" i="23"/>
  <c r="H546" i="23" s="1"/>
  <c r="G547" i="23"/>
  <c r="G546" i="23" s="1"/>
  <c r="G545" i="23" s="1"/>
  <c r="G544" i="23" s="1"/>
  <c r="F547" i="23"/>
  <c r="F546" i="23" s="1"/>
  <c r="H545" i="23"/>
  <c r="H544" i="23" s="1"/>
  <c r="F545" i="23"/>
  <c r="F544" i="23" s="1"/>
  <c r="H543" i="23"/>
  <c r="H542" i="23" s="1"/>
  <c r="H541" i="23" s="1"/>
  <c r="H540" i="23" s="1"/>
  <c r="G543" i="23"/>
  <c r="G542" i="23" s="1"/>
  <c r="G541" i="23" s="1"/>
  <c r="F543" i="23"/>
  <c r="F542" i="23"/>
  <c r="F541" i="23" s="1"/>
  <c r="F540" i="23" s="1"/>
  <c r="G540" i="23"/>
  <c r="H539" i="23"/>
  <c r="H538" i="23" s="1"/>
  <c r="H537" i="23" s="1"/>
  <c r="G539" i="23"/>
  <c r="F539" i="23"/>
  <c r="G538" i="23"/>
  <c r="G537" i="23" s="1"/>
  <c r="F538" i="23"/>
  <c r="H536" i="23"/>
  <c r="G536" i="23"/>
  <c r="H534" i="23"/>
  <c r="H533" i="23" s="1"/>
  <c r="G534" i="23"/>
  <c r="F534" i="23"/>
  <c r="F533" i="23" s="1"/>
  <c r="F532" i="23" s="1"/>
  <c r="G533" i="23"/>
  <c r="G532" i="23" s="1"/>
  <c r="H532" i="23"/>
  <c r="F531" i="23"/>
  <c r="F530" i="23" s="1"/>
  <c r="F529" i="23" s="1"/>
  <c r="F528" i="23" s="1"/>
  <c r="H530" i="23"/>
  <c r="G530" i="23"/>
  <c r="H529" i="23"/>
  <c r="H528" i="23" s="1"/>
  <c r="G529" i="23"/>
  <c r="G528" i="23"/>
  <c r="H526" i="23"/>
  <c r="G526" i="23"/>
  <c r="G525" i="23" s="1"/>
  <c r="F526" i="23"/>
  <c r="F525" i="23" s="1"/>
  <c r="F524" i="23" s="1"/>
  <c r="H525" i="23"/>
  <c r="H524" i="23" s="1"/>
  <c r="G524" i="23"/>
  <c r="H522" i="23"/>
  <c r="H521" i="23" s="1"/>
  <c r="H520" i="23" s="1"/>
  <c r="G522" i="23"/>
  <c r="F522" i="23"/>
  <c r="G521" i="23"/>
  <c r="G520" i="23" s="1"/>
  <c r="F521" i="23"/>
  <c r="F520" i="23" s="1"/>
  <c r="H518" i="23"/>
  <c r="H517" i="23" s="1"/>
  <c r="H516" i="23" s="1"/>
  <c r="H515" i="23" s="1"/>
  <c r="H514" i="23" s="1"/>
  <c r="G518" i="23"/>
  <c r="F518" i="23"/>
  <c r="G517" i="23"/>
  <c r="G516" i="23" s="1"/>
  <c r="G515" i="23" s="1"/>
  <c r="G514" i="23" s="1"/>
  <c r="F517" i="23"/>
  <c r="F516" i="23" s="1"/>
  <c r="F512" i="23"/>
  <c r="F511" i="23" s="1"/>
  <c r="H509" i="23"/>
  <c r="G509" i="23"/>
  <c r="F509" i="23"/>
  <c r="F506" i="23" s="1"/>
  <c r="H507" i="23"/>
  <c r="G507" i="23"/>
  <c r="F507" i="23"/>
  <c r="H506" i="23"/>
  <c r="H505" i="23" s="1"/>
  <c r="G506" i="23"/>
  <c r="G505" i="23" s="1"/>
  <c r="H503" i="23"/>
  <c r="H502" i="23" s="1"/>
  <c r="H501" i="23" s="1"/>
  <c r="H498" i="23"/>
  <c r="G498" i="23"/>
  <c r="G495" i="23" s="1"/>
  <c r="G494" i="23" s="1"/>
  <c r="G493" i="23" s="1"/>
  <c r="F498" i="23"/>
  <c r="H496" i="23"/>
  <c r="G496" i="23"/>
  <c r="F496" i="23"/>
  <c r="F495" i="23" s="1"/>
  <c r="F494" i="23"/>
  <c r="F493" i="23" s="1"/>
  <c r="F491" i="23"/>
  <c r="F490" i="23"/>
  <c r="H488" i="23"/>
  <c r="H487" i="23" s="1"/>
  <c r="G488" i="23"/>
  <c r="F488" i="23"/>
  <c r="F487" i="23" s="1"/>
  <c r="G487" i="23"/>
  <c r="H485" i="23"/>
  <c r="H484" i="23" s="1"/>
  <c r="G485" i="23"/>
  <c r="F485" i="23"/>
  <c r="F484" i="23" s="1"/>
  <c r="G484" i="23"/>
  <c r="G483" i="23" s="1"/>
  <c r="H483" i="23"/>
  <c r="F483" i="23"/>
  <c r="H481" i="23"/>
  <c r="G481" i="23"/>
  <c r="F481" i="23"/>
  <c r="H480" i="23"/>
  <c r="H479" i="23" s="1"/>
  <c r="G480" i="23"/>
  <c r="G479" i="23" s="1"/>
  <c r="G478" i="23" s="1"/>
  <c r="F480" i="23"/>
  <c r="F479" i="23"/>
  <c r="F478" i="23" s="1"/>
  <c r="H478" i="23"/>
  <c r="F477" i="23"/>
  <c r="F476" i="23" s="1"/>
  <c r="F475" i="23" s="1"/>
  <c r="F474" i="23" s="1"/>
  <c r="H476" i="23"/>
  <c r="H475" i="23" s="1"/>
  <c r="H474" i="23" s="1"/>
  <c r="H469" i="23" s="1"/>
  <c r="G476" i="23"/>
  <c r="G475" i="23"/>
  <c r="G474" i="23" s="1"/>
  <c r="H472" i="23"/>
  <c r="G472" i="23"/>
  <c r="G471" i="23" s="1"/>
  <c r="G470" i="23" s="1"/>
  <c r="F472" i="23"/>
  <c r="H471" i="23"/>
  <c r="F471" i="23"/>
  <c r="F470" i="23" s="1"/>
  <c r="H470" i="23"/>
  <c r="G469" i="23"/>
  <c r="F469" i="23"/>
  <c r="H467" i="23"/>
  <c r="G467" i="23"/>
  <c r="G466" i="23" s="1"/>
  <c r="F467" i="23"/>
  <c r="F466" i="23" s="1"/>
  <c r="H466" i="23"/>
  <c r="H464" i="23"/>
  <c r="H463" i="23" s="1"/>
  <c r="H462" i="23" s="1"/>
  <c r="H461" i="23" s="1"/>
  <c r="H460" i="23" s="1"/>
  <c r="G464" i="23"/>
  <c r="G463" i="23" s="1"/>
  <c r="G462" i="23" s="1"/>
  <c r="G461" i="23" s="1"/>
  <c r="G460" i="23" s="1"/>
  <c r="F464" i="23"/>
  <c r="F463" i="23"/>
  <c r="F459" i="23"/>
  <c r="F458" i="23" s="1"/>
  <c r="H458" i="23"/>
  <c r="H457" i="23" s="1"/>
  <c r="H456" i="23" s="1"/>
  <c r="G458" i="23"/>
  <c r="G457" i="23" s="1"/>
  <c r="G456" i="23" s="1"/>
  <c r="F457" i="23"/>
  <c r="F456" i="23" s="1"/>
  <c r="H454" i="23"/>
  <c r="H453" i="23" s="1"/>
  <c r="G454" i="23"/>
  <c r="F454" i="23"/>
  <c r="F453" i="23" s="1"/>
  <c r="F452" i="23" s="1"/>
  <c r="G453" i="23"/>
  <c r="H452" i="23"/>
  <c r="G452" i="23"/>
  <c r="H450" i="23"/>
  <c r="G450" i="23"/>
  <c r="G449" i="23" s="1"/>
  <c r="F450" i="23"/>
  <c r="F449" i="23" s="1"/>
  <c r="F448" i="23" s="1"/>
  <c r="H449" i="23"/>
  <c r="H448" i="23"/>
  <c r="G448" i="23"/>
  <c r="H447" i="23"/>
  <c r="H446" i="23" s="1"/>
  <c r="G447" i="23"/>
  <c r="F447" i="23"/>
  <c r="F446" i="23" s="1"/>
  <c r="G446" i="23"/>
  <c r="G445" i="23" s="1"/>
  <c r="G444" i="23" s="1"/>
  <c r="H445" i="23"/>
  <c r="F445" i="23"/>
  <c r="F444" i="23" s="1"/>
  <c r="F443" i="23" s="1"/>
  <c r="F442" i="23" s="1"/>
  <c r="H444" i="23"/>
  <c r="H443" i="23" s="1"/>
  <c r="H442" i="23" s="1"/>
  <c r="G443" i="23"/>
  <c r="G442" i="23" s="1"/>
  <c r="H440" i="23"/>
  <c r="G440" i="23"/>
  <c r="F440" i="23"/>
  <c r="H439" i="23"/>
  <c r="H438" i="23" s="1"/>
  <c r="G439" i="23"/>
  <c r="G438" i="23" s="1"/>
  <c r="G437" i="23" s="1"/>
  <c r="G436" i="23" s="1"/>
  <c r="G432" i="23" s="1"/>
  <c r="F439" i="23"/>
  <c r="F438" i="23"/>
  <c r="F437" i="23" s="1"/>
  <c r="F436" i="23"/>
  <c r="F432" i="23" s="1"/>
  <c r="F435" i="23"/>
  <c r="F434" i="23" s="1"/>
  <c r="F433" i="23" s="1"/>
  <c r="H430" i="23"/>
  <c r="G430" i="23"/>
  <c r="G429" i="23" s="1"/>
  <c r="F430" i="23"/>
  <c r="F429" i="23" s="1"/>
  <c r="F428" i="23" s="1"/>
  <c r="H429" i="23"/>
  <c r="H428" i="23" s="1"/>
  <c r="G428" i="23"/>
  <c r="H425" i="23"/>
  <c r="H424" i="23"/>
  <c r="H423" i="23" s="1"/>
  <c r="H421" i="23"/>
  <c r="H420" i="23" s="1"/>
  <c r="H419" i="23" s="1"/>
  <c r="H418" i="23" s="1"/>
  <c r="G421" i="23"/>
  <c r="F421" i="23"/>
  <c r="F420" i="23" s="1"/>
  <c r="F419" i="23" s="1"/>
  <c r="G420" i="23"/>
  <c r="G419" i="23"/>
  <c r="G418" i="23" s="1"/>
  <c r="F418" i="23"/>
  <c r="H416" i="23"/>
  <c r="H415" i="23" s="1"/>
  <c r="H414" i="23" s="1"/>
  <c r="G416" i="23"/>
  <c r="F416" i="23"/>
  <c r="F415" i="23" s="1"/>
  <c r="G415" i="23"/>
  <c r="G414" i="23" s="1"/>
  <c r="F414" i="23"/>
  <c r="H412" i="23"/>
  <c r="G412" i="23"/>
  <c r="G411" i="23" s="1"/>
  <c r="F412" i="23"/>
  <c r="H411" i="23"/>
  <c r="H410" i="23" s="1"/>
  <c r="F411" i="23"/>
  <c r="F410" i="23" s="1"/>
  <c r="G410" i="23"/>
  <c r="H408" i="23"/>
  <c r="G408" i="23"/>
  <c r="F408" i="23"/>
  <c r="H406" i="23"/>
  <c r="G406" i="23"/>
  <c r="G403" i="23" s="1"/>
  <c r="G402" i="23" s="1"/>
  <c r="F406" i="23"/>
  <c r="H405" i="23"/>
  <c r="G405" i="23"/>
  <c r="F405" i="23"/>
  <c r="F404" i="23" s="1"/>
  <c r="F403" i="23" s="1"/>
  <c r="F402" i="23" s="1"/>
  <c r="F397" i="23" s="1"/>
  <c r="F396" i="23" s="1"/>
  <c r="H404" i="23"/>
  <c r="H403" i="23" s="1"/>
  <c r="H402" i="23" s="1"/>
  <c r="G404" i="23"/>
  <c r="H400" i="23"/>
  <c r="H399" i="23" s="1"/>
  <c r="G400" i="23"/>
  <c r="F400" i="23"/>
  <c r="F399" i="23" s="1"/>
  <c r="G399" i="23"/>
  <c r="G398" i="23" s="1"/>
  <c r="G397" i="23" s="1"/>
  <c r="G396" i="23" s="1"/>
  <c r="H398" i="23"/>
  <c r="F398" i="23"/>
  <c r="H393" i="23"/>
  <c r="G393" i="23"/>
  <c r="F393" i="23"/>
  <c r="H391" i="23"/>
  <c r="G391" i="23"/>
  <c r="F391" i="23"/>
  <c r="H389" i="23"/>
  <c r="H388" i="23" s="1"/>
  <c r="H387" i="23" s="1"/>
  <c r="H386" i="23" s="1"/>
  <c r="G389" i="23"/>
  <c r="F389" i="23"/>
  <c r="F388" i="23" s="1"/>
  <c r="G388" i="23"/>
  <c r="G387" i="23" s="1"/>
  <c r="G386" i="23" s="1"/>
  <c r="F387" i="23"/>
  <c r="F386" i="23"/>
  <c r="H384" i="23"/>
  <c r="G384" i="23"/>
  <c r="F384" i="23"/>
  <c r="F383" i="23" s="1"/>
  <c r="H383" i="23"/>
  <c r="H382" i="23" s="1"/>
  <c r="G383" i="23"/>
  <c r="G382" i="23"/>
  <c r="F382" i="23"/>
  <c r="H380" i="23"/>
  <c r="G380" i="23"/>
  <c r="G379" i="23" s="1"/>
  <c r="F380" i="23"/>
  <c r="F379" i="23" s="1"/>
  <c r="F378" i="23" s="1"/>
  <c r="H379" i="23"/>
  <c r="H378" i="23" s="1"/>
  <c r="G378" i="23"/>
  <c r="H377" i="23"/>
  <c r="H376" i="23" s="1"/>
  <c r="H375" i="23" s="1"/>
  <c r="H374" i="23" s="1"/>
  <c r="H373" i="23" s="1"/>
  <c r="G377" i="23"/>
  <c r="F377" i="23"/>
  <c r="G376" i="23"/>
  <c r="G375" i="23" s="1"/>
  <c r="G374" i="23" s="1"/>
  <c r="G373" i="23" s="1"/>
  <c r="F376" i="23"/>
  <c r="F375" i="23" s="1"/>
  <c r="F374" i="23" s="1"/>
  <c r="F373" i="23" s="1"/>
  <c r="F366" i="23" s="1"/>
  <c r="H370" i="23"/>
  <c r="G370" i="23"/>
  <c r="G369" i="23" s="1"/>
  <c r="F370" i="23"/>
  <c r="H369" i="23"/>
  <c r="H368" i="23" s="1"/>
  <c r="H367" i="23" s="1"/>
  <c r="F369" i="23"/>
  <c r="F368" i="23" s="1"/>
  <c r="F367" i="23" s="1"/>
  <c r="G368" i="23"/>
  <c r="G367" i="23"/>
  <c r="H364" i="23"/>
  <c r="G364" i="23"/>
  <c r="F364" i="23"/>
  <c r="F363" i="23" s="1"/>
  <c r="H363" i="23"/>
  <c r="H362" i="23" s="1"/>
  <c r="H361" i="23" s="1"/>
  <c r="G363" i="23"/>
  <c r="G362" i="23" s="1"/>
  <c r="F362" i="23"/>
  <c r="F361" i="23" s="1"/>
  <c r="G361" i="23"/>
  <c r="G360" i="23"/>
  <c r="H359" i="23"/>
  <c r="G359" i="23"/>
  <c r="G358" i="23" s="1"/>
  <c r="H358" i="23"/>
  <c r="H357" i="23" s="1"/>
  <c r="G357" i="23"/>
  <c r="H355" i="23"/>
  <c r="G355" i="23"/>
  <c r="F355" i="23"/>
  <c r="H354" i="23"/>
  <c r="H353" i="23" s="1"/>
  <c r="G354" i="23"/>
  <c r="G353" i="23" s="1"/>
  <c r="G352" i="23" s="1"/>
  <c r="F354" i="23"/>
  <c r="F353" i="23"/>
  <c r="F352" i="23" s="1"/>
  <c r="H352" i="23"/>
  <c r="H350" i="23"/>
  <c r="H349" i="23" s="1"/>
  <c r="H348" i="23" s="1"/>
  <c r="G350" i="23"/>
  <c r="G349" i="23" s="1"/>
  <c r="F350" i="23"/>
  <c r="F349" i="23"/>
  <c r="F348" i="23" s="1"/>
  <c r="G348" i="23"/>
  <c r="F346" i="23"/>
  <c r="F345" i="23" s="1"/>
  <c r="F344" i="23"/>
  <c r="F343" i="23" s="1"/>
  <c r="H343" i="23"/>
  <c r="H342" i="23" s="1"/>
  <c r="H341" i="23" s="1"/>
  <c r="H334" i="23" s="1"/>
  <c r="G343" i="23"/>
  <c r="G342" i="23"/>
  <c r="G341" i="23" s="1"/>
  <c r="G334" i="23" s="1"/>
  <c r="F342" i="23"/>
  <c r="F341" i="23" s="1"/>
  <c r="F334" i="23" s="1"/>
  <c r="F339" i="23"/>
  <c r="F338" i="23" s="1"/>
  <c r="F336" i="23"/>
  <c r="F335" i="23" s="1"/>
  <c r="H332" i="23"/>
  <c r="G332" i="23"/>
  <c r="F332" i="23"/>
  <c r="H331" i="23"/>
  <c r="H330" i="23" s="1"/>
  <c r="G331" i="23"/>
  <c r="F331" i="23"/>
  <c r="G330" i="23"/>
  <c r="F330" i="23"/>
  <c r="H328" i="23"/>
  <c r="G328" i="23"/>
  <c r="F328" i="23"/>
  <c r="F327" i="23" s="1"/>
  <c r="F326" i="23" s="1"/>
  <c r="F325" i="23" s="1"/>
  <c r="H327" i="23"/>
  <c r="H326" i="23" s="1"/>
  <c r="H325" i="23" s="1"/>
  <c r="H321" i="23" s="1"/>
  <c r="G327" i="23"/>
  <c r="G326" i="23"/>
  <c r="G325" i="23" s="1"/>
  <c r="G321" i="23" s="1"/>
  <c r="H323" i="23"/>
  <c r="H322" i="23" s="1"/>
  <c r="G323" i="23"/>
  <c r="F323" i="23"/>
  <c r="F322" i="23" s="1"/>
  <c r="G322" i="23"/>
  <c r="H319" i="23"/>
  <c r="G319" i="23"/>
  <c r="G318" i="23" s="1"/>
  <c r="G314" i="23" s="1"/>
  <c r="G313" i="23" s="1"/>
  <c r="G312" i="23" s="1"/>
  <c r="F319" i="23"/>
  <c r="H318" i="23"/>
  <c r="H314" i="23" s="1"/>
  <c r="F318" i="23"/>
  <c r="F314" i="23" s="1"/>
  <c r="F313" i="23" s="1"/>
  <c r="F312" i="23" s="1"/>
  <c r="H316" i="23"/>
  <c r="G316" i="23"/>
  <c r="F316" i="23"/>
  <c r="H315" i="23"/>
  <c r="G315" i="23"/>
  <c r="F315" i="23"/>
  <c r="H313" i="23"/>
  <c r="H312" i="23" s="1"/>
  <c r="H309" i="23"/>
  <c r="G309" i="23"/>
  <c r="G308" i="23" s="1"/>
  <c r="H308" i="23"/>
  <c r="H306" i="23"/>
  <c r="G306" i="23"/>
  <c r="G305" i="23" s="1"/>
  <c r="F306" i="23"/>
  <c r="H305" i="23"/>
  <c r="H303" i="23"/>
  <c r="H300" i="23" s="1"/>
  <c r="H299" i="23" s="1"/>
  <c r="G303" i="23"/>
  <c r="F303" i="23"/>
  <c r="H301" i="23"/>
  <c r="G301" i="23"/>
  <c r="G300" i="23" s="1"/>
  <c r="G299" i="23" s="1"/>
  <c r="F301" i="23"/>
  <c r="F300" i="23" s="1"/>
  <c r="F299" i="23" s="1"/>
  <c r="H297" i="23"/>
  <c r="H296" i="23" s="1"/>
  <c r="H295" i="23" s="1"/>
  <c r="G297" i="23"/>
  <c r="F297" i="23"/>
  <c r="F296" i="23" s="1"/>
  <c r="F295" i="23" s="1"/>
  <c r="G296" i="23"/>
  <c r="G295" i="23" s="1"/>
  <c r="H293" i="23"/>
  <c r="H292" i="23" s="1"/>
  <c r="H291" i="23" s="1"/>
  <c r="H290" i="23" s="1"/>
  <c r="G293" i="23"/>
  <c r="G292" i="23" s="1"/>
  <c r="G291" i="23" s="1"/>
  <c r="G290" i="23" s="1"/>
  <c r="F293" i="23"/>
  <c r="F292" i="23"/>
  <c r="F291" i="23" s="1"/>
  <c r="H288" i="23"/>
  <c r="G288" i="23"/>
  <c r="G287" i="23" s="1"/>
  <c r="F288" i="23"/>
  <c r="H287" i="23"/>
  <c r="H286" i="23" s="1"/>
  <c r="F287" i="23"/>
  <c r="F286" i="23" s="1"/>
  <c r="G286" i="23"/>
  <c r="H284" i="23"/>
  <c r="G284" i="23"/>
  <c r="F284" i="23"/>
  <c r="F283" i="23" s="1"/>
  <c r="F282" i="23" s="1"/>
  <c r="F281" i="23" s="1"/>
  <c r="H283" i="23"/>
  <c r="G283" i="23"/>
  <c r="H282" i="23"/>
  <c r="H281" i="23" s="1"/>
  <c r="G282" i="23"/>
  <c r="G281" i="23" s="1"/>
  <c r="H280" i="23"/>
  <c r="H279" i="23" s="1"/>
  <c r="H278" i="23" s="1"/>
  <c r="H274" i="23" s="1"/>
  <c r="G280" i="23"/>
  <c r="F280" i="23"/>
  <c r="F279" i="23" s="1"/>
  <c r="G279" i="23"/>
  <c r="G278" i="23" s="1"/>
  <c r="F278" i="23"/>
  <c r="H276" i="23"/>
  <c r="G276" i="23"/>
  <c r="G275" i="23" s="1"/>
  <c r="G274" i="23" s="1"/>
  <c r="F276" i="23"/>
  <c r="H275" i="23"/>
  <c r="F275" i="23"/>
  <c r="F274" i="23" s="1"/>
  <c r="H272" i="23"/>
  <c r="H271" i="23" s="1"/>
  <c r="G272" i="23"/>
  <c r="G271" i="23" s="1"/>
  <c r="F272" i="23"/>
  <c r="F271" i="23"/>
  <c r="F270" i="23"/>
  <c r="H269" i="23"/>
  <c r="G269" i="23"/>
  <c r="G268" i="23" s="1"/>
  <c r="F269" i="23"/>
  <c r="F268" i="23" s="1"/>
  <c r="F267" i="23" s="1"/>
  <c r="H268" i="23"/>
  <c r="H267" i="23" s="1"/>
  <c r="G267" i="23"/>
  <c r="H265" i="23"/>
  <c r="H264" i="23" s="1"/>
  <c r="H263" i="23" s="1"/>
  <c r="G265" i="23"/>
  <c r="F265" i="23"/>
  <c r="G264" i="23"/>
  <c r="G263" i="23" s="1"/>
  <c r="F264" i="23"/>
  <c r="F263" i="23" s="1"/>
  <c r="H261" i="23"/>
  <c r="H252" i="23" s="1"/>
  <c r="G261" i="23"/>
  <c r="F261" i="23"/>
  <c r="F260" i="23"/>
  <c r="F259" i="23" s="1"/>
  <c r="H259" i="23"/>
  <c r="G259" i="23"/>
  <c r="G258" i="23" s="1"/>
  <c r="H258" i="23"/>
  <c r="F258" i="23"/>
  <c r="F257" i="23"/>
  <c r="H256" i="23"/>
  <c r="H255" i="23" s="1"/>
  <c r="G256" i="23"/>
  <c r="F256" i="23"/>
  <c r="G255" i="23"/>
  <c r="F255" i="23"/>
  <c r="F254" i="23"/>
  <c r="H253" i="23"/>
  <c r="G253" i="23"/>
  <c r="F253" i="23"/>
  <c r="F252" i="23"/>
  <c r="H250" i="23"/>
  <c r="G250" i="23"/>
  <c r="F250" i="23"/>
  <c r="H249" i="23"/>
  <c r="H248" i="23" s="1"/>
  <c r="H247" i="23" s="1"/>
  <c r="H246" i="23" s="1"/>
  <c r="H245" i="23" s="1"/>
  <c r="H244" i="23" s="1"/>
  <c r="G249" i="23"/>
  <c r="F249" i="23"/>
  <c r="F248" i="23"/>
  <c r="H242" i="23"/>
  <c r="G242" i="23"/>
  <c r="F242" i="23"/>
  <c r="H241" i="23"/>
  <c r="G241" i="23"/>
  <c r="F241" i="23"/>
  <c r="H240" i="23"/>
  <c r="H239" i="23" s="1"/>
  <c r="H238" i="23" s="1"/>
  <c r="H237" i="23" s="1"/>
  <c r="H236" i="23" s="1"/>
  <c r="H235" i="23" s="1"/>
  <c r="G240" i="23"/>
  <c r="F240" i="23"/>
  <c r="G239" i="23"/>
  <c r="G238" i="23" s="1"/>
  <c r="F239" i="23"/>
  <c r="F238" i="23" s="1"/>
  <c r="F237" i="23" s="1"/>
  <c r="F236" i="23" s="1"/>
  <c r="F235" i="23" s="1"/>
  <c r="G237" i="23"/>
  <c r="G236" i="23" s="1"/>
  <c r="G235" i="23" s="1"/>
  <c r="H234" i="23"/>
  <c r="G234" i="23"/>
  <c r="H233" i="23"/>
  <c r="G233" i="23"/>
  <c r="F233" i="23"/>
  <c r="F232" i="23"/>
  <c r="H231" i="23"/>
  <c r="H230" i="23" s="1"/>
  <c r="G231" i="23"/>
  <c r="F231" i="23"/>
  <c r="G230" i="23"/>
  <c r="F230" i="23"/>
  <c r="F228" i="23"/>
  <c r="F227" i="23" s="1"/>
  <c r="F226" i="23"/>
  <c r="F225" i="23" s="1"/>
  <c r="H225" i="23"/>
  <c r="H224" i="23" s="1"/>
  <c r="G225" i="23"/>
  <c r="G224" i="23" s="1"/>
  <c r="F224" i="23"/>
  <c r="F223" i="23"/>
  <c r="H222" i="23"/>
  <c r="G222" i="23"/>
  <c r="F222" i="23"/>
  <c r="F221" i="23" s="1"/>
  <c r="G221" i="23"/>
  <c r="F220" i="23"/>
  <c r="H219" i="23"/>
  <c r="G219" i="23"/>
  <c r="G218" i="23" s="1"/>
  <c r="F219" i="23"/>
  <c r="H218" i="23"/>
  <c r="F218" i="23"/>
  <c r="H215" i="23"/>
  <c r="H214" i="23" s="1"/>
  <c r="G215" i="23"/>
  <c r="G214" i="23" s="1"/>
  <c r="G213" i="23" s="1"/>
  <c r="F215" i="23"/>
  <c r="F214" i="23" s="1"/>
  <c r="F213" i="23" s="1"/>
  <c r="H213" i="23"/>
  <c r="F212" i="23"/>
  <c r="H211" i="23"/>
  <c r="G211" i="23"/>
  <c r="F211" i="23"/>
  <c r="F210" i="23" s="1"/>
  <c r="F209" i="23" s="1"/>
  <c r="H210" i="23"/>
  <c r="G210" i="23"/>
  <c r="H209" i="23"/>
  <c r="G209" i="23"/>
  <c r="F206" i="23"/>
  <c r="F205" i="23"/>
  <c r="H203" i="23"/>
  <c r="H202" i="23" s="1"/>
  <c r="H201" i="23" s="1"/>
  <c r="G203" i="23"/>
  <c r="F203" i="23"/>
  <c r="G202" i="23"/>
  <c r="G201" i="23" s="1"/>
  <c r="F202" i="23"/>
  <c r="F201" i="23"/>
  <c r="H199" i="23"/>
  <c r="H198" i="23" s="1"/>
  <c r="H197" i="23" s="1"/>
  <c r="G199" i="23"/>
  <c r="F199" i="23"/>
  <c r="F198" i="23" s="1"/>
  <c r="G198" i="23"/>
  <c r="G197" i="23" s="1"/>
  <c r="F197" i="23"/>
  <c r="F196" i="23"/>
  <c r="H195" i="23"/>
  <c r="H194" i="23" s="1"/>
  <c r="H193" i="23" s="1"/>
  <c r="G195" i="23"/>
  <c r="F195" i="23"/>
  <c r="F194" i="23" s="1"/>
  <c r="F193" i="23" s="1"/>
  <c r="G194" i="23"/>
  <c r="G193" i="23" s="1"/>
  <c r="H191" i="23"/>
  <c r="H190" i="23" s="1"/>
  <c r="H189" i="23" s="1"/>
  <c r="G191" i="23"/>
  <c r="F191" i="23"/>
  <c r="G190" i="23"/>
  <c r="G189" i="23" s="1"/>
  <c r="F190" i="23"/>
  <c r="F189" i="23"/>
  <c r="H187" i="23"/>
  <c r="H186" i="23" s="1"/>
  <c r="G187" i="23"/>
  <c r="F187" i="23"/>
  <c r="F186" i="23" s="1"/>
  <c r="G186" i="23"/>
  <c r="H184" i="23"/>
  <c r="H183" i="23" s="1"/>
  <c r="H182" i="23" s="1"/>
  <c r="G184" i="23"/>
  <c r="F184" i="23"/>
  <c r="F183" i="23" s="1"/>
  <c r="F182" i="23" s="1"/>
  <c r="F181" i="23" s="1"/>
  <c r="G183" i="23"/>
  <c r="G182" i="23" s="1"/>
  <c r="H179" i="23"/>
  <c r="H178" i="23" s="1"/>
  <c r="G179" i="23"/>
  <c r="G178" i="23" s="1"/>
  <c r="G177" i="23" s="1"/>
  <c r="G176" i="23" s="1"/>
  <c r="G175" i="23" s="1"/>
  <c r="F179" i="23"/>
  <c r="F178" i="23" s="1"/>
  <c r="F177" i="23" s="1"/>
  <c r="F176" i="23" s="1"/>
  <c r="F175" i="23" s="1"/>
  <c r="H177" i="23"/>
  <c r="H176" i="23" s="1"/>
  <c r="H175" i="23" s="1"/>
  <c r="F172" i="23"/>
  <c r="F170" i="23"/>
  <c r="F169" i="23"/>
  <c r="F168" i="23"/>
  <c r="F167" i="23" s="1"/>
  <c r="H165" i="23"/>
  <c r="H164" i="23" s="1"/>
  <c r="G165" i="23"/>
  <c r="G164" i="23" s="1"/>
  <c r="G163" i="23" s="1"/>
  <c r="G162" i="23" s="1"/>
  <c r="F165" i="23"/>
  <c r="F164" i="23" s="1"/>
  <c r="F163" i="23" s="1"/>
  <c r="F162" i="23" s="1"/>
  <c r="H163" i="23"/>
  <c r="H162" i="23" s="1"/>
  <c r="H160" i="23"/>
  <c r="H159" i="23" s="1"/>
  <c r="G160" i="23"/>
  <c r="G159" i="23" s="1"/>
  <c r="G158" i="23" s="1"/>
  <c r="G157" i="23" s="1"/>
  <c r="F160" i="23"/>
  <c r="F159" i="23"/>
  <c r="F158" i="23" s="1"/>
  <c r="F157" i="23" s="1"/>
  <c r="H158" i="23"/>
  <c r="H157" i="23" s="1"/>
  <c r="H155" i="23"/>
  <c r="H154" i="23" s="1"/>
  <c r="H153" i="23" s="1"/>
  <c r="G155" i="23"/>
  <c r="F155" i="23"/>
  <c r="G154" i="23"/>
  <c r="G153" i="23" s="1"/>
  <c r="F154" i="23"/>
  <c r="F153" i="23" s="1"/>
  <c r="H151" i="23"/>
  <c r="H150" i="23" s="1"/>
  <c r="H149" i="23" s="1"/>
  <c r="G151" i="23"/>
  <c r="G150" i="23" s="1"/>
  <c r="G149" i="23" s="1"/>
  <c r="F151" i="23"/>
  <c r="F150" i="23"/>
  <c r="F149" i="23" s="1"/>
  <c r="F147" i="23"/>
  <c r="F146" i="23" s="1"/>
  <c r="F145" i="23"/>
  <c r="H143" i="23"/>
  <c r="G143" i="23"/>
  <c r="F143" i="23"/>
  <c r="H142" i="23"/>
  <c r="H141" i="23" s="1"/>
  <c r="G142" i="23"/>
  <c r="F142" i="23"/>
  <c r="G141" i="23"/>
  <c r="F141" i="23"/>
  <c r="H135" i="23"/>
  <c r="G135" i="23"/>
  <c r="F135" i="23"/>
  <c r="F134" i="23" s="1"/>
  <c r="H134" i="23"/>
  <c r="H133" i="23" s="1"/>
  <c r="G134" i="23"/>
  <c r="G133" i="23"/>
  <c r="F133" i="23"/>
  <c r="H131" i="23"/>
  <c r="G131" i="23"/>
  <c r="F131" i="23"/>
  <c r="H130" i="23"/>
  <c r="H129" i="23" s="1"/>
  <c r="G130" i="23"/>
  <c r="F130" i="23"/>
  <c r="F129" i="23" s="1"/>
  <c r="G129" i="23"/>
  <c r="H128" i="23"/>
  <c r="H127" i="23" s="1"/>
  <c r="H126" i="23" s="1"/>
  <c r="G128" i="23"/>
  <c r="F128" i="23"/>
  <c r="F127" i="23" s="1"/>
  <c r="G127" i="23"/>
  <c r="H124" i="23"/>
  <c r="H123" i="23" s="1"/>
  <c r="H122" i="23" s="1"/>
  <c r="H121" i="23" s="1"/>
  <c r="G124" i="23"/>
  <c r="F124" i="23"/>
  <c r="G123" i="23"/>
  <c r="G122" i="23" s="1"/>
  <c r="G121" i="23" s="1"/>
  <c r="F123" i="23"/>
  <c r="F122" i="23"/>
  <c r="F121" i="23" s="1"/>
  <c r="H115" i="23"/>
  <c r="G115" i="23"/>
  <c r="G114" i="23" s="1"/>
  <c r="G113" i="23" s="1"/>
  <c r="G112" i="23" s="1"/>
  <c r="F115" i="23"/>
  <c r="H114" i="23"/>
  <c r="H113" i="23" s="1"/>
  <c r="H112" i="23" s="1"/>
  <c r="F114" i="23"/>
  <c r="F113" i="23" s="1"/>
  <c r="F112" i="23" s="1"/>
  <c r="H109" i="23"/>
  <c r="H108" i="23" s="1"/>
  <c r="G109" i="23"/>
  <c r="G108" i="23" s="1"/>
  <c r="G107" i="23" s="1"/>
  <c r="G106" i="23" s="1"/>
  <c r="G105" i="23" s="1"/>
  <c r="F109" i="23"/>
  <c r="F108" i="23" s="1"/>
  <c r="F107" i="23" s="1"/>
  <c r="F106" i="23" s="1"/>
  <c r="F105" i="23" s="1"/>
  <c r="H107" i="23"/>
  <c r="H106" i="23" s="1"/>
  <c r="H105" i="23" s="1"/>
  <c r="H103" i="23"/>
  <c r="G103" i="23"/>
  <c r="G102" i="23" s="1"/>
  <c r="F103" i="23"/>
  <c r="F102" i="23" s="1"/>
  <c r="F101" i="23" s="1"/>
  <c r="F100" i="23" s="1"/>
  <c r="H102" i="23"/>
  <c r="H101" i="23"/>
  <c r="H100" i="23" s="1"/>
  <c r="G101" i="23"/>
  <c r="G100" i="23" s="1"/>
  <c r="H98" i="23"/>
  <c r="G98" i="23"/>
  <c r="G97" i="23" s="1"/>
  <c r="F98" i="23"/>
  <c r="H97" i="23"/>
  <c r="F97" i="23"/>
  <c r="H95" i="23"/>
  <c r="G95" i="23"/>
  <c r="F95" i="23"/>
  <c r="H93" i="23"/>
  <c r="H92" i="23" s="1"/>
  <c r="H91" i="23" s="1"/>
  <c r="H90" i="23" s="1"/>
  <c r="H89" i="23" s="1"/>
  <c r="G93" i="23"/>
  <c r="F93" i="23"/>
  <c r="G92" i="23"/>
  <c r="G91" i="23" s="1"/>
  <c r="F92" i="23"/>
  <c r="F91" i="23" s="1"/>
  <c r="F90" i="23" s="1"/>
  <c r="F89" i="23" s="1"/>
  <c r="G90" i="23"/>
  <c r="G89" i="23" s="1"/>
  <c r="H87" i="23"/>
  <c r="G87" i="23"/>
  <c r="G86" i="23" s="1"/>
  <c r="G85" i="23" s="1"/>
  <c r="G84" i="23" s="1"/>
  <c r="G83" i="23" s="1"/>
  <c r="F87" i="23"/>
  <c r="H86" i="23"/>
  <c r="H85" i="23" s="1"/>
  <c r="H84" i="23" s="1"/>
  <c r="H83" i="23" s="1"/>
  <c r="F86" i="23"/>
  <c r="F85" i="23" s="1"/>
  <c r="F84" i="23" s="1"/>
  <c r="F83" i="23" s="1"/>
  <c r="H81" i="23"/>
  <c r="H80" i="23" s="1"/>
  <c r="G81" i="23"/>
  <c r="F81" i="23"/>
  <c r="F80" i="23" s="1"/>
  <c r="G80" i="23"/>
  <c r="H78" i="23"/>
  <c r="H77" i="23" s="1"/>
  <c r="H76" i="23" s="1"/>
  <c r="G78" i="23"/>
  <c r="F78" i="23"/>
  <c r="F77" i="23" s="1"/>
  <c r="F76" i="23" s="1"/>
  <c r="G77" i="23"/>
  <c r="G76" i="23" s="1"/>
  <c r="F75" i="23"/>
  <c r="F74" i="23" s="1"/>
  <c r="H74" i="23"/>
  <c r="G74" i="23"/>
  <c r="F73" i="23"/>
  <c r="F72" i="23" s="1"/>
  <c r="H72" i="23"/>
  <c r="G72" i="23"/>
  <c r="H71" i="23"/>
  <c r="G71" i="23"/>
  <c r="H69" i="23"/>
  <c r="H68" i="23" s="1"/>
  <c r="G69" i="23"/>
  <c r="G68" i="23" s="1"/>
  <c r="F69" i="23"/>
  <c r="F68" i="23" s="1"/>
  <c r="H66" i="23"/>
  <c r="H65" i="23" s="1"/>
  <c r="G66" i="23"/>
  <c r="F66" i="23"/>
  <c r="F65" i="23" s="1"/>
  <c r="G65" i="23"/>
  <c r="H63" i="23"/>
  <c r="H60" i="23" s="1"/>
  <c r="G63" i="23"/>
  <c r="F63" i="23"/>
  <c r="H61" i="23"/>
  <c r="G61" i="23"/>
  <c r="G60" i="23" s="1"/>
  <c r="F61" i="23"/>
  <c r="F60" i="23"/>
  <c r="H58" i="23"/>
  <c r="G58" i="23"/>
  <c r="F58" i="23"/>
  <c r="H56" i="23"/>
  <c r="G56" i="23"/>
  <c r="G55" i="23" s="1"/>
  <c r="F56" i="23"/>
  <c r="F55" i="23"/>
  <c r="H53" i="23"/>
  <c r="H46" i="23" s="1"/>
  <c r="G53" i="23"/>
  <c r="F53" i="23"/>
  <c r="H52" i="23"/>
  <c r="H51" i="23" s="1"/>
  <c r="G52" i="23"/>
  <c r="G51" i="23" s="1"/>
  <c r="F52" i="23"/>
  <c r="F51" i="23"/>
  <c r="H50" i="23"/>
  <c r="G50" i="23"/>
  <c r="G49" i="23" s="1"/>
  <c r="F50" i="23"/>
  <c r="F49" i="23" s="1"/>
  <c r="H49" i="23"/>
  <c r="H47" i="23"/>
  <c r="G47" i="23"/>
  <c r="G46" i="23" s="1"/>
  <c r="F47" i="23"/>
  <c r="F46" i="23"/>
  <c r="H44" i="23"/>
  <c r="G44" i="23"/>
  <c r="F44" i="23"/>
  <c r="H42" i="23"/>
  <c r="H41" i="23" s="1"/>
  <c r="G42" i="23"/>
  <c r="F42" i="23"/>
  <c r="F41" i="23" s="1"/>
  <c r="G41" i="23"/>
  <c r="H39" i="23"/>
  <c r="H36" i="23" s="1"/>
  <c r="G39" i="23"/>
  <c r="F39" i="23"/>
  <c r="H37" i="23"/>
  <c r="G37" i="23"/>
  <c r="G36" i="23" s="1"/>
  <c r="F37" i="23"/>
  <c r="F36" i="23"/>
  <c r="H34" i="23"/>
  <c r="G34" i="23"/>
  <c r="F34" i="23"/>
  <c r="H32" i="23"/>
  <c r="H29" i="23" s="1"/>
  <c r="G32" i="23"/>
  <c r="F32" i="23"/>
  <c r="H30" i="23"/>
  <c r="G30" i="23"/>
  <c r="F30" i="23"/>
  <c r="F29" i="23" s="1"/>
  <c r="H27" i="23"/>
  <c r="H26" i="23" s="1"/>
  <c r="G27" i="23"/>
  <c r="G26" i="23" s="1"/>
  <c r="F27" i="23"/>
  <c r="F26" i="23"/>
  <c r="H21" i="23"/>
  <c r="H20" i="23" s="1"/>
  <c r="G21" i="23"/>
  <c r="G20" i="23" s="1"/>
  <c r="G19" i="23" s="1"/>
  <c r="G18" i="23" s="1"/>
  <c r="G17" i="23" s="1"/>
  <c r="F21" i="23"/>
  <c r="F20" i="23"/>
  <c r="F19" i="23" s="1"/>
  <c r="F18" i="23" s="1"/>
  <c r="F17" i="23" s="1"/>
  <c r="H19" i="23"/>
  <c r="H18" i="23" s="1"/>
  <c r="H17" i="23" s="1"/>
  <c r="F30" i="25" l="1"/>
  <c r="F297" i="25"/>
  <c r="F296" i="25" s="1"/>
  <c r="D17" i="25"/>
  <c r="E68" i="25"/>
  <c r="F86" i="25"/>
  <c r="D257" i="25"/>
  <c r="D296" i="25"/>
  <c r="E208" i="25"/>
  <c r="D121" i="25"/>
  <c r="D120" i="25" s="1"/>
  <c r="D208" i="25"/>
  <c r="D325" i="25"/>
  <c r="E634" i="25"/>
  <c r="E627" i="25" s="1"/>
  <c r="E626" i="25" s="1"/>
  <c r="E613" i="25" s="1"/>
  <c r="E765" i="25" s="1"/>
  <c r="F710" i="25"/>
  <c r="E86" i="25"/>
  <c r="D145" i="25"/>
  <c r="D144" i="25" s="1"/>
  <c r="D143" i="25" s="1"/>
  <c r="D380" i="25"/>
  <c r="D379" i="25" s="1"/>
  <c r="E471" i="25"/>
  <c r="D627" i="25"/>
  <c r="D626" i="25" s="1"/>
  <c r="D288" i="25"/>
  <c r="D287" i="25" s="1"/>
  <c r="D286" i="25" s="1"/>
  <c r="D414" i="25"/>
  <c r="D413" i="25" s="1"/>
  <c r="F59" i="25"/>
  <c r="D197" i="25"/>
  <c r="D175" i="25" s="1"/>
  <c r="E298" i="25"/>
  <c r="E297" i="25" s="1"/>
  <c r="E296" i="25" s="1"/>
  <c r="D613" i="25"/>
  <c r="E440" i="25"/>
  <c r="E439" i="25" s="1"/>
  <c r="F665" i="25"/>
  <c r="F627" i="25" s="1"/>
  <c r="F626" i="25" s="1"/>
  <c r="F613" i="25" s="1"/>
  <c r="I332" i="24"/>
  <c r="G302" i="24"/>
  <c r="H332" i="24"/>
  <c r="G776" i="24"/>
  <c r="G775" i="24" s="1"/>
  <c r="G774" i="24" s="1"/>
  <c r="G342" i="24"/>
  <c r="G332" i="24" s="1"/>
  <c r="I444" i="24"/>
  <c r="I416" i="24" s="1"/>
  <c r="H135" i="24"/>
  <c r="G266" i="24"/>
  <c r="I398" i="24"/>
  <c r="I392" i="24" s="1"/>
  <c r="G444" i="24"/>
  <c r="G546" i="24"/>
  <c r="I25" i="24"/>
  <c r="I24" i="24" s="1"/>
  <c r="I23" i="24" s="1"/>
  <c r="I19" i="24" s="1"/>
  <c r="I18" i="24" s="1"/>
  <c r="I17" i="24" s="1"/>
  <c r="G71" i="24"/>
  <c r="G70" i="24" s="1"/>
  <c r="G69" i="24" s="1"/>
  <c r="H79" i="24"/>
  <c r="H239" i="24"/>
  <c r="H235" i="24" s="1"/>
  <c r="G272" i="24"/>
  <c r="G271" i="24"/>
  <c r="G265" i="24" s="1"/>
  <c r="G264" i="24" s="1"/>
  <c r="G263" i="24" s="1"/>
  <c r="G310" i="24"/>
  <c r="G510" i="24"/>
  <c r="G600" i="24"/>
  <c r="G599" i="24" s="1"/>
  <c r="G598" i="24" s="1"/>
  <c r="G555" i="24" s="1"/>
  <c r="I600" i="24"/>
  <c r="I599" i="24" s="1"/>
  <c r="I598" i="24" s="1"/>
  <c r="I555" i="24" s="1"/>
  <c r="H843" i="24"/>
  <c r="H833" i="24" s="1"/>
  <c r="H832" i="24" s="1"/>
  <c r="H831" i="24" s="1"/>
  <c r="G844" i="24"/>
  <c r="G843" i="24" s="1"/>
  <c r="G833" i="24" s="1"/>
  <c r="G832" i="24" s="1"/>
  <c r="G831" i="24" s="1"/>
  <c r="H62" i="24"/>
  <c r="H61" i="24" s="1"/>
  <c r="H949" i="24" s="1"/>
  <c r="I79" i="24"/>
  <c r="I71" i="24" s="1"/>
  <c r="I70" i="24" s="1"/>
  <c r="I69" i="24" s="1"/>
  <c r="G96" i="24"/>
  <c r="I146" i="24"/>
  <c r="I135" i="24" s="1"/>
  <c r="I62" i="24" s="1"/>
  <c r="I61" i="24" s="1"/>
  <c r="G213" i="24"/>
  <c r="G135" i="24" s="1"/>
  <c r="G491" i="24"/>
  <c r="G490" i="24" s="1"/>
  <c r="G489" i="24" s="1"/>
  <c r="H510" i="24"/>
  <c r="H509" i="24" s="1"/>
  <c r="G699" i="24"/>
  <c r="G698" i="24" s="1"/>
  <c r="G697" i="24" s="1"/>
  <c r="G696" i="24" s="1"/>
  <c r="I844" i="24"/>
  <c r="I843" i="24" s="1"/>
  <c r="H72" i="24"/>
  <c r="H71" i="24" s="1"/>
  <c r="H70" i="24" s="1"/>
  <c r="H69" i="24" s="1"/>
  <c r="G84" i="24"/>
  <c r="G89" i="24"/>
  <c r="I257" i="24"/>
  <c r="I256" i="24" s="1"/>
  <c r="I255" i="24" s="1"/>
  <c r="I254" i="24" s="1"/>
  <c r="I253" i="24" s="1"/>
  <c r="H342" i="24"/>
  <c r="G355" i="24"/>
  <c r="H418" i="24"/>
  <c r="H417" i="24" s="1"/>
  <c r="H416" i="24" s="1"/>
  <c r="G740" i="24"/>
  <c r="G730" i="24" s="1"/>
  <c r="G729" i="24" s="1"/>
  <c r="G728" i="24" s="1"/>
  <c r="G670" i="24"/>
  <c r="H713" i="24"/>
  <c r="H712" i="24" s="1"/>
  <c r="H711" i="24" s="1"/>
  <c r="H710" i="24" s="1"/>
  <c r="G933" i="24"/>
  <c r="G932" i="24" s="1"/>
  <c r="G931" i="24" s="1"/>
  <c r="G930" i="24" s="1"/>
  <c r="G929" i="24" s="1"/>
  <c r="G928" i="24" s="1"/>
  <c r="I944" i="24"/>
  <c r="I943" i="24" s="1"/>
  <c r="I904" i="24" s="1"/>
  <c r="I903" i="24" s="1"/>
  <c r="I685" i="24"/>
  <c r="I684" i="24" s="1"/>
  <c r="I670" i="24" s="1"/>
  <c r="I889" i="24"/>
  <c r="I888" i="24" s="1"/>
  <c r="I833" i="24" s="1"/>
  <c r="I832" i="24" s="1"/>
  <c r="I831" i="24" s="1"/>
  <c r="H366" i="23"/>
  <c r="H311" i="23" s="1"/>
  <c r="F505" i="23"/>
  <c r="F427" i="23" s="1"/>
  <c r="F25" i="23"/>
  <c r="F24" i="23" s="1"/>
  <c r="F23" i="23" s="1"/>
  <c r="F126" i="23"/>
  <c r="H181" i="23"/>
  <c r="G217" i="23"/>
  <c r="F247" i="23"/>
  <c r="F246" i="23" s="1"/>
  <c r="F245" i="23" s="1"/>
  <c r="F244" i="23" s="1"/>
  <c r="F290" i="23"/>
  <c r="F321" i="23"/>
  <c r="F311" i="23" s="1"/>
  <c r="G366" i="23"/>
  <c r="G311" i="23" s="1"/>
  <c r="F515" i="23"/>
  <c r="G395" i="23"/>
  <c r="F71" i="23"/>
  <c r="G181" i="23"/>
  <c r="G427" i="23"/>
  <c r="F568" i="23"/>
  <c r="G126" i="23"/>
  <c r="G111" i="23" s="1"/>
  <c r="G29" i="23"/>
  <c r="G25" i="23" s="1"/>
  <c r="G24" i="23" s="1"/>
  <c r="G23" i="23" s="1"/>
  <c r="G16" i="23" s="1"/>
  <c r="F217" i="23"/>
  <c r="H437" i="23"/>
  <c r="H436" i="23" s="1"/>
  <c r="H432" i="23" s="1"/>
  <c r="H427" i="23" s="1"/>
  <c r="F611" i="23"/>
  <c r="G641" i="23"/>
  <c r="G640" i="23" s="1"/>
  <c r="G611" i="23" s="1"/>
  <c r="G568" i="23" s="1"/>
  <c r="H673" i="23"/>
  <c r="G847" i="23"/>
  <c r="G252" i="23"/>
  <c r="G248" i="23" s="1"/>
  <c r="G247" i="23" s="1"/>
  <c r="G246" i="23" s="1"/>
  <c r="G245" i="23" s="1"/>
  <c r="G244" i="23" s="1"/>
  <c r="F462" i="23"/>
  <c r="F461" i="23" s="1"/>
  <c r="F460" i="23" s="1"/>
  <c r="F536" i="23"/>
  <c r="F537" i="23"/>
  <c r="H576" i="23"/>
  <c r="H575" i="23" s="1"/>
  <c r="H683" i="23"/>
  <c r="G761" i="23"/>
  <c r="G760" i="23" s="1"/>
  <c r="F773" i="23"/>
  <c r="F772" i="23" s="1"/>
  <c r="F761" i="23" s="1"/>
  <c r="F760" i="23" s="1"/>
  <c r="H397" i="23"/>
  <c r="H396" i="23" s="1"/>
  <c r="H395" i="23" s="1"/>
  <c r="H55" i="23"/>
  <c r="H25" i="23" s="1"/>
  <c r="H24" i="23" s="1"/>
  <c r="H23" i="23" s="1"/>
  <c r="H221" i="23"/>
  <c r="H217" i="23" s="1"/>
  <c r="H111" i="23" s="1"/>
  <c r="F559" i="23"/>
  <c r="G744" i="23"/>
  <c r="H761" i="23"/>
  <c r="H760" i="23" s="1"/>
  <c r="H833" i="23"/>
  <c r="H832" i="23" s="1"/>
  <c r="H818" i="23" s="1"/>
  <c r="G622" i="23"/>
  <c r="H744" i="23"/>
  <c r="G833" i="23"/>
  <c r="G832" i="23" s="1"/>
  <c r="G818" i="23" s="1"/>
  <c r="F862" i="23"/>
  <c r="F847" i="23" s="1"/>
  <c r="F846" i="23" s="1"/>
  <c r="F845" i="23" s="1"/>
  <c r="H495" i="23"/>
  <c r="H494" i="23" s="1"/>
  <c r="H493" i="23" s="1"/>
  <c r="H598" i="23"/>
  <c r="H569" i="23" s="1"/>
  <c r="F833" i="23"/>
  <c r="F832" i="23" s="1"/>
  <c r="F818" i="23" s="1"/>
  <c r="H894" i="23"/>
  <c r="H893" i="23" s="1"/>
  <c r="H853" i="23"/>
  <c r="H852" i="23" s="1"/>
  <c r="H847" i="23" s="1"/>
  <c r="G880" i="23"/>
  <c r="G879" i="23" s="1"/>
  <c r="G846" i="23" s="1"/>
  <c r="G845" i="23" s="1"/>
  <c r="D765" i="25" l="1"/>
  <c r="F765" i="25"/>
  <c r="G62" i="24"/>
  <c r="I949" i="24"/>
  <c r="G509" i="24"/>
  <c r="G416" i="24" s="1"/>
  <c r="H16" i="23"/>
  <c r="G933" i="23"/>
  <c r="F395" i="23"/>
  <c r="H568" i="23"/>
  <c r="F514" i="23"/>
  <c r="F111" i="23"/>
  <c r="F16" i="23" s="1"/>
  <c r="F933" i="23" s="1"/>
  <c r="G61" i="24" l="1"/>
  <c r="G949" i="24" s="1"/>
  <c r="H933" i="23"/>
  <c r="M37" i="21" l="1"/>
  <c r="L37" i="21"/>
  <c r="C37" i="21"/>
  <c r="M35" i="21"/>
  <c r="M34" i="21" s="1"/>
  <c r="M21" i="21" s="1"/>
  <c r="L35" i="21"/>
  <c r="C35" i="21"/>
  <c r="L34" i="21"/>
  <c r="C34" i="21"/>
  <c r="M32" i="21"/>
  <c r="L32" i="21"/>
  <c r="L31" i="21" s="1"/>
  <c r="L21" i="21" s="1"/>
  <c r="C32" i="21"/>
  <c r="C31" i="21" s="1"/>
  <c r="C21" i="21" s="1"/>
  <c r="M31" i="21"/>
  <c r="M29" i="21"/>
  <c r="M28" i="21" s="1"/>
  <c r="M24" i="21" s="1"/>
  <c r="L29" i="21"/>
  <c r="C29" i="21"/>
  <c r="L28" i="21"/>
  <c r="C28" i="21"/>
  <c r="M26" i="21"/>
  <c r="L26" i="21"/>
  <c r="L25" i="21" s="1"/>
  <c r="L24" i="21" s="1"/>
  <c r="C26" i="21"/>
  <c r="C25" i="21" s="1"/>
  <c r="C24" i="21" s="1"/>
  <c r="M25" i="21"/>
  <c r="H914" i="18"/>
  <c r="H913" i="18" s="1"/>
  <c r="H912" i="18" s="1"/>
  <c r="F909" i="18"/>
  <c r="F908" i="18"/>
  <c r="F906" i="18"/>
  <c r="F905" i="18"/>
  <c r="H903" i="18"/>
  <c r="H902" i="18" s="1"/>
  <c r="G903" i="18"/>
  <c r="G902" i="18" s="1"/>
  <c r="G877" i="18" s="1"/>
  <c r="F903" i="18"/>
  <c r="F902" i="18"/>
  <c r="H900" i="18"/>
  <c r="G900" i="18"/>
  <c r="G899" i="18" s="1"/>
  <c r="F900" i="18"/>
  <c r="F899" i="18" s="1"/>
  <c r="H899" i="18"/>
  <c r="H897" i="18"/>
  <c r="H896" i="18" s="1"/>
  <c r="H895" i="18" s="1"/>
  <c r="H894" i="18" s="1"/>
  <c r="G897" i="18"/>
  <c r="F897" i="18"/>
  <c r="G896" i="18"/>
  <c r="G895" i="18" s="1"/>
  <c r="G894" i="18" s="1"/>
  <c r="F896" i="18"/>
  <c r="F895" i="18" s="1"/>
  <c r="F894" i="18" s="1"/>
  <c r="H892" i="18"/>
  <c r="H891" i="18" s="1"/>
  <c r="G892" i="18"/>
  <c r="G891" i="18" s="1"/>
  <c r="F892" i="18"/>
  <c r="F891" i="18"/>
  <c r="H890" i="18"/>
  <c r="G890" i="18"/>
  <c r="G889" i="18" s="1"/>
  <c r="F890" i="18"/>
  <c r="F889" i="18" s="1"/>
  <c r="F888" i="18" s="1"/>
  <c r="H889" i="18"/>
  <c r="H888" i="18"/>
  <c r="H887" i="18" s="1"/>
  <c r="G888" i="18"/>
  <c r="G887" i="18"/>
  <c r="F887" i="18"/>
  <c r="H885" i="18"/>
  <c r="G885" i="18"/>
  <c r="G884" i="18" s="1"/>
  <c r="F885" i="18"/>
  <c r="F884" i="18" s="1"/>
  <c r="H884" i="18"/>
  <c r="H882" i="18"/>
  <c r="H881" i="18" s="1"/>
  <c r="G882" i="18"/>
  <c r="F882" i="18"/>
  <c r="G881" i="18"/>
  <c r="F881" i="18"/>
  <c r="H879" i="18"/>
  <c r="G879" i="18"/>
  <c r="G878" i="18" s="1"/>
  <c r="F879" i="18"/>
  <c r="F878" i="18" s="1"/>
  <c r="H878" i="18"/>
  <c r="H877" i="18" s="1"/>
  <c r="H876" i="18" s="1"/>
  <c r="G876" i="18"/>
  <c r="H875" i="18"/>
  <c r="G875" i="18"/>
  <c r="G874" i="18" s="1"/>
  <c r="F875" i="18"/>
  <c r="F874" i="18" s="1"/>
  <c r="F873" i="18" s="1"/>
  <c r="H874" i="18"/>
  <c r="H873" i="18" s="1"/>
  <c r="H872" i="18" s="1"/>
  <c r="H871" i="18" s="1"/>
  <c r="G873" i="18"/>
  <c r="G872" i="18"/>
  <c r="G871" i="18" s="1"/>
  <c r="F872" i="18"/>
  <c r="F871" i="18" s="1"/>
  <c r="H870" i="18"/>
  <c r="H869" i="18"/>
  <c r="H867" i="18"/>
  <c r="G867" i="18"/>
  <c r="G866" i="18" s="1"/>
  <c r="H866" i="18"/>
  <c r="H863" i="18" s="1"/>
  <c r="H862" i="18" s="1"/>
  <c r="H864" i="18"/>
  <c r="G864" i="18"/>
  <c r="F860" i="18"/>
  <c r="F859" i="18" s="1"/>
  <c r="F857" i="18"/>
  <c r="F856" i="18"/>
  <c r="F854" i="18"/>
  <c r="F853" i="18" s="1"/>
  <c r="F850" i="18"/>
  <c r="F849" i="18" s="1"/>
  <c r="H847" i="18"/>
  <c r="G847" i="18"/>
  <c r="G846" i="18" s="1"/>
  <c r="F847" i="18"/>
  <c r="F846" i="18" s="1"/>
  <c r="F845" i="18" s="1"/>
  <c r="H846" i="18"/>
  <c r="H845" i="18"/>
  <c r="G845" i="18"/>
  <c r="H843" i="18"/>
  <c r="H842" i="18" s="1"/>
  <c r="G843" i="18"/>
  <c r="G842" i="18" s="1"/>
  <c r="G841" i="18" s="1"/>
  <c r="F843" i="18"/>
  <c r="F842" i="18"/>
  <c r="F841" i="18" s="1"/>
  <c r="H841" i="18"/>
  <c r="H839" i="18"/>
  <c r="G839" i="18"/>
  <c r="F839" i="18"/>
  <c r="H837" i="18"/>
  <c r="H836" i="18" s="1"/>
  <c r="G837" i="18"/>
  <c r="F837" i="18"/>
  <c r="F836" i="18"/>
  <c r="F835" i="18" s="1"/>
  <c r="H835" i="18"/>
  <c r="H833" i="18"/>
  <c r="H832" i="18" s="1"/>
  <c r="H831" i="18" s="1"/>
  <c r="G833" i="18"/>
  <c r="F833" i="18"/>
  <c r="G832" i="18"/>
  <c r="G831" i="18" s="1"/>
  <c r="F832" i="18"/>
  <c r="F831" i="18"/>
  <c r="H830" i="18"/>
  <c r="H829" i="18"/>
  <c r="H828" i="18" s="1"/>
  <c r="H826" i="18"/>
  <c r="G826" i="18"/>
  <c r="G825" i="18" s="1"/>
  <c r="F826" i="18"/>
  <c r="F825" i="18" s="1"/>
  <c r="F824" i="18" s="1"/>
  <c r="H825" i="18"/>
  <c r="H824" i="18"/>
  <c r="H823" i="18" s="1"/>
  <c r="G824" i="18"/>
  <c r="G823" i="18"/>
  <c r="F823" i="18"/>
  <c r="H821" i="18"/>
  <c r="G821" i="18"/>
  <c r="G820" i="18" s="1"/>
  <c r="F821" i="18"/>
  <c r="F820" i="18" s="1"/>
  <c r="H820" i="18"/>
  <c r="H819" i="18"/>
  <c r="H818" i="18" s="1"/>
  <c r="H817" i="18" s="1"/>
  <c r="G819" i="18"/>
  <c r="F819" i="18"/>
  <c r="G818" i="18"/>
  <c r="G817" i="18" s="1"/>
  <c r="F818" i="18"/>
  <c r="F817" i="18" s="1"/>
  <c r="H814" i="18"/>
  <c r="G814" i="18"/>
  <c r="F814" i="18"/>
  <c r="H812" i="18"/>
  <c r="G812" i="18"/>
  <c r="F812" i="18"/>
  <c r="H810" i="18"/>
  <c r="H809" i="18" s="1"/>
  <c r="H808" i="18" s="1"/>
  <c r="H807" i="18" s="1"/>
  <c r="G810" i="18"/>
  <c r="F810" i="18"/>
  <c r="G809" i="18"/>
  <c r="G808" i="18" s="1"/>
  <c r="G807" i="18" s="1"/>
  <c r="F809" i="18"/>
  <c r="F808" i="18"/>
  <c r="F807" i="18"/>
  <c r="H805" i="18"/>
  <c r="H804" i="18" s="1"/>
  <c r="H803" i="18" s="1"/>
  <c r="H802" i="18" s="1"/>
  <c r="G805" i="18"/>
  <c r="F805" i="18"/>
  <c r="F804" i="18" s="1"/>
  <c r="G804" i="18"/>
  <c r="G803" i="18" s="1"/>
  <c r="G802" i="18" s="1"/>
  <c r="F803" i="18"/>
  <c r="F802" i="18"/>
  <c r="G799" i="18"/>
  <c r="G798" i="18"/>
  <c r="G797" i="18" s="1"/>
  <c r="H795" i="18"/>
  <c r="H794" i="18" s="1"/>
  <c r="G795" i="18"/>
  <c r="G794" i="18" s="1"/>
  <c r="G793" i="18" s="1"/>
  <c r="G792" i="18" s="1"/>
  <c r="G791" i="18" s="1"/>
  <c r="F795" i="18"/>
  <c r="F794" i="18"/>
  <c r="F793" i="18" s="1"/>
  <c r="F792" i="18" s="1"/>
  <c r="H793" i="18"/>
  <c r="H792" i="18" s="1"/>
  <c r="H791" i="18" s="1"/>
  <c r="F791" i="18"/>
  <c r="G787" i="18"/>
  <c r="H786" i="18"/>
  <c r="H785" i="18" s="1"/>
  <c r="G786" i="18"/>
  <c r="G785" i="18" s="1"/>
  <c r="G784" i="18" s="1"/>
  <c r="F786" i="18"/>
  <c r="F785" i="18" s="1"/>
  <c r="F784" i="18" s="1"/>
  <c r="H784" i="18"/>
  <c r="F782" i="18"/>
  <c r="F781" i="18"/>
  <c r="H780" i="18"/>
  <c r="H779" i="18"/>
  <c r="H778" i="18" s="1"/>
  <c r="G779" i="18"/>
  <c r="G778" i="18" s="1"/>
  <c r="F779" i="18"/>
  <c r="F778" i="18" s="1"/>
  <c r="F775" i="18"/>
  <c r="F772" i="18" s="1"/>
  <c r="F773" i="18"/>
  <c r="H770" i="18"/>
  <c r="H769" i="18" s="1"/>
  <c r="G770" i="18"/>
  <c r="G769" i="18" s="1"/>
  <c r="F770" i="18"/>
  <c r="F769" i="18"/>
  <c r="H767" i="18"/>
  <c r="G767" i="18"/>
  <c r="G766" i="18" s="1"/>
  <c r="F767" i="18"/>
  <c r="F766" i="18" s="1"/>
  <c r="H766" i="18"/>
  <c r="H764" i="18"/>
  <c r="G764" i="18"/>
  <c r="F764" i="18"/>
  <c r="H762" i="18"/>
  <c r="G762" i="18"/>
  <c r="G761" i="18" s="1"/>
  <c r="G760" i="18" s="1"/>
  <c r="G759" i="18" s="1"/>
  <c r="F762" i="18"/>
  <c r="F761" i="18"/>
  <c r="H758" i="18"/>
  <c r="H757" i="18" s="1"/>
  <c r="G758" i="18"/>
  <c r="G757" i="18" s="1"/>
  <c r="G756" i="18" s="1"/>
  <c r="F758" i="18"/>
  <c r="F757" i="18" s="1"/>
  <c r="F756" i="18" s="1"/>
  <c r="F755" i="18" s="1"/>
  <c r="F754" i="18" s="1"/>
  <c r="H756" i="18"/>
  <c r="H755" i="18"/>
  <c r="H754" i="18" s="1"/>
  <c r="G755" i="18"/>
  <c r="G754" i="18" s="1"/>
  <c r="H752" i="18"/>
  <c r="G752" i="18"/>
  <c r="G751" i="18" s="1"/>
  <c r="F752" i="18"/>
  <c r="F751" i="18" s="1"/>
  <c r="F750" i="18" s="1"/>
  <c r="H751" i="18"/>
  <c r="H750" i="18"/>
  <c r="H749" i="18" s="1"/>
  <c r="G750" i="18"/>
  <c r="G749" i="18" s="1"/>
  <c r="F749" i="18"/>
  <c r="H745" i="18"/>
  <c r="H744" i="18" s="1"/>
  <c r="G745" i="18"/>
  <c r="G744" i="18" s="1"/>
  <c r="H743" i="18"/>
  <c r="H742" i="18" s="1"/>
  <c r="H730" i="18" s="1"/>
  <c r="G743" i="18"/>
  <c r="G742" i="18" s="1"/>
  <c r="G730" i="18" s="1"/>
  <c r="H740" i="18"/>
  <c r="H739" i="18" s="1"/>
  <c r="H738" i="18" s="1"/>
  <c r="G740" i="18"/>
  <c r="F740" i="18"/>
  <c r="G739" i="18"/>
  <c r="G738" i="18" s="1"/>
  <c r="F739" i="18"/>
  <c r="F738" i="18"/>
  <c r="H737" i="18"/>
  <c r="G737" i="18" s="1"/>
  <c r="F737" i="18" s="1"/>
  <c r="H736" i="18"/>
  <c r="G736" i="18" s="1"/>
  <c r="F736" i="18" s="1"/>
  <c r="H734" i="18"/>
  <c r="H733" i="18" s="1"/>
  <c r="G734" i="18"/>
  <c r="G733" i="18" s="1"/>
  <c r="G732" i="18" s="1"/>
  <c r="F734" i="18"/>
  <c r="F733" i="18" s="1"/>
  <c r="F732" i="18" s="1"/>
  <c r="F731" i="18" s="1"/>
  <c r="F730" i="18" s="1"/>
  <c r="H732" i="18"/>
  <c r="H731" i="18"/>
  <c r="G731" i="18"/>
  <c r="H728" i="18"/>
  <c r="H727" i="18"/>
  <c r="H726" i="18"/>
  <c r="F725" i="18"/>
  <c r="F724" i="18" s="1"/>
  <c r="F723" i="18" s="1"/>
  <c r="F722" i="18" s="1"/>
  <c r="F721" i="18" s="1"/>
  <c r="F720" i="18" s="1"/>
  <c r="H724" i="18"/>
  <c r="G724" i="18"/>
  <c r="G723" i="18" s="1"/>
  <c r="H723" i="18"/>
  <c r="H722" i="18"/>
  <c r="H721" i="18" s="1"/>
  <c r="H720" i="18" s="1"/>
  <c r="G722" i="18"/>
  <c r="G721" i="18" s="1"/>
  <c r="G720" i="18" s="1"/>
  <c r="H718" i="18"/>
  <c r="H717" i="18" s="1"/>
  <c r="H715" i="18"/>
  <c r="H714" i="18"/>
  <c r="H712" i="18"/>
  <c r="H711" i="18" s="1"/>
  <c r="H709" i="18"/>
  <c r="H707" i="18"/>
  <c r="H706" i="18"/>
  <c r="H703" i="18"/>
  <c r="H702" i="18" s="1"/>
  <c r="G703" i="18"/>
  <c r="G702" i="18" s="1"/>
  <c r="F703" i="18"/>
  <c r="F702" i="18"/>
  <c r="F698" i="18" s="1"/>
  <c r="H700" i="18"/>
  <c r="H699" i="18" s="1"/>
  <c r="H698" i="18" s="1"/>
  <c r="G700" i="18"/>
  <c r="F700" i="18"/>
  <c r="F699" i="18" s="1"/>
  <c r="G699" i="18"/>
  <c r="H696" i="18"/>
  <c r="G696" i="18"/>
  <c r="G695" i="18" s="1"/>
  <c r="G694" i="18" s="1"/>
  <c r="F696" i="18"/>
  <c r="F695" i="18" s="1"/>
  <c r="F694" i="18" s="1"/>
  <c r="H695" i="18"/>
  <c r="H694" i="18"/>
  <c r="F692" i="18"/>
  <c r="F691" i="18"/>
  <c r="H689" i="18"/>
  <c r="H688" i="18" s="1"/>
  <c r="G689" i="18"/>
  <c r="F689" i="18"/>
  <c r="F688" i="18" s="1"/>
  <c r="G688" i="18"/>
  <c r="H686" i="18"/>
  <c r="H685" i="18" s="1"/>
  <c r="G686" i="18"/>
  <c r="G685" i="18" s="1"/>
  <c r="F686" i="18"/>
  <c r="F685" i="18"/>
  <c r="H683" i="18"/>
  <c r="H682" i="18" s="1"/>
  <c r="G683" i="18"/>
  <c r="F683" i="18"/>
  <c r="F682" i="18" s="1"/>
  <c r="G682" i="18"/>
  <c r="H680" i="18"/>
  <c r="H679" i="18" s="1"/>
  <c r="G680" i="18"/>
  <c r="G679" i="18" s="1"/>
  <c r="F680" i="18"/>
  <c r="F679" i="18"/>
  <c r="F677" i="18"/>
  <c r="H675" i="18"/>
  <c r="G675" i="18"/>
  <c r="F675" i="18"/>
  <c r="H673" i="18"/>
  <c r="H672" i="18" s="1"/>
  <c r="H671" i="18" s="1"/>
  <c r="H670" i="18" s="1"/>
  <c r="G673" i="18"/>
  <c r="F673" i="18"/>
  <c r="G672" i="18"/>
  <c r="H668" i="18"/>
  <c r="H667" i="18" s="1"/>
  <c r="G668" i="18"/>
  <c r="G667" i="18"/>
  <c r="G666" i="18" s="1"/>
  <c r="H666" i="18"/>
  <c r="H664" i="18"/>
  <c r="H663" i="18" s="1"/>
  <c r="G664" i="18"/>
  <c r="G663" i="18" s="1"/>
  <c r="G662" i="18" s="1"/>
  <c r="F664" i="18"/>
  <c r="F663" i="18"/>
  <c r="F662" i="18" s="1"/>
  <c r="F661" i="18" s="1"/>
  <c r="H662" i="18"/>
  <c r="H661" i="18" s="1"/>
  <c r="G661" i="18"/>
  <c r="H658" i="18"/>
  <c r="H657" i="18"/>
  <c r="H655" i="18"/>
  <c r="H654" i="18"/>
  <c r="H650" i="18" s="1"/>
  <c r="H598" i="18" s="1"/>
  <c r="H652" i="18"/>
  <c r="H651" i="18"/>
  <c r="H648" i="18"/>
  <c r="H647" i="18" s="1"/>
  <c r="G648" i="18"/>
  <c r="F648" i="18"/>
  <c r="F647" i="18" s="1"/>
  <c r="G647" i="18"/>
  <c r="H645" i="18"/>
  <c r="G645" i="18"/>
  <c r="G644" i="18" s="1"/>
  <c r="F645" i="18"/>
  <c r="F644" i="18" s="1"/>
  <c r="H644" i="18"/>
  <c r="G643" i="18"/>
  <c r="G642" i="18" s="1"/>
  <c r="H642" i="18"/>
  <c r="F642" i="18"/>
  <c r="F641" i="18" s="1"/>
  <c r="H641" i="18"/>
  <c r="G641" i="18"/>
  <c r="H639" i="18"/>
  <c r="H638" i="18" s="1"/>
  <c r="G639" i="18"/>
  <c r="G638" i="18" s="1"/>
  <c r="G628" i="18" s="1"/>
  <c r="G627" i="18" s="1"/>
  <c r="F639" i="18"/>
  <c r="F638" i="18" s="1"/>
  <c r="H636" i="18"/>
  <c r="G636" i="18"/>
  <c r="F636" i="18"/>
  <c r="F635" i="18" s="1"/>
  <c r="H635" i="18"/>
  <c r="G635" i="18"/>
  <c r="F633" i="18"/>
  <c r="F632" i="18"/>
  <c r="H630" i="18"/>
  <c r="G630" i="18"/>
  <c r="F630" i="18"/>
  <c r="F629" i="18" s="1"/>
  <c r="H629" i="18"/>
  <c r="G629" i="18"/>
  <c r="F628" i="18"/>
  <c r="F627" i="18" s="1"/>
  <c r="H625" i="18"/>
  <c r="G625" i="18"/>
  <c r="F625" i="18"/>
  <c r="F624" i="18" s="1"/>
  <c r="H624" i="18"/>
  <c r="H620" i="18" s="1"/>
  <c r="G624" i="18"/>
  <c r="H622" i="18"/>
  <c r="H621" i="18" s="1"/>
  <c r="G622" i="18"/>
  <c r="G621" i="18" s="1"/>
  <c r="G620" i="18" s="1"/>
  <c r="F622" i="18"/>
  <c r="F621" i="18" s="1"/>
  <c r="H618" i="18"/>
  <c r="H617" i="18" s="1"/>
  <c r="H616" i="18" s="1"/>
  <c r="G618" i="18"/>
  <c r="G617" i="18" s="1"/>
  <c r="G616" i="18" s="1"/>
  <c r="F618" i="18"/>
  <c r="F617" i="18"/>
  <c r="F616" i="18"/>
  <c r="H614" i="18"/>
  <c r="G614" i="18"/>
  <c r="F614" i="18"/>
  <c r="H612" i="18"/>
  <c r="H611" i="18" s="1"/>
  <c r="H610" i="18" s="1"/>
  <c r="H609" i="18" s="1"/>
  <c r="G612" i="18"/>
  <c r="F612" i="18"/>
  <c r="G611" i="18"/>
  <c r="G610" i="18" s="1"/>
  <c r="F611" i="18"/>
  <c r="F610" i="18" s="1"/>
  <c r="H607" i="18"/>
  <c r="H606" i="18" s="1"/>
  <c r="H605" i="18" s="1"/>
  <c r="H604" i="18" s="1"/>
  <c r="G607" i="18"/>
  <c r="G606" i="18" s="1"/>
  <c r="G605" i="18" s="1"/>
  <c r="G604" i="18" s="1"/>
  <c r="F607" i="18"/>
  <c r="F606" i="18"/>
  <c r="F605" i="18"/>
  <c r="F604" i="18" s="1"/>
  <c r="H603" i="18"/>
  <c r="H602" i="18" s="1"/>
  <c r="H601" i="18" s="1"/>
  <c r="G603" i="18"/>
  <c r="G602" i="18" s="1"/>
  <c r="G601" i="18" s="1"/>
  <c r="G600" i="18" s="1"/>
  <c r="G599" i="18" s="1"/>
  <c r="F603" i="18"/>
  <c r="F602" i="18"/>
  <c r="F601" i="18"/>
  <c r="F600" i="18" s="1"/>
  <c r="F599" i="18" s="1"/>
  <c r="F598" i="18" s="1"/>
  <c r="H600" i="18"/>
  <c r="H599" i="18" s="1"/>
  <c r="G598" i="18"/>
  <c r="H596" i="18"/>
  <c r="H595" i="18"/>
  <c r="H593" i="18"/>
  <c r="H592" i="18"/>
  <c r="H590" i="18"/>
  <c r="H589" i="18"/>
  <c r="H587" i="18"/>
  <c r="H586" i="18"/>
  <c r="H585" i="18" s="1"/>
  <c r="H556" i="18" s="1"/>
  <c r="F583" i="18"/>
  <c r="F582" i="18"/>
  <c r="H580" i="18"/>
  <c r="H579" i="18" s="1"/>
  <c r="G580" i="18"/>
  <c r="F580" i="18"/>
  <c r="F579" i="18" s="1"/>
  <c r="G579" i="18"/>
  <c r="H577" i="18"/>
  <c r="H576" i="18" s="1"/>
  <c r="G577" i="18"/>
  <c r="G576" i="18" s="1"/>
  <c r="F577" i="18"/>
  <c r="F576" i="18"/>
  <c r="H574" i="18"/>
  <c r="H573" i="18" s="1"/>
  <c r="G574" i="18"/>
  <c r="F574" i="18"/>
  <c r="F573" i="18" s="1"/>
  <c r="G573" i="18"/>
  <c r="H571" i="18"/>
  <c r="H570" i="18" s="1"/>
  <c r="G571" i="18"/>
  <c r="G570" i="18" s="1"/>
  <c r="F571" i="18"/>
  <c r="F570" i="18"/>
  <c r="H568" i="18"/>
  <c r="G568" i="18"/>
  <c r="F568" i="18"/>
  <c r="F567" i="18" s="1"/>
  <c r="H567" i="18"/>
  <c r="G567" i="18"/>
  <c r="G566" i="18"/>
  <c r="H565" i="18"/>
  <c r="H564" i="18" s="1"/>
  <c r="G565" i="18"/>
  <c r="G564" i="18" s="1"/>
  <c r="G563" i="18" s="1"/>
  <c r="G562" i="18" s="1"/>
  <c r="F565" i="18"/>
  <c r="F564" i="18"/>
  <c r="F563" i="18" s="1"/>
  <c r="F562" i="18" s="1"/>
  <c r="H561" i="18"/>
  <c r="H560" i="18" s="1"/>
  <c r="H559" i="18" s="1"/>
  <c r="G561" i="18"/>
  <c r="G560" i="18" s="1"/>
  <c r="G559" i="18" s="1"/>
  <c r="G558" i="18" s="1"/>
  <c r="G557" i="18" s="1"/>
  <c r="F561" i="18"/>
  <c r="F560" i="18"/>
  <c r="F559" i="18"/>
  <c r="F558" i="18" s="1"/>
  <c r="F557" i="18" s="1"/>
  <c r="F556" i="18" s="1"/>
  <c r="H558" i="18"/>
  <c r="H557" i="18" s="1"/>
  <c r="G556" i="18"/>
  <c r="H553" i="18"/>
  <c r="G553" i="18"/>
  <c r="F553" i="18"/>
  <c r="F552" i="18" s="1"/>
  <c r="H552" i="18"/>
  <c r="H551" i="18" s="1"/>
  <c r="H550" i="18" s="1"/>
  <c r="H549" i="18" s="1"/>
  <c r="G552" i="18"/>
  <c r="G551" i="18"/>
  <c r="G550" i="18" s="1"/>
  <c r="G549" i="18" s="1"/>
  <c r="F551" i="18"/>
  <c r="F550" i="18" s="1"/>
  <c r="F549" i="18" s="1"/>
  <c r="H547" i="18"/>
  <c r="H546" i="18" s="1"/>
  <c r="H545" i="18" s="1"/>
  <c r="G547" i="18"/>
  <c r="G546" i="18" s="1"/>
  <c r="G545" i="18" s="1"/>
  <c r="F547" i="18"/>
  <c r="F546" i="18"/>
  <c r="F545" i="18" s="1"/>
  <c r="H543" i="18"/>
  <c r="G543" i="18"/>
  <c r="F543" i="18"/>
  <c r="F542" i="18" s="1"/>
  <c r="F541" i="18" s="1"/>
  <c r="F540" i="18" s="1"/>
  <c r="H542" i="18"/>
  <c r="H541" i="18" s="1"/>
  <c r="H540" i="18" s="1"/>
  <c r="G542" i="18"/>
  <c r="G541" i="18" s="1"/>
  <c r="G540" i="18" s="1"/>
  <c r="H539" i="18"/>
  <c r="G539" i="18"/>
  <c r="F539" i="18"/>
  <c r="F538" i="18" s="1"/>
  <c r="F537" i="18" s="1"/>
  <c r="F536" i="18" s="1"/>
  <c r="H538" i="18"/>
  <c r="H537" i="18" s="1"/>
  <c r="H536" i="18" s="1"/>
  <c r="G538" i="18"/>
  <c r="G537" i="18" s="1"/>
  <c r="G536" i="18" s="1"/>
  <c r="H535" i="18"/>
  <c r="G535" i="18"/>
  <c r="F535" i="18"/>
  <c r="F534" i="18" s="1"/>
  <c r="F533" i="18" s="1"/>
  <c r="H534" i="18"/>
  <c r="G534" i="18"/>
  <c r="G532" i="18" s="1"/>
  <c r="F532" i="18"/>
  <c r="H530" i="18"/>
  <c r="G530" i="18"/>
  <c r="F530" i="18"/>
  <c r="F529" i="18" s="1"/>
  <c r="H529" i="18"/>
  <c r="H528" i="18" s="1"/>
  <c r="G529" i="18"/>
  <c r="G528" i="18" s="1"/>
  <c r="F528" i="18"/>
  <c r="H526" i="18"/>
  <c r="G526" i="18"/>
  <c r="G525" i="18" s="1"/>
  <c r="F526" i="18"/>
  <c r="F525" i="18" s="1"/>
  <c r="F524" i="18" s="1"/>
  <c r="H525" i="18"/>
  <c r="H524" i="18" s="1"/>
  <c r="G524" i="18"/>
  <c r="H522" i="18"/>
  <c r="H521" i="18" s="1"/>
  <c r="G522" i="18"/>
  <c r="G521" i="18" s="1"/>
  <c r="G520" i="18" s="1"/>
  <c r="F522" i="18"/>
  <c r="F521" i="18" s="1"/>
  <c r="F520" i="18" s="1"/>
  <c r="H520" i="18"/>
  <c r="H518" i="18"/>
  <c r="H517" i="18" s="1"/>
  <c r="H516" i="18" s="1"/>
  <c r="G518" i="18"/>
  <c r="G517" i="18" s="1"/>
  <c r="G516" i="18" s="1"/>
  <c r="F518" i="18"/>
  <c r="F517" i="18"/>
  <c r="F516" i="18"/>
  <c r="H514" i="18"/>
  <c r="G514" i="18"/>
  <c r="F514" i="18"/>
  <c r="F513" i="18" s="1"/>
  <c r="F512" i="18" s="1"/>
  <c r="H513" i="18"/>
  <c r="H512" i="18" s="1"/>
  <c r="G513" i="18"/>
  <c r="G512" i="18" s="1"/>
  <c r="G511" i="18" s="1"/>
  <c r="G510" i="18" s="1"/>
  <c r="F508" i="18"/>
  <c r="F507" i="18"/>
  <c r="F501" i="18" s="1"/>
  <c r="H505" i="18"/>
  <c r="G505" i="18"/>
  <c r="F505" i="18"/>
  <c r="H503" i="18"/>
  <c r="H502" i="18" s="1"/>
  <c r="H501" i="18" s="1"/>
  <c r="G503" i="18"/>
  <c r="F503" i="18"/>
  <c r="F502" i="18" s="1"/>
  <c r="G502" i="18"/>
  <c r="G501" i="18"/>
  <c r="H499" i="18"/>
  <c r="H498" i="18"/>
  <c r="H497" i="18"/>
  <c r="H494" i="18"/>
  <c r="G494" i="18"/>
  <c r="F494" i="18"/>
  <c r="H492" i="18"/>
  <c r="H491" i="18" s="1"/>
  <c r="H490" i="18" s="1"/>
  <c r="H489" i="18" s="1"/>
  <c r="G492" i="18"/>
  <c r="F492" i="18"/>
  <c r="G491" i="18"/>
  <c r="G490" i="18" s="1"/>
  <c r="G489" i="18" s="1"/>
  <c r="F491" i="18"/>
  <c r="F490" i="18" s="1"/>
  <c r="F489" i="18" s="1"/>
  <c r="F487" i="18"/>
  <c r="F486" i="18" s="1"/>
  <c r="H484" i="18"/>
  <c r="G484" i="18"/>
  <c r="G483" i="18" s="1"/>
  <c r="F484" i="18"/>
  <c r="F483" i="18" s="1"/>
  <c r="H483" i="18"/>
  <c r="H481" i="18"/>
  <c r="H480" i="18" s="1"/>
  <c r="H479" i="18" s="1"/>
  <c r="G481" i="18"/>
  <c r="F481" i="18"/>
  <c r="G480" i="18"/>
  <c r="G479" i="18" s="1"/>
  <c r="F480" i="18"/>
  <c r="F479" i="18" s="1"/>
  <c r="H477" i="18"/>
  <c r="H476" i="18" s="1"/>
  <c r="H475" i="18" s="1"/>
  <c r="H474" i="18" s="1"/>
  <c r="G477" i="18"/>
  <c r="F477" i="18"/>
  <c r="F476" i="18" s="1"/>
  <c r="G476" i="18"/>
  <c r="G475" i="18"/>
  <c r="G474" i="18" s="1"/>
  <c r="F475" i="18"/>
  <c r="F474" i="18" s="1"/>
  <c r="F473" i="18"/>
  <c r="F472" i="18" s="1"/>
  <c r="F471" i="18" s="1"/>
  <c r="F470" i="18" s="1"/>
  <c r="H472" i="18"/>
  <c r="G472" i="18"/>
  <c r="G471" i="18" s="1"/>
  <c r="H471" i="18"/>
  <c r="H470" i="18" s="1"/>
  <c r="H465" i="18" s="1"/>
  <c r="G470" i="18"/>
  <c r="H468" i="18"/>
  <c r="H467" i="18" s="1"/>
  <c r="G468" i="18"/>
  <c r="G467" i="18" s="1"/>
  <c r="G466" i="18" s="1"/>
  <c r="F468" i="18"/>
  <c r="F467" i="18" s="1"/>
  <c r="F466" i="18" s="1"/>
  <c r="H466" i="18"/>
  <c r="G465" i="18"/>
  <c r="H463" i="18"/>
  <c r="H462" i="18" s="1"/>
  <c r="G463" i="18"/>
  <c r="G462" i="18" s="1"/>
  <c r="F463" i="18"/>
  <c r="F462" i="18"/>
  <c r="H460" i="18"/>
  <c r="G460" i="18"/>
  <c r="F460" i="18"/>
  <c r="F459" i="18" s="1"/>
  <c r="F458" i="18" s="1"/>
  <c r="F457" i="18" s="1"/>
  <c r="F456" i="18" s="1"/>
  <c r="H459" i="18"/>
  <c r="H458" i="18" s="1"/>
  <c r="H457" i="18" s="1"/>
  <c r="H456" i="18" s="1"/>
  <c r="G459" i="18"/>
  <c r="G458" i="18" s="1"/>
  <c r="G457" i="18" s="1"/>
  <c r="G456" i="18" s="1"/>
  <c r="F455" i="18"/>
  <c r="F454" i="18" s="1"/>
  <c r="F453" i="18" s="1"/>
  <c r="F452" i="18" s="1"/>
  <c r="H454" i="18"/>
  <c r="G454" i="18"/>
  <c r="H453" i="18"/>
  <c r="H452" i="18" s="1"/>
  <c r="G453" i="18"/>
  <c r="G452" i="18" s="1"/>
  <c r="H450" i="18"/>
  <c r="G450" i="18"/>
  <c r="G449" i="18" s="1"/>
  <c r="G448" i="18" s="1"/>
  <c r="F450" i="18"/>
  <c r="H449" i="18"/>
  <c r="H448" i="18" s="1"/>
  <c r="F449" i="18"/>
  <c r="F448" i="18" s="1"/>
  <c r="H446" i="18"/>
  <c r="H445" i="18" s="1"/>
  <c r="H444" i="18" s="1"/>
  <c r="G446" i="18"/>
  <c r="G445" i="18" s="1"/>
  <c r="G444" i="18" s="1"/>
  <c r="F446" i="18"/>
  <c r="F445" i="18"/>
  <c r="F444" i="18" s="1"/>
  <c r="H443" i="18"/>
  <c r="G443" i="18"/>
  <c r="G442" i="18" s="1"/>
  <c r="G441" i="18" s="1"/>
  <c r="F443" i="18"/>
  <c r="H442" i="18"/>
  <c r="F442" i="18"/>
  <c r="F441" i="18" s="1"/>
  <c r="F440" i="18" s="1"/>
  <c r="F439" i="18" s="1"/>
  <c r="F438" i="18" s="1"/>
  <c r="H441" i="18"/>
  <c r="H440" i="18"/>
  <c r="H439" i="18" s="1"/>
  <c r="G440" i="18"/>
  <c r="G439" i="18"/>
  <c r="G438" i="18" s="1"/>
  <c r="H436" i="18"/>
  <c r="G436" i="18"/>
  <c r="F436" i="18"/>
  <c r="H435" i="18"/>
  <c r="H434" i="18" s="1"/>
  <c r="G435" i="18"/>
  <c r="G434" i="18" s="1"/>
  <c r="G433" i="18" s="1"/>
  <c r="G432" i="18" s="1"/>
  <c r="G428" i="18" s="1"/>
  <c r="G423" i="18" s="1"/>
  <c r="F435" i="18"/>
  <c r="F434" i="18"/>
  <c r="F433" i="18"/>
  <c r="F432" i="18" s="1"/>
  <c r="F431" i="18"/>
  <c r="F430" i="18"/>
  <c r="F429" i="18" s="1"/>
  <c r="F428" i="18"/>
  <c r="H426" i="18"/>
  <c r="G426" i="18"/>
  <c r="F426" i="18"/>
  <c r="F425" i="18" s="1"/>
  <c r="F424" i="18" s="1"/>
  <c r="H425" i="18"/>
  <c r="H424" i="18" s="1"/>
  <c r="G425" i="18"/>
  <c r="G424" i="18"/>
  <c r="H421" i="18"/>
  <c r="H420" i="18" s="1"/>
  <c r="H419" i="18"/>
  <c r="H417" i="18"/>
  <c r="H416" i="18" s="1"/>
  <c r="H415" i="18" s="1"/>
  <c r="H414" i="18" s="1"/>
  <c r="G417" i="18"/>
  <c r="F417" i="18"/>
  <c r="G416" i="18"/>
  <c r="G415" i="18" s="1"/>
  <c r="G414" i="18" s="1"/>
  <c r="F416" i="18"/>
  <c r="F415" i="18"/>
  <c r="F414" i="18"/>
  <c r="H412" i="18"/>
  <c r="G412" i="18"/>
  <c r="F412" i="18"/>
  <c r="H411" i="18"/>
  <c r="H410" i="18" s="1"/>
  <c r="G411" i="18"/>
  <c r="F411" i="18"/>
  <c r="G410" i="18"/>
  <c r="F410" i="18"/>
  <c r="F393" i="18" s="1"/>
  <c r="F392" i="18" s="1"/>
  <c r="H408" i="18"/>
  <c r="G408" i="18"/>
  <c r="F408" i="18"/>
  <c r="F407" i="18" s="1"/>
  <c r="F406" i="18" s="1"/>
  <c r="H407" i="18"/>
  <c r="H406" i="18" s="1"/>
  <c r="G407" i="18"/>
  <c r="G406" i="18"/>
  <c r="H404" i="18"/>
  <c r="G404" i="18"/>
  <c r="F404" i="18"/>
  <c r="H402" i="18"/>
  <c r="G402" i="18"/>
  <c r="F402" i="18"/>
  <c r="H401" i="18"/>
  <c r="H400" i="18" s="1"/>
  <c r="H399" i="18" s="1"/>
  <c r="H398" i="18" s="1"/>
  <c r="G401" i="18"/>
  <c r="F401" i="18"/>
  <c r="G400" i="18"/>
  <c r="F400" i="18"/>
  <c r="G399" i="18"/>
  <c r="G398" i="18" s="1"/>
  <c r="F399" i="18"/>
  <c r="F398" i="18"/>
  <c r="H396" i="18"/>
  <c r="H395" i="18" s="1"/>
  <c r="H394" i="18" s="1"/>
  <c r="H393" i="18" s="1"/>
  <c r="G396" i="18"/>
  <c r="F396" i="18"/>
  <c r="G395" i="18"/>
  <c r="G394" i="18" s="1"/>
  <c r="G393" i="18" s="1"/>
  <c r="F395" i="18"/>
  <c r="F394" i="18"/>
  <c r="H389" i="18"/>
  <c r="G389" i="18"/>
  <c r="F389" i="18"/>
  <c r="H387" i="18"/>
  <c r="G387" i="18"/>
  <c r="F387" i="18"/>
  <c r="H385" i="18"/>
  <c r="G385" i="18"/>
  <c r="F385" i="18"/>
  <c r="H384" i="18"/>
  <c r="H383" i="18" s="1"/>
  <c r="H382" i="18" s="1"/>
  <c r="G384" i="18"/>
  <c r="F384" i="18"/>
  <c r="G383" i="18"/>
  <c r="G382" i="18" s="1"/>
  <c r="F383" i="18"/>
  <c r="F382" i="18" s="1"/>
  <c r="H380" i="18"/>
  <c r="H379" i="18" s="1"/>
  <c r="H378" i="18" s="1"/>
  <c r="G380" i="18"/>
  <c r="F380" i="18"/>
  <c r="G379" i="18"/>
  <c r="F379" i="18"/>
  <c r="G378" i="18"/>
  <c r="F378" i="18"/>
  <c r="H376" i="18"/>
  <c r="G376" i="18"/>
  <c r="F376" i="18"/>
  <c r="F375" i="18" s="1"/>
  <c r="F374" i="18" s="1"/>
  <c r="H375" i="18"/>
  <c r="G375" i="18"/>
  <c r="H374" i="18"/>
  <c r="G374" i="18"/>
  <c r="H373" i="18"/>
  <c r="G373" i="18"/>
  <c r="G372" i="18" s="1"/>
  <c r="G371" i="18" s="1"/>
  <c r="F373" i="18"/>
  <c r="F372" i="18" s="1"/>
  <c r="F371" i="18" s="1"/>
  <c r="F370" i="18" s="1"/>
  <c r="F369" i="18" s="1"/>
  <c r="F362" i="18" s="1"/>
  <c r="H372" i="18"/>
  <c r="H371" i="18"/>
  <c r="H370" i="18"/>
  <c r="G370" i="18"/>
  <c r="G369" i="18" s="1"/>
  <c r="G362" i="18" s="1"/>
  <c r="H366" i="18"/>
  <c r="G366" i="18"/>
  <c r="F366" i="18"/>
  <c r="F365" i="18" s="1"/>
  <c r="F364" i="18" s="1"/>
  <c r="H365" i="18"/>
  <c r="G365" i="18"/>
  <c r="H364" i="18"/>
  <c r="H363" i="18" s="1"/>
  <c r="G364" i="18"/>
  <c r="G363" i="18"/>
  <c r="F363" i="18"/>
  <c r="H360" i="18"/>
  <c r="G360" i="18"/>
  <c r="F360" i="18"/>
  <c r="H359" i="18"/>
  <c r="H358" i="18" s="1"/>
  <c r="H357" i="18" s="1"/>
  <c r="G359" i="18"/>
  <c r="F359" i="18"/>
  <c r="G358" i="18"/>
  <c r="G357" i="18" s="1"/>
  <c r="F358" i="18"/>
  <c r="F357" i="18" s="1"/>
  <c r="G356" i="18"/>
  <c r="G355" i="18" s="1"/>
  <c r="G354" i="18" s="1"/>
  <c r="G353" i="18" s="1"/>
  <c r="H355" i="18"/>
  <c r="H354" i="18"/>
  <c r="H353" i="18" s="1"/>
  <c r="H351" i="18"/>
  <c r="H350" i="18" s="1"/>
  <c r="H349" i="18" s="1"/>
  <c r="G351" i="18"/>
  <c r="G350" i="18" s="1"/>
  <c r="G349" i="18" s="1"/>
  <c r="G348" i="18" s="1"/>
  <c r="F351" i="18"/>
  <c r="F350" i="18"/>
  <c r="F349" i="18"/>
  <c r="F348" i="18" s="1"/>
  <c r="H348" i="18"/>
  <c r="H346" i="18"/>
  <c r="H345" i="18" s="1"/>
  <c r="H344" i="18" s="1"/>
  <c r="G346" i="18"/>
  <c r="F346" i="18"/>
  <c r="G345" i="18"/>
  <c r="G344" i="18" s="1"/>
  <c r="F345" i="18"/>
  <c r="F344" i="18"/>
  <c r="F342" i="18"/>
  <c r="F341" i="18" s="1"/>
  <c r="F337" i="18" s="1"/>
  <c r="F330" i="18" s="1"/>
  <c r="F340" i="18"/>
  <c r="H339" i="18"/>
  <c r="H338" i="18" s="1"/>
  <c r="H337" i="18" s="1"/>
  <c r="G339" i="18"/>
  <c r="F339" i="18"/>
  <c r="G338" i="18"/>
  <c r="G337" i="18" s="1"/>
  <c r="G330" i="18" s="1"/>
  <c r="F338" i="18"/>
  <c r="F335" i="18"/>
  <c r="F334" i="18" s="1"/>
  <c r="F332" i="18"/>
  <c r="F331" i="18"/>
  <c r="H330" i="18"/>
  <c r="H328" i="18"/>
  <c r="H327" i="18" s="1"/>
  <c r="H326" i="18" s="1"/>
  <c r="G328" i="18"/>
  <c r="G327" i="18" s="1"/>
  <c r="G326" i="18" s="1"/>
  <c r="F328" i="18"/>
  <c r="F327" i="18"/>
  <c r="F326" i="18"/>
  <c r="H324" i="18"/>
  <c r="G324" i="18"/>
  <c r="F324" i="18"/>
  <c r="H323" i="18"/>
  <c r="H322" i="18" s="1"/>
  <c r="H321" i="18" s="1"/>
  <c r="H317" i="18" s="1"/>
  <c r="G323" i="18"/>
  <c r="F323" i="18"/>
  <c r="G322" i="18"/>
  <c r="F322" i="18"/>
  <c r="F321" i="18" s="1"/>
  <c r="H319" i="18"/>
  <c r="H318" i="18" s="1"/>
  <c r="G319" i="18"/>
  <c r="F319" i="18"/>
  <c r="G318" i="18"/>
  <c r="F318" i="18"/>
  <c r="H315" i="18"/>
  <c r="G315" i="18"/>
  <c r="F315" i="18"/>
  <c r="F314" i="18" s="1"/>
  <c r="H314" i="18"/>
  <c r="H310" i="18" s="1"/>
  <c r="G314" i="18"/>
  <c r="G310" i="18" s="1"/>
  <c r="G309" i="18" s="1"/>
  <c r="H312" i="18"/>
  <c r="H311" i="18" s="1"/>
  <c r="G312" i="18"/>
  <c r="G311" i="18" s="1"/>
  <c r="F312" i="18"/>
  <c r="F311" i="18"/>
  <c r="F310" i="18"/>
  <c r="F309" i="18" s="1"/>
  <c r="F308" i="18" s="1"/>
  <c r="H309" i="18"/>
  <c r="H308" i="18"/>
  <c r="G308" i="18"/>
  <c r="H305" i="18"/>
  <c r="G305" i="18"/>
  <c r="H304" i="18"/>
  <c r="H295" i="18" s="1"/>
  <c r="G304" i="18"/>
  <c r="H302" i="18"/>
  <c r="G302" i="18"/>
  <c r="F302" i="18"/>
  <c r="H301" i="18"/>
  <c r="G301" i="18"/>
  <c r="H299" i="18"/>
  <c r="G299" i="18"/>
  <c r="G296" i="18" s="1"/>
  <c r="G295" i="18" s="1"/>
  <c r="F299" i="18"/>
  <c r="H297" i="18"/>
  <c r="G297" i="18"/>
  <c r="F297" i="18"/>
  <c r="F296" i="18" s="1"/>
  <c r="F295" i="18" s="1"/>
  <c r="H296" i="18"/>
  <c r="H293" i="18"/>
  <c r="G293" i="18"/>
  <c r="G292" i="18" s="1"/>
  <c r="G291" i="18" s="1"/>
  <c r="F293" i="18"/>
  <c r="H292" i="18"/>
  <c r="F292" i="18"/>
  <c r="F291" i="18" s="1"/>
  <c r="H291" i="18"/>
  <c r="H289" i="18"/>
  <c r="H288" i="18" s="1"/>
  <c r="H287" i="18" s="1"/>
  <c r="G289" i="18"/>
  <c r="G288" i="18" s="1"/>
  <c r="G287" i="18" s="1"/>
  <c r="G286" i="18" s="1"/>
  <c r="F289" i="18"/>
  <c r="F288" i="18"/>
  <c r="F287" i="18"/>
  <c r="H286" i="18"/>
  <c r="H284" i="18"/>
  <c r="H283" i="18" s="1"/>
  <c r="H282" i="18" s="1"/>
  <c r="G284" i="18"/>
  <c r="F284" i="18"/>
  <c r="G283" i="18"/>
  <c r="G282" i="18" s="1"/>
  <c r="F283" i="18"/>
  <c r="F282" i="18"/>
  <c r="H280" i="18"/>
  <c r="H279" i="18" s="1"/>
  <c r="H278" i="18" s="1"/>
  <c r="H277" i="18" s="1"/>
  <c r="G280" i="18"/>
  <c r="F280" i="18"/>
  <c r="G279" i="18"/>
  <c r="G278" i="18" s="1"/>
  <c r="G277" i="18" s="1"/>
  <c r="F279" i="18"/>
  <c r="F278" i="18"/>
  <c r="F277" i="18"/>
  <c r="H276" i="18"/>
  <c r="H275" i="18" s="1"/>
  <c r="H274" i="18" s="1"/>
  <c r="G276" i="18"/>
  <c r="F276" i="18"/>
  <c r="G275" i="18"/>
  <c r="G274" i="18" s="1"/>
  <c r="G270" i="18" s="1"/>
  <c r="F275" i="18"/>
  <c r="F274" i="18"/>
  <c r="H272" i="18"/>
  <c r="G272" i="18"/>
  <c r="F272" i="18"/>
  <c r="F271" i="18" s="1"/>
  <c r="H271" i="18"/>
  <c r="H270" i="18" s="1"/>
  <c r="G271" i="18"/>
  <c r="H268" i="18"/>
  <c r="G268" i="18"/>
  <c r="G267" i="18" s="1"/>
  <c r="F268" i="18"/>
  <c r="H267" i="18"/>
  <c r="F267" i="18"/>
  <c r="H265" i="18"/>
  <c r="H264" i="18" s="1"/>
  <c r="H263" i="18" s="1"/>
  <c r="G265" i="18"/>
  <c r="F265" i="18"/>
  <c r="G264" i="18"/>
  <c r="G263" i="18" s="1"/>
  <c r="F264" i="18"/>
  <c r="F263" i="18"/>
  <c r="H261" i="18"/>
  <c r="G261" i="18"/>
  <c r="F261" i="18"/>
  <c r="F260" i="18" s="1"/>
  <c r="F259" i="18" s="1"/>
  <c r="H260" i="18"/>
  <c r="H259" i="18" s="1"/>
  <c r="G260" i="18"/>
  <c r="G259" i="18"/>
  <c r="H257" i="18"/>
  <c r="G257" i="18"/>
  <c r="G248" i="18" s="1"/>
  <c r="F257" i="18"/>
  <c r="H255" i="18"/>
  <c r="G255" i="18"/>
  <c r="F255" i="18"/>
  <c r="F254" i="18" s="1"/>
  <c r="H254" i="18"/>
  <c r="G254" i="18"/>
  <c r="H252" i="18"/>
  <c r="H251" i="18" s="1"/>
  <c r="G252" i="18"/>
  <c r="G251" i="18" s="1"/>
  <c r="F252" i="18"/>
  <c r="F251" i="18"/>
  <c r="H249" i="18"/>
  <c r="G249" i="18"/>
  <c r="F249" i="18"/>
  <c r="F248" i="18" s="1"/>
  <c r="H248" i="18"/>
  <c r="H246" i="18"/>
  <c r="H245" i="18" s="1"/>
  <c r="H244" i="18" s="1"/>
  <c r="H243" i="18" s="1"/>
  <c r="G246" i="18"/>
  <c r="F246" i="18"/>
  <c r="G245" i="18"/>
  <c r="F245" i="18"/>
  <c r="F244" i="18" s="1"/>
  <c r="F243" i="18" s="1"/>
  <c r="H238" i="18"/>
  <c r="G238" i="18"/>
  <c r="F238" i="18"/>
  <c r="H237" i="18"/>
  <c r="H236" i="18" s="1"/>
  <c r="G237" i="18"/>
  <c r="G236" i="18" s="1"/>
  <c r="G235" i="18" s="1"/>
  <c r="G234" i="18" s="1"/>
  <c r="G233" i="18" s="1"/>
  <c r="G232" i="18" s="1"/>
  <c r="G231" i="18" s="1"/>
  <c r="F237" i="18"/>
  <c r="F236" i="18"/>
  <c r="F235" i="18"/>
  <c r="F234" i="18" s="1"/>
  <c r="F233" i="18" s="1"/>
  <c r="F232" i="18" s="1"/>
  <c r="F231" i="18" s="1"/>
  <c r="H230" i="18"/>
  <c r="H229" i="18" s="1"/>
  <c r="G230" i="18"/>
  <c r="G229" i="18"/>
  <c r="F229" i="18"/>
  <c r="H227" i="18"/>
  <c r="G227" i="18"/>
  <c r="F227" i="18"/>
  <c r="F226" i="18" s="1"/>
  <c r="H226" i="18"/>
  <c r="G226" i="18"/>
  <c r="F224" i="18"/>
  <c r="F223" i="18" s="1"/>
  <c r="H221" i="18"/>
  <c r="G221" i="18"/>
  <c r="F221" i="18"/>
  <c r="F220" i="18" s="1"/>
  <c r="H220" i="18"/>
  <c r="G220" i="18"/>
  <c r="H218" i="18"/>
  <c r="H217" i="18" s="1"/>
  <c r="G218" i="18"/>
  <c r="G217" i="18" s="1"/>
  <c r="G213" i="18" s="1"/>
  <c r="F218" i="18"/>
  <c r="F217" i="18"/>
  <c r="F216" i="18"/>
  <c r="F215" i="18" s="1"/>
  <c r="F214" i="18" s="1"/>
  <c r="F213" i="18" s="1"/>
  <c r="H215" i="18"/>
  <c r="G215" i="18"/>
  <c r="G214" i="18" s="1"/>
  <c r="H214" i="18"/>
  <c r="H213" i="18" s="1"/>
  <c r="H211" i="18"/>
  <c r="H210" i="18" s="1"/>
  <c r="H209" i="18" s="1"/>
  <c r="G211" i="18"/>
  <c r="F211" i="18"/>
  <c r="G210" i="18"/>
  <c r="G209" i="18" s="1"/>
  <c r="F210" i="18"/>
  <c r="F209" i="18" s="1"/>
  <c r="H207" i="18"/>
  <c r="H206" i="18" s="1"/>
  <c r="H205" i="18" s="1"/>
  <c r="G207" i="18"/>
  <c r="G206" i="18" s="1"/>
  <c r="G205" i="18" s="1"/>
  <c r="F207" i="18"/>
  <c r="F206" i="18"/>
  <c r="F205" i="18" s="1"/>
  <c r="H203" i="18"/>
  <c r="H202" i="18" s="1"/>
  <c r="H201" i="18" s="1"/>
  <c r="G203" i="18"/>
  <c r="F203" i="18"/>
  <c r="F202" i="18" s="1"/>
  <c r="G202" i="18"/>
  <c r="G201" i="18" s="1"/>
  <c r="F201" i="18"/>
  <c r="H199" i="18"/>
  <c r="G199" i="18"/>
  <c r="G198" i="18" s="1"/>
  <c r="G197" i="18" s="1"/>
  <c r="F199" i="18"/>
  <c r="H198" i="18"/>
  <c r="F198" i="18"/>
  <c r="F197" i="18" s="1"/>
  <c r="H197" i="18"/>
  <c r="F196" i="18"/>
  <c r="F195" i="18" s="1"/>
  <c r="H195" i="18"/>
  <c r="H194" i="18" s="1"/>
  <c r="H193" i="18" s="1"/>
  <c r="G195" i="18"/>
  <c r="G194" i="18" s="1"/>
  <c r="G193" i="18" s="1"/>
  <c r="F194" i="18"/>
  <c r="F193" i="18" s="1"/>
  <c r="H191" i="18"/>
  <c r="H190" i="18" s="1"/>
  <c r="H189" i="18" s="1"/>
  <c r="G191" i="18"/>
  <c r="F191" i="18"/>
  <c r="F190" i="18" s="1"/>
  <c r="F189" i="18" s="1"/>
  <c r="G190" i="18"/>
  <c r="G189" i="18"/>
  <c r="H187" i="18"/>
  <c r="G187" i="18"/>
  <c r="G186" i="18" s="1"/>
  <c r="F187" i="18"/>
  <c r="F186" i="18" s="1"/>
  <c r="H186" i="18"/>
  <c r="H184" i="18"/>
  <c r="H183" i="18" s="1"/>
  <c r="H182" i="18" s="1"/>
  <c r="H181" i="18" s="1"/>
  <c r="G184" i="18"/>
  <c r="G183" i="18" s="1"/>
  <c r="G182" i="18" s="1"/>
  <c r="G181" i="18" s="1"/>
  <c r="F184" i="18"/>
  <c r="F183" i="18"/>
  <c r="F182" i="18" s="1"/>
  <c r="F181" i="18" s="1"/>
  <c r="H179" i="18"/>
  <c r="G179" i="18"/>
  <c r="G178" i="18" s="1"/>
  <c r="G177" i="18" s="1"/>
  <c r="G176" i="18" s="1"/>
  <c r="G175" i="18" s="1"/>
  <c r="F179" i="18"/>
  <c r="H178" i="18"/>
  <c r="H177" i="18" s="1"/>
  <c r="H176" i="18" s="1"/>
  <c r="H175" i="18" s="1"/>
  <c r="F178" i="18"/>
  <c r="F177" i="18"/>
  <c r="F176" i="18" s="1"/>
  <c r="F175" i="18" s="1"/>
  <c r="F172" i="18"/>
  <c r="F170" i="18"/>
  <c r="F169" i="18"/>
  <c r="F167" i="18"/>
  <c r="H165" i="18"/>
  <c r="H164" i="18" s="1"/>
  <c r="G165" i="18"/>
  <c r="F165" i="18"/>
  <c r="F164" i="18" s="1"/>
  <c r="F163" i="18" s="1"/>
  <c r="F162" i="18" s="1"/>
  <c r="G164" i="18"/>
  <c r="G163" i="18" s="1"/>
  <c r="G162" i="18" s="1"/>
  <c r="H163" i="18"/>
  <c r="H162" i="18"/>
  <c r="H160" i="18"/>
  <c r="H159" i="18" s="1"/>
  <c r="G160" i="18"/>
  <c r="G159" i="18" s="1"/>
  <c r="G158" i="18" s="1"/>
  <c r="G157" i="18" s="1"/>
  <c r="F160" i="18"/>
  <c r="F159" i="18" s="1"/>
  <c r="F158" i="18" s="1"/>
  <c r="F157" i="18" s="1"/>
  <c r="H158" i="18"/>
  <c r="H157" i="18" s="1"/>
  <c r="H155" i="18"/>
  <c r="H154" i="18" s="1"/>
  <c r="G155" i="18"/>
  <c r="G154" i="18" s="1"/>
  <c r="G153" i="18" s="1"/>
  <c r="F155" i="18"/>
  <c r="F154" i="18"/>
  <c r="F153" i="18" s="1"/>
  <c r="H153" i="18"/>
  <c r="H151" i="18"/>
  <c r="H150" i="18" s="1"/>
  <c r="H149" i="18" s="1"/>
  <c r="G151" i="18"/>
  <c r="G150" i="18" s="1"/>
  <c r="F151" i="18"/>
  <c r="F150" i="18"/>
  <c r="F149" i="18" s="1"/>
  <c r="G149" i="18"/>
  <c r="F147" i="18"/>
  <c r="F146" i="18" s="1"/>
  <c r="F145" i="18"/>
  <c r="H143" i="18"/>
  <c r="H142" i="18" s="1"/>
  <c r="H141" i="18" s="1"/>
  <c r="G143" i="18"/>
  <c r="F143" i="18"/>
  <c r="G142" i="18"/>
  <c r="G141" i="18" s="1"/>
  <c r="F142" i="18"/>
  <c r="F141" i="18"/>
  <c r="H135" i="18"/>
  <c r="H134" i="18" s="1"/>
  <c r="H133" i="18" s="1"/>
  <c r="G135" i="18"/>
  <c r="F135" i="18"/>
  <c r="F134" i="18" s="1"/>
  <c r="G134" i="18"/>
  <c r="G133" i="18" s="1"/>
  <c r="F133" i="18"/>
  <c r="H131" i="18"/>
  <c r="G131" i="18"/>
  <c r="F131" i="18"/>
  <c r="H130" i="18"/>
  <c r="H129" i="18" s="1"/>
  <c r="G130" i="18"/>
  <c r="F130" i="18"/>
  <c r="F129" i="18" s="1"/>
  <c r="G129" i="18"/>
  <c r="H128" i="18"/>
  <c r="H127" i="18" s="1"/>
  <c r="G128" i="18"/>
  <c r="F128" i="18"/>
  <c r="G127" i="18"/>
  <c r="F127" i="18"/>
  <c r="H124" i="18"/>
  <c r="H123" i="18" s="1"/>
  <c r="H122" i="18" s="1"/>
  <c r="H121" i="18" s="1"/>
  <c r="G124" i="18"/>
  <c r="G123" i="18" s="1"/>
  <c r="G122" i="18" s="1"/>
  <c r="G121" i="18" s="1"/>
  <c r="F124" i="18"/>
  <c r="F123" i="18"/>
  <c r="F122" i="18" s="1"/>
  <c r="F121" i="18"/>
  <c r="H115" i="18"/>
  <c r="G115" i="18"/>
  <c r="G114" i="18" s="1"/>
  <c r="G113" i="18" s="1"/>
  <c r="G112" i="18" s="1"/>
  <c r="F115" i="18"/>
  <c r="H114" i="18"/>
  <c r="H113" i="18" s="1"/>
  <c r="H112" i="18" s="1"/>
  <c r="F114" i="18"/>
  <c r="F113" i="18"/>
  <c r="F112" i="18" s="1"/>
  <c r="H109" i="18"/>
  <c r="H108" i="18" s="1"/>
  <c r="G109" i="18"/>
  <c r="F109" i="18"/>
  <c r="F108" i="18" s="1"/>
  <c r="F107" i="18" s="1"/>
  <c r="F106" i="18" s="1"/>
  <c r="G108" i="18"/>
  <c r="G107" i="18" s="1"/>
  <c r="G106" i="18" s="1"/>
  <c r="G105" i="18" s="1"/>
  <c r="H107" i="18"/>
  <c r="H106" i="18"/>
  <c r="H105" i="18" s="1"/>
  <c r="F105" i="18"/>
  <c r="H103" i="18"/>
  <c r="G103" i="18"/>
  <c r="G102" i="18" s="1"/>
  <c r="F103" i="18"/>
  <c r="F102" i="18" s="1"/>
  <c r="F101" i="18" s="1"/>
  <c r="F100" i="18" s="1"/>
  <c r="H102" i="18"/>
  <c r="H101" i="18" s="1"/>
  <c r="G101" i="18"/>
  <c r="G100" i="18" s="1"/>
  <c r="H100" i="18"/>
  <c r="H98" i="18"/>
  <c r="G98" i="18"/>
  <c r="G97" i="18" s="1"/>
  <c r="F98" i="18"/>
  <c r="H97" i="18"/>
  <c r="F97" i="18"/>
  <c r="H95" i="18"/>
  <c r="G95" i="18"/>
  <c r="F95" i="18"/>
  <c r="H93" i="18"/>
  <c r="H92" i="18" s="1"/>
  <c r="H91" i="18" s="1"/>
  <c r="H90" i="18" s="1"/>
  <c r="H89" i="18" s="1"/>
  <c r="G93" i="18"/>
  <c r="G92" i="18" s="1"/>
  <c r="G91" i="18" s="1"/>
  <c r="G90" i="18" s="1"/>
  <c r="F93" i="18"/>
  <c r="F92" i="18"/>
  <c r="F91" i="18" s="1"/>
  <c r="F90" i="18" s="1"/>
  <c r="F89" i="18" s="1"/>
  <c r="G89" i="18"/>
  <c r="H87" i="18"/>
  <c r="H86" i="18" s="1"/>
  <c r="G87" i="18"/>
  <c r="G86" i="18" s="1"/>
  <c r="G85" i="18" s="1"/>
  <c r="G84" i="18" s="1"/>
  <c r="G83" i="18" s="1"/>
  <c r="F87" i="18"/>
  <c r="F86" i="18" s="1"/>
  <c r="F85" i="18" s="1"/>
  <c r="F84" i="18" s="1"/>
  <c r="F83" i="18" s="1"/>
  <c r="H85" i="18"/>
  <c r="H84" i="18" s="1"/>
  <c r="H83" i="18" s="1"/>
  <c r="H81" i="18"/>
  <c r="G81" i="18"/>
  <c r="G80" i="18" s="1"/>
  <c r="F81" i="18"/>
  <c r="F80" i="18" s="1"/>
  <c r="H80" i="18"/>
  <c r="H78" i="18"/>
  <c r="H77" i="18" s="1"/>
  <c r="H76" i="18" s="1"/>
  <c r="G78" i="18"/>
  <c r="G77" i="18" s="1"/>
  <c r="G76" i="18" s="1"/>
  <c r="F78" i="18"/>
  <c r="F77" i="18"/>
  <c r="F76" i="18" s="1"/>
  <c r="H74" i="18"/>
  <c r="G74" i="18"/>
  <c r="F74" i="18"/>
  <c r="H72" i="18"/>
  <c r="G72" i="18"/>
  <c r="G71" i="18" s="1"/>
  <c r="F72" i="18"/>
  <c r="F71" i="18"/>
  <c r="H69" i="18"/>
  <c r="G69" i="18"/>
  <c r="G68" i="18" s="1"/>
  <c r="F69" i="18"/>
  <c r="F68" i="18" s="1"/>
  <c r="H68" i="18"/>
  <c r="H66" i="18"/>
  <c r="H65" i="18" s="1"/>
  <c r="G66" i="18"/>
  <c r="G65" i="18" s="1"/>
  <c r="F66" i="18"/>
  <c r="F65" i="18"/>
  <c r="H63" i="18"/>
  <c r="G63" i="18"/>
  <c r="F63" i="18"/>
  <c r="H61" i="18"/>
  <c r="H60" i="18" s="1"/>
  <c r="G61" i="18"/>
  <c r="F61" i="18"/>
  <c r="F60" i="18" s="1"/>
  <c r="G60" i="18"/>
  <c r="H58" i="18"/>
  <c r="G58" i="18"/>
  <c r="F58" i="18"/>
  <c r="H56" i="18"/>
  <c r="G56" i="18"/>
  <c r="G55" i="18" s="1"/>
  <c r="F56" i="18"/>
  <c r="H55" i="18"/>
  <c r="H53" i="18"/>
  <c r="G53" i="18"/>
  <c r="F53" i="18"/>
  <c r="H52" i="18"/>
  <c r="H51" i="18" s="1"/>
  <c r="G52" i="18"/>
  <c r="G51" i="18" s="1"/>
  <c r="F52" i="18"/>
  <c r="F51" i="18" s="1"/>
  <c r="H50" i="18"/>
  <c r="H49" i="18" s="1"/>
  <c r="G50" i="18"/>
  <c r="F50" i="18"/>
  <c r="F49" i="18" s="1"/>
  <c r="G49" i="18"/>
  <c r="H47" i="18"/>
  <c r="H46" i="18" s="1"/>
  <c r="G47" i="18"/>
  <c r="G46" i="18" s="1"/>
  <c r="F47" i="18"/>
  <c r="F46" i="18" s="1"/>
  <c r="H44" i="18"/>
  <c r="G44" i="18"/>
  <c r="F44" i="18"/>
  <c r="H42" i="18"/>
  <c r="H41" i="18" s="1"/>
  <c r="G42" i="18"/>
  <c r="G41" i="18" s="1"/>
  <c r="F42" i="18"/>
  <c r="F41" i="18"/>
  <c r="H39" i="18"/>
  <c r="G39" i="18"/>
  <c r="F39" i="18"/>
  <c r="H37" i="18"/>
  <c r="H36" i="18" s="1"/>
  <c r="G37" i="18"/>
  <c r="F37" i="18"/>
  <c r="F36" i="18" s="1"/>
  <c r="G36" i="18"/>
  <c r="H34" i="18"/>
  <c r="G34" i="18"/>
  <c r="F34" i="18"/>
  <c r="H32" i="18"/>
  <c r="G32" i="18"/>
  <c r="F32" i="18"/>
  <c r="H30" i="18"/>
  <c r="H29" i="18" s="1"/>
  <c r="G30" i="18"/>
  <c r="F30" i="18"/>
  <c r="F29" i="18" s="1"/>
  <c r="G29" i="18"/>
  <c r="H27" i="18"/>
  <c r="H26" i="18" s="1"/>
  <c r="G27" i="18"/>
  <c r="G26" i="18" s="1"/>
  <c r="F27" i="18"/>
  <c r="F26" i="18" s="1"/>
  <c r="H21" i="18"/>
  <c r="G21" i="18"/>
  <c r="G20" i="18" s="1"/>
  <c r="F21" i="18"/>
  <c r="F20" i="18" s="1"/>
  <c r="F19" i="18" s="1"/>
  <c r="H20" i="18"/>
  <c r="H19" i="18" s="1"/>
  <c r="H18" i="18" s="1"/>
  <c r="H17" i="18" s="1"/>
  <c r="G19" i="18"/>
  <c r="G18" i="18" s="1"/>
  <c r="G17" i="18" s="1"/>
  <c r="F18" i="18"/>
  <c r="F17" i="18" s="1"/>
  <c r="D61" i="17"/>
  <c r="F43" i="17"/>
  <c r="F42" i="17" s="1"/>
  <c r="F31" i="17" s="1"/>
  <c r="F30" i="17" s="1"/>
  <c r="E43" i="17"/>
  <c r="D43" i="17"/>
  <c r="D42" i="17" s="1"/>
  <c r="E42" i="17"/>
  <c r="F39" i="17"/>
  <c r="E39" i="17"/>
  <c r="D39" i="17"/>
  <c r="F32" i="17"/>
  <c r="E32" i="17"/>
  <c r="E31" i="17" s="1"/>
  <c r="E30" i="17" s="1"/>
  <c r="D32" i="17"/>
  <c r="F22" i="17"/>
  <c r="D22" i="17"/>
  <c r="D21" i="17" s="1"/>
  <c r="F21" i="17"/>
  <c r="F63" i="17" s="1"/>
  <c r="E21" i="17"/>
  <c r="E63" i="17" s="1"/>
  <c r="H25" i="18" l="1"/>
  <c r="H24" i="18" s="1"/>
  <c r="H23" i="18" s="1"/>
  <c r="H16" i="18" s="1"/>
  <c r="F242" i="18"/>
  <c r="F241" i="18" s="1"/>
  <c r="F240" i="18" s="1"/>
  <c r="H242" i="18"/>
  <c r="H241" i="18" s="1"/>
  <c r="H240" i="18" s="1"/>
  <c r="F317" i="18"/>
  <c r="H392" i="18"/>
  <c r="F511" i="18"/>
  <c r="F510" i="18" s="1"/>
  <c r="F126" i="18"/>
  <c r="F111" i="18" s="1"/>
  <c r="H126" i="18"/>
  <c r="H111" i="18" s="1"/>
  <c r="F307" i="18"/>
  <c r="G392" i="18"/>
  <c r="G391" i="18" s="1"/>
  <c r="F25" i="18"/>
  <c r="F24" i="18" s="1"/>
  <c r="F23" i="18" s="1"/>
  <c r="F16" i="18" s="1"/>
  <c r="F916" i="18" s="1"/>
  <c r="F55" i="18"/>
  <c r="H71" i="18"/>
  <c r="G25" i="18"/>
  <c r="G24" i="18" s="1"/>
  <c r="G23" i="18" s="1"/>
  <c r="G16" i="18" s="1"/>
  <c r="G244" i="18"/>
  <c r="G243" i="18" s="1"/>
  <c r="G242" i="18" s="1"/>
  <c r="G241" i="18" s="1"/>
  <c r="G240" i="18" s="1"/>
  <c r="G321" i="18"/>
  <c r="G317" i="18" s="1"/>
  <c r="G307" i="18" s="1"/>
  <c r="G748" i="18"/>
  <c r="G747" i="18" s="1"/>
  <c r="F270" i="18"/>
  <c r="H433" i="18"/>
  <c r="H432" i="18" s="1"/>
  <c r="H428" i="18" s="1"/>
  <c r="H423" i="18" s="1"/>
  <c r="H438" i="18"/>
  <c r="G671" i="18"/>
  <c r="G698" i="18"/>
  <c r="G801" i="18"/>
  <c r="G870" i="18"/>
  <c r="G869" i="18" s="1"/>
  <c r="G126" i="18"/>
  <c r="G111" i="18" s="1"/>
  <c r="H235" i="18"/>
  <c r="H234" i="18" s="1"/>
  <c r="H233" i="18" s="1"/>
  <c r="H232" i="18" s="1"/>
  <c r="H231" i="18" s="1"/>
  <c r="F286" i="18"/>
  <c r="H369" i="18"/>
  <c r="H362" i="18" s="1"/>
  <c r="H307" i="18" s="1"/>
  <c r="H511" i="18"/>
  <c r="H510" i="18" s="1"/>
  <c r="H532" i="18"/>
  <c r="H533" i="18"/>
  <c r="F870" i="18"/>
  <c r="F869" i="18" s="1"/>
  <c r="F465" i="18"/>
  <c r="F423" i="18" s="1"/>
  <c r="F391" i="18" s="1"/>
  <c r="H563" i="18"/>
  <c r="H562" i="18" s="1"/>
  <c r="G609" i="18"/>
  <c r="F620" i="18"/>
  <c r="F609" i="18" s="1"/>
  <c r="G533" i="18"/>
  <c r="H628" i="18"/>
  <c r="H627" i="18" s="1"/>
  <c r="H761" i="18"/>
  <c r="H760" i="18" s="1"/>
  <c r="H759" i="18" s="1"/>
  <c r="H748" i="18" s="1"/>
  <c r="H747" i="18" s="1"/>
  <c r="H816" i="18"/>
  <c r="H815" i="18" s="1"/>
  <c r="H801" i="18" s="1"/>
  <c r="F877" i="18"/>
  <c r="F876" i="18" s="1"/>
  <c r="F672" i="18"/>
  <c r="F671" i="18" s="1"/>
  <c r="F670" i="18" s="1"/>
  <c r="F660" i="18" s="1"/>
  <c r="F555" i="18" s="1"/>
  <c r="H705" i="18"/>
  <c r="H660" i="18" s="1"/>
  <c r="H555" i="18" s="1"/>
  <c r="F760" i="18"/>
  <c r="F759" i="18" s="1"/>
  <c r="F748" i="18" s="1"/>
  <c r="F747" i="18" s="1"/>
  <c r="F816" i="18"/>
  <c r="F815" i="18" s="1"/>
  <c r="F801" i="18" s="1"/>
  <c r="F830" i="18"/>
  <c r="F829" i="18" s="1"/>
  <c r="F828" i="18" s="1"/>
  <c r="F852" i="18"/>
  <c r="G816" i="18"/>
  <c r="G815" i="18" s="1"/>
  <c r="G836" i="18"/>
  <c r="G835" i="18" s="1"/>
  <c r="G830" i="18" s="1"/>
  <c r="G863" i="18"/>
  <c r="G862" i="18" s="1"/>
  <c r="G829" i="18" s="1"/>
  <c r="G828" i="18" s="1"/>
  <c r="D31" i="17"/>
  <c r="D30" i="17" s="1"/>
  <c r="D63" i="17"/>
  <c r="H391" i="18" l="1"/>
  <c r="H916" i="18" s="1"/>
  <c r="G670" i="18"/>
  <c r="G660" i="18" s="1"/>
  <c r="G555" i="18" s="1"/>
  <c r="G916" i="18" s="1"/>
</calcChain>
</file>

<file path=xl/sharedStrings.xml><?xml version="1.0" encoding="utf-8"?>
<sst xmlns="http://schemas.openxmlformats.org/spreadsheetml/2006/main" count="16832" uniqueCount="870">
  <si>
    <t>Сумма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</si>
  <si>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</si>
  <si>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</si>
  <si>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</si>
  <si>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</si>
  <si>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</si>
  <si>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</si>
  <si>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</si>
  <si>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</si>
  <si>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</si>
  <si>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</si>
  <si>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</si>
  <si>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</si>
  <si>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</si>
  <si>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</si>
  <si>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</si>
  <si>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</si>
  <si>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</si>
  <si>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</si>
  <si>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</si>
  <si>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</si>
  <si>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</si>
  <si>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</si>
  <si>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</si>
  <si>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</si>
  <si>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</si>
  <si>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</si>
  <si>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</si>
  <si>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</si>
  <si>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</si>
  <si>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</si>
  <si>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</si>
  <si>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</si>
  <si>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</si>
  <si>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</si>
  <si>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</si>
  <si>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</si>
  <si>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</si>
  <si>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</si>
  <si>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</si>
  <si>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</si>
  <si>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</si>
  <si>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</si>
  <si>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</si>
  <si>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</si>
  <si>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</si>
  <si>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</si>
  <si>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</si>
  <si>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</si>
  <si>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</si>
  <si>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</si>
  <si>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</si>
  <si>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</si>
  <si>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</si>
  <si>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</si>
  <si>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</si>
  <si>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</si>
  <si>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</si>
  <si>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</si>
  <si>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</si>
  <si>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</si>
  <si>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</si>
  <si>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</si>
  <si>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</si>
  <si>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</si>
  <si>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</si>
  <si>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</si>
  <si>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</si>
  <si>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</si>
  <si>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</si>
  <si>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</si>
  <si>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</si>
  <si>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</si>
  <si>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</si>
  <si>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</si>
  <si>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</si>
  <si>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</si>
  <si>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</si>
  <si>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</si>
  <si>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</si>
  <si>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</si>
  <si>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</si>
  <si>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</si>
  <si>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</si>
  <si>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</si>
  <si>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</si>
  <si>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</si>
  <si>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</si>
  <si>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</si>
  <si>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</si>
  <si>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</si>
  <si>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</si>
  <si>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</si>
  <si>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</si>
  <si>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</si>
  <si>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</si>
  <si>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</si>
  <si>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</si>
  <si>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</si>
  <si>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</si>
  <si>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</si>
  <si>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</si>
  <si>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</si>
  <si>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</si>
  <si>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</si>
  <si>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</si>
  <si>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</si>
  <si>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</si>
  <si>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</si>
  <si>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</si>
  <si>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</si>
  <si>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</si>
  <si>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</si>
  <si>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</si>
  <si>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</si>
  <si>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</si>
  <si>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</si>
  <si>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</si>
  <si>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</si>
  <si>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</si>
  <si>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</si>
  <si>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</si>
  <si>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</si>
  <si>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</si>
  <si>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</si>
  <si>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</si>
  <si>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</si>
  <si>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</si>
  <si>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</si>
  <si>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</si>
  <si>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</si>
  <si>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</si>
  <si>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</si>
  <si>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</si>
  <si>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</si>
  <si>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</si>
  <si>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</si>
  <si>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</si>
  <si>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</si>
  <si>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</si>
  <si>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</si>
  <si>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</si>
  <si>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</si>
  <si>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</si>
  <si>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</si>
  <si>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</si>
  <si>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</si>
  <si>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</si>
  <si>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</si>
  <si>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</si>
  <si>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</si>
  <si>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</si>
  <si>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</si>
  <si>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</si>
  <si>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</si>
  <si>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</si>
  <si>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</si>
  <si>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</si>
  <si>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</si>
  <si>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</si>
  <si>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</si>
  <si>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</si>
  <si>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</si>
  <si>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</si>
  <si>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</si>
  <si>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</si>
  <si>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</si>
  <si>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</si>
  <si>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</si>
  <si>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</si>
  <si>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</si>
  <si>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</si>
  <si>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</si>
  <si>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</si>
  <si>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</si>
  <si>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</si>
  <si>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</si>
  <si>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</si>
  <si>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</si>
  <si>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</si>
  <si>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</si>
  <si>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</si>
  <si>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</si>
  <si>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</si>
  <si>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</si>
  <si>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</si>
  <si>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</si>
  <si>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</si>
  <si>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</si>
  <si>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</si>
  <si>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</si>
  <si>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</si>
  <si>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</si>
  <si>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</si>
  <si>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</si>
  <si>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</si>
  <si>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</si>
  <si>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</si>
  <si>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</si>
  <si>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</si>
  <si>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</si>
  <si>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</si>
  <si>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</si>
  <si>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</si>
  <si>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</si>
  <si>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</si>
  <si>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</si>
  <si>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</si>
  <si>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</si>
  <si>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</si>
  <si>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</si>
  <si>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</si>
  <si>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</si>
  <si>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</si>
  <si>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</si>
  <si>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</si>
  <si>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</si>
  <si>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</si>
  <si>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</si>
  <si>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</si>
  <si>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</si>
  <si>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</si>
  <si>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</si>
  <si>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</si>
  <si>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</si>
  <si>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</si>
  <si>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</si>
  <si>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</si>
  <si>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</si>
  <si>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</si>
  <si>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</si>
  <si>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</si>
  <si>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</si>
  <si>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</si>
  <si>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</si>
  <si>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</si>
  <si>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</si>
  <si>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</si>
  <si>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</si>
  <si>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</si>
  <si>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</si>
  <si>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</si>
  <si>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</si>
  <si>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</si>
  <si>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</si>
  <si>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</si>
  <si>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</si>
  <si>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</si>
  <si>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</si>
  <si>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</si>
  <si>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</si>
  <si>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</si>
  <si>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</si>
  <si>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</si>
  <si>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</si>
  <si>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</si>
  <si>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</si>
  <si>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</si>
  <si>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</si>
  <si>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</si>
  <si>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</si>
  <si>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</si>
  <si>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</si>
  <si>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</si>
  <si>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</si>
  <si>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</si>
  <si>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</si>
  <si>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</si>
  <si>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</si>
  <si>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</si>
  <si>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</si>
  <si>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</si>
  <si>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</si>
  <si>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</si>
  <si>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</si>
  <si>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</si>
  <si>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</si>
  <si>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</si>
  <si>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</si>
  <si>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</si>
  <si>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</si>
  <si>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</si>
  <si>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</si>
  <si>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</si>
  <si>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</si>
  <si>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</si>
  <si>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</si>
  <si>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</si>
  <si>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</si>
  <si>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</si>
  <si>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</si>
  <si>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</si>
  <si>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</si>
  <si>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</si>
  <si>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</si>
  <si>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</si>
  <si>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</si>
  <si>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</si>
  <si>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</si>
  <si>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</si>
  <si>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</si>
  <si>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</si>
  <si>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</si>
  <si>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</si>
  <si>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</si>
  <si>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</si>
  <si>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</si>
  <si>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</si>
  <si>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</si>
  <si>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</si>
  <si>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</si>
  <si>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</si>
  <si>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</si>
  <si>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</si>
  <si>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</si>
  <si>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</si>
  <si>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</si>
  <si>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</si>
  <si>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</si>
  <si>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</si>
  <si>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</si>
  <si>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</si>
  <si>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</si>
  <si>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</si>
  <si>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</si>
  <si>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</si>
  <si>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</si>
  <si>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</si>
  <si>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</si>
  <si>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</si>
  <si>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</si>
  <si>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</si>
  <si>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</si>
  <si>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</si>
  <si>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</si>
  <si>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</si>
  <si>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</si>
  <si>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</si>
  <si>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</si>
  <si>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</si>
  <si>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</si>
  <si>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</si>
  <si>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</si>
  <si>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</si>
  <si>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</si>
  <si>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</si>
  <si>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</si>
  <si>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</si>
  <si>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</si>
  <si>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</si>
  <si>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</si>
  <si>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</si>
  <si>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</si>
  <si>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</si>
  <si>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</si>
  <si>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</si>
  <si>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</si>
  <si>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</si>
  <si>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</si>
  <si>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</si>
  <si>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</si>
  <si>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</si>
  <si>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</si>
  <si>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</si>
  <si>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</si>
  <si>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</si>
  <si>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</si>
  <si>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</si>
  <si>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</si>
  <si>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</si>
  <si>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</si>
  <si>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</si>
  <si>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</si>
  <si>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</si>
  <si>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</si>
  <si>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</si>
  <si>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</si>
  <si>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</si>
  <si>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</si>
  <si>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</si>
  <si>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</si>
  <si>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</si>
  <si>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</si>
  <si>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</si>
  <si>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</si>
  <si>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</si>
  <si>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</si>
  <si>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</si>
  <si>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</si>
  <si>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</si>
  <si>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</si>
  <si>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</si>
  <si>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</si>
  <si>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</si>
  <si>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</si>
  <si>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</si>
  <si>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</si>
  <si>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</si>
  <si>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</si>
  <si>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</si>
  <si>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</si>
  <si>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</si>
  <si>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</si>
  <si>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</si>
  <si>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</si>
  <si>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</si>
  <si>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</si>
  <si>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</si>
  <si>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</si>
  <si>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</si>
  <si>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</si>
  <si>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</si>
  <si>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</si>
  <si>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</si>
  <si>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</si>
  <si>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</si>
  <si>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</si>
  <si>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</si>
  <si>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</si>
  <si>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</si>
  <si>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</si>
  <si>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</si>
  <si>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</si>
  <si>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</si>
  <si>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</si>
  <si>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</si>
  <si>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</si>
  <si>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</si>
  <si>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</si>
  <si>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</si>
  <si>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</si>
  <si>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</si>
  <si>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</si>
  <si>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</si>
  <si>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</si>
  <si>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</si>
  <si>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</si>
  <si>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</si>
  <si>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</si>
  <si>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</si>
  <si>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</si>
  <si>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</si>
  <si>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</si>
  <si>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</si>
  <si>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</si>
  <si>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</si>
  <si>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</si>
  <si>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</si>
  <si>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</si>
  <si>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</si>
  <si>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</si>
  <si>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</si>
  <si>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</si>
  <si>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</si>
  <si>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</si>
  <si>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</si>
  <si>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</si>
  <si>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</si>
  <si>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</si>
  <si>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</si>
  <si>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</si>
  <si>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</si>
  <si>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</si>
  <si>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</si>
  <si>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</si>
  <si>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</si>
  <si>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</si>
  <si>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</si>
  <si>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</si>
  <si>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</si>
  <si>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</si>
  <si>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</si>
  <si>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</si>
  <si>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</si>
  <si>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</si>
  <si>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</si>
  <si>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</si>
  <si>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</si>
  <si>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</si>
  <si>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</si>
  <si>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</si>
  <si>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</si>
  <si>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</si>
  <si>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</si>
  <si>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</si>
  <si>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</si>
  <si>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</si>
  <si>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</si>
  <si>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</si>
  <si>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</si>
  <si>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</si>
  <si>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</si>
  <si>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</si>
  <si>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</si>
  <si>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</si>
  <si>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</si>
  <si>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</si>
  <si>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</si>
  <si>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</si>
  <si>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</si>
  <si>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</si>
  <si>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</si>
  <si>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</si>
  <si>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</si>
  <si>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</si>
  <si>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</si>
  <si>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</si>
  <si>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</si>
  <si>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9110077600</t>
  </si>
  <si>
    <t>ДОХОДЫ ОТ ПРОДАЖИ МАТЕРИАЛЬНЫХ И НЕМАТЕРИАЛЬНЫХ АКТИВОВ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</si>
  <si>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</si>
  <si>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</si>
  <si>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</si>
  <si>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</si>
  <si>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</si>
  <si>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</si>
  <si>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</si>
  <si>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</si>
  <si>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</si>
  <si>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</si>
  <si>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</si>
  <si>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</si>
  <si>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</si>
  <si>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</si>
  <si>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</si>
  <si>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</si>
  <si>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</si>
  <si>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</si>
  <si>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</si>
  <si>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</si>
  <si>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</si>
  <si>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</si>
  <si>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</si>
  <si>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</si>
  <si>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</si>
  <si>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</si>
  <si>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</si>
  <si>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</si>
  <si>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</si>
  <si>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</si>
  <si>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</si>
  <si>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</si>
  <si>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</si>
  <si>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</si>
  <si>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</si>
  <si>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</si>
  <si>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</si>
  <si>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</si>
  <si>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</si>
  <si>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</si>
  <si>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</si>
  <si>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</si>
  <si>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</si>
  <si>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</si>
  <si>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</si>
  <si>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</si>
  <si>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</si>
  <si>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</si>
  <si>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</si>
  <si>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</si>
  <si>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</si>
  <si>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</si>
  <si>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</si>
  <si>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</si>
  <si>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</si>
  <si>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</si>
  <si>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</si>
  <si>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</si>
  <si>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</si>
  <si>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</si>
  <si>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Безвозмездные поступления от других бюджетов бюджетной системы Российской Федерации &lt;2&gt;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</si>
  <si>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</si>
  <si>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</si>
  <si>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</si>
  <si>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</si>
  <si>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</si>
  <si>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</si>
  <si>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</si>
  <si>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</si>
  <si>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</si>
  <si>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</si>
  <si>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>Наименование</t>
  </si>
  <si>
    <t xml:space="preserve">Код            </t>
  </si>
  <si>
    <t>Приложение 2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</si>
  <si>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</si>
  <si>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</si>
  <si>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</si>
  <si>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</si>
  <si>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</si>
  <si>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</si>
  <si>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</si>
  <si>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</si>
  <si>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</si>
  <si>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</si>
  <si>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</si>
  <si>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</si>
  <si>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</si>
  <si>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</si>
  <si>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</si>
  <si>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</si>
  <si>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</si>
  <si>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</si>
  <si>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</si>
  <si>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</si>
  <si>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</si>
  <si>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</si>
  <si>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</si>
  <si>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</si>
  <si>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</si>
  <si>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</si>
  <si>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</si>
  <si>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</si>
  <si>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</si>
  <si>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</si>
  <si>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</si>
  <si>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</si>
  <si>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</si>
  <si>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</si>
  <si>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</si>
  <si>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</si>
  <si>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</si>
  <si>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</si>
  <si>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</si>
  <si>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2021 год</t>
  </si>
  <si>
    <t>Дотации  бюджетам городских округов на выравнивание бюджетной обеспеченности поселений области</t>
  </si>
  <si>
    <t>Дотации  бюджетам городских округов на выравнивание бюджетной обеспеченности муниципальных районов (городских округов) области</t>
  </si>
  <si>
    <t>Дотации бюджетам  городских округов на поддержку мер по обеспечению сбалансированности бюджетов</t>
  </si>
  <si>
    <t>Cубсидии бюджетам  городских округов области на обеспечение повышения оплаты труда некоторых категорий работников муниципальных учреждений</t>
  </si>
  <si>
    <t>Cубсидии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</si>
  <si>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</si>
  <si>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</si>
  <si>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Субвенции бюджетам городских округов области на проведение мероприятий по отлову и содержанию безнадзорных животных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</si>
  <si>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</si>
  <si>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от 06 сентября 2018 года №158</t>
  </si>
  <si>
    <t>2 07 04050 04 0000 180</t>
  </si>
  <si>
    <t>Прочие безвозмездные поступления в бюджеты городских округов&lt;1&gt;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</si>
  <si>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</si>
  <si>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</si>
  <si>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</si>
  <si>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</si>
  <si>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</si>
  <si>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</si>
  <si>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</si>
  <si>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</si>
  <si>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</si>
  <si>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</si>
  <si>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</si>
  <si>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</si>
  <si>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</si>
  <si>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</si>
  <si>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</si>
  <si>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</si>
  <si>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</si>
  <si>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</si>
  <si>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</si>
  <si>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</si>
  <si>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</si>
  <si>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</si>
  <si>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</si>
  <si>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</si>
  <si>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</si>
  <si>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</si>
  <si>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</si>
  <si>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</si>
  <si>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</si>
  <si>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</si>
  <si>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</si>
  <si>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</si>
  <si>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</si>
  <si>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</si>
  <si>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</si>
  <si>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</si>
  <si>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</si>
  <si>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</si>
  <si>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</si>
  <si>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</si>
  <si>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</si>
  <si>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</si>
  <si>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</si>
  <si>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</si>
  <si>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</si>
  <si>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</si>
  <si>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</si>
  <si>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</si>
  <si>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</si>
  <si>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</si>
  <si>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</si>
  <si>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</si>
  <si>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</si>
  <si>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к решению Собрания депутатов ЗАТО Михайловский</t>
  </si>
  <si>
    <t>на 2019 год и на плановый период 2020 и 2021 годов</t>
  </si>
  <si>
    <t>Код главного администратора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</si>
  <si>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&lt;1&gt;</t>
  </si>
  <si>
    <t xml:space="preserve">&lt;1&gt;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</si>
  <si>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Федерации&lt;1&gt;</t>
  </si>
  <si>
    <t>Сумма на 2020 год</t>
  </si>
  <si>
    <t>Сумма на 2021 год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</si>
  <si>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</si>
  <si>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2 02 10000 00 0000 150</t>
  </si>
  <si>
    <t>2 02 15001 04 0001 150</t>
  </si>
  <si>
    <t>2 02 15001 04 0002 150</t>
  </si>
  <si>
    <t>2 02 15002 04 0000 150</t>
  </si>
  <si>
    <t>2 02 20000 00 0000 150</t>
  </si>
  <si>
    <t>2 02 29999 04 0075 150</t>
  </si>
  <si>
    <t>2 02 30000 00 0000 150</t>
  </si>
  <si>
    <t>2 02 30024 00 0000 150</t>
  </si>
  <si>
    <t>2 02 30024 04 0027 150</t>
  </si>
  <si>
    <t>2 02 30024 04 0028 150</t>
  </si>
  <si>
    <t>2 02 30024 04 0029 150</t>
  </si>
  <si>
    <t>2 02 30024 04 0014 150</t>
  </si>
  <si>
    <t>2 02 30024 04 0012 150</t>
  </si>
  <si>
    <t>2 02 30024 04 0037 150</t>
  </si>
  <si>
    <t>2 02 30024 04 0001 150</t>
  </si>
  <si>
    <t>2 02 30024 04 0009 150</t>
  </si>
  <si>
    <t>2 02 30024 04 0010 150</t>
  </si>
  <si>
    <t>2 02 30024 04 0016 150</t>
  </si>
  <si>
    <t>2 02 30024 04 0003 150</t>
  </si>
  <si>
    <t>2 02 30024 04 0008 150</t>
  </si>
  <si>
    <t>2 02 30024 04 0011 150</t>
  </si>
  <si>
    <t>2 02 30024 04 0039 150</t>
  </si>
  <si>
    <t>2 02 30024 04 0040 150</t>
  </si>
  <si>
    <t>2 02 30024 04 0015 150</t>
  </si>
  <si>
    <t>2 02 35118 04 0000 150</t>
  </si>
  <si>
    <t xml:space="preserve">  2 02 00000 00 0000 150  </t>
  </si>
  <si>
    <t>2 19 00000 04 0000 150</t>
  </si>
  <si>
    <t>2 02 29999 04 0078 150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</si>
  <si>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</si>
  <si>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</si>
  <si>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</si>
  <si>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</si>
  <si>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</si>
  <si>
    <t xml:space="preserve">Иные межбюджетные трансферты бюджетам </t>
  </si>
  <si>
    <t>2 02 40000 00 0000 150</t>
  </si>
  <si>
    <t>1.    Субсидии юридическим лицам на возмещение недополученных доходов в связи с оказанием услуг муниципальных бань.</t>
  </si>
  <si>
    <t>Приложение 8</t>
  </si>
  <si>
    <t>Случаи предоставления субсидии юридическим лицам (за исключением субсидий государственным (муниципальным) учреждениям),  индивидуальным предпринимателям, а также физическим лицам – производителям товаров, работ, услуг</t>
  </si>
  <si>
    <t xml:space="preserve">Поступление доходов в бюджет городского округа п.Михайловский </t>
  </si>
  <si>
    <t xml:space="preserve">Перечень главных администраторов доходов бюджета городского округа п.Михайловский, закрепляемые за ними виды (подвиды) доходов бюджета </t>
  </si>
  <si>
    <t xml:space="preserve">Перечень главных администраторов источников финансирования дефицита бюджета городского округа п.Михайловский, закрепляемые за ними коды классификации источников финансирования дефицита бюджета  </t>
  </si>
  <si>
    <t>НОРМАТИВЫ РАСПРЕДЕЛЕНИЯ ДОХОДОВ ОТ НАЛОГОВ, СБОРОВ И ИНЫХ ПОСТУПЛЕНИЙ В БЮДЖЕТ ГОРОДСКОГО ОКРУГА п.МИХАЙЛОВСКИЙ САРАТОВСКОЙ ОБЛАСТИ НА 2019 ГОД И НА ПЛАНОВЫЙ ПЕРИОД 2020 И 2021 ГОДОВ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</si>
  <si>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городского округа п. Михайловский на 2019 год и на плановый период 2020 и 2021  годов   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</si>
  <si>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</si>
  <si>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2500000000</t>
  </si>
  <si>
    <t>25000Z0000</t>
  </si>
  <si>
    <t xml:space="preserve">Муниципальная программа  "Развитие местного самоуправления в п.Михайловский Саратовской области на 2021-2023 годы" 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</si>
  <si>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</si>
  <si>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2600000000</t>
  </si>
  <si>
    <t>26000Z0000</t>
  </si>
  <si>
    <t xml:space="preserve">Муниципальная программа  "Развитие местного самоуправления в ЗАТО Михайловский Саратовской области на 2018-2020 годы" 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</si>
  <si>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п.Михайловский в 2020-2022 годах"</t>
  </si>
  <si>
    <t>Муниципальная программа «Управление имуществом ЗАТО Михайловский на 2018-2020 годы»</t>
  </si>
  <si>
    <t xml:space="preserve">Финансовое управление администрации ЗАТО Михайловский Саратовской области </t>
  </si>
  <si>
    <t>Муниципальная программа "Повышение безопасности дорожного движения в п.Михайловский на 2019-2021 годы"</t>
  </si>
  <si>
    <t>Основное мероприятие "Развитие системы маршрутного ориентирования на улично-дорожной сети п.Михайловский"</t>
  </si>
  <si>
    <t>2800000000</t>
  </si>
  <si>
    <t>28000Z0000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</si>
  <si>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</si>
  <si>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2700000000</t>
  </si>
  <si>
    <t>27000Z0000</t>
  </si>
  <si>
    <t>Муниципальная программа   "Благоустройство территории  п.Михайловский Саратовской области на 2019-2021 годы"</t>
  </si>
  <si>
    <t>Основное мероприятие "Дератизация территории п.Михайловский"</t>
  </si>
  <si>
    <t>Муниципальная программа  "Развитие дошкольного образования ЗАТО Михайловский Саратовской области на 2018-2020 годы"</t>
  </si>
  <si>
    <t xml:space="preserve">Муниципальная программа  "Развитие дошкольного образования п.Михайловский Саратовской области на 2021-2023 годы" </t>
  </si>
  <si>
    <t>2900000000</t>
  </si>
  <si>
    <t>2900076900</t>
  </si>
  <si>
    <t>2900077300</t>
  </si>
  <si>
    <t>2900076700</t>
  </si>
  <si>
    <t>3000000000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</si>
  <si>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</t>
  </si>
  <si>
    <t>Муниципальная программа "Поддержка и развитие общего образования городского округа п.Михайловский Саратовской области муниципального общеобразовательного учреждения "Средняя общеобразовательная школа п. Михайловский Саратовской области" на 2021-2023 годы"</t>
  </si>
  <si>
    <t>3000077200</t>
  </si>
  <si>
    <t>2900004100</t>
  </si>
  <si>
    <t>3000004100</t>
  </si>
  <si>
    <t>3000077000</t>
  </si>
  <si>
    <t>3100000000</t>
  </si>
  <si>
    <t>31000Z0000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</si>
  <si>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п.Михайловский  Саратовской области на 2020-2022 годы"</t>
  </si>
  <si>
    <t>Основное мероприятие " Разработка проекта изменений в Правила землепользования и застройки, генерального плана городского округа п.Михайловский Саратовской области"</t>
  </si>
  <si>
    <t>Муниципальная программа «Управление имуществом п.Михайловский на 2021-2023 годы"</t>
  </si>
  <si>
    <t>Основное мероприятие "Капитальный ремонт котельных и тепловых сетей в п.Михайловский Саратовской области"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</si>
  <si>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</si>
  <si>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Основное мероприятие "Содержание (уборка) территории п.Михайловский"</t>
  </si>
  <si>
    <t>Муниципальная программа "Развитие физической культуры и спорта в ЗАТО Михайловский Саратовской области" на 2017-2019 годы"</t>
  </si>
  <si>
    <t>3200000000</t>
  </si>
  <si>
    <t>Муниципальная программа "Развитие дополнительного образования детей в ЗАТО Михайловский Саратовской области" на 2018 – 2020 годы"</t>
  </si>
  <si>
    <t>Муниципальная программа "Развитие дополнительного образования детей в п.Михайловский Саратовской области" на 2021-2023 годы"</t>
  </si>
  <si>
    <t>3200004200</t>
  </si>
  <si>
    <t>3200072500</t>
  </si>
  <si>
    <t>Муниципальная программа  "Развитие местного самоуправления в ЗАТО Михайловский Саратовской области на 2018-2020 годы"</t>
  </si>
  <si>
    <t>3300000000</t>
  </si>
  <si>
    <t>33000Z0000</t>
  </si>
  <si>
    <t>Муниципальная программа "Молодежная политика и оздоровление детей ЗАТО Михайловский на 2017-2019 годы"</t>
  </si>
  <si>
    <t>Муниципальная программа "Молодежная политика и оздоровление детей п.Михайловский на 2020-2022 годы"</t>
  </si>
  <si>
    <t>Муниципальная программа "Профилактика терроризма и экстремизма в п.Михайловский на 2019-2021 годы"</t>
  </si>
  <si>
    <t>Муниципальная программа  "Развитие культуры в п.Михайловский Саратовской области на 2019-2021 годы"</t>
  </si>
  <si>
    <t>Основное мероприятие "Приведение в соответствие с нормами и правилами зданий и учреждений, находящихся на территории п.Михайловский"</t>
  </si>
  <si>
    <t>Муниципальная программа "Развитие физической культуры и спорта в п.Михайловский Саратовской области" на 2020-2022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</si>
  <si>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</si>
  <si>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Муниципальная программа "Поддержка и развитие печатного средства массовой информации городского округа п.Михайловский Саратовской области муниципального учреждения "Редакция газеты "Михайловские новости" п.Михайловский Саратовской области на 2021-2023 годы"</t>
  </si>
  <si>
    <t>3400000000</t>
  </si>
  <si>
    <t>3400004100</t>
  </si>
  <si>
    <t>2600004200</t>
  </si>
  <si>
    <t>2600006200</t>
  </si>
  <si>
    <t>3200006200</t>
  </si>
  <si>
    <t>32000S2500</t>
  </si>
  <si>
    <t xml:space="preserve">Ведомственная структура расходов бюджета городского округа п.Михайловский на 2019 год и на плановый период 2020 и 2021 годов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</si>
  <si>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городского округа п.Михайловский на 2019 год и на плановый период 2020 и 2021 годов</t>
  </si>
  <si>
    <t>Иные межбюджетные трансферты, передаваемые бюджетам  городских округов области на осуществление мероприятий в области энергосбережения и повышения энергетической эффективности</t>
  </si>
  <si>
    <t>2 02 49999 04 0020 150</t>
  </si>
  <si>
    <t>2400079Б00</t>
  </si>
  <si>
    <t>Осуществление мероприятий в области энергосбережения и повышения энергетической эффективности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</si>
  <si>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</si>
  <si>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</si>
  <si>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от 20 декабря 2018 года №177</t>
  </si>
  <si>
    <t>от 24 января 2019 года №186</t>
  </si>
  <si>
    <t>2 02 19999 04 0000 150</t>
  </si>
  <si>
    <t>Дотации в целях обеспечения сбалансированности бюджета городского округа Михайловский</t>
  </si>
  <si>
    <t>от  24 января 2019 года №186</t>
  </si>
  <si>
    <t>Приложение 9</t>
  </si>
  <si>
    <t>от  20 декабря 2018 года №177</t>
  </si>
  <si>
    <t>Источники внутреннего финансирования дефицита бюджета городского округа п.Михайловский  на 2019 год и на плановый период 2020 и 2021 годов</t>
  </si>
  <si>
    <t>Сумма,тыс. руб.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</si>
  <si>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</si>
  <si>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</si>
  <si>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</si>
  <si>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</si>
  <si>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</si>
  <si>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</si>
  <si>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</si>
  <si>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</si>
  <si>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</si>
  <si>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</si>
  <si>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</si>
  <si>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</si>
  <si>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</si>
  <si>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</si>
  <si>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</si>
  <si>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</si>
  <si>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</si>
  <si>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</si>
  <si>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</si>
  <si>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</si>
  <si>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</si>
  <si>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</si>
  <si>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</si>
  <si>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</si>
  <si>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</si>
  <si>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</si>
  <si>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</si>
  <si>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</si>
  <si>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</si>
  <si>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</si>
  <si>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</si>
  <si>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</si>
  <si>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</si>
  <si>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</si>
  <si>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от 21 февраля 2019 года №191</t>
  </si>
  <si>
    <t>2 08 04000 04 0000 150</t>
  </si>
  <si>
    <t>Муниципальная программа  "Формирование комфортной городской среды на территории ЗАТО Михайловский Саратовской области на 2018-2022 годы"</t>
  </si>
  <si>
    <t>3500000000</t>
  </si>
  <si>
    <t xml:space="preserve">Основное мероприятие "Благоустройство общественных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</si>
  <si>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3500100000</t>
  </si>
  <si>
    <t>35001Z0000</t>
  </si>
  <si>
    <t xml:space="preserve">Основное мероприятие "Благоустройство дворовых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</si>
  <si>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3500200000</t>
  </si>
  <si>
    <t>35002Z0000</t>
  </si>
  <si>
    <t>Основное мероприятие "Устройство площадки для досуга и культурно - массовых мероприятий пос. Михайловский Саратовской области"</t>
  </si>
  <si>
    <t>1100300000</t>
  </si>
  <si>
    <t>Реализация проектов развития муниципальных образований области, основанных на местных инициативах, за счет средств местного бюджета (за исключением безвозмездных поступлений добровольных взносов, пожертвований от физических и юридических лиц)</t>
  </si>
  <si>
    <t>11003S2110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</si>
</sst>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4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1"/>
      <name val="Arial Narrow"/>
      <family val="2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20" fillId="0" borderId="0"/>
    <xf numFmtId="0" fontId="31" fillId="0" borderId="0"/>
    <xf numFmtId="9" fontId="44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0" fontId="28" fillId="0" borderId="0" xfId="1" applyFont="1" applyFill="1"/>
    <xf numFmtId="0" fontId="29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8" fillId="0" borderId="0" xfId="1" applyFont="1"/>
    <xf numFmtId="164" fontId="18" fillId="0" borderId="0" xfId="1" applyNumberFormat="1"/>
    <xf numFmtId="0" fontId="18" fillId="2" borderId="0" xfId="1" applyFill="1"/>
    <xf numFmtId="164" fontId="18" fillId="0" borderId="0" xfId="1" applyNumberFormat="1" applyFill="1"/>
    <xf numFmtId="165" fontId="28" fillId="0" borderId="0" xfId="1" applyNumberFormat="1" applyFont="1" applyFill="1"/>
    <xf numFmtId="0" fontId="18" fillId="0" borderId="0" xfId="1" applyFill="1" applyBorder="1"/>
    <xf numFmtId="49" fontId="26" fillId="0" borderId="0" xfId="1" applyNumberFormat="1" applyFont="1" applyFill="1" applyBorder="1" applyAlignment="1">
      <alignment horizontal="center"/>
    </xf>
    <xf numFmtId="164" fontId="29" fillId="0" borderId="0" xfId="1" applyNumberFormat="1" applyFont="1"/>
    <xf numFmtId="0" fontId="34" fillId="0" borderId="0" xfId="0" applyFont="1" applyAlignment="1"/>
    <xf numFmtId="0" fontId="12" fillId="0" borderId="0" xfId="0" applyFont="1"/>
    <xf numFmtId="0" fontId="35" fillId="0" borderId="0" xfId="11" applyFont="1" applyBorder="1"/>
    <xf numFmtId="0" fontId="36" fillId="0" borderId="0" xfId="11" applyFont="1"/>
    <xf numFmtId="0" fontId="35" fillId="0" borderId="0" xfId="11" applyFont="1" applyBorder="1" applyAlignment="1">
      <alignment wrapText="1"/>
    </xf>
    <xf numFmtId="0" fontId="36" fillId="0" borderId="0" xfId="11" applyFont="1" applyAlignment="1">
      <alignment wrapText="1"/>
    </xf>
    <xf numFmtId="49" fontId="35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35" fillId="0" borderId="0" xfId="11" applyFont="1" applyFill="1" applyBorder="1"/>
    <xf numFmtId="49" fontId="35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35" fillId="0" borderId="2" xfId="11" applyFont="1" applyBorder="1" applyAlignment="1">
      <alignment horizontal="left" wrapText="1"/>
    </xf>
    <xf numFmtId="49" fontId="35" fillId="0" borderId="2" xfId="11" applyNumberFormat="1" applyFont="1" applyBorder="1" applyAlignment="1">
      <alignment horizontal="left" wrapText="1"/>
    </xf>
    <xf numFmtId="166" fontId="35" fillId="0" borderId="2" xfId="11" applyNumberFormat="1" applyFont="1" applyBorder="1" applyAlignment="1">
      <alignment horizontal="left" vertical="top" wrapText="1"/>
    </xf>
    <xf numFmtId="0" fontId="35" fillId="0" borderId="2" xfId="11" applyFont="1" applyFill="1" applyBorder="1" applyAlignment="1">
      <alignment horizontal="left" wrapText="1"/>
    </xf>
    <xf numFmtId="49" fontId="37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37" fillId="0" borderId="2" xfId="11" applyNumberFormat="1" applyFont="1" applyBorder="1" applyAlignment="1">
      <alignment horizontal="center"/>
    </xf>
    <xf numFmtId="0" fontId="35" fillId="0" borderId="2" xfId="11" applyNumberFormat="1" applyFont="1" applyFill="1" applyBorder="1" applyAlignment="1">
      <alignment horizontal="left" vertical="center" wrapText="1"/>
    </xf>
    <xf numFmtId="49" fontId="35" fillId="0" borderId="2" xfId="11" applyNumberFormat="1" applyFont="1" applyBorder="1" applyAlignment="1">
      <alignment horizontal="left"/>
    </xf>
    <xf numFmtId="0" fontId="37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24" fillId="0" borderId="2" xfId="11" applyFont="1" applyBorder="1" applyAlignment="1">
      <alignment horizontal="center" wrapText="1"/>
    </xf>
    <xf numFmtId="0" fontId="37" fillId="0" borderId="0" xfId="11" applyFont="1" applyBorder="1" applyAlignment="1">
      <alignment horizontal="left" wrapText="1"/>
    </xf>
    <xf numFmtId="49" fontId="38" fillId="0" borderId="2" xfId="11" applyNumberFormat="1" applyFont="1" applyBorder="1" applyAlignment="1">
      <alignment horizontal="center"/>
    </xf>
    <xf numFmtId="0" fontId="37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35" fillId="0" borderId="2" xfId="11" applyFont="1" applyBorder="1" applyAlignment="1">
      <alignment horizontal="left"/>
    </xf>
    <xf numFmtId="0" fontId="36" fillId="0" borderId="0" xfId="11" applyFont="1" applyBorder="1"/>
    <xf numFmtId="0" fontId="36" fillId="0" borderId="0" xfId="11" applyFont="1" applyBorder="1" applyAlignment="1">
      <alignment wrapText="1"/>
    </xf>
    <xf numFmtId="4" fontId="40" fillId="0" borderId="2" xfId="1" applyNumberFormat="1" applyFont="1" applyFill="1" applyBorder="1" applyAlignment="1">
      <alignment wrapText="1"/>
    </xf>
    <xf numFmtId="4" fontId="40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0" fillId="0" borderId="2" xfId="1" applyFont="1" applyFill="1" applyBorder="1" applyAlignment="1">
      <alignment horizontal="center" wrapText="1"/>
    </xf>
    <xf numFmtId="0" fontId="41" fillId="0" borderId="2" xfId="1" applyFont="1" applyFill="1" applyBorder="1" applyAlignment="1">
      <alignment horizontal="center" wrapText="1"/>
    </xf>
    <xf numFmtId="49" fontId="40" fillId="0" borderId="2" xfId="1" applyNumberFormat="1" applyFont="1" applyFill="1" applyBorder="1" applyAlignment="1">
      <alignment horizontal="left" wrapText="1"/>
    </xf>
    <xf numFmtId="49" fontId="40" fillId="0" borderId="2" xfId="1" applyNumberFormat="1" applyFont="1" applyFill="1" applyBorder="1" applyAlignment="1">
      <alignment horizontal="center" wrapText="1"/>
    </xf>
    <xf numFmtId="4" fontId="42" fillId="0" borderId="2" xfId="1" applyNumberFormat="1" applyFont="1" applyFill="1" applyBorder="1" applyAlignment="1">
      <alignment horizontal="center" wrapText="1"/>
    </xf>
    <xf numFmtId="0" fontId="39" fillId="0" borderId="2" xfId="1" applyFont="1" applyFill="1" applyBorder="1" applyAlignment="1">
      <alignment horizontal="center" wrapText="1"/>
    </xf>
    <xf numFmtId="49" fontId="40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4" fontId="0" fillId="0" borderId="1" xfId="0" applyNumberFormat="1" applyFill="1" applyBorder="1"/>
    <xf numFmtId="4" fontId="12" fillId="0" borderId="1" xfId="0" applyNumberFormat="1" applyFont="1" applyFill="1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19" fillId="0" borderId="0" xfId="1" applyFont="1" applyFill="1" applyAlignment="1">
      <alignment wrapText="1"/>
    </xf>
    <xf numFmtId="49" fontId="19" fillId="0" borderId="0" xfId="2" applyNumberFormat="1" applyFont="1" applyAlignment="1">
      <alignment vertical="center"/>
    </xf>
    <xf numFmtId="49" fontId="19" fillId="0" borderId="0" xfId="2" applyNumberFormat="1" applyFont="1" applyFill="1" applyAlignment="1">
      <alignment vertical="center"/>
    </xf>
    <xf numFmtId="49" fontId="24" fillId="0" borderId="4" xfId="11" applyNumberFormat="1" applyFont="1" applyBorder="1" applyAlignment="1">
      <alignment horizontal="center"/>
    </xf>
    <xf numFmtId="0" fontId="16" fillId="0" borderId="4" xfId="11" applyFont="1" applyFill="1" applyBorder="1" applyAlignment="1">
      <alignment horizontal="center" wrapText="1"/>
    </xf>
    <xf numFmtId="49" fontId="35" fillId="0" borderId="4" xfId="11" applyNumberFormat="1" applyFont="1" applyBorder="1" applyAlignment="1">
      <alignment horizontal="left" vertical="top" wrapText="1"/>
    </xf>
    <xf numFmtId="0" fontId="16" fillId="0" borderId="5" xfId="1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4" fontId="26" fillId="3" borderId="0" xfId="1" applyNumberFormat="1" applyFont="1" applyFill="1" applyBorder="1" applyAlignment="1">
      <alignment horizontal="center"/>
    </xf>
    <xf numFmtId="9" fontId="18" fillId="0" borderId="0" xfId="13" applyFont="1"/>
    <xf numFmtId="49" fontId="26" fillId="4" borderId="2" xfId="1" applyNumberFormat="1" applyFont="1" applyFill="1" applyBorder="1" applyAlignment="1">
      <alignment horizontal="center"/>
    </xf>
    <xf numFmtId="164" fontId="26" fillId="4" borderId="2" xfId="1" applyNumberFormat="1" applyFont="1" applyFill="1" applyBorder="1" applyAlignment="1">
      <alignment horizontal="center"/>
    </xf>
    <xf numFmtId="0" fontId="35" fillId="0" borderId="2" xfId="11" applyFont="1" applyBorder="1" applyAlignment="1">
      <alignment horizontal="center" vertical="center" wrapText="1"/>
    </xf>
    <xf numFmtId="0" fontId="16" fillId="0" borderId="2" xfId="11" applyFont="1" applyFill="1" applyBorder="1" applyAlignment="1">
      <alignment horizontal="center" vertical="center" wrapText="1"/>
    </xf>
    <xf numFmtId="0" fontId="25" fillId="0" borderId="2" xfId="11" applyFont="1" applyFill="1" applyBorder="1" applyAlignment="1">
      <alignment horizontal="center" vertical="center" wrapText="1"/>
    </xf>
    <xf numFmtId="0" fontId="37" fillId="0" borderId="2" xfId="11" applyFont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left" wrapText="1"/>
    </xf>
    <xf numFmtId="0" fontId="45" fillId="4" borderId="2" xfId="1" applyFont="1" applyFill="1" applyBorder="1" applyAlignment="1">
      <alignment horizontal="left" wrapText="1"/>
    </xf>
    <xf numFmtId="0" fontId="20" fillId="0" borderId="2" xfId="1" applyFont="1" applyFill="1" applyBorder="1" applyAlignment="1">
      <alignment horizontal="center"/>
    </xf>
    <xf numFmtId="0" fontId="18" fillId="0" borderId="0" xfId="1" applyFill="1" applyAlignment="1">
      <alignment horizontal="right"/>
    </xf>
    <xf numFmtId="0" fontId="24" fillId="4" borderId="2" xfId="1" applyFont="1" applyFill="1" applyBorder="1" applyAlignment="1">
      <alignment horizontal="center" vertical="center" wrapText="1"/>
    </xf>
    <xf numFmtId="49" fontId="24" fillId="4" borderId="2" xfId="1" applyNumberFormat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/>
    </xf>
    <xf numFmtId="0" fontId="16" fillId="4" borderId="2" xfId="1" applyFont="1" applyFill="1" applyBorder="1" applyAlignment="1">
      <alignment horizontal="left"/>
    </xf>
    <xf numFmtId="164" fontId="3" fillId="4" borderId="2" xfId="1" applyNumberFormat="1" applyFont="1" applyFill="1" applyBorder="1" applyAlignment="1">
      <alignment horizontal="center"/>
    </xf>
    <xf numFmtId="0" fontId="27" fillId="4" borderId="2" xfId="1" applyFont="1" applyFill="1" applyBorder="1" applyAlignment="1">
      <alignment horizontal="left" wrapText="1"/>
    </xf>
    <xf numFmtId="0" fontId="16" fillId="4" borderId="2" xfId="0" applyFont="1" applyFill="1" applyBorder="1" applyAlignment="1">
      <alignment horizontal="left" wrapText="1"/>
    </xf>
    <xf numFmtId="0" fontId="6" fillId="4" borderId="2" xfId="1" applyFont="1" applyFill="1" applyBorder="1" applyAlignment="1">
      <alignment horizontal="left" wrapText="1"/>
    </xf>
    <xf numFmtId="49" fontId="3" fillId="4" borderId="2" xfId="1" applyNumberFormat="1" applyFont="1" applyFill="1" applyBorder="1" applyAlignment="1">
      <alignment horizontal="center"/>
    </xf>
    <xf numFmtId="4" fontId="26" fillId="4" borderId="2" xfId="1" applyNumberFormat="1" applyFont="1" applyFill="1" applyBorder="1" applyAlignment="1">
      <alignment horizontal="center"/>
    </xf>
    <xf numFmtId="0" fontId="16" fillId="4" borderId="2" xfId="1" applyFont="1" applyFill="1" applyBorder="1" applyAlignment="1">
      <alignment wrapText="1"/>
    </xf>
    <xf numFmtId="9" fontId="26" fillId="4" borderId="2" xfId="13" applyFont="1" applyFill="1" applyBorder="1" applyAlignment="1">
      <alignment horizontal="center"/>
    </xf>
    <xf numFmtId="164" fontId="26" fillId="4" borderId="2" xfId="13" applyNumberFormat="1" applyFont="1" applyFill="1" applyBorder="1" applyAlignment="1">
      <alignment horizontal="center"/>
    </xf>
    <xf numFmtId="49" fontId="19" fillId="4" borderId="2" xfId="1" applyNumberFormat="1" applyFont="1" applyFill="1" applyBorder="1" applyAlignment="1">
      <alignment horizontal="center"/>
    </xf>
    <xf numFmtId="0" fontId="18" fillId="4" borderId="2" xfId="1" applyFont="1" applyFill="1" applyBorder="1" applyAlignment="1">
      <alignment horizontal="center"/>
    </xf>
    <xf numFmtId="164" fontId="18" fillId="4" borderId="2" xfId="1" applyNumberFormat="1" applyFont="1" applyFill="1" applyBorder="1" applyAlignment="1">
      <alignment horizontal="center"/>
    </xf>
    <xf numFmtId="4" fontId="18" fillId="4" borderId="2" xfId="1" applyNumberFormat="1" applyFont="1" applyFill="1" applyBorder="1" applyAlignment="1">
      <alignment horizontal="center"/>
    </xf>
    <xf numFmtId="49" fontId="19" fillId="0" borderId="0" xfId="2" applyNumberFormat="1" applyFont="1" applyAlignment="1">
      <alignment horizontal="right" vertical="center"/>
    </xf>
    <xf numFmtId="0" fontId="46" fillId="0" borderId="0" xfId="2" applyFont="1" applyFill="1" applyAlignment="1">
      <alignment vertical="center"/>
    </xf>
    <xf numFmtId="49" fontId="47" fillId="0" borderId="0" xfId="2" applyNumberFormat="1" applyFont="1" applyAlignment="1">
      <alignment horizontal="right" vertical="center"/>
    </xf>
    <xf numFmtId="0" fontId="46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27" fillId="0" borderId="2" xfId="1" applyFont="1" applyFill="1" applyBorder="1" applyAlignment="1">
      <alignment horizontal="left" wrapText="1"/>
    </xf>
    <xf numFmtId="0" fontId="40" fillId="0" borderId="2" xfId="1" applyFont="1" applyBorder="1" applyAlignment="1">
      <alignment horizontal="center" wrapText="1"/>
    </xf>
    <xf numFmtId="49" fontId="40" fillId="0" borderId="2" xfId="1" applyNumberFormat="1" applyFont="1" applyBorder="1" applyAlignment="1">
      <alignment horizontal="center" wrapText="1"/>
    </xf>
    <xf numFmtId="3" fontId="40" fillId="0" borderId="2" xfId="1" applyNumberFormat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0" fontId="48" fillId="0" borderId="2" xfId="1" applyFont="1" applyBorder="1" applyAlignment="1">
      <alignment horizontal="center" wrapText="1"/>
    </xf>
    <xf numFmtId="49" fontId="48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8" fillId="0" borderId="2" xfId="1" applyNumberFormat="1" applyFont="1" applyBorder="1" applyAlignment="1">
      <alignment horizontal="left" wrapText="1"/>
    </xf>
    <xf numFmtId="164" fontId="48" fillId="0" borderId="2" xfId="1" applyNumberFormat="1" applyFont="1" applyBorder="1" applyAlignment="1">
      <alignment horizontal="right" wrapText="1"/>
    </xf>
    <xf numFmtId="49" fontId="41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7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39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7" fillId="0" borderId="2" xfId="1" applyFont="1" applyBorder="1" applyAlignment="1">
      <alignment horizontal="center" wrapText="1"/>
    </xf>
    <xf numFmtId="49" fontId="27" fillId="0" borderId="2" xfId="1" applyNumberFormat="1" applyFont="1" applyBorder="1" applyAlignment="1">
      <alignment horizontal="left" wrapText="1"/>
    </xf>
    <xf numFmtId="164" fontId="27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18" fillId="4" borderId="2" xfId="1" applyFont="1" applyFill="1" applyBorder="1"/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33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49" fontId="19" fillId="0" borderId="0" xfId="2" applyNumberFormat="1" applyFont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Fill="1" applyAlignment="1">
      <alignment horizontal="center" vertical="center"/>
    </xf>
    <xf numFmtId="164" fontId="19" fillId="0" borderId="0" xfId="3" applyNumberFormat="1" applyFont="1" applyFill="1" applyAlignment="1">
      <alignment horizontal="right" wrapText="1"/>
    </xf>
    <xf numFmtId="0" fontId="43" fillId="0" borderId="3" xfId="11" applyFont="1" applyBorder="1" applyAlignment="1">
      <alignment horizontal="center" wrapText="1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3" fillId="0" borderId="0" xfId="11" applyFont="1" applyBorder="1" applyAlignment="1">
      <alignment horizontal="center" wrapText="1"/>
    </xf>
    <xf numFmtId="0" fontId="40" fillId="0" borderId="2" xfId="1" applyFont="1" applyFill="1" applyBorder="1" applyAlignment="1">
      <alignment horizontal="center" vertical="center" wrapText="1"/>
    </xf>
    <xf numFmtId="4" fontId="40" fillId="0" borderId="2" xfId="1" applyNumberFormat="1" applyFont="1" applyFill="1" applyBorder="1" applyAlignment="1">
      <alignment horizontal="center" vertical="center" wrapText="1"/>
    </xf>
    <xf numFmtId="0" fontId="39" fillId="0" borderId="0" xfId="1" applyFont="1" applyFill="1" applyAlignment="1">
      <alignment horizontal="center" wrapText="1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ont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4" borderId="2" xfId="1" applyFont="1" applyFill="1" applyBorder="1" applyAlignment="1">
      <alignment horizontal="center" vertical="center" wrapText="1"/>
    </xf>
    <xf numFmtId="0" fontId="18" fillId="4" borderId="2" xfId="1" applyFont="1" applyFill="1" applyBorder="1"/>
    <xf numFmtId="4" fontId="19" fillId="4" borderId="2" xfId="1" applyNumberFormat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47" fillId="0" borderId="0" xfId="2" applyFont="1" applyAlignment="1">
      <alignment horizontal="center" vertical="center" wrapText="1"/>
    </xf>
    <xf numFmtId="0" fontId="39" fillId="0" borderId="0" xfId="1" applyFont="1" applyAlignment="1">
      <alignment horizontal="center" wrapText="1"/>
    </xf>
    <xf numFmtId="0" fontId="40" fillId="0" borderId="2" xfId="1" applyFont="1" applyBorder="1" applyAlignment="1">
      <alignment horizontal="center" wrapText="1"/>
    </xf>
    <xf numFmtId="49" fontId="40" fillId="0" borderId="2" xfId="1" applyNumberFormat="1" applyFont="1" applyBorder="1" applyAlignment="1">
      <alignment horizontal="center" wrapText="1"/>
    </xf>
    <xf numFmtId="4" fontId="40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66"/>
  <sheetViews>
    <sheetView view="pageBreakPreview" topLeftCell="A5" zoomScaleSheetLayoutView="100" workbookViewId="0">
      <selection activeCell="A6" sqref="A6:H6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9" max="9" width="9.140625" customWidth="1"/>
    <col min="10" max="10" width="14.7109375" customWidth="1"/>
  </cols>
  <sheetData>
    <row r="1" spans="1:10" ht="15.75" hidden="1" x14ac:dyDescent="0.25">
      <c r="A1" s="184" t="s">
        <v>618</v>
      </c>
      <c r="B1" s="184"/>
      <c r="C1" s="184"/>
      <c r="D1" s="184"/>
      <c r="E1" s="184"/>
      <c r="F1" s="184"/>
      <c r="G1" s="184"/>
      <c r="H1" s="184"/>
      <c r="I1" s="6"/>
      <c r="J1" s="6"/>
    </row>
    <row r="2" spans="1:10" ht="15.75" hidden="1" x14ac:dyDescent="0.25">
      <c r="A2" s="183" t="s">
        <v>689</v>
      </c>
      <c r="B2" s="183"/>
      <c r="C2" s="183"/>
      <c r="D2" s="183"/>
      <c r="E2" s="183"/>
      <c r="F2" s="183"/>
      <c r="G2" s="183"/>
      <c r="H2" s="183"/>
      <c r="I2" s="6"/>
      <c r="J2" s="6"/>
    </row>
    <row r="3" spans="1:10" ht="15.75" hidden="1" x14ac:dyDescent="0.25">
      <c r="A3" s="177" t="s">
        <v>814</v>
      </c>
      <c r="B3" s="177"/>
      <c r="C3" s="177"/>
      <c r="D3" s="177"/>
      <c r="E3" s="177"/>
      <c r="F3" s="177"/>
      <c r="G3" s="177"/>
      <c r="H3" s="177"/>
      <c r="I3" s="6"/>
      <c r="J3" s="6"/>
    </row>
    <row r="4" spans="1:10" ht="15.75" hidden="1" x14ac:dyDescent="0.25">
      <c r="A4" s="185"/>
      <c r="B4" s="185"/>
      <c r="C4" s="185"/>
      <c r="D4" s="185"/>
      <c r="E4" s="185"/>
      <c r="F4" s="185"/>
      <c r="G4" s="142"/>
      <c r="H4" s="142"/>
      <c r="I4" s="6"/>
      <c r="J4" s="6"/>
    </row>
    <row r="5" spans="1:10" ht="15.75" x14ac:dyDescent="0.25">
      <c r="A5" s="184" t="s">
        <v>618</v>
      </c>
      <c r="B5" s="184"/>
      <c r="C5" s="184"/>
      <c r="D5" s="184"/>
      <c r="E5" s="184"/>
      <c r="F5" s="184"/>
      <c r="G5" s="184"/>
      <c r="H5" s="184"/>
      <c r="I5" s="6"/>
      <c r="J5" s="6"/>
    </row>
    <row r="6" spans="1:10" ht="15.75" x14ac:dyDescent="0.25">
      <c r="A6" s="183" t="s">
        <v>689</v>
      </c>
      <c r="B6" s="183"/>
      <c r="C6" s="183"/>
      <c r="D6" s="183"/>
      <c r="E6" s="183"/>
      <c r="F6" s="183"/>
      <c r="G6" s="183"/>
      <c r="H6" s="183"/>
      <c r="I6" s="6"/>
      <c r="J6" s="6"/>
    </row>
    <row r="7" spans="1:10" ht="15.75" x14ac:dyDescent="0.25">
      <c r="A7" s="177" t="s">
        <v>813</v>
      </c>
      <c r="B7" s="177"/>
      <c r="C7" s="177"/>
      <c r="D7" s="177"/>
      <c r="E7" s="177"/>
      <c r="F7" s="177"/>
      <c r="G7" s="177"/>
      <c r="H7" s="177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78" t="s">
        <v>736</v>
      </c>
      <c r="B13" s="178"/>
      <c r="C13" s="178"/>
      <c r="D13" s="178"/>
      <c r="E13" s="178"/>
      <c r="F13" s="178"/>
      <c r="G13" s="8"/>
      <c r="H13" s="8"/>
      <c r="I13" s="8"/>
      <c r="J13" s="8"/>
    </row>
    <row r="14" spans="1:10" s="51" customFormat="1" ht="19.5" x14ac:dyDescent="0.35">
      <c r="A14" s="178" t="s">
        <v>690</v>
      </c>
      <c r="B14" s="178"/>
      <c r="C14" s="178"/>
      <c r="D14" s="178"/>
      <c r="E14" s="178"/>
      <c r="F14" s="178"/>
      <c r="G14" s="50"/>
      <c r="H14" s="50"/>
      <c r="I14" s="50"/>
      <c r="J14" s="50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79" t="s">
        <v>504</v>
      </c>
      <c r="B16" s="179"/>
      <c r="C16" s="179"/>
      <c r="D16" s="179"/>
      <c r="E16" s="179"/>
      <c r="F16" s="179"/>
      <c r="G16" s="6"/>
      <c r="H16" s="6"/>
      <c r="I16" s="6"/>
      <c r="J16" s="6"/>
    </row>
    <row r="17" spans="1:8" ht="11.25" customHeight="1" x14ac:dyDescent="0.25">
      <c r="A17" s="180" t="s">
        <v>4</v>
      </c>
      <c r="B17" s="181"/>
      <c r="C17" s="180" t="s">
        <v>5</v>
      </c>
      <c r="D17" s="182" t="s">
        <v>0</v>
      </c>
      <c r="E17" s="182"/>
      <c r="F17" s="182"/>
    </row>
    <row r="18" spans="1:8" x14ac:dyDescent="0.25">
      <c r="A18" s="181"/>
      <c r="B18" s="181"/>
      <c r="C18" s="181"/>
      <c r="D18" s="182"/>
      <c r="E18" s="182"/>
      <c r="F18" s="182"/>
    </row>
    <row r="19" spans="1:8" ht="15.75" x14ac:dyDescent="0.25">
      <c r="A19" s="181"/>
      <c r="B19" s="181"/>
      <c r="C19" s="181"/>
      <c r="D19" s="140" t="s">
        <v>1</v>
      </c>
      <c r="E19" s="15" t="s">
        <v>2</v>
      </c>
      <c r="F19" s="15" t="s">
        <v>623</v>
      </c>
    </row>
    <row r="20" spans="1:8" ht="15.75" x14ac:dyDescent="0.25">
      <c r="A20" s="180">
        <v>1</v>
      </c>
      <c r="B20" s="180"/>
      <c r="C20" s="141">
        <v>2</v>
      </c>
      <c r="D20" s="16">
        <v>3</v>
      </c>
      <c r="E20" s="15">
        <v>4</v>
      </c>
      <c r="F20" s="15">
        <v>5</v>
      </c>
    </row>
    <row r="21" spans="1:8" ht="30.75" customHeight="1" x14ac:dyDescent="0.25">
      <c r="A21" s="176" t="s">
        <v>3</v>
      </c>
      <c r="B21" s="176"/>
      <c r="C21" s="17" t="s">
        <v>6</v>
      </c>
      <c r="D21" s="18">
        <f>D22+D23+D24+D25+D26+D27+D29+D28</f>
        <v>14042.2</v>
      </c>
      <c r="E21" s="18">
        <f>E22+E23+E24+E25+E26+E27+E29+E28</f>
        <v>14678.2</v>
      </c>
      <c r="F21" s="18">
        <f>F22+F23+F24+F25+F26+F27+F29+F28</f>
        <v>21870.100000000002</v>
      </c>
    </row>
    <row r="22" spans="1:8" ht="19.5" customHeight="1" x14ac:dyDescent="0.25">
      <c r="A22" s="169" t="s">
        <v>7</v>
      </c>
      <c r="B22" s="169"/>
      <c r="C22" s="10" t="s">
        <v>8</v>
      </c>
      <c r="D22" s="11">
        <f>10145-500</f>
        <v>9645</v>
      </c>
      <c r="E22" s="11">
        <v>10489.9</v>
      </c>
      <c r="F22" s="11">
        <f>10878.1</f>
        <v>10878.1</v>
      </c>
    </row>
    <row r="23" spans="1:8" ht="41.25" customHeight="1" x14ac:dyDescent="0.25">
      <c r="A23" s="169" t="s">
        <v>9</v>
      </c>
      <c r="B23" s="169"/>
      <c r="C23" s="19" t="s">
        <v>10</v>
      </c>
      <c r="D23" s="11">
        <v>1826.1</v>
      </c>
      <c r="E23" s="11">
        <v>1888.2</v>
      </c>
      <c r="F23" s="11">
        <v>1958.1</v>
      </c>
    </row>
    <row r="24" spans="1:8" ht="21" customHeight="1" x14ac:dyDescent="0.25">
      <c r="A24" s="169" t="s">
        <v>11</v>
      </c>
      <c r="B24" s="169"/>
      <c r="C24" s="10" t="s">
        <v>12</v>
      </c>
      <c r="D24" s="11">
        <v>306</v>
      </c>
      <c r="E24" s="11">
        <v>457</v>
      </c>
      <c r="F24" s="11">
        <v>457</v>
      </c>
    </row>
    <row r="25" spans="1:8" ht="22.5" customHeight="1" x14ac:dyDescent="0.25">
      <c r="A25" s="169" t="s">
        <v>13</v>
      </c>
      <c r="B25" s="169"/>
      <c r="C25" s="10" t="s">
        <v>14</v>
      </c>
      <c r="D25" s="11">
        <v>950</v>
      </c>
      <c r="E25" s="11">
        <v>502</v>
      </c>
      <c r="F25" s="11">
        <v>505</v>
      </c>
    </row>
    <row r="26" spans="1:8" ht="41.25" customHeight="1" x14ac:dyDescent="0.25">
      <c r="A26" s="169" t="s">
        <v>15</v>
      </c>
      <c r="B26" s="169"/>
      <c r="C26" s="19" t="s">
        <v>16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69" t="s">
        <v>17</v>
      </c>
      <c r="B27" s="169"/>
      <c r="C27" s="19" t="s">
        <v>18</v>
      </c>
      <c r="D27" s="11">
        <v>192.5</v>
      </c>
      <c r="E27" s="11">
        <v>203.5</v>
      </c>
      <c r="F27" s="11">
        <v>203.5</v>
      </c>
    </row>
    <row r="28" spans="1:8" ht="29.25" customHeight="1" x14ac:dyDescent="0.25">
      <c r="A28" s="169" t="s">
        <v>43</v>
      </c>
      <c r="B28" s="169"/>
      <c r="C28" s="19" t="s">
        <v>509</v>
      </c>
      <c r="D28" s="11"/>
      <c r="E28" s="11"/>
      <c r="F28" s="11">
        <v>6725.8</v>
      </c>
      <c r="H28" s="19"/>
    </row>
    <row r="29" spans="1:8" ht="18" customHeight="1" x14ac:dyDescent="0.25">
      <c r="A29" s="169" t="s">
        <v>19</v>
      </c>
      <c r="B29" s="169"/>
      <c r="C29" s="10" t="s">
        <v>20</v>
      </c>
      <c r="D29" s="11">
        <v>151</v>
      </c>
      <c r="E29" s="11">
        <v>161</v>
      </c>
      <c r="F29" s="11">
        <v>161</v>
      </c>
    </row>
    <row r="30" spans="1:8" ht="20.25" customHeight="1" x14ac:dyDescent="0.25">
      <c r="A30" s="176" t="s">
        <v>21</v>
      </c>
      <c r="B30" s="176"/>
      <c r="C30" s="20" t="s">
        <v>22</v>
      </c>
      <c r="D30" s="13">
        <f>D31</f>
        <v>80913.7</v>
      </c>
      <c r="E30" s="13">
        <f t="shared" ref="E30:F30" si="0">E31</f>
        <v>71181.700000000012</v>
      </c>
      <c r="F30" s="13">
        <f t="shared" si="0"/>
        <v>50012</v>
      </c>
    </row>
    <row r="31" spans="1:8" ht="54.75" customHeight="1" x14ac:dyDescent="0.25">
      <c r="A31" s="169" t="s">
        <v>23</v>
      </c>
      <c r="B31" s="169"/>
      <c r="C31" s="19" t="s">
        <v>24</v>
      </c>
      <c r="D31" s="12">
        <f>D32+D39+D42+D61</f>
        <v>80913.7</v>
      </c>
      <c r="E31" s="12">
        <f>E32+E39+E42</f>
        <v>71181.700000000012</v>
      </c>
      <c r="F31" s="12">
        <f t="shared" ref="F31" si="1">F32+F39+F42</f>
        <v>50012</v>
      </c>
    </row>
    <row r="32" spans="1:8" ht="33" customHeight="1" x14ac:dyDescent="0.25">
      <c r="A32" s="173" t="s">
        <v>698</v>
      </c>
      <c r="B32" s="173"/>
      <c r="C32" s="21" t="s">
        <v>25</v>
      </c>
      <c r="D32" s="93">
        <f>D34+D35+D37+D38</f>
        <v>48941.200000000004</v>
      </c>
      <c r="E32" s="93">
        <f t="shared" ref="E32:F32" si="2">E34+E35+E37</f>
        <v>42940.800000000003</v>
      </c>
      <c r="F32" s="93">
        <f t="shared" si="2"/>
        <v>20446.899999999998</v>
      </c>
    </row>
    <row r="33" spans="1:9" ht="31.5" hidden="1" customHeight="1" x14ac:dyDescent="0.25">
      <c r="A33" s="169"/>
      <c r="B33" s="169"/>
      <c r="C33" s="19"/>
      <c r="D33" s="12"/>
      <c r="E33" s="12"/>
      <c r="F33" s="12"/>
    </row>
    <row r="34" spans="1:9" ht="39" customHeight="1" x14ac:dyDescent="0.25">
      <c r="A34" s="169" t="s">
        <v>699</v>
      </c>
      <c r="B34" s="169"/>
      <c r="C34" s="19" t="s">
        <v>624</v>
      </c>
      <c r="D34" s="92">
        <v>123.3</v>
      </c>
      <c r="E34" s="92">
        <v>128.5</v>
      </c>
      <c r="F34" s="92">
        <v>131.80000000000001</v>
      </c>
    </row>
    <row r="35" spans="1:9" ht="51.75" x14ac:dyDescent="0.25">
      <c r="A35" s="169" t="s">
        <v>700</v>
      </c>
      <c r="B35" s="169"/>
      <c r="C35" s="19" t="s">
        <v>625</v>
      </c>
      <c r="D35" s="92">
        <v>21361.5</v>
      </c>
      <c r="E35" s="92">
        <v>20939.3</v>
      </c>
      <c r="F35" s="92">
        <v>20315.099999999999</v>
      </c>
    </row>
    <row r="36" spans="1:9" hidden="1" x14ac:dyDescent="0.25">
      <c r="A36" s="169"/>
      <c r="B36" s="169"/>
      <c r="C36" s="19"/>
      <c r="D36" s="92"/>
      <c r="E36" s="92"/>
      <c r="F36" s="92"/>
    </row>
    <row r="37" spans="1:9" ht="33.75" customHeight="1" x14ac:dyDescent="0.25">
      <c r="A37" s="175" t="s">
        <v>815</v>
      </c>
      <c r="B37" s="175"/>
      <c r="C37" s="19" t="s">
        <v>816</v>
      </c>
      <c r="D37" s="92">
        <v>24489</v>
      </c>
      <c r="E37" s="92">
        <v>21873</v>
      </c>
      <c r="F37" s="92">
        <v>0</v>
      </c>
      <c r="I37" s="94"/>
    </row>
    <row r="38" spans="1:9" ht="46.5" customHeight="1" x14ac:dyDescent="0.25">
      <c r="A38" s="169" t="s">
        <v>701</v>
      </c>
      <c r="B38" s="169"/>
      <c r="C38" s="19" t="s">
        <v>626</v>
      </c>
      <c r="D38" s="92">
        <v>2967.4</v>
      </c>
      <c r="E38" s="92"/>
      <c r="F38" s="92"/>
      <c r="I38" s="94"/>
    </row>
    <row r="39" spans="1:9" ht="39" x14ac:dyDescent="0.25">
      <c r="A39" s="173" t="s">
        <v>702</v>
      </c>
      <c r="B39" s="173"/>
      <c r="C39" s="21" t="s">
        <v>26</v>
      </c>
      <c r="D39" s="93">
        <f>D40+D41</f>
        <v>2236.1999999999998</v>
      </c>
      <c r="E39" s="93">
        <f>E41</f>
        <v>846</v>
      </c>
      <c r="F39" s="93">
        <f>F41</f>
        <v>887</v>
      </c>
      <c r="I39" s="94"/>
    </row>
    <row r="40" spans="1:9" ht="51.75" x14ac:dyDescent="0.25">
      <c r="A40" s="174" t="s">
        <v>703</v>
      </c>
      <c r="B40" s="174"/>
      <c r="C40" s="22" t="s">
        <v>627</v>
      </c>
      <c r="D40" s="92">
        <v>1458.2</v>
      </c>
      <c r="E40" s="92"/>
      <c r="F40" s="92"/>
      <c r="I40" s="95"/>
    </row>
    <row r="41" spans="1:9" ht="51.75" x14ac:dyDescent="0.25">
      <c r="A41" s="174" t="s">
        <v>725</v>
      </c>
      <c r="B41" s="174"/>
      <c r="C41" s="22" t="s">
        <v>628</v>
      </c>
      <c r="D41" s="92">
        <v>778</v>
      </c>
      <c r="E41" s="92">
        <v>846</v>
      </c>
      <c r="F41" s="92">
        <v>887</v>
      </c>
      <c r="I41" s="96"/>
    </row>
    <row r="42" spans="1:9" ht="26.25" x14ac:dyDescent="0.25">
      <c r="A42" s="173" t="s">
        <v>704</v>
      </c>
      <c r="B42" s="173"/>
      <c r="C42" s="21" t="s">
        <v>27</v>
      </c>
      <c r="D42" s="93">
        <f>D43+D60</f>
        <v>26696.299999999996</v>
      </c>
      <c r="E42" s="93">
        <f>E43+E60</f>
        <v>27394.900000000005</v>
      </c>
      <c r="F42" s="93">
        <f t="shared" ref="F42" si="3">F43+F60</f>
        <v>28678.1</v>
      </c>
      <c r="I42" s="95"/>
    </row>
    <row r="43" spans="1:9" ht="39" x14ac:dyDescent="0.25">
      <c r="A43" s="169" t="s">
        <v>705</v>
      </c>
      <c r="B43" s="169"/>
      <c r="C43" s="22" t="s">
        <v>28</v>
      </c>
      <c r="D43" s="92">
        <f>D44+D45+D46+D47+D48+D49+D50+D51+D52+D53+D54+D55+D56+D57+D58+D59</f>
        <v>26613.399999999994</v>
      </c>
      <c r="E43" s="92">
        <f>E44+E45+E46+E47+E48+E49+E50+E51+E52+E53+E54+E55+E56+E57+E58+E59</f>
        <v>27312.000000000004</v>
      </c>
      <c r="F43" s="92">
        <f t="shared" ref="F43" si="4">F44+F45+F46+F47+F48+F49+F50+F51+F52+F53+F54+F55+F56+F57+F58+F59</f>
        <v>28595.199999999997</v>
      </c>
      <c r="I43" s="95"/>
    </row>
    <row r="44" spans="1:9" ht="90" x14ac:dyDescent="0.25">
      <c r="A44" s="169" t="s">
        <v>706</v>
      </c>
      <c r="B44" s="169"/>
      <c r="C44" s="22" t="s">
        <v>29</v>
      </c>
      <c r="D44" s="92">
        <v>285.7</v>
      </c>
      <c r="E44" s="92">
        <v>285.7</v>
      </c>
      <c r="F44" s="92">
        <v>285.7</v>
      </c>
      <c r="I44" s="95"/>
    </row>
    <row r="45" spans="1:9" ht="77.25" x14ac:dyDescent="0.25">
      <c r="A45" s="169" t="s">
        <v>707</v>
      </c>
      <c r="B45" s="169"/>
      <c r="C45" s="22" t="s">
        <v>30</v>
      </c>
      <c r="D45" s="92">
        <v>89</v>
      </c>
      <c r="E45" s="92">
        <v>89</v>
      </c>
      <c r="F45" s="92">
        <v>89</v>
      </c>
      <c r="I45" s="95"/>
    </row>
    <row r="46" spans="1:9" ht="179.25" x14ac:dyDescent="0.25">
      <c r="A46" s="169" t="s">
        <v>708</v>
      </c>
      <c r="B46" s="169"/>
      <c r="C46" s="22" t="s">
        <v>31</v>
      </c>
      <c r="D46" s="92">
        <v>50.7</v>
      </c>
      <c r="E46" s="92">
        <v>52.4</v>
      </c>
      <c r="F46" s="92">
        <v>54</v>
      </c>
      <c r="I46" s="95"/>
    </row>
    <row r="47" spans="1:9" ht="77.25" x14ac:dyDescent="0.25">
      <c r="A47" s="169" t="s">
        <v>709</v>
      </c>
      <c r="B47" s="169"/>
      <c r="C47" s="22" t="s">
        <v>32</v>
      </c>
      <c r="D47" s="92">
        <v>386.8</v>
      </c>
      <c r="E47" s="92">
        <v>344.9</v>
      </c>
      <c r="F47" s="92">
        <v>317.10000000000002</v>
      </c>
      <c r="I47" s="95"/>
    </row>
    <row r="48" spans="1:9" ht="129" customHeight="1" x14ac:dyDescent="0.25">
      <c r="A48" s="169" t="s">
        <v>710</v>
      </c>
      <c r="B48" s="169"/>
      <c r="C48" s="22" t="s">
        <v>629</v>
      </c>
      <c r="D48" s="92">
        <v>25</v>
      </c>
      <c r="E48" s="92">
        <v>22.9</v>
      </c>
      <c r="F48" s="92">
        <v>21</v>
      </c>
      <c r="I48" s="96"/>
    </row>
    <row r="49" spans="1:9" ht="55.5" customHeight="1" x14ac:dyDescent="0.25">
      <c r="A49" s="169" t="s">
        <v>711</v>
      </c>
      <c r="B49" s="169"/>
      <c r="C49" s="22" t="s">
        <v>34</v>
      </c>
      <c r="D49" s="92">
        <v>8858.2000000000007</v>
      </c>
      <c r="E49" s="92">
        <v>9056.1</v>
      </c>
      <c r="F49" s="92">
        <v>9571.6</v>
      </c>
      <c r="I49" s="96"/>
    </row>
    <row r="50" spans="1:9" ht="56.25" customHeight="1" x14ac:dyDescent="0.25">
      <c r="A50" s="169" t="s">
        <v>712</v>
      </c>
      <c r="B50" s="169"/>
      <c r="C50" s="22" t="s">
        <v>33</v>
      </c>
      <c r="D50" s="92">
        <v>14953.6</v>
      </c>
      <c r="E50" s="92">
        <v>15434.9</v>
      </c>
      <c r="F50" s="92">
        <v>16168.4</v>
      </c>
      <c r="I50" s="96"/>
    </row>
    <row r="51" spans="1:9" ht="150.75" customHeight="1" x14ac:dyDescent="0.25">
      <c r="A51" s="169" t="s">
        <v>713</v>
      </c>
      <c r="B51" s="169"/>
      <c r="C51" s="22" t="s">
        <v>630</v>
      </c>
      <c r="D51" s="92">
        <v>202.8</v>
      </c>
      <c r="E51" s="92">
        <v>209.7</v>
      </c>
      <c r="F51" s="92">
        <v>216.5</v>
      </c>
      <c r="I51" s="95"/>
    </row>
    <row r="52" spans="1:9" ht="79.5" customHeight="1" x14ac:dyDescent="0.25">
      <c r="A52" s="169" t="s">
        <v>714</v>
      </c>
      <c r="B52" s="169"/>
      <c r="C52" s="22" t="s">
        <v>35</v>
      </c>
      <c r="D52" s="92">
        <v>214.8</v>
      </c>
      <c r="E52" s="92">
        <v>221.7</v>
      </c>
      <c r="F52" s="92">
        <v>228.6</v>
      </c>
      <c r="I52" s="95"/>
    </row>
    <row r="53" spans="1:9" ht="77.25" x14ac:dyDescent="0.25">
      <c r="A53" s="169" t="s">
        <v>715</v>
      </c>
      <c r="B53" s="169"/>
      <c r="C53" s="22" t="s">
        <v>36</v>
      </c>
      <c r="D53" s="92">
        <v>174.8</v>
      </c>
      <c r="E53" s="92">
        <v>181.3</v>
      </c>
      <c r="F53" s="92">
        <v>188</v>
      </c>
      <c r="I53" s="95"/>
    </row>
    <row r="54" spans="1:9" ht="77.25" x14ac:dyDescent="0.25">
      <c r="A54" s="169" t="s">
        <v>716</v>
      </c>
      <c r="B54" s="169"/>
      <c r="C54" s="22" t="s">
        <v>37</v>
      </c>
      <c r="D54" s="92">
        <v>221.6</v>
      </c>
      <c r="E54" s="92">
        <v>228.5</v>
      </c>
      <c r="F54" s="92">
        <v>235.5</v>
      </c>
      <c r="I54" s="96"/>
    </row>
    <row r="55" spans="1:9" ht="102.75" x14ac:dyDescent="0.25">
      <c r="A55" s="169" t="s">
        <v>717</v>
      </c>
      <c r="B55" s="169"/>
      <c r="C55" s="22" t="s">
        <v>38</v>
      </c>
      <c r="D55" s="92">
        <v>213</v>
      </c>
      <c r="E55" s="92">
        <v>219.9</v>
      </c>
      <c r="F55" s="92">
        <v>226.8</v>
      </c>
      <c r="I55" s="96"/>
    </row>
    <row r="56" spans="1:9" ht="77.25" x14ac:dyDescent="0.25">
      <c r="A56" s="169" t="s">
        <v>718</v>
      </c>
      <c r="B56" s="169"/>
      <c r="C56" s="22" t="s">
        <v>40</v>
      </c>
      <c r="D56" s="92">
        <v>674.6</v>
      </c>
      <c r="E56" s="92">
        <v>695.3</v>
      </c>
      <c r="F56" s="92">
        <v>716.3</v>
      </c>
      <c r="I56" s="96"/>
    </row>
    <row r="57" spans="1:9" ht="77.25" x14ac:dyDescent="0.25">
      <c r="A57" s="169" t="s">
        <v>719</v>
      </c>
      <c r="B57" s="169"/>
      <c r="C57" s="22" t="s">
        <v>41</v>
      </c>
      <c r="D57" s="92">
        <v>1.3</v>
      </c>
      <c r="E57" s="92">
        <v>1.3</v>
      </c>
      <c r="F57" s="92">
        <v>1.3</v>
      </c>
      <c r="I57" s="95"/>
    </row>
    <row r="58" spans="1:9" ht="48.75" customHeight="1" x14ac:dyDescent="0.25">
      <c r="A58" s="169" t="s">
        <v>720</v>
      </c>
      <c r="B58" s="169"/>
      <c r="C58" s="22" t="s">
        <v>631</v>
      </c>
      <c r="D58" s="92">
        <v>48.7</v>
      </c>
      <c r="E58" s="92">
        <v>48.7</v>
      </c>
      <c r="F58" s="92">
        <v>48.7</v>
      </c>
      <c r="I58" s="95"/>
    </row>
    <row r="59" spans="1:9" ht="64.5" x14ac:dyDescent="0.25">
      <c r="A59" s="169" t="s">
        <v>721</v>
      </c>
      <c r="B59" s="169"/>
      <c r="C59" s="22" t="s">
        <v>39</v>
      </c>
      <c r="D59" s="92">
        <v>212.8</v>
      </c>
      <c r="E59" s="92">
        <v>219.7</v>
      </c>
      <c r="F59" s="92">
        <v>226.7</v>
      </c>
      <c r="I59" s="95"/>
    </row>
    <row r="60" spans="1:9" ht="51.75" x14ac:dyDescent="0.25">
      <c r="A60" s="169" t="s">
        <v>722</v>
      </c>
      <c r="B60" s="169"/>
      <c r="C60" s="19" t="s">
        <v>632</v>
      </c>
      <c r="D60" s="92">
        <v>82.9</v>
      </c>
      <c r="E60" s="92">
        <v>82.9</v>
      </c>
      <c r="F60" s="92">
        <v>82.9</v>
      </c>
      <c r="I60" s="95"/>
    </row>
    <row r="61" spans="1:9" ht="18" customHeight="1" x14ac:dyDescent="0.25">
      <c r="A61" s="173" t="s">
        <v>732</v>
      </c>
      <c r="B61" s="173"/>
      <c r="C61" s="21" t="s">
        <v>731</v>
      </c>
      <c r="D61" s="93">
        <f>D62</f>
        <v>3040</v>
      </c>
      <c r="E61" s="93"/>
      <c r="F61" s="93"/>
      <c r="I61" s="95"/>
    </row>
    <row r="62" spans="1:9" ht="64.5" x14ac:dyDescent="0.25">
      <c r="A62" s="169" t="s">
        <v>808</v>
      </c>
      <c r="B62" s="169"/>
      <c r="C62" s="19" t="s">
        <v>807</v>
      </c>
      <c r="D62" s="92">
        <v>3040</v>
      </c>
      <c r="E62" s="92"/>
      <c r="F62" s="92"/>
      <c r="I62" s="95"/>
    </row>
    <row r="63" spans="1:9" x14ac:dyDescent="0.25">
      <c r="A63" s="170" t="s">
        <v>42</v>
      </c>
      <c r="B63" s="170"/>
      <c r="C63" s="9"/>
      <c r="D63" s="13">
        <f>D21+D30</f>
        <v>94955.9</v>
      </c>
      <c r="E63" s="13">
        <f>E21+E30</f>
        <v>85859.900000000009</v>
      </c>
      <c r="F63" s="13">
        <f>F21+F30</f>
        <v>71882.100000000006</v>
      </c>
      <c r="I63" s="95"/>
    </row>
    <row r="64" spans="1:9" x14ac:dyDescent="0.25">
      <c r="A64" s="171"/>
      <c r="B64" s="171"/>
      <c r="C64" s="14"/>
      <c r="D64" s="14"/>
      <c r="E64" s="14"/>
      <c r="F64" s="14"/>
      <c r="I64" s="95"/>
    </row>
    <row r="65" spans="1:9" x14ac:dyDescent="0.25">
      <c r="A65" s="171"/>
      <c r="B65" s="171"/>
      <c r="C65" s="14"/>
      <c r="D65" s="14"/>
      <c r="E65" s="14"/>
      <c r="F65" s="14"/>
      <c r="I65" s="95"/>
    </row>
    <row r="66" spans="1:9" x14ac:dyDescent="0.25">
      <c r="A66" s="172"/>
      <c r="B66" s="172"/>
    </row>
  </sheetData>
  <mergeCells count="60">
    <mergeCell ref="A6:H6"/>
    <mergeCell ref="A1:H1"/>
    <mergeCell ref="A2:H2"/>
    <mergeCell ref="A3:H3"/>
    <mergeCell ref="A4:F4"/>
    <mergeCell ref="A5:H5"/>
    <mergeCell ref="A25:B25"/>
    <mergeCell ref="A7:H7"/>
    <mergeCell ref="A13:F13"/>
    <mergeCell ref="A14:F14"/>
    <mergeCell ref="A16:F16"/>
    <mergeCell ref="A17:B19"/>
    <mergeCell ref="C17:C19"/>
    <mergeCell ref="D17:F18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61:B61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2:B62"/>
    <mergeCell ref="A63:B63"/>
    <mergeCell ref="A64:B64"/>
    <mergeCell ref="A65:B65"/>
    <mergeCell ref="A66:B66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view="pageBreakPreview" topLeftCell="A11" zoomScaleNormal="100" zoomScaleSheetLayoutView="100" workbookViewId="0">
      <selection activeCell="B14" sqref="B14:K14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83"/>
      <c r="C1" s="183"/>
    </row>
    <row r="2" spans="1:13" ht="12.75" hidden="1" customHeight="1" x14ac:dyDescent="0.2">
      <c r="B2" s="183"/>
      <c r="C2" s="183"/>
    </row>
    <row r="3" spans="1:13" ht="12.75" hidden="1" customHeight="1" x14ac:dyDescent="0.2"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3" ht="33.75" hidden="1" customHeight="1" x14ac:dyDescent="0.25"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3" ht="15" hidden="1" customHeight="1" x14ac:dyDescent="0.25">
      <c r="A5" s="184" t="s">
        <v>617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3" ht="16.5" hidden="1" customHeight="1" x14ac:dyDescent="0.2">
      <c r="A6" s="183" t="s">
        <v>45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</row>
    <row r="7" spans="1:13" ht="16.5" hidden="1" customHeight="1" x14ac:dyDescent="0.2">
      <c r="A7" s="177" t="s">
        <v>636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</row>
    <row r="8" spans="1:13" ht="16.5" hidden="1" customHeight="1" x14ac:dyDescent="0.2">
      <c r="A8" s="177" t="s">
        <v>617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</row>
    <row r="9" spans="1:13" ht="16.5" hidden="1" customHeight="1" x14ac:dyDescent="0.2">
      <c r="A9" s="177" t="s">
        <v>45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</row>
    <row r="10" spans="1:13" ht="16.5" hidden="1" customHeight="1" x14ac:dyDescent="0.2">
      <c r="A10" s="177" t="s">
        <v>817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</row>
    <row r="11" spans="1:13" ht="18" customHeight="1" x14ac:dyDescent="0.2">
      <c r="B11" s="183" t="s">
        <v>818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7.25" customHeight="1" x14ac:dyDescent="0.2">
      <c r="B12" s="177" t="s">
        <v>45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</row>
    <row r="13" spans="1:13" ht="17.25" customHeight="1" x14ac:dyDescent="0.2">
      <c r="B13" s="177" t="s">
        <v>819</v>
      </c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</row>
    <row r="14" spans="1:13" ht="18.75" customHeight="1" x14ac:dyDescent="0.25">
      <c r="B14" s="186"/>
      <c r="C14" s="186"/>
      <c r="D14" s="186"/>
      <c r="E14" s="186"/>
      <c r="F14" s="186"/>
      <c r="G14" s="186"/>
      <c r="H14" s="186"/>
      <c r="I14" s="186"/>
      <c r="J14" s="186"/>
      <c r="K14" s="186"/>
    </row>
    <row r="15" spans="1:13" ht="15.75" customHeight="1" x14ac:dyDescent="0.2">
      <c r="A15" s="205" t="s">
        <v>820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ht="29.25" customHeight="1" x14ac:dyDescent="0.2">
      <c r="A16" s="205"/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</row>
    <row r="17" spans="1:13" ht="27.75" customHeight="1" x14ac:dyDescent="0.25">
      <c r="A17" s="205"/>
      <c r="B17" s="205"/>
      <c r="C17" s="205"/>
      <c r="D17" s="205"/>
    </row>
    <row r="18" spans="1:13" x14ac:dyDescent="0.2">
      <c r="A18" s="206" t="s">
        <v>4</v>
      </c>
      <c r="B18" s="207" t="s">
        <v>581</v>
      </c>
      <c r="C18" s="208" t="s">
        <v>821</v>
      </c>
      <c r="D18" s="209"/>
      <c r="L18" s="208" t="s">
        <v>821</v>
      </c>
      <c r="M18" s="208" t="s">
        <v>821</v>
      </c>
    </row>
    <row r="19" spans="1:13" ht="18.75" customHeight="1" x14ac:dyDescent="0.2">
      <c r="A19" s="206"/>
      <c r="B19" s="207"/>
      <c r="C19" s="208"/>
      <c r="D19" s="209"/>
      <c r="L19" s="208"/>
      <c r="M19" s="208"/>
    </row>
    <row r="20" spans="1:13" ht="15.75" x14ac:dyDescent="0.25">
      <c r="A20" s="144">
        <v>1</v>
      </c>
      <c r="B20" s="145" t="s">
        <v>822</v>
      </c>
      <c r="C20" s="146">
        <v>3</v>
      </c>
      <c r="D20" s="147"/>
      <c r="L20" s="146">
        <v>4</v>
      </c>
      <c r="M20" s="146">
        <v>5</v>
      </c>
    </row>
    <row r="21" spans="1:13" ht="46.5" customHeight="1" x14ac:dyDescent="0.2">
      <c r="A21" s="148" t="s">
        <v>823</v>
      </c>
      <c r="B21" s="149" t="s">
        <v>824</v>
      </c>
      <c r="C21" s="150">
        <f>C34+C31</f>
        <v>5100.2000000000116</v>
      </c>
      <c r="D21" s="147"/>
      <c r="L21" s="150">
        <f>L34+L31</f>
        <v>0</v>
      </c>
      <c r="M21" s="150">
        <f>M34+M31</f>
        <v>0</v>
      </c>
    </row>
    <row r="22" spans="1:13" ht="39" hidden="1" customHeight="1" x14ac:dyDescent="0.2">
      <c r="A22" s="148" t="s">
        <v>825</v>
      </c>
      <c r="B22" s="151" t="s">
        <v>826</v>
      </c>
      <c r="C22" s="152">
        <v>4604.3999999999996</v>
      </c>
      <c r="D22" s="153"/>
      <c r="L22" s="152">
        <v>4604.3999999999996</v>
      </c>
      <c r="M22" s="152">
        <v>4604.3999999999996</v>
      </c>
    </row>
    <row r="23" spans="1:13" ht="40.5" hidden="1" customHeight="1" x14ac:dyDescent="0.25">
      <c r="A23" s="154" t="s">
        <v>827</v>
      </c>
      <c r="B23" s="155" t="s">
        <v>828</v>
      </c>
      <c r="C23" s="156">
        <v>4602.8</v>
      </c>
      <c r="D23" s="157"/>
      <c r="L23" s="156">
        <v>4602.8</v>
      </c>
      <c r="M23" s="156">
        <v>4602.8</v>
      </c>
    </row>
    <row r="24" spans="1:13" ht="40.5" hidden="1" customHeight="1" x14ac:dyDescent="0.25">
      <c r="A24" s="154" t="s">
        <v>829</v>
      </c>
      <c r="B24" s="158" t="s">
        <v>830</v>
      </c>
      <c r="C24" s="156">
        <f>C25+C28</f>
        <v>0</v>
      </c>
      <c r="D24" s="34"/>
      <c r="L24" s="156">
        <f>L25+L28</f>
        <v>0</v>
      </c>
      <c r="M24" s="156">
        <f>M25+M28</f>
        <v>0</v>
      </c>
    </row>
    <row r="25" spans="1:13" ht="40.5" hidden="1" customHeight="1" x14ac:dyDescent="0.25">
      <c r="A25" s="154" t="s">
        <v>831</v>
      </c>
      <c r="B25" s="158" t="s">
        <v>832</v>
      </c>
      <c r="C25" s="156">
        <f>C26</f>
        <v>0</v>
      </c>
      <c r="D25" s="34"/>
      <c r="L25" s="156">
        <f>L26</f>
        <v>0</v>
      </c>
      <c r="M25" s="156">
        <f>M26</f>
        <v>0</v>
      </c>
    </row>
    <row r="26" spans="1:13" ht="40.5" hidden="1" customHeight="1" x14ac:dyDescent="0.25">
      <c r="A26" s="154" t="s">
        <v>833</v>
      </c>
      <c r="B26" s="158" t="s">
        <v>834</v>
      </c>
      <c r="C26" s="156">
        <f>C27</f>
        <v>0</v>
      </c>
      <c r="D26" s="34"/>
      <c r="L26" s="156">
        <f>L27</f>
        <v>0</v>
      </c>
      <c r="M26" s="156">
        <f>M27</f>
        <v>0</v>
      </c>
    </row>
    <row r="27" spans="1:13" ht="45.75" hidden="1" customHeight="1" x14ac:dyDescent="0.25">
      <c r="A27" s="154" t="s">
        <v>835</v>
      </c>
      <c r="B27" s="158" t="s">
        <v>836</v>
      </c>
      <c r="C27" s="156">
        <v>0</v>
      </c>
      <c r="D27" s="34"/>
      <c r="L27" s="156">
        <v>0</v>
      </c>
      <c r="M27" s="156">
        <v>0</v>
      </c>
    </row>
    <row r="28" spans="1:13" ht="40.5" hidden="1" customHeight="1" x14ac:dyDescent="0.25">
      <c r="A28" s="154" t="s">
        <v>837</v>
      </c>
      <c r="B28" s="158" t="s">
        <v>838</v>
      </c>
      <c r="C28" s="156">
        <f>C29</f>
        <v>0</v>
      </c>
      <c r="D28" s="34"/>
      <c r="L28" s="156">
        <f>L29</f>
        <v>0</v>
      </c>
      <c r="M28" s="156">
        <f>M29</f>
        <v>0</v>
      </c>
    </row>
    <row r="29" spans="1:13" ht="40.5" hidden="1" customHeight="1" x14ac:dyDescent="0.25">
      <c r="A29" s="154" t="s">
        <v>839</v>
      </c>
      <c r="B29" s="158" t="s">
        <v>840</v>
      </c>
      <c r="C29" s="156">
        <f>C30</f>
        <v>0</v>
      </c>
      <c r="D29" s="34"/>
      <c r="L29" s="156">
        <f>L30</f>
        <v>0</v>
      </c>
      <c r="M29" s="156">
        <f>M30</f>
        <v>0</v>
      </c>
    </row>
    <row r="30" spans="1:13" ht="46.5" hidden="1" customHeight="1" thickBot="1" x14ac:dyDescent="0.3">
      <c r="A30" s="154" t="s">
        <v>841</v>
      </c>
      <c r="B30" s="158" t="s">
        <v>842</v>
      </c>
      <c r="C30" s="156">
        <v>0</v>
      </c>
      <c r="D30" s="34"/>
      <c r="L30" s="156">
        <v>0</v>
      </c>
      <c r="M30" s="156">
        <v>0</v>
      </c>
    </row>
    <row r="31" spans="1:13" ht="23.25" hidden="1" customHeight="1" x14ac:dyDescent="0.25">
      <c r="A31" s="154" t="s">
        <v>843</v>
      </c>
      <c r="B31" s="158" t="s">
        <v>844</v>
      </c>
      <c r="C31" s="156">
        <f>C32</f>
        <v>0</v>
      </c>
      <c r="D31" s="34"/>
      <c r="L31" s="156">
        <f>L32</f>
        <v>0</v>
      </c>
      <c r="M31" s="156">
        <f>M32</f>
        <v>0</v>
      </c>
    </row>
    <row r="32" spans="1:13" ht="27" hidden="1" customHeight="1" x14ac:dyDescent="0.25">
      <c r="A32" s="154" t="s">
        <v>845</v>
      </c>
      <c r="B32" s="158" t="s">
        <v>846</v>
      </c>
      <c r="C32" s="156">
        <f>C33</f>
        <v>0</v>
      </c>
      <c r="D32" s="34"/>
      <c r="L32" s="156">
        <f>L33</f>
        <v>0</v>
      </c>
      <c r="M32" s="156">
        <f>M33</f>
        <v>0</v>
      </c>
    </row>
    <row r="33" spans="1:13" ht="26.25" hidden="1" customHeight="1" x14ac:dyDescent="0.25">
      <c r="A33" s="154" t="s">
        <v>847</v>
      </c>
      <c r="B33" s="158" t="s">
        <v>848</v>
      </c>
      <c r="C33" s="156">
        <v>0</v>
      </c>
      <c r="D33" s="34"/>
      <c r="L33" s="156">
        <v>0</v>
      </c>
      <c r="M33" s="156">
        <v>0</v>
      </c>
    </row>
    <row r="34" spans="1:13" ht="15.75" customHeight="1" x14ac:dyDescent="0.2">
      <c r="A34" s="159" t="s">
        <v>825</v>
      </c>
      <c r="B34" s="160" t="s">
        <v>849</v>
      </c>
      <c r="C34" s="161">
        <f>C35+C37</f>
        <v>5100.2000000000116</v>
      </c>
      <c r="L34" s="161">
        <f>L35+L37</f>
        <v>0</v>
      </c>
      <c r="M34" s="161">
        <f>M35+M37</f>
        <v>0</v>
      </c>
    </row>
    <row r="35" spans="1:13" ht="17.25" customHeight="1" x14ac:dyDescent="0.2">
      <c r="A35" s="154" t="s">
        <v>850</v>
      </c>
      <c r="B35" s="155" t="s">
        <v>851</v>
      </c>
      <c r="C35" s="161">
        <f>C36</f>
        <v>-94955.9</v>
      </c>
      <c r="L35" s="161">
        <f>L36</f>
        <v>-85859.9</v>
      </c>
      <c r="M35" s="161">
        <f>M36</f>
        <v>-71882.100000000006</v>
      </c>
    </row>
    <row r="36" spans="1:13" ht="24.75" customHeight="1" x14ac:dyDescent="0.2">
      <c r="A36" s="154" t="s">
        <v>852</v>
      </c>
      <c r="B36" s="162" t="s">
        <v>590</v>
      </c>
      <c r="C36" s="161">
        <v>-94955.9</v>
      </c>
      <c r="L36" s="161">
        <v>-85859.9</v>
      </c>
      <c r="M36" s="161">
        <v>-71882.100000000006</v>
      </c>
    </row>
    <row r="37" spans="1:13" ht="14.25" customHeight="1" x14ac:dyDescent="0.2">
      <c r="A37" s="154" t="s">
        <v>853</v>
      </c>
      <c r="B37" s="163" t="s">
        <v>854</v>
      </c>
      <c r="C37" s="161">
        <f>C38</f>
        <v>100056.1</v>
      </c>
      <c r="L37" s="161">
        <f>L38</f>
        <v>85859.9</v>
      </c>
      <c r="M37" s="161">
        <f>M38</f>
        <v>71882.100000000006</v>
      </c>
    </row>
    <row r="38" spans="1:13" ht="25.5" x14ac:dyDescent="0.2">
      <c r="A38" s="154" t="s">
        <v>855</v>
      </c>
      <c r="B38" s="163" t="s">
        <v>592</v>
      </c>
      <c r="C38" s="161">
        <v>100056.1</v>
      </c>
      <c r="L38" s="161">
        <v>85859.9</v>
      </c>
      <c r="M38" s="161">
        <v>71882.100000000006</v>
      </c>
    </row>
  </sheetData>
  <mergeCells count="22">
    <mergeCell ref="B12:M12"/>
    <mergeCell ref="B1:C1"/>
    <mergeCell ref="B2:C2"/>
    <mergeCell ref="B3:K3"/>
    <mergeCell ref="B4:K4"/>
    <mergeCell ref="A5:M5"/>
    <mergeCell ref="A6:M6"/>
    <mergeCell ref="A7:M7"/>
    <mergeCell ref="A8:M8"/>
    <mergeCell ref="A9:M9"/>
    <mergeCell ref="A10:M10"/>
    <mergeCell ref="B11:M11"/>
    <mergeCell ref="B13:M13"/>
    <mergeCell ref="B14:K14"/>
    <mergeCell ref="A15:M16"/>
    <mergeCell ref="A17:D17"/>
    <mergeCell ref="A18:A19"/>
    <mergeCell ref="B18:B19"/>
    <mergeCell ref="C18:C19"/>
    <mergeCell ref="D18:D19"/>
    <mergeCell ref="L18:L19"/>
    <mergeCell ref="M18:M19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61"/>
  <sheetViews>
    <sheetView view="pageBreakPreview" topLeftCell="A8" zoomScaleSheetLayoutView="100" workbookViewId="0">
      <selection activeCell="B10" sqref="B10:I10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15" ht="15.75" hidden="1" x14ac:dyDescent="0.25">
      <c r="C1" s="165" t="s">
        <v>503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15.75" hidden="1" x14ac:dyDescent="0.2">
      <c r="C2" s="166" t="s">
        <v>45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ht="15.75" hidden="1" x14ac:dyDescent="0.2">
      <c r="C3" s="164" t="s">
        <v>633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5" ht="15.75" hidden="1" x14ac:dyDescent="0.25">
      <c r="B4" s="184" t="s">
        <v>618</v>
      </c>
      <c r="C4" s="184"/>
      <c r="D4" s="184"/>
      <c r="E4" s="184"/>
      <c r="F4" s="184"/>
      <c r="G4" s="184"/>
      <c r="H4" s="184"/>
      <c r="I4" s="184"/>
      <c r="J4" s="99"/>
      <c r="K4" s="99"/>
      <c r="L4" s="99"/>
      <c r="M4" s="99"/>
      <c r="N4" s="99"/>
      <c r="O4" s="99"/>
    </row>
    <row r="5" spans="1:15" ht="15.75" hidden="1" x14ac:dyDescent="0.2">
      <c r="B5" s="183" t="s">
        <v>689</v>
      </c>
      <c r="C5" s="183"/>
      <c r="D5" s="183"/>
      <c r="E5" s="183"/>
      <c r="F5" s="183"/>
      <c r="G5" s="183"/>
      <c r="H5" s="183"/>
      <c r="I5" s="183"/>
      <c r="J5" s="99"/>
      <c r="K5" s="99"/>
      <c r="L5" s="99"/>
      <c r="M5" s="99"/>
      <c r="N5" s="99"/>
      <c r="O5" s="99"/>
    </row>
    <row r="6" spans="1:15" ht="15.75" hidden="1" x14ac:dyDescent="0.2">
      <c r="B6" s="177" t="s">
        <v>856</v>
      </c>
      <c r="C6" s="177"/>
      <c r="D6" s="177"/>
      <c r="E6" s="177"/>
      <c r="F6" s="177"/>
      <c r="G6" s="177"/>
      <c r="H6" s="177"/>
      <c r="I6" s="177"/>
      <c r="J6" s="99"/>
      <c r="K6" s="99"/>
      <c r="L6" s="99"/>
      <c r="M6" s="99"/>
      <c r="N6" s="99"/>
      <c r="O6" s="99"/>
    </row>
    <row r="7" spans="1:15" ht="15.75" hidden="1" x14ac:dyDescent="0.2">
      <c r="C7" s="164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</row>
    <row r="8" spans="1:15" ht="15.75" x14ac:dyDescent="0.25">
      <c r="B8" s="184" t="s">
        <v>583</v>
      </c>
      <c r="C8" s="184"/>
      <c r="D8" s="184"/>
      <c r="E8" s="184"/>
      <c r="F8" s="184"/>
      <c r="G8" s="184"/>
      <c r="H8" s="184"/>
      <c r="I8" s="184"/>
    </row>
    <row r="9" spans="1:15" ht="15.75" x14ac:dyDescent="0.2">
      <c r="B9" s="183" t="s">
        <v>689</v>
      </c>
      <c r="C9" s="183"/>
      <c r="D9" s="183"/>
      <c r="E9" s="183"/>
      <c r="F9" s="183"/>
      <c r="G9" s="183"/>
      <c r="H9" s="183"/>
      <c r="I9" s="183"/>
    </row>
    <row r="10" spans="1:15" ht="15.75" x14ac:dyDescent="0.2">
      <c r="B10" s="177" t="s">
        <v>813</v>
      </c>
      <c r="C10" s="177"/>
      <c r="D10" s="177"/>
      <c r="E10" s="177"/>
      <c r="F10" s="177"/>
      <c r="G10" s="177"/>
      <c r="H10" s="177"/>
      <c r="I10" s="177"/>
    </row>
    <row r="11" spans="1:15" ht="13.5" customHeight="1" x14ac:dyDescent="0.25">
      <c r="B11" s="186"/>
      <c r="C11" s="186"/>
      <c r="D11" s="186"/>
      <c r="E11" s="186"/>
      <c r="F11" s="186"/>
      <c r="G11" s="186"/>
      <c r="H11" s="186"/>
      <c r="I11" s="186"/>
    </row>
    <row r="12" spans="1:15" ht="35.25" customHeight="1" x14ac:dyDescent="0.25">
      <c r="A12" s="187" t="s">
        <v>737</v>
      </c>
      <c r="B12" s="187"/>
      <c r="C12" s="187"/>
      <c r="D12" s="52"/>
    </row>
    <row r="13" spans="1:15" ht="54" customHeight="1" x14ac:dyDescent="0.2">
      <c r="A13" s="73" t="s">
        <v>691</v>
      </c>
      <c r="B13" s="110" t="s">
        <v>582</v>
      </c>
      <c r="C13" s="109" t="s">
        <v>581</v>
      </c>
      <c r="D13" s="54"/>
    </row>
    <row r="14" spans="1:15" ht="27.75" customHeight="1" x14ac:dyDescent="0.2">
      <c r="A14" s="68" t="s">
        <v>478</v>
      </c>
      <c r="B14" s="72"/>
      <c r="C14" s="71" t="s">
        <v>751</v>
      </c>
      <c r="D14" s="52"/>
    </row>
    <row r="15" spans="1:15" ht="15.75" customHeight="1" x14ac:dyDescent="0.2">
      <c r="A15" s="58" t="s">
        <v>478</v>
      </c>
      <c r="B15" s="57" t="s">
        <v>580</v>
      </c>
      <c r="C15" s="56" t="s">
        <v>579</v>
      </c>
      <c r="D15" s="52"/>
    </row>
    <row r="16" spans="1:15" ht="15.75" customHeight="1" x14ac:dyDescent="0.2">
      <c r="A16" s="58" t="s">
        <v>478</v>
      </c>
      <c r="B16" s="57" t="s">
        <v>578</v>
      </c>
      <c r="C16" s="56" t="s">
        <v>577</v>
      </c>
      <c r="D16" s="52"/>
    </row>
    <row r="17" spans="1:4" ht="16.5" customHeight="1" x14ac:dyDescent="0.2">
      <c r="A17" s="58" t="s">
        <v>478</v>
      </c>
      <c r="B17" s="57" t="s">
        <v>547</v>
      </c>
      <c r="C17" s="63" t="s">
        <v>546</v>
      </c>
      <c r="D17" s="52"/>
    </row>
    <row r="18" spans="1:4" ht="18" customHeight="1" x14ac:dyDescent="0.2">
      <c r="A18" s="58" t="s">
        <v>478</v>
      </c>
      <c r="B18" s="57" t="s">
        <v>543</v>
      </c>
      <c r="C18" s="63" t="s">
        <v>542</v>
      </c>
      <c r="D18" s="52"/>
    </row>
    <row r="19" spans="1:4" ht="18.75" customHeight="1" x14ac:dyDescent="0.2">
      <c r="A19" s="58" t="s">
        <v>478</v>
      </c>
      <c r="B19" s="57" t="s">
        <v>576</v>
      </c>
      <c r="C19" s="56" t="s">
        <v>575</v>
      </c>
      <c r="D19" s="52"/>
    </row>
    <row r="20" spans="1:4" ht="28.5" customHeight="1" x14ac:dyDescent="0.2">
      <c r="A20" s="61" t="s">
        <v>478</v>
      </c>
      <c r="B20" s="57" t="s">
        <v>523</v>
      </c>
      <c r="C20" s="60" t="s">
        <v>522</v>
      </c>
      <c r="D20" s="59"/>
    </row>
    <row r="21" spans="1:4" ht="27" customHeight="1" x14ac:dyDescent="0.2">
      <c r="A21" s="61" t="s">
        <v>478</v>
      </c>
      <c r="B21" s="57" t="s">
        <v>521</v>
      </c>
      <c r="C21" s="60" t="s">
        <v>574</v>
      </c>
      <c r="D21" s="59"/>
    </row>
    <row r="22" spans="1:4" ht="26.25" customHeight="1" x14ac:dyDescent="0.2">
      <c r="A22" s="58" t="s">
        <v>478</v>
      </c>
      <c r="B22" s="57" t="s">
        <v>573</v>
      </c>
      <c r="C22" s="56" t="s">
        <v>572</v>
      </c>
      <c r="D22" s="52"/>
    </row>
    <row r="23" spans="1:4" ht="16.5" customHeight="1" x14ac:dyDescent="0.2">
      <c r="A23" s="58" t="s">
        <v>478</v>
      </c>
      <c r="B23" s="57" t="s">
        <v>515</v>
      </c>
      <c r="C23" s="56" t="s">
        <v>571</v>
      </c>
      <c r="D23" s="52"/>
    </row>
    <row r="24" spans="1:4" ht="14.25" customHeight="1" x14ac:dyDescent="0.2">
      <c r="A24" s="58" t="s">
        <v>478</v>
      </c>
      <c r="B24" s="57" t="s">
        <v>513</v>
      </c>
      <c r="C24" s="56" t="s">
        <v>512</v>
      </c>
      <c r="D24" s="52"/>
    </row>
    <row r="25" spans="1:4" ht="15" customHeight="1" x14ac:dyDescent="0.2">
      <c r="A25" s="58" t="s">
        <v>478</v>
      </c>
      <c r="B25" s="67" t="s">
        <v>723</v>
      </c>
      <c r="C25" s="70" t="s">
        <v>570</v>
      </c>
      <c r="D25" s="52"/>
    </row>
    <row r="26" spans="1:4" ht="41.25" customHeight="1" x14ac:dyDescent="0.2">
      <c r="A26" s="58" t="s">
        <v>478</v>
      </c>
      <c r="B26" s="67" t="s">
        <v>857</v>
      </c>
      <c r="C26" s="69" t="s">
        <v>569</v>
      </c>
      <c r="D26" s="52"/>
    </row>
    <row r="27" spans="1:4" ht="20.25" customHeight="1" x14ac:dyDescent="0.2">
      <c r="A27" s="58" t="s">
        <v>478</v>
      </c>
      <c r="B27" s="67" t="s">
        <v>568</v>
      </c>
      <c r="C27" s="69" t="s">
        <v>567</v>
      </c>
      <c r="D27" s="52"/>
    </row>
    <row r="28" spans="1:4" ht="24.75" customHeight="1" x14ac:dyDescent="0.2">
      <c r="A28" s="58" t="s">
        <v>478</v>
      </c>
      <c r="B28" s="67" t="s">
        <v>724</v>
      </c>
      <c r="C28" s="69" t="s">
        <v>566</v>
      </c>
      <c r="D28" s="52"/>
    </row>
    <row r="29" spans="1:4" ht="21.75" customHeight="1" x14ac:dyDescent="0.2">
      <c r="A29" s="68" t="s">
        <v>484</v>
      </c>
      <c r="B29" s="67"/>
      <c r="C29" s="66" t="s">
        <v>483</v>
      </c>
      <c r="D29" s="52"/>
    </row>
    <row r="30" spans="1:4" ht="23.25" customHeight="1" x14ac:dyDescent="0.2">
      <c r="A30" s="58" t="s">
        <v>484</v>
      </c>
      <c r="B30" s="57" t="s">
        <v>565</v>
      </c>
      <c r="C30" s="56" t="s">
        <v>564</v>
      </c>
      <c r="D30" s="52"/>
    </row>
    <row r="31" spans="1:4" ht="15" customHeight="1" x14ac:dyDescent="0.2">
      <c r="A31" s="58" t="s">
        <v>484</v>
      </c>
      <c r="B31" s="57" t="s">
        <v>563</v>
      </c>
      <c r="C31" s="56" t="s">
        <v>562</v>
      </c>
      <c r="D31" s="52"/>
    </row>
    <row r="32" spans="1:4" ht="24.75" customHeight="1" x14ac:dyDescent="0.2">
      <c r="A32" s="58" t="s">
        <v>484</v>
      </c>
      <c r="B32" s="57" t="s">
        <v>561</v>
      </c>
      <c r="C32" s="64" t="s">
        <v>560</v>
      </c>
      <c r="D32" s="52"/>
    </row>
    <row r="33" spans="1:4" ht="13.5" customHeight="1" x14ac:dyDescent="0.2">
      <c r="A33" s="58" t="s">
        <v>484</v>
      </c>
      <c r="B33" s="57" t="s">
        <v>559</v>
      </c>
      <c r="C33" s="56" t="s">
        <v>558</v>
      </c>
      <c r="D33" s="52"/>
    </row>
    <row r="34" spans="1:4" ht="36.75" customHeight="1" x14ac:dyDescent="0.2">
      <c r="A34" s="61" t="s">
        <v>484</v>
      </c>
      <c r="B34" s="57" t="s">
        <v>557</v>
      </c>
      <c r="C34" s="65" t="s">
        <v>556</v>
      </c>
      <c r="D34" s="59"/>
    </row>
    <row r="35" spans="1:4" ht="26.25" customHeight="1" x14ac:dyDescent="0.2">
      <c r="A35" s="58" t="s">
        <v>484</v>
      </c>
      <c r="B35" s="57" t="s">
        <v>555</v>
      </c>
      <c r="C35" s="64" t="s">
        <v>554</v>
      </c>
      <c r="D35" s="52"/>
    </row>
    <row r="36" spans="1:4" ht="24" customHeight="1" x14ac:dyDescent="0.2">
      <c r="A36" s="58" t="s">
        <v>484</v>
      </c>
      <c r="B36" s="57" t="s">
        <v>553</v>
      </c>
      <c r="C36" s="64" t="s">
        <v>552</v>
      </c>
      <c r="D36" s="52"/>
    </row>
    <row r="37" spans="1:4" ht="16.5" customHeight="1" x14ac:dyDescent="0.2">
      <c r="A37" s="58" t="s">
        <v>484</v>
      </c>
      <c r="B37" s="57" t="s">
        <v>553</v>
      </c>
      <c r="C37" s="64" t="s">
        <v>620</v>
      </c>
      <c r="D37" s="52"/>
    </row>
    <row r="38" spans="1:4" ht="27" customHeight="1" x14ac:dyDescent="0.2">
      <c r="A38" s="58" t="s">
        <v>484</v>
      </c>
      <c r="B38" s="57" t="s">
        <v>551</v>
      </c>
      <c r="C38" s="56" t="s">
        <v>550</v>
      </c>
      <c r="D38" s="52"/>
    </row>
    <row r="39" spans="1:4" ht="27" customHeight="1" x14ac:dyDescent="0.2">
      <c r="A39" s="58" t="s">
        <v>484</v>
      </c>
      <c r="B39" s="57" t="s">
        <v>549</v>
      </c>
      <c r="C39" s="56" t="s">
        <v>548</v>
      </c>
      <c r="D39" s="52"/>
    </row>
    <row r="40" spans="1:4" x14ac:dyDescent="0.2">
      <c r="A40" s="58" t="s">
        <v>484</v>
      </c>
      <c r="B40" s="57" t="s">
        <v>547</v>
      </c>
      <c r="C40" s="63" t="s">
        <v>546</v>
      </c>
      <c r="D40" s="52"/>
    </row>
    <row r="41" spans="1:4" x14ac:dyDescent="0.2">
      <c r="A41" s="58" t="s">
        <v>484</v>
      </c>
      <c r="B41" s="57" t="s">
        <v>545</v>
      </c>
      <c r="C41" s="63" t="s">
        <v>544</v>
      </c>
      <c r="D41" s="52"/>
    </row>
    <row r="42" spans="1:4" x14ac:dyDescent="0.2">
      <c r="A42" s="58" t="s">
        <v>484</v>
      </c>
      <c r="B42" s="57" t="s">
        <v>543</v>
      </c>
      <c r="C42" s="63" t="s">
        <v>542</v>
      </c>
      <c r="D42" s="52"/>
    </row>
    <row r="43" spans="1:4" ht="17.25" customHeight="1" x14ac:dyDescent="0.2">
      <c r="A43" s="58" t="s">
        <v>484</v>
      </c>
      <c r="B43" s="57" t="s">
        <v>541</v>
      </c>
      <c r="C43" s="56" t="s">
        <v>540</v>
      </c>
      <c r="D43" s="52"/>
    </row>
    <row r="44" spans="1:4" ht="36" customHeight="1" x14ac:dyDescent="0.2">
      <c r="A44" s="58" t="s">
        <v>484</v>
      </c>
      <c r="B44" s="57" t="s">
        <v>539</v>
      </c>
      <c r="C44" s="62" t="s">
        <v>538</v>
      </c>
      <c r="D44" s="52"/>
    </row>
    <row r="45" spans="1:4" ht="33" customHeight="1" x14ac:dyDescent="0.2">
      <c r="A45" s="58" t="s">
        <v>484</v>
      </c>
      <c r="B45" s="57" t="s">
        <v>537</v>
      </c>
      <c r="C45" s="62" t="s">
        <v>536</v>
      </c>
      <c r="D45" s="52"/>
    </row>
    <row r="46" spans="1:4" ht="39.75" customHeight="1" x14ac:dyDescent="0.2">
      <c r="A46" s="58" t="s">
        <v>484</v>
      </c>
      <c r="B46" s="57" t="s">
        <v>535</v>
      </c>
      <c r="C46" s="62" t="s">
        <v>534</v>
      </c>
      <c r="D46" s="52"/>
    </row>
    <row r="47" spans="1:4" ht="36" customHeight="1" x14ac:dyDescent="0.2">
      <c r="A47" s="58" t="s">
        <v>484</v>
      </c>
      <c r="B47" s="57" t="s">
        <v>533</v>
      </c>
      <c r="C47" s="62" t="s">
        <v>532</v>
      </c>
      <c r="D47" s="52"/>
    </row>
    <row r="48" spans="1:4" ht="26.25" customHeight="1" x14ac:dyDescent="0.2">
      <c r="A48" s="58" t="s">
        <v>484</v>
      </c>
      <c r="B48" s="57" t="s">
        <v>531</v>
      </c>
      <c r="C48" s="56" t="s">
        <v>530</v>
      </c>
      <c r="D48" s="52"/>
    </row>
    <row r="49" spans="1:4" ht="25.5" customHeight="1" x14ac:dyDescent="0.2">
      <c r="A49" s="58" t="s">
        <v>484</v>
      </c>
      <c r="B49" s="57" t="s">
        <v>529</v>
      </c>
      <c r="C49" s="56" t="s">
        <v>528</v>
      </c>
      <c r="D49" s="52"/>
    </row>
    <row r="50" spans="1:4" ht="15.75" customHeight="1" x14ac:dyDescent="0.2">
      <c r="A50" s="58" t="s">
        <v>484</v>
      </c>
      <c r="B50" s="57" t="s">
        <v>527</v>
      </c>
      <c r="C50" s="56" t="s">
        <v>526</v>
      </c>
      <c r="D50" s="52"/>
    </row>
    <row r="51" spans="1:4" ht="17.25" customHeight="1" x14ac:dyDescent="0.2">
      <c r="A51" s="61" t="s">
        <v>484</v>
      </c>
      <c r="B51" s="57" t="s">
        <v>525</v>
      </c>
      <c r="C51" s="60" t="s">
        <v>524</v>
      </c>
      <c r="D51" s="59"/>
    </row>
    <row r="52" spans="1:4" ht="25.5" customHeight="1" x14ac:dyDescent="0.2">
      <c r="A52" s="61" t="s">
        <v>484</v>
      </c>
      <c r="B52" s="57" t="s">
        <v>523</v>
      </c>
      <c r="C52" s="60" t="s">
        <v>522</v>
      </c>
      <c r="D52" s="59"/>
    </row>
    <row r="53" spans="1:4" ht="24.75" customHeight="1" x14ac:dyDescent="0.2">
      <c r="A53" s="61" t="s">
        <v>484</v>
      </c>
      <c r="B53" s="57" t="s">
        <v>521</v>
      </c>
      <c r="C53" s="60" t="s">
        <v>520</v>
      </c>
      <c r="D53" s="59"/>
    </row>
    <row r="54" spans="1:4" ht="24.75" customHeight="1" x14ac:dyDescent="0.2">
      <c r="A54" s="61" t="s">
        <v>484</v>
      </c>
      <c r="B54" s="57" t="s">
        <v>519</v>
      </c>
      <c r="C54" s="60" t="s">
        <v>518</v>
      </c>
      <c r="D54" s="59"/>
    </row>
    <row r="55" spans="1:4" ht="15" customHeight="1" x14ac:dyDescent="0.2">
      <c r="A55" s="58" t="s">
        <v>484</v>
      </c>
      <c r="B55" s="57" t="s">
        <v>517</v>
      </c>
      <c r="C55" s="56" t="s">
        <v>516</v>
      </c>
      <c r="D55" s="52"/>
    </row>
    <row r="56" spans="1:4" ht="13.5" customHeight="1" x14ac:dyDescent="0.2">
      <c r="A56" s="58" t="s">
        <v>484</v>
      </c>
      <c r="B56" s="57" t="s">
        <v>515</v>
      </c>
      <c r="C56" s="56" t="s">
        <v>514</v>
      </c>
      <c r="D56" s="52"/>
    </row>
    <row r="57" spans="1:4" ht="15" customHeight="1" x14ac:dyDescent="0.2">
      <c r="A57" s="100" t="s">
        <v>484</v>
      </c>
      <c r="B57" s="101" t="s">
        <v>513</v>
      </c>
      <c r="C57" s="102" t="s">
        <v>512</v>
      </c>
      <c r="D57" s="52"/>
    </row>
    <row r="58" spans="1:4" ht="12.75" customHeight="1" x14ac:dyDescent="0.2">
      <c r="A58" s="58" t="s">
        <v>484</v>
      </c>
      <c r="B58" s="103" t="s">
        <v>634</v>
      </c>
      <c r="C58" s="104" t="s">
        <v>635</v>
      </c>
      <c r="D58" s="52"/>
    </row>
    <row r="59" spans="1:4" ht="18.75" customHeight="1" x14ac:dyDescent="0.2">
      <c r="A59" s="53"/>
      <c r="B59" s="188" t="s">
        <v>511</v>
      </c>
      <c r="C59" s="188"/>
      <c r="D59" s="52"/>
    </row>
    <row r="60" spans="1:4" ht="26.25" customHeight="1" x14ac:dyDescent="0.2">
      <c r="A60" s="55"/>
      <c r="B60" s="188" t="s">
        <v>510</v>
      </c>
      <c r="C60" s="189"/>
      <c r="D60" s="54"/>
    </row>
    <row r="61" spans="1:4" x14ac:dyDescent="0.2">
      <c r="A61" s="53"/>
      <c r="B61" s="188"/>
      <c r="C61" s="188"/>
      <c r="D61" s="52"/>
    </row>
  </sheetData>
  <mergeCells count="11">
    <mergeCell ref="B10:I10"/>
    <mergeCell ref="B4:I4"/>
    <mergeCell ref="B5:I5"/>
    <mergeCell ref="B6:I6"/>
    <mergeCell ref="B8:I8"/>
    <mergeCell ref="B9:I9"/>
    <mergeCell ref="B11:I11"/>
    <mergeCell ref="A12:C12"/>
    <mergeCell ref="B59:C59"/>
    <mergeCell ref="B60:C60"/>
    <mergeCell ref="B61:C61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3"/>
  </sheetPr>
  <dimension ref="A1:J16"/>
  <sheetViews>
    <sheetView view="pageBreakPreview" zoomScaleSheetLayoutView="100" workbookViewId="0">
      <selection sqref="A1:J15"/>
    </sheetView>
  </sheetViews>
  <sheetFormatPr defaultRowHeight="12.75" x14ac:dyDescent="0.2"/>
  <cols>
    <col min="1" max="1" width="7.28515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84" t="s">
        <v>584</v>
      </c>
      <c r="D1" s="184"/>
      <c r="E1" s="184"/>
      <c r="F1" s="184"/>
      <c r="G1" s="184"/>
      <c r="H1" s="184"/>
      <c r="I1" s="184"/>
      <c r="J1" s="184"/>
    </row>
    <row r="2" spans="1:10" ht="15.75" x14ac:dyDescent="0.2">
      <c r="C2" s="183" t="s">
        <v>689</v>
      </c>
      <c r="D2" s="183"/>
      <c r="E2" s="183"/>
      <c r="F2" s="183"/>
      <c r="G2" s="183"/>
      <c r="H2" s="183"/>
      <c r="I2" s="183"/>
      <c r="J2" s="183"/>
    </row>
    <row r="3" spans="1:10" ht="15.75" x14ac:dyDescent="0.2">
      <c r="C3" s="177" t="s">
        <v>813</v>
      </c>
      <c r="D3" s="177"/>
      <c r="E3" s="177"/>
      <c r="F3" s="177"/>
      <c r="G3" s="177"/>
      <c r="H3" s="177"/>
      <c r="I3" s="177"/>
      <c r="J3" s="177"/>
    </row>
    <row r="4" spans="1:10" ht="18.75" customHeight="1" x14ac:dyDescent="0.25">
      <c r="C4" s="186"/>
      <c r="D4" s="186"/>
      <c r="E4" s="186"/>
      <c r="F4" s="186"/>
      <c r="G4" s="186"/>
      <c r="H4" s="186"/>
      <c r="I4" s="186"/>
      <c r="J4" s="186"/>
    </row>
    <row r="5" spans="1:10" ht="51" customHeight="1" x14ac:dyDescent="0.25">
      <c r="A5" s="190" t="s">
        <v>738</v>
      </c>
      <c r="B5" s="190"/>
      <c r="C5" s="190"/>
      <c r="D5" s="190"/>
    </row>
    <row r="6" spans="1:10" ht="51" customHeight="1" x14ac:dyDescent="0.2">
      <c r="A6" s="73" t="s">
        <v>691</v>
      </c>
      <c r="B6" s="111" t="s">
        <v>582</v>
      </c>
      <c r="C6" s="112" t="s">
        <v>581</v>
      </c>
      <c r="D6" s="74"/>
    </row>
    <row r="7" spans="1:10" ht="44.25" customHeight="1" x14ac:dyDescent="0.2">
      <c r="A7" s="75" t="s">
        <v>478</v>
      </c>
      <c r="B7" s="72"/>
      <c r="C7" s="76" t="s">
        <v>751</v>
      </c>
      <c r="D7" s="74"/>
    </row>
    <row r="8" spans="1:10" ht="17.25" customHeight="1" x14ac:dyDescent="0.2">
      <c r="A8" s="58" t="s">
        <v>478</v>
      </c>
      <c r="B8" s="77" t="s">
        <v>585</v>
      </c>
      <c r="C8" s="62" t="s">
        <v>586</v>
      </c>
      <c r="D8" s="52"/>
    </row>
    <row r="9" spans="1:10" ht="18" customHeight="1" x14ac:dyDescent="0.2">
      <c r="A9" s="58" t="s">
        <v>478</v>
      </c>
      <c r="B9" s="77" t="s">
        <v>587</v>
      </c>
      <c r="C9" s="62" t="s">
        <v>588</v>
      </c>
      <c r="D9" s="52"/>
    </row>
    <row r="10" spans="1:10" ht="27.75" customHeight="1" x14ac:dyDescent="0.2">
      <c r="A10" s="58" t="s">
        <v>478</v>
      </c>
      <c r="B10" s="77" t="s">
        <v>621</v>
      </c>
      <c r="C10" s="62" t="s">
        <v>692</v>
      </c>
      <c r="D10" s="52"/>
    </row>
    <row r="11" spans="1:10" ht="27.75" customHeight="1" x14ac:dyDescent="0.2">
      <c r="A11" s="58" t="s">
        <v>478</v>
      </c>
      <c r="B11" s="77" t="s">
        <v>622</v>
      </c>
      <c r="C11" s="62" t="s">
        <v>694</v>
      </c>
      <c r="D11" s="52"/>
    </row>
    <row r="12" spans="1:10" x14ac:dyDescent="0.2">
      <c r="A12" s="58" t="s">
        <v>478</v>
      </c>
      <c r="B12" s="77" t="s">
        <v>589</v>
      </c>
      <c r="C12" s="78" t="s">
        <v>590</v>
      </c>
      <c r="D12" s="52"/>
    </row>
    <row r="13" spans="1:10" ht="18.75" customHeight="1" x14ac:dyDescent="0.2">
      <c r="A13" s="58" t="s">
        <v>478</v>
      </c>
      <c r="B13" s="77" t="s">
        <v>591</v>
      </c>
      <c r="C13" s="78" t="s">
        <v>592</v>
      </c>
      <c r="D13" s="52"/>
    </row>
    <row r="14" spans="1:10" ht="30.75" customHeight="1" x14ac:dyDescent="0.2">
      <c r="A14" s="79"/>
      <c r="B14" s="188" t="s">
        <v>693</v>
      </c>
      <c r="C14" s="188"/>
      <c r="D14" s="52"/>
    </row>
    <row r="15" spans="1:10" ht="24.75" customHeight="1" x14ac:dyDescent="0.2">
      <c r="A15" s="80"/>
      <c r="B15" s="188"/>
      <c r="C15" s="189"/>
      <c r="D15" s="54"/>
    </row>
    <row r="16" spans="1:10" x14ac:dyDescent="0.2">
      <c r="A16" s="79"/>
      <c r="D16" s="52"/>
    </row>
  </sheetData>
  <mergeCells count="7">
    <mergeCell ref="B15:C15"/>
    <mergeCell ref="B14:C14"/>
    <mergeCell ref="C1:J1"/>
    <mergeCell ref="C2:J2"/>
    <mergeCell ref="C3:J3"/>
    <mergeCell ref="C4:J4"/>
    <mergeCell ref="A5:D5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/>
  </sheetPr>
  <dimension ref="A1:J22"/>
  <sheetViews>
    <sheetView view="pageBreakPreview" zoomScaleSheetLayoutView="100" workbookViewId="0">
      <selection sqref="A1:J21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63.5703125" style="23" customWidth="1"/>
    <col min="4" max="4" width="14.42578125" style="23" customWidth="1"/>
    <col min="5" max="5" width="0.140625" style="23" hidden="1" customWidth="1"/>
    <col min="6" max="10" width="9.14062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84" t="s">
        <v>44</v>
      </c>
      <c r="D1" s="184"/>
      <c r="E1" s="184"/>
      <c r="F1" s="184"/>
      <c r="G1" s="184"/>
      <c r="H1" s="184"/>
      <c r="I1" s="184"/>
      <c r="J1" s="184"/>
    </row>
    <row r="2" spans="1:10" ht="15.75" x14ac:dyDescent="0.2">
      <c r="C2" s="183" t="s">
        <v>689</v>
      </c>
      <c r="D2" s="183"/>
      <c r="E2" s="183"/>
      <c r="F2" s="183"/>
      <c r="G2" s="183"/>
      <c r="H2" s="183"/>
      <c r="I2" s="183"/>
      <c r="J2" s="183"/>
    </row>
    <row r="3" spans="1:10" ht="15.75" x14ac:dyDescent="0.2">
      <c r="C3" s="177" t="s">
        <v>813</v>
      </c>
      <c r="D3" s="177"/>
      <c r="E3" s="177"/>
      <c r="F3" s="177"/>
      <c r="G3" s="177"/>
      <c r="H3" s="177"/>
      <c r="I3" s="177"/>
      <c r="J3" s="177"/>
    </row>
    <row r="4" spans="1:10" ht="36.75" customHeight="1" x14ac:dyDescent="0.25">
      <c r="C4" s="186"/>
      <c r="D4" s="186"/>
      <c r="E4" s="186"/>
      <c r="F4" s="186"/>
      <c r="G4" s="186"/>
      <c r="H4" s="186"/>
      <c r="I4" s="186"/>
      <c r="J4" s="186"/>
    </row>
    <row r="5" spans="1:10" x14ac:dyDescent="0.2">
      <c r="A5" s="193" t="s">
        <v>739</v>
      </c>
      <c r="B5" s="193"/>
      <c r="C5" s="193"/>
      <c r="D5" s="193"/>
    </row>
    <row r="6" spans="1:10" ht="44.25" customHeight="1" x14ac:dyDescent="0.2">
      <c r="A6" s="193"/>
      <c r="B6" s="193"/>
      <c r="C6" s="193"/>
      <c r="D6" s="193"/>
    </row>
    <row r="7" spans="1:10" ht="15.75" x14ac:dyDescent="0.25">
      <c r="A7" s="191" t="s">
        <v>594</v>
      </c>
      <c r="B7" s="81" t="s">
        <v>595</v>
      </c>
      <c r="C7" s="192" t="s">
        <v>596</v>
      </c>
      <c r="D7" s="192" t="s">
        <v>597</v>
      </c>
    </row>
    <row r="8" spans="1:10" s="83" customFormat="1" ht="63.75" customHeight="1" x14ac:dyDescent="0.2">
      <c r="A8" s="191"/>
      <c r="B8" s="82" t="s">
        <v>595</v>
      </c>
      <c r="C8" s="192"/>
      <c r="D8" s="192"/>
    </row>
    <row r="9" spans="1:10" s="83" customFormat="1" ht="15.75" x14ac:dyDescent="0.25">
      <c r="A9" s="84">
        <v>1</v>
      </c>
      <c r="B9" s="84">
        <v>2</v>
      </c>
      <c r="C9" s="84">
        <v>2</v>
      </c>
      <c r="D9" s="84">
        <v>3</v>
      </c>
    </row>
    <row r="10" spans="1:10" ht="35.25" customHeight="1" x14ac:dyDescent="0.25">
      <c r="A10" s="84" t="s">
        <v>598</v>
      </c>
      <c r="B10" s="85"/>
      <c r="C10" s="86" t="s">
        <v>599</v>
      </c>
      <c r="D10" s="84">
        <v>100</v>
      </c>
    </row>
    <row r="11" spans="1:10" ht="66" customHeight="1" x14ac:dyDescent="0.25">
      <c r="A11" s="84" t="s">
        <v>600</v>
      </c>
      <c r="B11" s="85"/>
      <c r="C11" s="86" t="s">
        <v>601</v>
      </c>
      <c r="D11" s="87" t="s">
        <v>68</v>
      </c>
    </row>
    <row r="12" spans="1:10" ht="35.25" customHeight="1" x14ac:dyDescent="0.25">
      <c r="A12" s="84" t="s">
        <v>602</v>
      </c>
      <c r="B12" s="88"/>
      <c r="C12" s="86" t="s">
        <v>603</v>
      </c>
      <c r="D12" s="87" t="s">
        <v>68</v>
      </c>
    </row>
    <row r="13" spans="1:10" ht="35.25" customHeight="1" x14ac:dyDescent="0.25">
      <c r="A13" s="84" t="s">
        <v>604</v>
      </c>
      <c r="B13" s="89"/>
      <c r="C13" s="86" t="s">
        <v>605</v>
      </c>
      <c r="D13" s="87" t="s">
        <v>68</v>
      </c>
    </row>
    <row r="14" spans="1:10" ht="35.25" customHeight="1" x14ac:dyDescent="0.25">
      <c r="A14" s="84" t="s">
        <v>606</v>
      </c>
      <c r="B14" s="89"/>
      <c r="C14" s="86" t="s">
        <v>607</v>
      </c>
      <c r="D14" s="87" t="s">
        <v>68</v>
      </c>
    </row>
    <row r="15" spans="1:10" ht="36" hidden="1" customHeight="1" x14ac:dyDescent="0.25">
      <c r="A15" s="84"/>
      <c r="B15" s="89"/>
      <c r="C15" s="86"/>
      <c r="D15" s="87"/>
    </row>
    <row r="16" spans="1:10" ht="35.25" customHeight="1" x14ac:dyDescent="0.25">
      <c r="A16" s="84" t="s">
        <v>608</v>
      </c>
      <c r="B16" s="88"/>
      <c r="C16" s="86" t="s">
        <v>609</v>
      </c>
      <c r="D16" s="87" t="s">
        <v>68</v>
      </c>
    </row>
    <row r="17" spans="1:4" ht="49.5" customHeight="1" x14ac:dyDescent="0.25">
      <c r="A17" s="84" t="s">
        <v>610</v>
      </c>
      <c r="B17" s="88"/>
      <c r="C17" s="86" t="s">
        <v>611</v>
      </c>
      <c r="D17" s="87" t="s">
        <v>68</v>
      </c>
    </row>
    <row r="18" spans="1:4" ht="61.5" customHeight="1" x14ac:dyDescent="0.25">
      <c r="A18" s="84" t="s">
        <v>612</v>
      </c>
      <c r="B18" s="88"/>
      <c r="C18" s="86" t="s">
        <v>522</v>
      </c>
      <c r="D18" s="87" t="s">
        <v>68</v>
      </c>
    </row>
    <row r="19" spans="1:4" ht="52.5" customHeight="1" x14ac:dyDescent="0.25">
      <c r="A19" s="84" t="s">
        <v>613</v>
      </c>
      <c r="B19" s="88"/>
      <c r="C19" s="86" t="s">
        <v>614</v>
      </c>
      <c r="D19" s="87" t="s">
        <v>68</v>
      </c>
    </row>
    <row r="20" spans="1:4" ht="35.25" customHeight="1" x14ac:dyDescent="0.25">
      <c r="A20" s="84" t="s">
        <v>615</v>
      </c>
      <c r="B20" s="89"/>
      <c r="C20" s="86" t="s">
        <v>571</v>
      </c>
      <c r="D20" s="87" t="s">
        <v>68</v>
      </c>
    </row>
    <row r="21" spans="1:4" ht="16.5" customHeight="1" x14ac:dyDescent="0.25">
      <c r="A21" s="84" t="s">
        <v>616</v>
      </c>
      <c r="B21" s="89"/>
      <c r="C21" s="86" t="s">
        <v>512</v>
      </c>
      <c r="D21" s="87" t="s">
        <v>68</v>
      </c>
    </row>
    <row r="22" spans="1:4" ht="20.25" hidden="1" customHeight="1" x14ac:dyDescent="0.25">
      <c r="A22" s="84"/>
      <c r="B22" s="89"/>
      <c r="C22" s="90"/>
      <c r="D22" s="87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24"/>
  <sheetViews>
    <sheetView view="pageBreakPreview" topLeftCell="A8" zoomScaleSheetLayoutView="100" workbookViewId="0">
      <selection activeCell="A8" sqref="A8:H8"/>
    </sheetView>
  </sheetViews>
  <sheetFormatPr defaultRowHeight="12.75" x14ac:dyDescent="0.2"/>
  <cols>
    <col min="1" max="1" width="44.85546875" style="39" customWidth="1"/>
    <col min="2" max="2" width="7.5703125" style="31" customWidth="1"/>
    <col min="3" max="3" width="8.28515625" style="31" customWidth="1"/>
    <col min="4" max="4" width="12.7109375" style="31" customWidth="1"/>
    <col min="5" max="5" width="9.85546875" style="31" customWidth="1"/>
    <col min="6" max="6" width="12.7109375" style="31" customWidth="1"/>
    <col min="7" max="7" width="13.85546875" style="40" customWidth="1"/>
    <col min="8" max="8" width="14.85546875" style="4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84" t="s">
        <v>618</v>
      </c>
      <c r="B1" s="184"/>
      <c r="C1" s="184"/>
      <c r="D1" s="184"/>
      <c r="E1" s="184"/>
      <c r="F1" s="184"/>
      <c r="G1" s="184"/>
      <c r="H1" s="184"/>
    </row>
    <row r="2" spans="1:9" ht="15.75" hidden="1" x14ac:dyDescent="0.2">
      <c r="A2" s="183" t="s">
        <v>45</v>
      </c>
      <c r="B2" s="183"/>
      <c r="C2" s="183"/>
      <c r="D2" s="183"/>
      <c r="E2" s="183"/>
      <c r="F2" s="183"/>
      <c r="G2" s="183"/>
      <c r="H2" s="183"/>
    </row>
    <row r="3" spans="1:9" ht="15.75" hidden="1" x14ac:dyDescent="0.2">
      <c r="A3" s="177" t="s">
        <v>686</v>
      </c>
      <c r="B3" s="177"/>
      <c r="C3" s="177"/>
      <c r="D3" s="177"/>
      <c r="E3" s="177"/>
      <c r="F3" s="177"/>
      <c r="G3" s="177"/>
      <c r="H3" s="177"/>
    </row>
    <row r="4" spans="1:9" ht="16.5" hidden="1" customHeight="1" x14ac:dyDescent="0.25">
      <c r="A4" s="184" t="s">
        <v>583</v>
      </c>
      <c r="B4" s="184"/>
      <c r="C4" s="184"/>
      <c r="D4" s="184"/>
      <c r="E4" s="184"/>
      <c r="F4" s="184"/>
      <c r="G4" s="184"/>
      <c r="H4" s="184"/>
    </row>
    <row r="5" spans="1:9" ht="15" hidden="1" customHeight="1" x14ac:dyDescent="0.2">
      <c r="A5" s="183" t="s">
        <v>689</v>
      </c>
      <c r="B5" s="183"/>
      <c r="C5" s="183"/>
      <c r="D5" s="183"/>
      <c r="E5" s="183"/>
      <c r="F5" s="183"/>
      <c r="G5" s="183"/>
      <c r="H5" s="183"/>
    </row>
    <row r="6" spans="1:9" ht="20.25" hidden="1" customHeight="1" x14ac:dyDescent="0.2">
      <c r="A6" s="177" t="s">
        <v>856</v>
      </c>
      <c r="B6" s="177"/>
      <c r="C6" s="177"/>
      <c r="D6" s="177"/>
      <c r="E6" s="177"/>
      <c r="F6" s="177"/>
      <c r="G6" s="177"/>
      <c r="H6" s="177"/>
      <c r="I6" s="99"/>
    </row>
    <row r="7" spans="1:9" ht="20.25" hidden="1" customHeight="1" x14ac:dyDescent="0.2">
      <c r="A7" s="185"/>
      <c r="B7" s="185"/>
      <c r="C7" s="185"/>
      <c r="D7" s="185"/>
      <c r="E7" s="185"/>
      <c r="F7" s="185"/>
      <c r="G7" s="185"/>
      <c r="H7" s="185"/>
      <c r="I7" s="99"/>
    </row>
    <row r="8" spans="1:9" ht="20.25" customHeight="1" x14ac:dyDescent="0.25">
      <c r="A8" s="184" t="s">
        <v>617</v>
      </c>
      <c r="B8" s="184"/>
      <c r="C8" s="184"/>
      <c r="D8" s="184"/>
      <c r="E8" s="184"/>
      <c r="F8" s="184"/>
      <c r="G8" s="184"/>
      <c r="H8" s="184"/>
      <c r="I8" s="99"/>
    </row>
    <row r="9" spans="1:9" ht="20.25" customHeight="1" x14ac:dyDescent="0.2">
      <c r="A9" s="183" t="s">
        <v>689</v>
      </c>
      <c r="B9" s="183"/>
      <c r="C9" s="183"/>
      <c r="D9" s="183"/>
      <c r="E9" s="183"/>
      <c r="F9" s="183"/>
      <c r="G9" s="183"/>
      <c r="H9" s="183"/>
      <c r="I9" s="99"/>
    </row>
    <row r="10" spans="1:9" ht="19.5" customHeight="1" x14ac:dyDescent="0.2">
      <c r="A10" s="177" t="s">
        <v>813</v>
      </c>
      <c r="B10" s="177"/>
      <c r="C10" s="177"/>
      <c r="D10" s="177"/>
      <c r="E10" s="177"/>
      <c r="F10" s="177"/>
      <c r="G10" s="177"/>
      <c r="H10" s="177"/>
    </row>
    <row r="11" spans="1:9" ht="88.5" customHeight="1" x14ac:dyDescent="0.3">
      <c r="A11" s="196" t="s">
        <v>740</v>
      </c>
      <c r="B11" s="196"/>
      <c r="C11" s="196"/>
      <c r="D11" s="196"/>
      <c r="E11" s="196"/>
      <c r="F11" s="196"/>
      <c r="G11" s="196"/>
      <c r="H11" s="196"/>
    </row>
    <row r="12" spans="1:9" s="25" customFormat="1" ht="15" customHeight="1" x14ac:dyDescent="0.3">
      <c r="A12" s="24"/>
      <c r="B12" s="24"/>
      <c r="C12" s="24"/>
      <c r="D12" s="24"/>
      <c r="E12" s="24"/>
      <c r="F12" s="24"/>
      <c r="G12" s="24"/>
      <c r="H12" s="24" t="s">
        <v>46</v>
      </c>
    </row>
    <row r="13" spans="1:9" s="26" customFormat="1" ht="16.5" customHeight="1" x14ac:dyDescent="0.2">
      <c r="A13" s="197" t="s">
        <v>47</v>
      </c>
      <c r="B13" s="198" t="s">
        <v>48</v>
      </c>
      <c r="C13" s="198" t="s">
        <v>49</v>
      </c>
      <c r="D13" s="198" t="s">
        <v>50</v>
      </c>
      <c r="E13" s="198" t="s">
        <v>51</v>
      </c>
      <c r="F13" s="194" t="s">
        <v>52</v>
      </c>
      <c r="G13" s="194" t="s">
        <v>695</v>
      </c>
      <c r="H13" s="194" t="s">
        <v>696</v>
      </c>
    </row>
    <row r="14" spans="1:9" s="26" customFormat="1" ht="39.75" customHeight="1" x14ac:dyDescent="0.2">
      <c r="A14" s="197"/>
      <c r="B14" s="195"/>
      <c r="C14" s="195"/>
      <c r="D14" s="195"/>
      <c r="E14" s="195"/>
      <c r="F14" s="195"/>
      <c r="G14" s="195"/>
      <c r="H14" s="195"/>
    </row>
    <row r="15" spans="1:9" s="29" customFormat="1" ht="12" customHeight="1" x14ac:dyDescent="0.2">
      <c r="A15" s="27">
        <v>1</v>
      </c>
      <c r="B15" s="27">
        <v>2</v>
      </c>
      <c r="C15" s="27">
        <v>3</v>
      </c>
      <c r="D15" s="27">
        <v>4</v>
      </c>
      <c r="E15" s="27">
        <v>5</v>
      </c>
      <c r="F15" s="28" t="s">
        <v>53</v>
      </c>
      <c r="G15" s="115">
        <v>7</v>
      </c>
      <c r="H15" s="115">
        <v>8</v>
      </c>
    </row>
    <row r="16" spans="1:9" s="25" customFormat="1" ht="15" x14ac:dyDescent="0.25">
      <c r="A16" s="113" t="s">
        <v>54</v>
      </c>
      <c r="B16" s="107" t="s">
        <v>55</v>
      </c>
      <c r="C16" s="107" t="s">
        <v>56</v>
      </c>
      <c r="D16" s="107" t="s">
        <v>57</v>
      </c>
      <c r="E16" s="107" t="s">
        <v>58</v>
      </c>
      <c r="F16" s="108">
        <f>F17+F23+F89+F105+F111</f>
        <v>23178.399999999998</v>
      </c>
      <c r="G16" s="108">
        <f t="shared" ref="G16:H16" si="0">G17+G23+G89+G105+G111</f>
        <v>22023.300000000003</v>
      </c>
      <c r="H16" s="108">
        <f t="shared" si="0"/>
        <v>19550.3</v>
      </c>
    </row>
    <row r="17" spans="1:8" s="25" customFormat="1" ht="39" x14ac:dyDescent="0.25">
      <c r="A17" s="113" t="s">
        <v>59</v>
      </c>
      <c r="B17" s="107" t="s">
        <v>55</v>
      </c>
      <c r="C17" s="107" t="s">
        <v>60</v>
      </c>
      <c r="D17" s="107" t="s">
        <v>57</v>
      </c>
      <c r="E17" s="107" t="s">
        <v>58</v>
      </c>
      <c r="F17" s="108">
        <f t="shared" ref="F17:H21" si="1">F18</f>
        <v>1567.6</v>
      </c>
      <c r="G17" s="108">
        <f t="shared" si="1"/>
        <v>1629</v>
      </c>
      <c r="H17" s="108">
        <f t="shared" si="1"/>
        <v>1683</v>
      </c>
    </row>
    <row r="18" spans="1:8" s="25" customFormat="1" ht="26.25" x14ac:dyDescent="0.25">
      <c r="A18" s="113" t="s">
        <v>61</v>
      </c>
      <c r="B18" s="107" t="s">
        <v>55</v>
      </c>
      <c r="C18" s="107" t="s">
        <v>60</v>
      </c>
      <c r="D18" s="107" t="s">
        <v>62</v>
      </c>
      <c r="E18" s="107" t="s">
        <v>58</v>
      </c>
      <c r="F18" s="108">
        <f t="shared" si="1"/>
        <v>1567.6</v>
      </c>
      <c r="G18" s="108">
        <f t="shared" si="1"/>
        <v>1629</v>
      </c>
      <c r="H18" s="108">
        <f t="shared" si="1"/>
        <v>1683</v>
      </c>
    </row>
    <row r="19" spans="1:8" s="25" customFormat="1" ht="26.25" x14ac:dyDescent="0.25">
      <c r="A19" s="113" t="s">
        <v>63</v>
      </c>
      <c r="B19" s="107" t="s">
        <v>55</v>
      </c>
      <c r="C19" s="107" t="s">
        <v>60</v>
      </c>
      <c r="D19" s="107" t="s">
        <v>64</v>
      </c>
      <c r="E19" s="107" t="s">
        <v>58</v>
      </c>
      <c r="F19" s="108">
        <f t="shared" si="1"/>
        <v>1567.6</v>
      </c>
      <c r="G19" s="108">
        <f t="shared" si="1"/>
        <v>1629</v>
      </c>
      <c r="H19" s="108">
        <f t="shared" si="1"/>
        <v>1683</v>
      </c>
    </row>
    <row r="20" spans="1:8" s="25" customFormat="1" ht="31.5" customHeight="1" x14ac:dyDescent="0.25">
      <c r="A20" s="113" t="s">
        <v>65</v>
      </c>
      <c r="B20" s="107" t="s">
        <v>55</v>
      </c>
      <c r="C20" s="107" t="s">
        <v>60</v>
      </c>
      <c r="D20" s="107" t="s">
        <v>66</v>
      </c>
      <c r="E20" s="107" t="s">
        <v>58</v>
      </c>
      <c r="F20" s="108">
        <f t="shared" si="1"/>
        <v>1567.6</v>
      </c>
      <c r="G20" s="108">
        <f t="shared" si="1"/>
        <v>1629</v>
      </c>
      <c r="H20" s="108">
        <f t="shared" si="1"/>
        <v>1683</v>
      </c>
    </row>
    <row r="21" spans="1:8" s="25" customFormat="1" ht="64.5" x14ac:dyDescent="0.25">
      <c r="A21" s="113" t="s">
        <v>67</v>
      </c>
      <c r="B21" s="107" t="s">
        <v>55</v>
      </c>
      <c r="C21" s="107" t="s">
        <v>60</v>
      </c>
      <c r="D21" s="107" t="s">
        <v>66</v>
      </c>
      <c r="E21" s="107" t="s">
        <v>68</v>
      </c>
      <c r="F21" s="108">
        <f t="shared" si="1"/>
        <v>1567.6</v>
      </c>
      <c r="G21" s="108">
        <f t="shared" si="1"/>
        <v>1629</v>
      </c>
      <c r="H21" s="108">
        <f t="shared" si="1"/>
        <v>1683</v>
      </c>
    </row>
    <row r="22" spans="1:8" s="25" customFormat="1" ht="26.25" x14ac:dyDescent="0.25">
      <c r="A22" s="113" t="s">
        <v>69</v>
      </c>
      <c r="B22" s="107" t="s">
        <v>55</v>
      </c>
      <c r="C22" s="107" t="s">
        <v>60</v>
      </c>
      <c r="D22" s="107" t="s">
        <v>66</v>
      </c>
      <c r="E22" s="107" t="s">
        <v>70</v>
      </c>
      <c r="F22" s="108">
        <v>1567.6</v>
      </c>
      <c r="G22" s="108">
        <v>1629</v>
      </c>
      <c r="H22" s="108">
        <v>1683</v>
      </c>
    </row>
    <row r="23" spans="1:8" ht="60" customHeight="1" x14ac:dyDescent="0.25">
      <c r="A23" s="113" t="s">
        <v>71</v>
      </c>
      <c r="B23" s="107" t="s">
        <v>55</v>
      </c>
      <c r="C23" s="107" t="s">
        <v>72</v>
      </c>
      <c r="D23" s="107" t="s">
        <v>57</v>
      </c>
      <c r="E23" s="107" t="s">
        <v>58</v>
      </c>
      <c r="F23" s="108">
        <f t="shared" ref="F23:H24" si="2">F24</f>
        <v>10085.799999999999</v>
      </c>
      <c r="G23" s="108">
        <f t="shared" si="2"/>
        <v>10483.800000000001</v>
      </c>
      <c r="H23" s="108">
        <f t="shared" si="2"/>
        <v>10805</v>
      </c>
    </row>
    <row r="24" spans="1:8" ht="26.25" x14ac:dyDescent="0.25">
      <c r="A24" s="113" t="s">
        <v>61</v>
      </c>
      <c r="B24" s="107" t="s">
        <v>55</v>
      </c>
      <c r="C24" s="107" t="s">
        <v>72</v>
      </c>
      <c r="D24" s="107" t="s">
        <v>62</v>
      </c>
      <c r="E24" s="107" t="s">
        <v>58</v>
      </c>
      <c r="F24" s="108">
        <f t="shared" si="2"/>
        <v>10085.799999999999</v>
      </c>
      <c r="G24" s="108">
        <f t="shared" si="2"/>
        <v>10483.800000000001</v>
      </c>
      <c r="H24" s="108">
        <f t="shared" si="2"/>
        <v>10805</v>
      </c>
    </row>
    <row r="25" spans="1:8" ht="28.5" customHeight="1" x14ac:dyDescent="0.25">
      <c r="A25" s="113" t="s">
        <v>63</v>
      </c>
      <c r="B25" s="107" t="s">
        <v>55</v>
      </c>
      <c r="C25" s="107" t="s">
        <v>72</v>
      </c>
      <c r="D25" s="107" t="s">
        <v>64</v>
      </c>
      <c r="E25" s="107" t="s">
        <v>58</v>
      </c>
      <c r="F25" s="108">
        <f>F29+F36+F41+F46+F55+F60+F65+F71+F80+F68</f>
        <v>10085.799999999999</v>
      </c>
      <c r="G25" s="108">
        <f>G29+G36+G41+G46+G55+G60+G65+G71+G80+G68</f>
        <v>10483.800000000001</v>
      </c>
      <c r="H25" s="108">
        <f>H29+H36+H41+H46+H55+H60+H65+H71+H80+H68</f>
        <v>10805</v>
      </c>
    </row>
    <row r="26" spans="1:8" ht="25.5" hidden="1" customHeight="1" x14ac:dyDescent="0.25">
      <c r="A26" s="113" t="s">
        <v>73</v>
      </c>
      <c r="B26" s="107" t="s">
        <v>55</v>
      </c>
      <c r="C26" s="107" t="s">
        <v>72</v>
      </c>
      <c r="D26" s="107" t="s">
        <v>74</v>
      </c>
      <c r="E26" s="107" t="s">
        <v>58</v>
      </c>
      <c r="F26" s="108">
        <f t="shared" ref="F26:H27" si="3">F27</f>
        <v>0</v>
      </c>
      <c r="G26" s="108">
        <f t="shared" si="3"/>
        <v>0</v>
      </c>
      <c r="H26" s="108">
        <f t="shared" si="3"/>
        <v>0</v>
      </c>
    </row>
    <row r="27" spans="1:8" ht="64.5" hidden="1" x14ac:dyDescent="0.25">
      <c r="A27" s="113" t="s">
        <v>67</v>
      </c>
      <c r="B27" s="107" t="s">
        <v>55</v>
      </c>
      <c r="C27" s="107" t="s">
        <v>72</v>
      </c>
      <c r="D27" s="107" t="s">
        <v>74</v>
      </c>
      <c r="E27" s="107" t="s">
        <v>68</v>
      </c>
      <c r="F27" s="108">
        <f t="shared" si="3"/>
        <v>0</v>
      </c>
      <c r="G27" s="108">
        <f t="shared" si="3"/>
        <v>0</v>
      </c>
      <c r="H27" s="108">
        <f t="shared" si="3"/>
        <v>0</v>
      </c>
    </row>
    <row r="28" spans="1:8" ht="24.75" hidden="1" customHeight="1" x14ac:dyDescent="0.25">
      <c r="A28" s="113" t="s">
        <v>69</v>
      </c>
      <c r="B28" s="107" t="s">
        <v>55</v>
      </c>
      <c r="C28" s="107" t="s">
        <v>72</v>
      </c>
      <c r="D28" s="107" t="s">
        <v>74</v>
      </c>
      <c r="E28" s="107" t="s">
        <v>70</v>
      </c>
      <c r="F28" s="108"/>
      <c r="G28" s="108"/>
      <c r="H28" s="108"/>
    </row>
    <row r="29" spans="1:8" ht="26.25" x14ac:dyDescent="0.25">
      <c r="A29" s="113" t="s">
        <v>75</v>
      </c>
      <c r="B29" s="107" t="s">
        <v>55</v>
      </c>
      <c r="C29" s="107" t="s">
        <v>72</v>
      </c>
      <c r="D29" s="107" t="s">
        <v>76</v>
      </c>
      <c r="E29" s="107" t="s">
        <v>58</v>
      </c>
      <c r="F29" s="108">
        <f>F30+F32+F34</f>
        <v>8319.9000000000015</v>
      </c>
      <c r="G29" s="108">
        <f t="shared" ref="G29:H29" si="4">G30+G32+G34</f>
        <v>8664.8000000000011</v>
      </c>
      <c r="H29" s="108">
        <f t="shared" si="4"/>
        <v>8932.3000000000011</v>
      </c>
    </row>
    <row r="30" spans="1:8" ht="64.5" x14ac:dyDescent="0.25">
      <c r="A30" s="113" t="s">
        <v>67</v>
      </c>
      <c r="B30" s="107" t="s">
        <v>55</v>
      </c>
      <c r="C30" s="107" t="s">
        <v>72</v>
      </c>
      <c r="D30" s="107" t="s">
        <v>76</v>
      </c>
      <c r="E30" s="107" t="s">
        <v>68</v>
      </c>
      <c r="F30" s="108">
        <f>F31</f>
        <v>8255.7000000000007</v>
      </c>
      <c r="G30" s="108">
        <f>G31</f>
        <v>8600.6</v>
      </c>
      <c r="H30" s="108">
        <f>H31</f>
        <v>8868.1</v>
      </c>
    </row>
    <row r="31" spans="1:8" ht="26.25" customHeight="1" x14ac:dyDescent="0.25">
      <c r="A31" s="113" t="s">
        <v>69</v>
      </c>
      <c r="B31" s="107" t="s">
        <v>55</v>
      </c>
      <c r="C31" s="107" t="s">
        <v>72</v>
      </c>
      <c r="D31" s="107" t="s">
        <v>76</v>
      </c>
      <c r="E31" s="107" t="s">
        <v>70</v>
      </c>
      <c r="F31" s="108">
        <v>8255.7000000000007</v>
      </c>
      <c r="G31" s="108">
        <v>8600.6</v>
      </c>
      <c r="H31" s="108">
        <v>8868.1</v>
      </c>
    </row>
    <row r="32" spans="1:8" ht="27.75" customHeight="1" x14ac:dyDescent="0.25">
      <c r="A32" s="113" t="s">
        <v>77</v>
      </c>
      <c r="B32" s="107" t="s">
        <v>55</v>
      </c>
      <c r="C32" s="107" t="s">
        <v>72</v>
      </c>
      <c r="D32" s="107" t="s">
        <v>76</v>
      </c>
      <c r="E32" s="107" t="s">
        <v>78</v>
      </c>
      <c r="F32" s="108">
        <f>F33</f>
        <v>35</v>
      </c>
      <c r="G32" s="108">
        <f>G33</f>
        <v>35</v>
      </c>
      <c r="H32" s="108">
        <f>H33</f>
        <v>35</v>
      </c>
    </row>
    <row r="33" spans="1:8" ht="39" x14ac:dyDescent="0.25">
      <c r="A33" s="113" t="s">
        <v>79</v>
      </c>
      <c r="B33" s="107" t="s">
        <v>55</v>
      </c>
      <c r="C33" s="107" t="s">
        <v>72</v>
      </c>
      <c r="D33" s="107" t="s">
        <v>76</v>
      </c>
      <c r="E33" s="107" t="s">
        <v>80</v>
      </c>
      <c r="F33" s="108">
        <v>35</v>
      </c>
      <c r="G33" s="108">
        <v>35</v>
      </c>
      <c r="H33" s="108">
        <v>35</v>
      </c>
    </row>
    <row r="34" spans="1:8" ht="15" x14ac:dyDescent="0.25">
      <c r="A34" s="113" t="s">
        <v>81</v>
      </c>
      <c r="B34" s="107" t="s">
        <v>55</v>
      </c>
      <c r="C34" s="107" t="s">
        <v>72</v>
      </c>
      <c r="D34" s="107" t="s">
        <v>76</v>
      </c>
      <c r="E34" s="107" t="s">
        <v>82</v>
      </c>
      <c r="F34" s="108">
        <f>F35</f>
        <v>29.2</v>
      </c>
      <c r="G34" s="108">
        <f>G35</f>
        <v>29.2</v>
      </c>
      <c r="H34" s="108">
        <f>H35</f>
        <v>29.2</v>
      </c>
    </row>
    <row r="35" spans="1:8" ht="15" x14ac:dyDescent="0.25">
      <c r="A35" s="113" t="s">
        <v>83</v>
      </c>
      <c r="B35" s="107" t="s">
        <v>55</v>
      </c>
      <c r="C35" s="107" t="s">
        <v>72</v>
      </c>
      <c r="D35" s="107" t="s">
        <v>76</v>
      </c>
      <c r="E35" s="107" t="s">
        <v>84</v>
      </c>
      <c r="F35" s="108">
        <v>29.2</v>
      </c>
      <c r="G35" s="108">
        <v>29.2</v>
      </c>
      <c r="H35" s="108">
        <v>29.2</v>
      </c>
    </row>
    <row r="36" spans="1:8" ht="39" x14ac:dyDescent="0.25">
      <c r="A36" s="113" t="s">
        <v>85</v>
      </c>
      <c r="B36" s="107" t="s">
        <v>55</v>
      </c>
      <c r="C36" s="107" t="s">
        <v>72</v>
      </c>
      <c r="D36" s="107" t="s">
        <v>86</v>
      </c>
      <c r="E36" s="107" t="s">
        <v>58</v>
      </c>
      <c r="F36" s="108">
        <f>F37+F39</f>
        <v>212.79999999999998</v>
      </c>
      <c r="G36" s="108">
        <f>G37+G39</f>
        <v>219.70000000000002</v>
      </c>
      <c r="H36" s="108">
        <f>H37+H39</f>
        <v>226.7</v>
      </c>
    </row>
    <row r="37" spans="1:8" ht="69.75" customHeight="1" x14ac:dyDescent="0.25">
      <c r="A37" s="113" t="s">
        <v>67</v>
      </c>
      <c r="B37" s="107" t="s">
        <v>55</v>
      </c>
      <c r="C37" s="107" t="s">
        <v>72</v>
      </c>
      <c r="D37" s="107" t="s">
        <v>86</v>
      </c>
      <c r="E37" s="107" t="s">
        <v>68</v>
      </c>
      <c r="F37" s="108">
        <f>F38</f>
        <v>202.7</v>
      </c>
      <c r="G37" s="108">
        <f>G38</f>
        <v>210.4</v>
      </c>
      <c r="H37" s="108">
        <f>H38</f>
        <v>217.7</v>
      </c>
    </row>
    <row r="38" spans="1:8" ht="29.25" customHeight="1" x14ac:dyDescent="0.25">
      <c r="A38" s="113" t="s">
        <v>69</v>
      </c>
      <c r="B38" s="107" t="s">
        <v>55</v>
      </c>
      <c r="C38" s="107" t="s">
        <v>72</v>
      </c>
      <c r="D38" s="107" t="s">
        <v>86</v>
      </c>
      <c r="E38" s="107" t="s">
        <v>70</v>
      </c>
      <c r="F38" s="108">
        <v>202.7</v>
      </c>
      <c r="G38" s="108">
        <v>210.4</v>
      </c>
      <c r="H38" s="108">
        <v>217.7</v>
      </c>
    </row>
    <row r="39" spans="1:8" ht="27" customHeight="1" x14ac:dyDescent="0.25">
      <c r="A39" s="113" t="s">
        <v>77</v>
      </c>
      <c r="B39" s="107" t="s">
        <v>55</v>
      </c>
      <c r="C39" s="107" t="s">
        <v>72</v>
      </c>
      <c r="D39" s="107" t="s">
        <v>86</v>
      </c>
      <c r="E39" s="107" t="s">
        <v>78</v>
      </c>
      <c r="F39" s="108">
        <f>F40</f>
        <v>10.1</v>
      </c>
      <c r="G39" s="108">
        <f>G40</f>
        <v>9.3000000000000007</v>
      </c>
      <c r="H39" s="108">
        <f>H40</f>
        <v>9</v>
      </c>
    </row>
    <row r="40" spans="1:8" ht="33" customHeight="1" x14ac:dyDescent="0.25">
      <c r="A40" s="113" t="s">
        <v>79</v>
      </c>
      <c r="B40" s="107" t="s">
        <v>55</v>
      </c>
      <c r="C40" s="107" t="s">
        <v>72</v>
      </c>
      <c r="D40" s="107" t="s">
        <v>86</v>
      </c>
      <c r="E40" s="107" t="s">
        <v>80</v>
      </c>
      <c r="F40" s="108">
        <v>10.1</v>
      </c>
      <c r="G40" s="108">
        <v>9.3000000000000007</v>
      </c>
      <c r="H40" s="108">
        <v>9</v>
      </c>
    </row>
    <row r="41" spans="1:8" ht="54" customHeight="1" x14ac:dyDescent="0.25">
      <c r="A41" s="113" t="s">
        <v>811</v>
      </c>
      <c r="B41" s="107" t="s">
        <v>55</v>
      </c>
      <c r="C41" s="107" t="s">
        <v>72</v>
      </c>
      <c r="D41" s="107" t="s">
        <v>87</v>
      </c>
      <c r="E41" s="107" t="s">
        <v>58</v>
      </c>
      <c r="F41" s="108">
        <f>F42+F44</f>
        <v>214.8</v>
      </c>
      <c r="G41" s="108">
        <f>G42+G44</f>
        <v>221.70000000000002</v>
      </c>
      <c r="H41" s="108">
        <f>H42+H44</f>
        <v>228.6</v>
      </c>
    </row>
    <row r="42" spans="1:8" ht="66" customHeight="1" x14ac:dyDescent="0.25">
      <c r="A42" s="113" t="s">
        <v>67</v>
      </c>
      <c r="B42" s="107" t="s">
        <v>55</v>
      </c>
      <c r="C42" s="107" t="s">
        <v>72</v>
      </c>
      <c r="D42" s="107" t="s">
        <v>87</v>
      </c>
      <c r="E42" s="107" t="s">
        <v>68</v>
      </c>
      <c r="F42" s="108">
        <f>F43</f>
        <v>186.5</v>
      </c>
      <c r="G42" s="108">
        <f>G43</f>
        <v>192.8</v>
      </c>
      <c r="H42" s="108">
        <f>H43</f>
        <v>199.2</v>
      </c>
    </row>
    <row r="43" spans="1:8" ht="30" customHeight="1" x14ac:dyDescent="0.25">
      <c r="A43" s="113" t="s">
        <v>69</v>
      </c>
      <c r="B43" s="107" t="s">
        <v>55</v>
      </c>
      <c r="C43" s="107" t="s">
        <v>72</v>
      </c>
      <c r="D43" s="107" t="s">
        <v>87</v>
      </c>
      <c r="E43" s="107" t="s">
        <v>70</v>
      </c>
      <c r="F43" s="108">
        <v>186.5</v>
      </c>
      <c r="G43" s="108">
        <v>192.8</v>
      </c>
      <c r="H43" s="108">
        <v>199.2</v>
      </c>
    </row>
    <row r="44" spans="1:8" ht="30.75" customHeight="1" x14ac:dyDescent="0.25">
      <c r="A44" s="113" t="s">
        <v>77</v>
      </c>
      <c r="B44" s="107" t="s">
        <v>55</v>
      </c>
      <c r="C44" s="107" t="s">
        <v>72</v>
      </c>
      <c r="D44" s="107" t="s">
        <v>87</v>
      </c>
      <c r="E44" s="107" t="s">
        <v>78</v>
      </c>
      <c r="F44" s="108">
        <f>F45</f>
        <v>28.3</v>
      </c>
      <c r="G44" s="108">
        <f>G45</f>
        <v>28.9</v>
      </c>
      <c r="H44" s="108">
        <f>H45</f>
        <v>29.4</v>
      </c>
    </row>
    <row r="45" spans="1:8" ht="33.75" customHeight="1" x14ac:dyDescent="0.25">
      <c r="A45" s="113" t="s">
        <v>79</v>
      </c>
      <c r="B45" s="107" t="s">
        <v>55</v>
      </c>
      <c r="C45" s="107" t="s">
        <v>72</v>
      </c>
      <c r="D45" s="107" t="s">
        <v>87</v>
      </c>
      <c r="E45" s="107" t="s">
        <v>80</v>
      </c>
      <c r="F45" s="108">
        <v>28.3</v>
      </c>
      <c r="G45" s="108">
        <v>28.9</v>
      </c>
      <c r="H45" s="108">
        <v>29.4</v>
      </c>
    </row>
    <row r="46" spans="1:8" ht="40.5" customHeight="1" x14ac:dyDescent="0.25">
      <c r="A46" s="113" t="s">
        <v>88</v>
      </c>
      <c r="B46" s="107" t="s">
        <v>55</v>
      </c>
      <c r="C46" s="107" t="s">
        <v>72</v>
      </c>
      <c r="D46" s="107" t="s">
        <v>89</v>
      </c>
      <c r="E46" s="107" t="s">
        <v>58</v>
      </c>
      <c r="F46" s="108">
        <f>F47+F53</f>
        <v>221.6</v>
      </c>
      <c r="G46" s="108">
        <f t="shared" ref="G46:H46" si="5">G47+G53</f>
        <v>228.5</v>
      </c>
      <c r="H46" s="108">
        <f t="shared" si="5"/>
        <v>235.5</v>
      </c>
    </row>
    <row r="47" spans="1:8" ht="66.75" customHeight="1" x14ac:dyDescent="0.25">
      <c r="A47" s="113" t="s">
        <v>67</v>
      </c>
      <c r="B47" s="107" t="s">
        <v>55</v>
      </c>
      <c r="C47" s="107" t="s">
        <v>72</v>
      </c>
      <c r="D47" s="107" t="s">
        <v>89</v>
      </c>
      <c r="E47" s="107" t="s">
        <v>68</v>
      </c>
      <c r="F47" s="108">
        <f>F48</f>
        <v>212</v>
      </c>
      <c r="G47" s="108">
        <f>G48</f>
        <v>219.1</v>
      </c>
      <c r="H47" s="108">
        <f>H48</f>
        <v>226.7</v>
      </c>
    </row>
    <row r="48" spans="1:8" ht="30" customHeight="1" x14ac:dyDescent="0.25">
      <c r="A48" s="113" t="s">
        <v>69</v>
      </c>
      <c r="B48" s="107" t="s">
        <v>55</v>
      </c>
      <c r="C48" s="107" t="s">
        <v>72</v>
      </c>
      <c r="D48" s="107" t="s">
        <v>89</v>
      </c>
      <c r="E48" s="107" t="s">
        <v>70</v>
      </c>
      <c r="F48" s="108">
        <v>212</v>
      </c>
      <c r="G48" s="108">
        <v>219.1</v>
      </c>
      <c r="H48" s="108">
        <v>226.7</v>
      </c>
    </row>
    <row r="49" spans="1:8" ht="30" hidden="1" customHeight="1" x14ac:dyDescent="0.25">
      <c r="A49" s="113" t="s">
        <v>77</v>
      </c>
      <c r="B49" s="107" t="s">
        <v>55</v>
      </c>
      <c r="C49" s="107" t="s">
        <v>72</v>
      </c>
      <c r="D49" s="107" t="s">
        <v>89</v>
      </c>
      <c r="E49" s="107" t="s">
        <v>78</v>
      </c>
      <c r="F49" s="108">
        <f>F50</f>
        <v>0</v>
      </c>
      <c r="G49" s="108">
        <f>G50</f>
        <v>0</v>
      </c>
      <c r="H49" s="108">
        <f>H50</f>
        <v>0</v>
      </c>
    </row>
    <row r="50" spans="1:8" ht="39" hidden="1" x14ac:dyDescent="0.25">
      <c r="A50" s="113" t="s">
        <v>79</v>
      </c>
      <c r="B50" s="107" t="s">
        <v>55</v>
      </c>
      <c r="C50" s="107" t="s">
        <v>72</v>
      </c>
      <c r="D50" s="107" t="s">
        <v>89</v>
      </c>
      <c r="E50" s="107" t="s">
        <v>80</v>
      </c>
      <c r="F50" s="108">
        <f>34.4-9.7-24.7</f>
        <v>0</v>
      </c>
      <c r="G50" s="108">
        <f>34.4-9.7-24.7</f>
        <v>0</v>
      </c>
      <c r="H50" s="108">
        <f>34.4-9.7-24.7</f>
        <v>0</v>
      </c>
    </row>
    <row r="51" spans="1:8" ht="26.25" hidden="1" x14ac:dyDescent="0.25">
      <c r="A51" s="113" t="s">
        <v>77</v>
      </c>
      <c r="B51" s="107" t="s">
        <v>55</v>
      </c>
      <c r="C51" s="107" t="s">
        <v>72</v>
      </c>
      <c r="D51" s="107" t="s">
        <v>89</v>
      </c>
      <c r="E51" s="107" t="s">
        <v>78</v>
      </c>
      <c r="F51" s="108">
        <f>F52</f>
        <v>0</v>
      </c>
      <c r="G51" s="108">
        <f>G52</f>
        <v>0</v>
      </c>
      <c r="H51" s="108">
        <f>H52</f>
        <v>0</v>
      </c>
    </row>
    <row r="52" spans="1:8" ht="39" hidden="1" x14ac:dyDescent="0.25">
      <c r="A52" s="113" t="s">
        <v>79</v>
      </c>
      <c r="B52" s="107" t="s">
        <v>55</v>
      </c>
      <c r="C52" s="107" t="s">
        <v>72</v>
      </c>
      <c r="D52" s="107" t="s">
        <v>89</v>
      </c>
      <c r="E52" s="107" t="s">
        <v>80</v>
      </c>
      <c r="F52" s="108">
        <f>24.7-24.7</f>
        <v>0</v>
      </c>
      <c r="G52" s="108">
        <f>24.7-24.7</f>
        <v>0</v>
      </c>
      <c r="H52" s="108">
        <f>24.7-24.7</f>
        <v>0</v>
      </c>
    </row>
    <row r="53" spans="1:8" ht="26.25" x14ac:dyDescent="0.25">
      <c r="A53" s="113" t="s">
        <v>77</v>
      </c>
      <c r="B53" s="107" t="s">
        <v>55</v>
      </c>
      <c r="C53" s="107" t="s">
        <v>72</v>
      </c>
      <c r="D53" s="107" t="s">
        <v>89</v>
      </c>
      <c r="E53" s="107" t="s">
        <v>78</v>
      </c>
      <c r="F53" s="108">
        <f>F54</f>
        <v>9.6</v>
      </c>
      <c r="G53" s="108">
        <f t="shared" ref="G53:H53" si="6">G54</f>
        <v>9.4</v>
      </c>
      <c r="H53" s="108">
        <f t="shared" si="6"/>
        <v>8.8000000000000007</v>
      </c>
    </row>
    <row r="54" spans="1:8" ht="29.25" customHeight="1" x14ac:dyDescent="0.25">
      <c r="A54" s="113" t="s">
        <v>79</v>
      </c>
      <c r="B54" s="107" t="s">
        <v>55</v>
      </c>
      <c r="C54" s="107" t="s">
        <v>72</v>
      </c>
      <c r="D54" s="107" t="s">
        <v>89</v>
      </c>
      <c r="E54" s="107" t="s">
        <v>80</v>
      </c>
      <c r="F54" s="108">
        <v>9.6</v>
      </c>
      <c r="G54" s="108">
        <v>9.4</v>
      </c>
      <c r="H54" s="108">
        <v>8.8000000000000007</v>
      </c>
    </row>
    <row r="55" spans="1:8" ht="67.5" customHeight="1" x14ac:dyDescent="0.25">
      <c r="A55" s="113" t="s">
        <v>90</v>
      </c>
      <c r="B55" s="107" t="s">
        <v>55</v>
      </c>
      <c r="C55" s="107" t="s">
        <v>72</v>
      </c>
      <c r="D55" s="107" t="s">
        <v>91</v>
      </c>
      <c r="E55" s="107" t="s">
        <v>58</v>
      </c>
      <c r="F55" s="108">
        <f>F56+F58</f>
        <v>213</v>
      </c>
      <c r="G55" s="108">
        <f>G56+G58</f>
        <v>219.89999999999998</v>
      </c>
      <c r="H55" s="108">
        <f>H56+H58</f>
        <v>226.8</v>
      </c>
    </row>
    <row r="56" spans="1:8" ht="67.5" customHeight="1" x14ac:dyDescent="0.25">
      <c r="A56" s="113" t="s">
        <v>67</v>
      </c>
      <c r="B56" s="107" t="s">
        <v>55</v>
      </c>
      <c r="C56" s="107" t="s">
        <v>72</v>
      </c>
      <c r="D56" s="107" t="s">
        <v>91</v>
      </c>
      <c r="E56" s="107" t="s">
        <v>68</v>
      </c>
      <c r="F56" s="108">
        <f>F57</f>
        <v>184.7</v>
      </c>
      <c r="G56" s="108">
        <f>G57</f>
        <v>191.7</v>
      </c>
      <c r="H56" s="108">
        <f>H57</f>
        <v>198.3</v>
      </c>
    </row>
    <row r="57" spans="1:8" ht="30" customHeight="1" x14ac:dyDescent="0.25">
      <c r="A57" s="113" t="s">
        <v>69</v>
      </c>
      <c r="B57" s="107" t="s">
        <v>55</v>
      </c>
      <c r="C57" s="107" t="s">
        <v>72</v>
      </c>
      <c r="D57" s="107" t="s">
        <v>91</v>
      </c>
      <c r="E57" s="107" t="s">
        <v>70</v>
      </c>
      <c r="F57" s="108">
        <v>184.7</v>
      </c>
      <c r="G57" s="108">
        <v>191.7</v>
      </c>
      <c r="H57" s="108">
        <v>198.3</v>
      </c>
    </row>
    <row r="58" spans="1:8" ht="33.75" customHeight="1" x14ac:dyDescent="0.25">
      <c r="A58" s="113" t="s">
        <v>77</v>
      </c>
      <c r="B58" s="107" t="s">
        <v>55</v>
      </c>
      <c r="C58" s="107" t="s">
        <v>72</v>
      </c>
      <c r="D58" s="107" t="s">
        <v>91</v>
      </c>
      <c r="E58" s="107" t="s">
        <v>78</v>
      </c>
      <c r="F58" s="108">
        <f>F59</f>
        <v>28.3</v>
      </c>
      <c r="G58" s="108">
        <f>G59</f>
        <v>28.2</v>
      </c>
      <c r="H58" s="108">
        <f>H59</f>
        <v>28.5</v>
      </c>
    </row>
    <row r="59" spans="1:8" ht="32.25" customHeight="1" x14ac:dyDescent="0.25">
      <c r="A59" s="113" t="s">
        <v>79</v>
      </c>
      <c r="B59" s="107" t="s">
        <v>55</v>
      </c>
      <c r="C59" s="107" t="s">
        <v>72</v>
      </c>
      <c r="D59" s="107" t="s">
        <v>91</v>
      </c>
      <c r="E59" s="107" t="s">
        <v>80</v>
      </c>
      <c r="F59" s="108">
        <v>28.3</v>
      </c>
      <c r="G59" s="108">
        <v>28.2</v>
      </c>
      <c r="H59" s="108">
        <v>28.5</v>
      </c>
    </row>
    <row r="60" spans="1:8" ht="55.5" customHeight="1" x14ac:dyDescent="0.25">
      <c r="A60" s="113" t="s">
        <v>92</v>
      </c>
      <c r="B60" s="107" t="s">
        <v>55</v>
      </c>
      <c r="C60" s="107" t="s">
        <v>72</v>
      </c>
      <c r="D60" s="107" t="s">
        <v>93</v>
      </c>
      <c r="E60" s="107" t="s">
        <v>58</v>
      </c>
      <c r="F60" s="108">
        <f>F61+F63</f>
        <v>674.6</v>
      </c>
      <c r="G60" s="108">
        <f>G61+G63</f>
        <v>695.3</v>
      </c>
      <c r="H60" s="108">
        <f>H61+H63</f>
        <v>716.30000000000007</v>
      </c>
    </row>
    <row r="61" spans="1:8" ht="69" customHeight="1" x14ac:dyDescent="0.25">
      <c r="A61" s="113" t="s">
        <v>67</v>
      </c>
      <c r="B61" s="107" t="s">
        <v>55</v>
      </c>
      <c r="C61" s="107" t="s">
        <v>72</v>
      </c>
      <c r="D61" s="107" t="s">
        <v>93</v>
      </c>
      <c r="E61" s="107" t="s">
        <v>68</v>
      </c>
      <c r="F61" s="108">
        <f>F62</f>
        <v>633.70000000000005</v>
      </c>
      <c r="G61" s="108">
        <f>G62</f>
        <v>656.4</v>
      </c>
      <c r="H61" s="108">
        <f>H62</f>
        <v>679.1</v>
      </c>
    </row>
    <row r="62" spans="1:8" ht="31.5" customHeight="1" x14ac:dyDescent="0.25">
      <c r="A62" s="113" t="s">
        <v>69</v>
      </c>
      <c r="B62" s="107" t="s">
        <v>55</v>
      </c>
      <c r="C62" s="107" t="s">
        <v>72</v>
      </c>
      <c r="D62" s="107" t="s">
        <v>93</v>
      </c>
      <c r="E62" s="107" t="s">
        <v>70</v>
      </c>
      <c r="F62" s="108">
        <v>633.70000000000005</v>
      </c>
      <c r="G62" s="108">
        <v>656.4</v>
      </c>
      <c r="H62" s="108">
        <v>679.1</v>
      </c>
    </row>
    <row r="63" spans="1:8" ht="30" customHeight="1" x14ac:dyDescent="0.25">
      <c r="A63" s="113" t="s">
        <v>77</v>
      </c>
      <c r="B63" s="107" t="s">
        <v>55</v>
      </c>
      <c r="C63" s="107" t="s">
        <v>72</v>
      </c>
      <c r="D63" s="107" t="s">
        <v>93</v>
      </c>
      <c r="E63" s="107" t="s">
        <v>78</v>
      </c>
      <c r="F63" s="108">
        <f>F64</f>
        <v>40.9</v>
      </c>
      <c r="G63" s="108">
        <f>G64</f>
        <v>38.9</v>
      </c>
      <c r="H63" s="108">
        <f>H64</f>
        <v>37.200000000000003</v>
      </c>
    </row>
    <row r="64" spans="1:8" ht="33" customHeight="1" x14ac:dyDescent="0.25">
      <c r="A64" s="113" t="s">
        <v>79</v>
      </c>
      <c r="B64" s="107" t="s">
        <v>55</v>
      </c>
      <c r="C64" s="107" t="s">
        <v>72</v>
      </c>
      <c r="D64" s="107" t="s">
        <v>93</v>
      </c>
      <c r="E64" s="107" t="s">
        <v>80</v>
      </c>
      <c r="F64" s="108">
        <v>40.9</v>
      </c>
      <c r="G64" s="108">
        <v>38.9</v>
      </c>
      <c r="H64" s="108">
        <v>37.200000000000003</v>
      </c>
    </row>
    <row r="65" spans="1:8" ht="93.75" customHeight="1" x14ac:dyDescent="0.25">
      <c r="A65" s="113" t="s">
        <v>94</v>
      </c>
      <c r="B65" s="107" t="s">
        <v>55</v>
      </c>
      <c r="C65" s="107" t="s">
        <v>72</v>
      </c>
      <c r="D65" s="107" t="s">
        <v>95</v>
      </c>
      <c r="E65" s="107" t="s">
        <v>58</v>
      </c>
      <c r="F65" s="108">
        <f t="shared" ref="F65:H66" si="7">F66</f>
        <v>202.8</v>
      </c>
      <c r="G65" s="108">
        <f t="shared" si="7"/>
        <v>209.7</v>
      </c>
      <c r="H65" s="108">
        <f t="shared" si="7"/>
        <v>216.5</v>
      </c>
    </row>
    <row r="66" spans="1:8" ht="68.25" customHeight="1" x14ac:dyDescent="0.25">
      <c r="A66" s="113" t="s">
        <v>67</v>
      </c>
      <c r="B66" s="107" t="s">
        <v>55</v>
      </c>
      <c r="C66" s="107" t="s">
        <v>72</v>
      </c>
      <c r="D66" s="107" t="s">
        <v>95</v>
      </c>
      <c r="E66" s="107" t="s">
        <v>68</v>
      </c>
      <c r="F66" s="108">
        <f t="shared" si="7"/>
        <v>202.8</v>
      </c>
      <c r="G66" s="108">
        <f t="shared" si="7"/>
        <v>209.7</v>
      </c>
      <c r="H66" s="108">
        <f t="shared" si="7"/>
        <v>216.5</v>
      </c>
    </row>
    <row r="67" spans="1:8" ht="32.25" customHeight="1" x14ac:dyDescent="0.25">
      <c r="A67" s="113" t="s">
        <v>69</v>
      </c>
      <c r="B67" s="107" t="s">
        <v>55</v>
      </c>
      <c r="C67" s="107" t="s">
        <v>72</v>
      </c>
      <c r="D67" s="107" t="s">
        <v>95</v>
      </c>
      <c r="E67" s="107" t="s">
        <v>70</v>
      </c>
      <c r="F67" s="108">
        <v>202.8</v>
      </c>
      <c r="G67" s="108">
        <v>209.7</v>
      </c>
      <c r="H67" s="108">
        <v>216.5</v>
      </c>
    </row>
    <row r="68" spans="1:8" ht="90" hidden="1" x14ac:dyDescent="0.25">
      <c r="A68" s="113" t="s">
        <v>96</v>
      </c>
      <c r="B68" s="107" t="s">
        <v>55</v>
      </c>
      <c r="C68" s="107" t="s">
        <v>72</v>
      </c>
      <c r="D68" s="107" t="s">
        <v>97</v>
      </c>
      <c r="E68" s="107" t="s">
        <v>58</v>
      </c>
      <c r="F68" s="108">
        <f t="shared" ref="F68:H69" si="8">F69</f>
        <v>0</v>
      </c>
      <c r="G68" s="108">
        <f t="shared" si="8"/>
        <v>0</v>
      </c>
      <c r="H68" s="108">
        <f t="shared" si="8"/>
        <v>0</v>
      </c>
    </row>
    <row r="69" spans="1:8" ht="26.25" hidden="1" x14ac:dyDescent="0.25">
      <c r="A69" s="113" t="s">
        <v>77</v>
      </c>
      <c r="B69" s="107" t="s">
        <v>55</v>
      </c>
      <c r="C69" s="107" t="s">
        <v>72</v>
      </c>
      <c r="D69" s="107" t="s">
        <v>97</v>
      </c>
      <c r="E69" s="107" t="s">
        <v>78</v>
      </c>
      <c r="F69" s="108">
        <f t="shared" si="8"/>
        <v>0</v>
      </c>
      <c r="G69" s="108">
        <f t="shared" si="8"/>
        <v>0</v>
      </c>
      <c r="H69" s="108">
        <f t="shared" si="8"/>
        <v>0</v>
      </c>
    </row>
    <row r="70" spans="1:8" ht="39" hidden="1" x14ac:dyDescent="0.25">
      <c r="A70" s="113" t="s">
        <v>79</v>
      </c>
      <c r="B70" s="107" t="s">
        <v>55</v>
      </c>
      <c r="C70" s="107" t="s">
        <v>72</v>
      </c>
      <c r="D70" s="107" t="s">
        <v>97</v>
      </c>
      <c r="E70" s="107" t="s">
        <v>80</v>
      </c>
      <c r="F70" s="108">
        <v>0</v>
      </c>
      <c r="G70" s="108">
        <v>0</v>
      </c>
      <c r="H70" s="108">
        <v>0</v>
      </c>
    </row>
    <row r="71" spans="1:8" ht="81.75" customHeight="1" x14ac:dyDescent="0.25">
      <c r="A71" s="113" t="s">
        <v>98</v>
      </c>
      <c r="B71" s="107" t="s">
        <v>55</v>
      </c>
      <c r="C71" s="107" t="s">
        <v>72</v>
      </c>
      <c r="D71" s="107" t="s">
        <v>99</v>
      </c>
      <c r="E71" s="107" t="s">
        <v>58</v>
      </c>
      <c r="F71" s="108">
        <f>F72+F74</f>
        <v>25.000000000000004</v>
      </c>
      <c r="G71" s="108">
        <f>G72+G74</f>
        <v>22.900000000000002</v>
      </c>
      <c r="H71" s="108">
        <f>H72+H74</f>
        <v>21</v>
      </c>
    </row>
    <row r="72" spans="1:8" ht="68.25" customHeight="1" x14ac:dyDescent="0.25">
      <c r="A72" s="113" t="s">
        <v>67</v>
      </c>
      <c r="B72" s="107" t="s">
        <v>55</v>
      </c>
      <c r="C72" s="107" t="s">
        <v>72</v>
      </c>
      <c r="D72" s="107" t="s">
        <v>99</v>
      </c>
      <c r="E72" s="107" t="s">
        <v>68</v>
      </c>
      <c r="F72" s="108">
        <f>F73</f>
        <v>18.000000000000004</v>
      </c>
      <c r="G72" s="108">
        <f>G73</f>
        <v>18.100000000000001</v>
      </c>
      <c r="H72" s="108">
        <f>H73</f>
        <v>16.5</v>
      </c>
    </row>
    <row r="73" spans="1:8" ht="29.25" customHeight="1" x14ac:dyDescent="0.25">
      <c r="A73" s="113" t="s">
        <v>69</v>
      </c>
      <c r="B73" s="107" t="s">
        <v>55</v>
      </c>
      <c r="C73" s="107" t="s">
        <v>72</v>
      </c>
      <c r="D73" s="107" t="s">
        <v>99</v>
      </c>
      <c r="E73" s="107" t="s">
        <v>70</v>
      </c>
      <c r="F73" s="108">
        <f>19.6-1.2-0.4</f>
        <v>18.000000000000004</v>
      </c>
      <c r="G73" s="108">
        <v>18.100000000000001</v>
      </c>
      <c r="H73" s="108">
        <v>16.5</v>
      </c>
    </row>
    <row r="74" spans="1:8" ht="30" customHeight="1" x14ac:dyDescent="0.25">
      <c r="A74" s="113" t="s">
        <v>77</v>
      </c>
      <c r="B74" s="107" t="s">
        <v>55</v>
      </c>
      <c r="C74" s="107" t="s">
        <v>72</v>
      </c>
      <c r="D74" s="107" t="s">
        <v>99</v>
      </c>
      <c r="E74" s="107" t="s">
        <v>78</v>
      </c>
      <c r="F74" s="108">
        <f>F75</f>
        <v>7</v>
      </c>
      <c r="G74" s="108">
        <f>G75</f>
        <v>4.8</v>
      </c>
      <c r="H74" s="108">
        <f>H75</f>
        <v>4.5</v>
      </c>
    </row>
    <row r="75" spans="1:8" ht="27" customHeight="1" x14ac:dyDescent="0.25">
      <c r="A75" s="113" t="s">
        <v>79</v>
      </c>
      <c r="B75" s="107" t="s">
        <v>55</v>
      </c>
      <c r="C75" s="107" t="s">
        <v>72</v>
      </c>
      <c r="D75" s="107" t="s">
        <v>99</v>
      </c>
      <c r="E75" s="107" t="s">
        <v>80</v>
      </c>
      <c r="F75" s="108">
        <f>5.4+1.6</f>
        <v>7</v>
      </c>
      <c r="G75" s="108">
        <v>4.8</v>
      </c>
      <c r="H75" s="108">
        <v>4.5</v>
      </c>
    </row>
    <row r="76" spans="1:8" ht="19.5" hidden="1" customHeight="1" x14ac:dyDescent="0.25">
      <c r="A76" s="113" t="s">
        <v>100</v>
      </c>
      <c r="B76" s="107" t="s">
        <v>55</v>
      </c>
      <c r="C76" s="107" t="s">
        <v>101</v>
      </c>
      <c r="D76" s="107" t="s">
        <v>102</v>
      </c>
      <c r="E76" s="107" t="s">
        <v>58</v>
      </c>
      <c r="F76" s="108">
        <f t="shared" ref="F76:H78" si="9">F77</f>
        <v>0</v>
      </c>
      <c r="G76" s="108">
        <f t="shared" si="9"/>
        <v>0</v>
      </c>
      <c r="H76" s="108">
        <f t="shared" si="9"/>
        <v>0</v>
      </c>
    </row>
    <row r="77" spans="1:8" ht="42.75" hidden="1" customHeight="1" x14ac:dyDescent="0.25">
      <c r="A77" s="113" t="s">
        <v>103</v>
      </c>
      <c r="B77" s="107" t="s">
        <v>55</v>
      </c>
      <c r="C77" s="107" t="s">
        <v>101</v>
      </c>
      <c r="D77" s="107" t="s">
        <v>104</v>
      </c>
      <c r="E77" s="107" t="s">
        <v>58</v>
      </c>
      <c r="F77" s="108">
        <f t="shared" si="9"/>
        <v>0</v>
      </c>
      <c r="G77" s="108">
        <f t="shared" si="9"/>
        <v>0</v>
      </c>
      <c r="H77" s="108">
        <f t="shared" si="9"/>
        <v>0</v>
      </c>
    </row>
    <row r="78" spans="1:8" ht="27" hidden="1" customHeight="1" x14ac:dyDescent="0.25">
      <c r="A78" s="113" t="s">
        <v>105</v>
      </c>
      <c r="B78" s="107" t="s">
        <v>55</v>
      </c>
      <c r="C78" s="107" t="s">
        <v>101</v>
      </c>
      <c r="D78" s="107" t="s">
        <v>104</v>
      </c>
      <c r="E78" s="107" t="s">
        <v>78</v>
      </c>
      <c r="F78" s="108">
        <f t="shared" si="9"/>
        <v>0</v>
      </c>
      <c r="G78" s="108">
        <f t="shared" si="9"/>
        <v>0</v>
      </c>
      <c r="H78" s="108">
        <f t="shared" si="9"/>
        <v>0</v>
      </c>
    </row>
    <row r="79" spans="1:8" ht="27" hidden="1" customHeight="1" x14ac:dyDescent="0.25">
      <c r="A79" s="113" t="s">
        <v>79</v>
      </c>
      <c r="B79" s="107" t="s">
        <v>55</v>
      </c>
      <c r="C79" s="107" t="s">
        <v>101</v>
      </c>
      <c r="D79" s="107" t="s">
        <v>104</v>
      </c>
      <c r="E79" s="107" t="s">
        <v>80</v>
      </c>
      <c r="F79" s="108">
        <v>0</v>
      </c>
      <c r="G79" s="108">
        <v>0</v>
      </c>
      <c r="H79" s="108">
        <v>0</v>
      </c>
    </row>
    <row r="80" spans="1:8" ht="56.25" customHeight="1" x14ac:dyDescent="0.25">
      <c r="A80" s="113" t="s">
        <v>741</v>
      </c>
      <c r="B80" s="107" t="s">
        <v>55</v>
      </c>
      <c r="C80" s="107" t="s">
        <v>72</v>
      </c>
      <c r="D80" s="107" t="s">
        <v>106</v>
      </c>
      <c r="E80" s="107" t="s">
        <v>58</v>
      </c>
      <c r="F80" s="108">
        <f t="shared" ref="F80:H81" si="10">F81</f>
        <v>1.3</v>
      </c>
      <c r="G80" s="108">
        <f t="shared" si="10"/>
        <v>1.3</v>
      </c>
      <c r="H80" s="108">
        <f t="shared" si="10"/>
        <v>1.3</v>
      </c>
    </row>
    <row r="81" spans="1:8" ht="66" customHeight="1" x14ac:dyDescent="0.25">
      <c r="A81" s="113" t="s">
        <v>67</v>
      </c>
      <c r="B81" s="107" t="s">
        <v>55</v>
      </c>
      <c r="C81" s="107" t="s">
        <v>72</v>
      </c>
      <c r="D81" s="107" t="s">
        <v>106</v>
      </c>
      <c r="E81" s="107" t="s">
        <v>68</v>
      </c>
      <c r="F81" s="108">
        <f t="shared" si="10"/>
        <v>1.3</v>
      </c>
      <c r="G81" s="108">
        <f t="shared" si="10"/>
        <v>1.3</v>
      </c>
      <c r="H81" s="108">
        <f t="shared" si="10"/>
        <v>1.3</v>
      </c>
    </row>
    <row r="82" spans="1:8" ht="27" customHeight="1" x14ac:dyDescent="0.25">
      <c r="A82" s="113" t="s">
        <v>69</v>
      </c>
      <c r="B82" s="107" t="s">
        <v>55</v>
      </c>
      <c r="C82" s="107" t="s">
        <v>72</v>
      </c>
      <c r="D82" s="107" t="s">
        <v>106</v>
      </c>
      <c r="E82" s="107" t="s">
        <v>70</v>
      </c>
      <c r="F82" s="108">
        <v>1.3</v>
      </c>
      <c r="G82" s="108">
        <v>1.3</v>
      </c>
      <c r="H82" s="108">
        <v>1.3</v>
      </c>
    </row>
    <row r="83" spans="1:8" ht="20.25" hidden="1" customHeight="1" x14ac:dyDescent="0.25">
      <c r="A83" s="113" t="s">
        <v>100</v>
      </c>
      <c r="B83" s="107" t="s">
        <v>55</v>
      </c>
      <c r="C83" s="107" t="s">
        <v>101</v>
      </c>
      <c r="D83" s="107" t="s">
        <v>57</v>
      </c>
      <c r="E83" s="107" t="s">
        <v>58</v>
      </c>
      <c r="F83" s="108">
        <f t="shared" ref="F83:H87" si="11">F84</f>
        <v>0</v>
      </c>
      <c r="G83" s="108">
        <f t="shared" si="11"/>
        <v>0</v>
      </c>
      <c r="H83" s="108">
        <f t="shared" si="11"/>
        <v>0</v>
      </c>
    </row>
    <row r="84" spans="1:8" ht="27" hidden="1" customHeight="1" x14ac:dyDescent="0.25">
      <c r="A84" s="113" t="s">
        <v>61</v>
      </c>
      <c r="B84" s="107" t="s">
        <v>55</v>
      </c>
      <c r="C84" s="107" t="s">
        <v>101</v>
      </c>
      <c r="D84" s="107" t="s">
        <v>62</v>
      </c>
      <c r="E84" s="107" t="s">
        <v>58</v>
      </c>
      <c r="F84" s="108">
        <f t="shared" si="11"/>
        <v>0</v>
      </c>
      <c r="G84" s="108">
        <f t="shared" si="11"/>
        <v>0</v>
      </c>
      <c r="H84" s="108">
        <f t="shared" si="11"/>
        <v>0</v>
      </c>
    </row>
    <row r="85" spans="1:8" ht="27" hidden="1" customHeight="1" x14ac:dyDescent="0.25">
      <c r="A85" s="113" t="s">
        <v>63</v>
      </c>
      <c r="B85" s="107" t="s">
        <v>55</v>
      </c>
      <c r="C85" s="107" t="s">
        <v>101</v>
      </c>
      <c r="D85" s="107" t="s">
        <v>64</v>
      </c>
      <c r="E85" s="107" t="s">
        <v>58</v>
      </c>
      <c r="F85" s="108">
        <f t="shared" si="11"/>
        <v>0</v>
      </c>
      <c r="G85" s="108">
        <f t="shared" si="11"/>
        <v>0</v>
      </c>
      <c r="H85" s="108">
        <f t="shared" si="11"/>
        <v>0</v>
      </c>
    </row>
    <row r="86" spans="1:8" ht="41.25" hidden="1" customHeight="1" x14ac:dyDescent="0.25">
      <c r="A86" s="113" t="s">
        <v>103</v>
      </c>
      <c r="B86" s="107" t="s">
        <v>55</v>
      </c>
      <c r="C86" s="107" t="s">
        <v>101</v>
      </c>
      <c r="D86" s="107" t="s">
        <v>107</v>
      </c>
      <c r="E86" s="107" t="s">
        <v>58</v>
      </c>
      <c r="F86" s="108">
        <f t="shared" si="11"/>
        <v>0</v>
      </c>
      <c r="G86" s="108">
        <f t="shared" si="11"/>
        <v>0</v>
      </c>
      <c r="H86" s="108">
        <f t="shared" si="11"/>
        <v>0</v>
      </c>
    </row>
    <row r="87" spans="1:8" ht="27" hidden="1" customHeight="1" x14ac:dyDescent="0.25">
      <c r="A87" s="113" t="s">
        <v>77</v>
      </c>
      <c r="B87" s="107" t="s">
        <v>55</v>
      </c>
      <c r="C87" s="107" t="s">
        <v>101</v>
      </c>
      <c r="D87" s="107" t="s">
        <v>107</v>
      </c>
      <c r="E87" s="107" t="s">
        <v>78</v>
      </c>
      <c r="F87" s="108">
        <f t="shared" si="11"/>
        <v>0</v>
      </c>
      <c r="G87" s="108">
        <f t="shared" si="11"/>
        <v>0</v>
      </c>
      <c r="H87" s="108">
        <f t="shared" si="11"/>
        <v>0</v>
      </c>
    </row>
    <row r="88" spans="1:8" ht="27.75" hidden="1" customHeight="1" x14ac:dyDescent="0.25">
      <c r="A88" s="113" t="s">
        <v>79</v>
      </c>
      <c r="B88" s="107" t="s">
        <v>55</v>
      </c>
      <c r="C88" s="107" t="s">
        <v>101</v>
      </c>
      <c r="D88" s="107" t="s">
        <v>107</v>
      </c>
      <c r="E88" s="107" t="s">
        <v>80</v>
      </c>
      <c r="F88" s="108"/>
      <c r="G88" s="108"/>
      <c r="H88" s="108"/>
    </row>
    <row r="89" spans="1:8" ht="27" customHeight="1" x14ac:dyDescent="0.25">
      <c r="A89" s="113" t="s">
        <v>108</v>
      </c>
      <c r="B89" s="107" t="s">
        <v>55</v>
      </c>
      <c r="C89" s="107" t="s">
        <v>109</v>
      </c>
      <c r="D89" s="107" t="s">
        <v>57</v>
      </c>
      <c r="E89" s="107" t="s">
        <v>58</v>
      </c>
      <c r="F89" s="108">
        <f>F90</f>
        <v>3092.2</v>
      </c>
      <c r="G89" s="108">
        <f t="shared" ref="G89:H90" si="12">G90</f>
        <v>3246</v>
      </c>
      <c r="H89" s="108">
        <f t="shared" si="12"/>
        <v>3366.7</v>
      </c>
    </row>
    <row r="90" spans="1:8" ht="27" customHeight="1" x14ac:dyDescent="0.25">
      <c r="A90" s="113" t="s">
        <v>61</v>
      </c>
      <c r="B90" s="107" t="s">
        <v>55</v>
      </c>
      <c r="C90" s="107" t="s">
        <v>109</v>
      </c>
      <c r="D90" s="107" t="s">
        <v>62</v>
      </c>
      <c r="E90" s="107" t="s">
        <v>58</v>
      </c>
      <c r="F90" s="108">
        <f>F91</f>
        <v>3092.2</v>
      </c>
      <c r="G90" s="108">
        <f t="shared" si="12"/>
        <v>3246</v>
      </c>
      <c r="H90" s="108">
        <f t="shared" si="12"/>
        <v>3366.7</v>
      </c>
    </row>
    <row r="91" spans="1:8" ht="29.25" customHeight="1" x14ac:dyDescent="0.25">
      <c r="A91" s="113" t="s">
        <v>63</v>
      </c>
      <c r="B91" s="107" t="s">
        <v>55</v>
      </c>
      <c r="C91" s="107" t="s">
        <v>109</v>
      </c>
      <c r="D91" s="107" t="s">
        <v>64</v>
      </c>
      <c r="E91" s="107" t="s">
        <v>58</v>
      </c>
      <c r="F91" s="108">
        <f>F92+F97</f>
        <v>3092.2</v>
      </c>
      <c r="G91" s="108">
        <f>G92+G97</f>
        <v>3246</v>
      </c>
      <c r="H91" s="108">
        <f>H92+H97</f>
        <v>3366.7</v>
      </c>
    </row>
    <row r="92" spans="1:8" ht="32.25" customHeight="1" x14ac:dyDescent="0.25">
      <c r="A92" s="113" t="s">
        <v>75</v>
      </c>
      <c r="B92" s="107" t="s">
        <v>55</v>
      </c>
      <c r="C92" s="107" t="s">
        <v>109</v>
      </c>
      <c r="D92" s="107" t="s">
        <v>76</v>
      </c>
      <c r="E92" s="107" t="s">
        <v>58</v>
      </c>
      <c r="F92" s="108">
        <f>F93+F95</f>
        <v>2493.1</v>
      </c>
      <c r="G92" s="108">
        <f>G93+G95</f>
        <v>2624</v>
      </c>
      <c r="H92" s="108">
        <f>H93+H95</f>
        <v>2723.2</v>
      </c>
    </row>
    <row r="93" spans="1:8" ht="70.5" customHeight="1" x14ac:dyDescent="0.25">
      <c r="A93" s="113" t="s">
        <v>67</v>
      </c>
      <c r="B93" s="107" t="s">
        <v>55</v>
      </c>
      <c r="C93" s="107" t="s">
        <v>109</v>
      </c>
      <c r="D93" s="107" t="s">
        <v>76</v>
      </c>
      <c r="E93" s="107" t="s">
        <v>68</v>
      </c>
      <c r="F93" s="108">
        <f>F94</f>
        <v>2491.1</v>
      </c>
      <c r="G93" s="108">
        <f>G94</f>
        <v>2622</v>
      </c>
      <c r="H93" s="108">
        <f>H94</f>
        <v>2721.2</v>
      </c>
    </row>
    <row r="94" spans="1:8" ht="27" customHeight="1" x14ac:dyDescent="0.25">
      <c r="A94" s="113" t="s">
        <v>69</v>
      </c>
      <c r="B94" s="107" t="s">
        <v>55</v>
      </c>
      <c r="C94" s="107" t="s">
        <v>109</v>
      </c>
      <c r="D94" s="107" t="s">
        <v>76</v>
      </c>
      <c r="E94" s="107" t="s">
        <v>70</v>
      </c>
      <c r="F94" s="108">
        <v>2491.1</v>
      </c>
      <c r="G94" s="108">
        <v>2622</v>
      </c>
      <c r="H94" s="108">
        <v>2721.2</v>
      </c>
    </row>
    <row r="95" spans="1:8" ht="15.75" customHeight="1" x14ac:dyDescent="0.25">
      <c r="A95" s="113" t="s">
        <v>81</v>
      </c>
      <c r="B95" s="107" t="s">
        <v>55</v>
      </c>
      <c r="C95" s="107" t="s">
        <v>109</v>
      </c>
      <c r="D95" s="107" t="s">
        <v>76</v>
      </c>
      <c r="E95" s="107" t="s">
        <v>82</v>
      </c>
      <c r="F95" s="108">
        <f>F96</f>
        <v>2</v>
      </c>
      <c r="G95" s="108">
        <f>G96</f>
        <v>2</v>
      </c>
      <c r="H95" s="108">
        <f>H96</f>
        <v>2</v>
      </c>
    </row>
    <row r="96" spans="1:8" ht="17.25" customHeight="1" x14ac:dyDescent="0.25">
      <c r="A96" s="113" t="s">
        <v>83</v>
      </c>
      <c r="B96" s="107" t="s">
        <v>55</v>
      </c>
      <c r="C96" s="107" t="s">
        <v>109</v>
      </c>
      <c r="D96" s="107" t="s">
        <v>76</v>
      </c>
      <c r="E96" s="107" t="s">
        <v>84</v>
      </c>
      <c r="F96" s="108">
        <v>2</v>
      </c>
      <c r="G96" s="108">
        <v>2</v>
      </c>
      <c r="H96" s="108">
        <v>2</v>
      </c>
    </row>
    <row r="97" spans="1:8" ht="27" customHeight="1" x14ac:dyDescent="0.25">
      <c r="A97" s="113" t="s">
        <v>110</v>
      </c>
      <c r="B97" s="107" t="s">
        <v>55</v>
      </c>
      <c r="C97" s="107" t="s">
        <v>109</v>
      </c>
      <c r="D97" s="107" t="s">
        <v>111</v>
      </c>
      <c r="E97" s="107" t="s">
        <v>58</v>
      </c>
      <c r="F97" s="108">
        <f t="shared" ref="F97:H98" si="13">F98</f>
        <v>599.1</v>
      </c>
      <c r="G97" s="108">
        <f t="shared" si="13"/>
        <v>622</v>
      </c>
      <c r="H97" s="108">
        <f t="shared" si="13"/>
        <v>643.5</v>
      </c>
    </row>
    <row r="98" spans="1:8" ht="67.5" customHeight="1" x14ac:dyDescent="0.25">
      <c r="A98" s="113" t="s">
        <v>67</v>
      </c>
      <c r="B98" s="107" t="s">
        <v>55</v>
      </c>
      <c r="C98" s="107" t="s">
        <v>109</v>
      </c>
      <c r="D98" s="107" t="s">
        <v>111</v>
      </c>
      <c r="E98" s="107" t="s">
        <v>68</v>
      </c>
      <c r="F98" s="108">
        <f t="shared" si="13"/>
        <v>599.1</v>
      </c>
      <c r="G98" s="108">
        <f t="shared" si="13"/>
        <v>622</v>
      </c>
      <c r="H98" s="108">
        <f t="shared" si="13"/>
        <v>643.5</v>
      </c>
    </row>
    <row r="99" spans="1:8" ht="27" customHeight="1" x14ac:dyDescent="0.25">
      <c r="A99" s="113" t="s">
        <v>69</v>
      </c>
      <c r="B99" s="107" t="s">
        <v>55</v>
      </c>
      <c r="C99" s="107" t="s">
        <v>109</v>
      </c>
      <c r="D99" s="107" t="s">
        <v>111</v>
      </c>
      <c r="E99" s="107" t="s">
        <v>70</v>
      </c>
      <c r="F99" s="108">
        <v>599.1</v>
      </c>
      <c r="G99" s="108">
        <v>622</v>
      </c>
      <c r="H99" s="108">
        <v>643.5</v>
      </c>
    </row>
    <row r="100" spans="1:8" ht="18.75" hidden="1" customHeight="1" x14ac:dyDescent="0.25">
      <c r="A100" s="113" t="s">
        <v>112</v>
      </c>
      <c r="B100" s="107" t="s">
        <v>55</v>
      </c>
      <c r="C100" s="107" t="s">
        <v>113</v>
      </c>
      <c r="D100" s="107" t="s">
        <v>57</v>
      </c>
      <c r="E100" s="107" t="s">
        <v>58</v>
      </c>
      <c r="F100" s="108">
        <f t="shared" ref="F100:H103" si="14">F101</f>
        <v>0</v>
      </c>
      <c r="G100" s="108">
        <f t="shared" si="14"/>
        <v>0</v>
      </c>
      <c r="H100" s="108">
        <f t="shared" si="14"/>
        <v>0</v>
      </c>
    </row>
    <row r="101" spans="1:8" ht="18.75" hidden="1" customHeight="1" x14ac:dyDescent="0.25">
      <c r="A101" s="113" t="s">
        <v>114</v>
      </c>
      <c r="B101" s="107" t="s">
        <v>55</v>
      </c>
      <c r="C101" s="107" t="s">
        <v>113</v>
      </c>
      <c r="D101" s="107" t="s">
        <v>115</v>
      </c>
      <c r="E101" s="107" t="s">
        <v>58</v>
      </c>
      <c r="F101" s="108">
        <f t="shared" si="14"/>
        <v>0</v>
      </c>
      <c r="G101" s="108">
        <f t="shared" si="14"/>
        <v>0</v>
      </c>
      <c r="H101" s="108">
        <f t="shared" si="14"/>
        <v>0</v>
      </c>
    </row>
    <row r="102" spans="1:8" ht="28.5" hidden="1" customHeight="1" x14ac:dyDescent="0.25">
      <c r="A102" s="113" t="s">
        <v>116</v>
      </c>
      <c r="B102" s="107" t="s">
        <v>55</v>
      </c>
      <c r="C102" s="107" t="s">
        <v>113</v>
      </c>
      <c r="D102" s="107" t="s">
        <v>117</v>
      </c>
      <c r="E102" s="107" t="s">
        <v>58</v>
      </c>
      <c r="F102" s="108">
        <f t="shared" si="14"/>
        <v>0</v>
      </c>
      <c r="G102" s="108">
        <f t="shared" si="14"/>
        <v>0</v>
      </c>
      <c r="H102" s="108">
        <f t="shared" si="14"/>
        <v>0</v>
      </c>
    </row>
    <row r="103" spans="1:8" ht="27" hidden="1" customHeight="1" x14ac:dyDescent="0.25">
      <c r="A103" s="113" t="s">
        <v>77</v>
      </c>
      <c r="B103" s="107" t="s">
        <v>55</v>
      </c>
      <c r="C103" s="107" t="s">
        <v>113</v>
      </c>
      <c r="D103" s="107" t="s">
        <v>117</v>
      </c>
      <c r="E103" s="107" t="s">
        <v>78</v>
      </c>
      <c r="F103" s="108">
        <f t="shared" si="14"/>
        <v>0</v>
      </c>
      <c r="G103" s="108">
        <f t="shared" si="14"/>
        <v>0</v>
      </c>
      <c r="H103" s="108">
        <f t="shared" si="14"/>
        <v>0</v>
      </c>
    </row>
    <row r="104" spans="1:8" ht="27" hidden="1" customHeight="1" x14ac:dyDescent="0.25">
      <c r="A104" s="113" t="s">
        <v>79</v>
      </c>
      <c r="B104" s="107" t="s">
        <v>55</v>
      </c>
      <c r="C104" s="107" t="s">
        <v>113</v>
      </c>
      <c r="D104" s="107" t="s">
        <v>117</v>
      </c>
      <c r="E104" s="107" t="s">
        <v>80</v>
      </c>
      <c r="F104" s="108"/>
      <c r="G104" s="108"/>
      <c r="H104" s="108"/>
    </row>
    <row r="105" spans="1:8" ht="18" customHeight="1" x14ac:dyDescent="0.25">
      <c r="A105" s="113" t="s">
        <v>118</v>
      </c>
      <c r="B105" s="107" t="s">
        <v>55</v>
      </c>
      <c r="C105" s="107" t="s">
        <v>119</v>
      </c>
      <c r="D105" s="107" t="s">
        <v>57</v>
      </c>
      <c r="E105" s="107" t="s">
        <v>58</v>
      </c>
      <c r="F105" s="108">
        <f>F106</f>
        <v>99</v>
      </c>
      <c r="G105" s="108">
        <f t="shared" ref="G105:H109" si="15">G106</f>
        <v>99</v>
      </c>
      <c r="H105" s="108">
        <f t="shared" si="15"/>
        <v>99</v>
      </c>
    </row>
    <row r="106" spans="1:8" ht="15.75" customHeight="1" x14ac:dyDescent="0.25">
      <c r="A106" s="113" t="s">
        <v>120</v>
      </c>
      <c r="B106" s="107" t="s">
        <v>55</v>
      </c>
      <c r="C106" s="107" t="s">
        <v>119</v>
      </c>
      <c r="D106" s="107" t="s">
        <v>121</v>
      </c>
      <c r="E106" s="107" t="s">
        <v>58</v>
      </c>
      <c r="F106" s="108">
        <f>F107</f>
        <v>99</v>
      </c>
      <c r="G106" s="108">
        <f t="shared" si="15"/>
        <v>99</v>
      </c>
      <c r="H106" s="108">
        <f t="shared" si="15"/>
        <v>99</v>
      </c>
    </row>
    <row r="107" spans="1:8" ht="17.25" customHeight="1" x14ac:dyDescent="0.25">
      <c r="A107" s="113" t="s">
        <v>122</v>
      </c>
      <c r="B107" s="107" t="s">
        <v>55</v>
      </c>
      <c r="C107" s="107" t="s">
        <v>119</v>
      </c>
      <c r="D107" s="107" t="s">
        <v>123</v>
      </c>
      <c r="E107" s="107" t="s">
        <v>58</v>
      </c>
      <c r="F107" s="108">
        <f>F108</f>
        <v>99</v>
      </c>
      <c r="G107" s="108">
        <f t="shared" si="15"/>
        <v>99</v>
      </c>
      <c r="H107" s="108">
        <f t="shared" si="15"/>
        <v>99</v>
      </c>
    </row>
    <row r="108" spans="1:8" ht="30.75" customHeight="1" x14ac:dyDescent="0.25">
      <c r="A108" s="113" t="s">
        <v>124</v>
      </c>
      <c r="B108" s="107" t="s">
        <v>55</v>
      </c>
      <c r="C108" s="107" t="s">
        <v>119</v>
      </c>
      <c r="D108" s="107" t="s">
        <v>125</v>
      </c>
      <c r="E108" s="107" t="s">
        <v>58</v>
      </c>
      <c r="F108" s="108">
        <f>F109</f>
        <v>99</v>
      </c>
      <c r="G108" s="108">
        <f t="shared" si="15"/>
        <v>99</v>
      </c>
      <c r="H108" s="108">
        <f t="shared" si="15"/>
        <v>99</v>
      </c>
    </row>
    <row r="109" spans="1:8" ht="19.5" customHeight="1" x14ac:dyDescent="0.25">
      <c r="A109" s="113" t="s">
        <v>81</v>
      </c>
      <c r="B109" s="107" t="s">
        <v>55</v>
      </c>
      <c r="C109" s="107" t="s">
        <v>119</v>
      </c>
      <c r="D109" s="107" t="s">
        <v>125</v>
      </c>
      <c r="E109" s="107" t="s">
        <v>82</v>
      </c>
      <c r="F109" s="108">
        <f>F110</f>
        <v>99</v>
      </c>
      <c r="G109" s="108">
        <f t="shared" si="15"/>
        <v>99</v>
      </c>
      <c r="H109" s="108">
        <f t="shared" si="15"/>
        <v>99</v>
      </c>
    </row>
    <row r="110" spans="1:8" ht="16.5" customHeight="1" x14ac:dyDescent="0.25">
      <c r="A110" s="113" t="s">
        <v>126</v>
      </c>
      <c r="B110" s="107" t="s">
        <v>55</v>
      </c>
      <c r="C110" s="107" t="s">
        <v>119</v>
      </c>
      <c r="D110" s="107" t="s">
        <v>125</v>
      </c>
      <c r="E110" s="107" t="s">
        <v>127</v>
      </c>
      <c r="F110" s="108">
        <v>99</v>
      </c>
      <c r="G110" s="108">
        <v>99</v>
      </c>
      <c r="H110" s="108">
        <v>99</v>
      </c>
    </row>
    <row r="111" spans="1:8" ht="15" x14ac:dyDescent="0.25">
      <c r="A111" s="113" t="s">
        <v>128</v>
      </c>
      <c r="B111" s="107" t="s">
        <v>55</v>
      </c>
      <c r="C111" s="107" t="s">
        <v>129</v>
      </c>
      <c r="D111" s="107" t="s">
        <v>57</v>
      </c>
      <c r="E111" s="107" t="s">
        <v>58</v>
      </c>
      <c r="F111" s="108">
        <f>F126+F157+F175+F181+F217+F112+F197+F121+F162+F209+F213</f>
        <v>8333.7999999999993</v>
      </c>
      <c r="G111" s="108">
        <f>G126+G157+G162+G175+G181+G209+G213+G217</f>
        <v>6565.5</v>
      </c>
      <c r="H111" s="108">
        <f>H126+H157+H175+H181+H217+H112+H197+H121+H162+H209+H213</f>
        <v>3596.6</v>
      </c>
    </row>
    <row r="112" spans="1:8" ht="39" hidden="1" x14ac:dyDescent="0.25">
      <c r="A112" s="113" t="s">
        <v>130</v>
      </c>
      <c r="B112" s="107" t="s">
        <v>55</v>
      </c>
      <c r="C112" s="107" t="s">
        <v>129</v>
      </c>
      <c r="D112" s="107" t="s">
        <v>131</v>
      </c>
      <c r="E112" s="107" t="s">
        <v>58</v>
      </c>
      <c r="F112" s="108">
        <f t="shared" ref="F112:H115" si="16">F113</f>
        <v>0</v>
      </c>
      <c r="G112" s="108">
        <f t="shared" si="16"/>
        <v>0</v>
      </c>
      <c r="H112" s="108">
        <f t="shared" si="16"/>
        <v>0</v>
      </c>
    </row>
    <row r="113" spans="1:8" ht="26.25" hidden="1" x14ac:dyDescent="0.25">
      <c r="A113" s="113" t="s">
        <v>132</v>
      </c>
      <c r="B113" s="107" t="s">
        <v>55</v>
      </c>
      <c r="C113" s="107" t="s">
        <v>129</v>
      </c>
      <c r="D113" s="107" t="s">
        <v>133</v>
      </c>
      <c r="E113" s="107" t="s">
        <v>58</v>
      </c>
      <c r="F113" s="108">
        <f t="shared" si="16"/>
        <v>0</v>
      </c>
      <c r="G113" s="108">
        <f t="shared" si="16"/>
        <v>0</v>
      </c>
      <c r="H113" s="108">
        <f t="shared" si="16"/>
        <v>0</v>
      </c>
    </row>
    <row r="114" spans="1:8" ht="15" hidden="1" x14ac:dyDescent="0.25">
      <c r="A114" s="113" t="s">
        <v>134</v>
      </c>
      <c r="B114" s="107" t="s">
        <v>55</v>
      </c>
      <c r="C114" s="107" t="s">
        <v>129</v>
      </c>
      <c r="D114" s="107" t="s">
        <v>135</v>
      </c>
      <c r="E114" s="107" t="s">
        <v>58</v>
      </c>
      <c r="F114" s="108">
        <f t="shared" si="16"/>
        <v>0</v>
      </c>
      <c r="G114" s="108">
        <f t="shared" si="16"/>
        <v>0</v>
      </c>
      <c r="H114" s="108">
        <f t="shared" si="16"/>
        <v>0</v>
      </c>
    </row>
    <row r="115" spans="1:8" ht="26.25" hidden="1" x14ac:dyDescent="0.25">
      <c r="A115" s="113" t="s">
        <v>77</v>
      </c>
      <c r="B115" s="107" t="s">
        <v>55</v>
      </c>
      <c r="C115" s="107" t="s">
        <v>129</v>
      </c>
      <c r="D115" s="107" t="s">
        <v>135</v>
      </c>
      <c r="E115" s="107" t="s">
        <v>78</v>
      </c>
      <c r="F115" s="108">
        <f t="shared" si="16"/>
        <v>0</v>
      </c>
      <c r="G115" s="108">
        <f t="shared" si="16"/>
        <v>0</v>
      </c>
      <c r="H115" s="108">
        <f t="shared" si="16"/>
        <v>0</v>
      </c>
    </row>
    <row r="116" spans="1:8" ht="39" hidden="1" x14ac:dyDescent="0.25">
      <c r="A116" s="113" t="s">
        <v>79</v>
      </c>
      <c r="B116" s="107" t="s">
        <v>55</v>
      </c>
      <c r="C116" s="107" t="s">
        <v>129</v>
      </c>
      <c r="D116" s="107" t="s">
        <v>135</v>
      </c>
      <c r="E116" s="107" t="s">
        <v>80</v>
      </c>
      <c r="F116" s="108">
        <v>0</v>
      </c>
      <c r="G116" s="108">
        <v>0</v>
      </c>
      <c r="H116" s="108">
        <v>0</v>
      </c>
    </row>
    <row r="117" spans="1:8" ht="15" hidden="1" x14ac:dyDescent="0.25">
      <c r="A117" s="113"/>
      <c r="B117" s="107"/>
      <c r="C117" s="107"/>
      <c r="D117" s="107"/>
      <c r="E117" s="107"/>
      <c r="F117" s="108"/>
      <c r="G117" s="108"/>
      <c r="H117" s="108"/>
    </row>
    <row r="118" spans="1:8" ht="15" hidden="1" x14ac:dyDescent="0.25">
      <c r="A118" s="113"/>
      <c r="B118" s="107"/>
      <c r="C118" s="107"/>
      <c r="D118" s="107"/>
      <c r="E118" s="107"/>
      <c r="F118" s="108"/>
      <c r="G118" s="108"/>
      <c r="H118" s="108"/>
    </row>
    <row r="119" spans="1:8" ht="15" hidden="1" x14ac:dyDescent="0.25">
      <c r="A119" s="113"/>
      <c r="B119" s="107"/>
      <c r="C119" s="107"/>
      <c r="D119" s="107"/>
      <c r="E119" s="107"/>
      <c r="F119" s="108"/>
      <c r="G119" s="108"/>
      <c r="H119" s="108"/>
    </row>
    <row r="120" spans="1:8" ht="15" hidden="1" x14ac:dyDescent="0.25">
      <c r="A120" s="113"/>
      <c r="B120" s="107"/>
      <c r="C120" s="107"/>
      <c r="D120" s="107"/>
      <c r="E120" s="107"/>
      <c r="F120" s="108"/>
      <c r="G120" s="108"/>
      <c r="H120" s="108"/>
    </row>
    <row r="121" spans="1:8" ht="39" hidden="1" x14ac:dyDescent="0.25">
      <c r="A121" s="113" t="s">
        <v>130</v>
      </c>
      <c r="B121" s="107" t="s">
        <v>55</v>
      </c>
      <c r="C121" s="107" t="s">
        <v>129</v>
      </c>
      <c r="D121" s="107" t="s">
        <v>131</v>
      </c>
      <c r="E121" s="107" t="s">
        <v>58</v>
      </c>
      <c r="F121" s="108">
        <f>F122</f>
        <v>0</v>
      </c>
      <c r="G121" s="108">
        <f t="shared" ref="G121:H124" si="17">G122</f>
        <v>0</v>
      </c>
      <c r="H121" s="108">
        <f t="shared" si="17"/>
        <v>0</v>
      </c>
    </row>
    <row r="122" spans="1:8" ht="26.25" hidden="1" x14ac:dyDescent="0.25">
      <c r="A122" s="113" t="s">
        <v>132</v>
      </c>
      <c r="B122" s="107" t="s">
        <v>55</v>
      </c>
      <c r="C122" s="107" t="s">
        <v>129</v>
      </c>
      <c r="D122" s="107" t="s">
        <v>133</v>
      </c>
      <c r="E122" s="107" t="s">
        <v>58</v>
      </c>
      <c r="F122" s="108">
        <f>F123</f>
        <v>0</v>
      </c>
      <c r="G122" s="108">
        <f t="shared" si="17"/>
        <v>0</v>
      </c>
      <c r="H122" s="108">
        <f t="shared" si="17"/>
        <v>0</v>
      </c>
    </row>
    <row r="123" spans="1:8" ht="15" hidden="1" x14ac:dyDescent="0.25">
      <c r="A123" s="113" t="s">
        <v>134</v>
      </c>
      <c r="B123" s="107" t="s">
        <v>55</v>
      </c>
      <c r="C123" s="107" t="s">
        <v>129</v>
      </c>
      <c r="D123" s="107" t="s">
        <v>135</v>
      </c>
      <c r="E123" s="107" t="s">
        <v>58</v>
      </c>
      <c r="F123" s="108">
        <f>F124</f>
        <v>0</v>
      </c>
      <c r="G123" s="108">
        <f t="shared" si="17"/>
        <v>0</v>
      </c>
      <c r="H123" s="108">
        <f t="shared" si="17"/>
        <v>0</v>
      </c>
    </row>
    <row r="124" spans="1:8" ht="26.25" hidden="1" x14ac:dyDescent="0.25">
      <c r="A124" s="113" t="s">
        <v>77</v>
      </c>
      <c r="B124" s="107" t="s">
        <v>55</v>
      </c>
      <c r="C124" s="107" t="s">
        <v>129</v>
      </c>
      <c r="D124" s="107" t="s">
        <v>135</v>
      </c>
      <c r="E124" s="107" t="s">
        <v>78</v>
      </c>
      <c r="F124" s="108">
        <f>F125</f>
        <v>0</v>
      </c>
      <c r="G124" s="108">
        <f t="shared" si="17"/>
        <v>0</v>
      </c>
      <c r="H124" s="108">
        <f t="shared" si="17"/>
        <v>0</v>
      </c>
    </row>
    <row r="125" spans="1:8" ht="39" hidden="1" x14ac:dyDescent="0.25">
      <c r="A125" s="113" t="s">
        <v>79</v>
      </c>
      <c r="B125" s="107" t="s">
        <v>55</v>
      </c>
      <c r="C125" s="107" t="s">
        <v>129</v>
      </c>
      <c r="D125" s="107" t="s">
        <v>135</v>
      </c>
      <c r="E125" s="107" t="s">
        <v>80</v>
      </c>
      <c r="F125" s="108"/>
      <c r="G125" s="108"/>
      <c r="H125" s="108"/>
    </row>
    <row r="126" spans="1:8" ht="45.75" customHeight="1" x14ac:dyDescent="0.25">
      <c r="A126" s="113" t="s">
        <v>748</v>
      </c>
      <c r="B126" s="107" t="s">
        <v>55</v>
      </c>
      <c r="C126" s="107" t="s">
        <v>129</v>
      </c>
      <c r="D126" s="107" t="s">
        <v>136</v>
      </c>
      <c r="E126" s="107" t="s">
        <v>58</v>
      </c>
      <c r="F126" s="108">
        <f>F127+F141+F149+F153+F145</f>
        <v>618.19999999999993</v>
      </c>
      <c r="G126" s="108">
        <f>G127+G141+G149+G153</f>
        <v>608.20000000000005</v>
      </c>
      <c r="H126" s="108">
        <f>H127+H141+H149+H153</f>
        <v>0</v>
      </c>
    </row>
    <row r="127" spans="1:8" ht="27.75" customHeight="1" x14ac:dyDescent="0.25">
      <c r="A127" s="113" t="s">
        <v>137</v>
      </c>
      <c r="B127" s="107" t="s">
        <v>55</v>
      </c>
      <c r="C127" s="107" t="s">
        <v>129</v>
      </c>
      <c r="D127" s="107" t="s">
        <v>138</v>
      </c>
      <c r="E127" s="107" t="s">
        <v>58</v>
      </c>
      <c r="F127" s="108">
        <f>F128</f>
        <v>30</v>
      </c>
      <c r="G127" s="108">
        <f>G128</f>
        <v>30</v>
      </c>
      <c r="H127" s="108">
        <f>H128</f>
        <v>0</v>
      </c>
    </row>
    <row r="128" spans="1:8" ht="15.75" customHeight="1" x14ac:dyDescent="0.25">
      <c r="A128" s="113" t="s">
        <v>134</v>
      </c>
      <c r="B128" s="107" t="s">
        <v>55</v>
      </c>
      <c r="C128" s="107" t="s">
        <v>129</v>
      </c>
      <c r="D128" s="107" t="s">
        <v>139</v>
      </c>
      <c r="E128" s="107" t="s">
        <v>58</v>
      </c>
      <c r="F128" s="108">
        <f>F131</f>
        <v>30</v>
      </c>
      <c r="G128" s="108">
        <f>G131</f>
        <v>30</v>
      </c>
      <c r="H128" s="108">
        <f>H131</f>
        <v>0</v>
      </c>
    </row>
    <row r="129" spans="1:8" ht="27" hidden="1" customHeight="1" x14ac:dyDescent="0.25">
      <c r="A129" s="113" t="s">
        <v>77</v>
      </c>
      <c r="B129" s="107" t="s">
        <v>55</v>
      </c>
      <c r="C129" s="107" t="s">
        <v>129</v>
      </c>
      <c r="D129" s="107" t="s">
        <v>139</v>
      </c>
      <c r="E129" s="107" t="s">
        <v>78</v>
      </c>
      <c r="F129" s="108">
        <f>F130</f>
        <v>0</v>
      </c>
      <c r="G129" s="108">
        <f>G130</f>
        <v>0</v>
      </c>
      <c r="H129" s="108">
        <f>H130</f>
        <v>0</v>
      </c>
    </row>
    <row r="130" spans="1:8" ht="27.75" hidden="1" customHeight="1" x14ac:dyDescent="0.25">
      <c r="A130" s="113" t="s">
        <v>79</v>
      </c>
      <c r="B130" s="107" t="s">
        <v>55</v>
      </c>
      <c r="C130" s="107" t="s">
        <v>129</v>
      </c>
      <c r="D130" s="107" t="s">
        <v>139</v>
      </c>
      <c r="E130" s="107" t="s">
        <v>80</v>
      </c>
      <c r="F130" s="108">
        <f>45-45</f>
        <v>0</v>
      </c>
      <c r="G130" s="108">
        <f>45-45</f>
        <v>0</v>
      </c>
      <c r="H130" s="108">
        <f>45-45</f>
        <v>0</v>
      </c>
    </row>
    <row r="131" spans="1:8" ht="17.25" customHeight="1" x14ac:dyDescent="0.25">
      <c r="A131" s="113" t="s">
        <v>81</v>
      </c>
      <c r="B131" s="107" t="s">
        <v>55</v>
      </c>
      <c r="C131" s="107" t="s">
        <v>129</v>
      </c>
      <c r="D131" s="107" t="s">
        <v>139</v>
      </c>
      <c r="E131" s="107" t="s">
        <v>82</v>
      </c>
      <c r="F131" s="108">
        <f>F132</f>
        <v>30</v>
      </c>
      <c r="G131" s="108">
        <f>G132</f>
        <v>30</v>
      </c>
      <c r="H131" s="108">
        <f>H132</f>
        <v>0</v>
      </c>
    </row>
    <row r="132" spans="1:8" ht="18" customHeight="1" x14ac:dyDescent="0.25">
      <c r="A132" s="113" t="s">
        <v>83</v>
      </c>
      <c r="B132" s="107" t="s">
        <v>55</v>
      </c>
      <c r="C132" s="107" t="s">
        <v>129</v>
      </c>
      <c r="D132" s="107" t="s">
        <v>139</v>
      </c>
      <c r="E132" s="107" t="s">
        <v>84</v>
      </c>
      <c r="F132" s="108">
        <v>30</v>
      </c>
      <c r="G132" s="108">
        <v>30</v>
      </c>
      <c r="H132" s="108">
        <v>0</v>
      </c>
    </row>
    <row r="133" spans="1:8" ht="76.5" hidden="1" customHeight="1" x14ac:dyDescent="0.25">
      <c r="A133" s="113" t="s">
        <v>140</v>
      </c>
      <c r="B133" s="107" t="s">
        <v>55</v>
      </c>
      <c r="C133" s="107" t="s">
        <v>129</v>
      </c>
      <c r="D133" s="107" t="s">
        <v>141</v>
      </c>
      <c r="E133" s="107" t="s">
        <v>58</v>
      </c>
      <c r="F133" s="108">
        <f t="shared" ref="F133:H135" si="18">F134</f>
        <v>0</v>
      </c>
      <c r="G133" s="108">
        <f t="shared" si="18"/>
        <v>0</v>
      </c>
      <c r="H133" s="108">
        <f t="shared" si="18"/>
        <v>0</v>
      </c>
    </row>
    <row r="134" spans="1:8" ht="15.75" hidden="1" customHeight="1" x14ac:dyDescent="0.25">
      <c r="A134" s="113" t="s">
        <v>134</v>
      </c>
      <c r="B134" s="107" t="s">
        <v>55</v>
      </c>
      <c r="C134" s="107" t="s">
        <v>129</v>
      </c>
      <c r="D134" s="107" t="s">
        <v>142</v>
      </c>
      <c r="E134" s="107" t="s">
        <v>58</v>
      </c>
      <c r="F134" s="108">
        <f t="shared" si="18"/>
        <v>0</v>
      </c>
      <c r="G134" s="108">
        <f t="shared" si="18"/>
        <v>0</v>
      </c>
      <c r="H134" s="108">
        <f t="shared" si="18"/>
        <v>0</v>
      </c>
    </row>
    <row r="135" spans="1:8" ht="25.5" hidden="1" customHeight="1" x14ac:dyDescent="0.25">
      <c r="A135" s="113" t="s">
        <v>77</v>
      </c>
      <c r="B135" s="107" t="s">
        <v>55</v>
      </c>
      <c r="C135" s="107" t="s">
        <v>129</v>
      </c>
      <c r="D135" s="107" t="s">
        <v>142</v>
      </c>
      <c r="E135" s="107" t="s">
        <v>78</v>
      </c>
      <c r="F135" s="108">
        <f t="shared" si="18"/>
        <v>0</v>
      </c>
      <c r="G135" s="108">
        <f t="shared" si="18"/>
        <v>0</v>
      </c>
      <c r="H135" s="108">
        <f t="shared" si="18"/>
        <v>0</v>
      </c>
    </row>
    <row r="136" spans="1:8" ht="27" hidden="1" customHeight="1" x14ac:dyDescent="0.25">
      <c r="A136" s="113" t="s">
        <v>79</v>
      </c>
      <c r="B136" s="107" t="s">
        <v>55</v>
      </c>
      <c r="C136" s="107" t="s">
        <v>129</v>
      </c>
      <c r="D136" s="107" t="s">
        <v>142</v>
      </c>
      <c r="E136" s="107" t="s">
        <v>80</v>
      </c>
      <c r="F136" s="108"/>
      <c r="G136" s="108"/>
      <c r="H136" s="108"/>
    </row>
    <row r="137" spans="1:8" ht="27" hidden="1" customHeight="1" x14ac:dyDescent="0.25">
      <c r="A137" s="113"/>
      <c r="B137" s="107"/>
      <c r="C137" s="107"/>
      <c r="D137" s="107"/>
      <c r="E137" s="107"/>
      <c r="F137" s="108"/>
      <c r="G137" s="108"/>
      <c r="H137" s="108"/>
    </row>
    <row r="138" spans="1:8" ht="27" hidden="1" customHeight="1" x14ac:dyDescent="0.25">
      <c r="A138" s="113"/>
      <c r="B138" s="107"/>
      <c r="C138" s="107"/>
      <c r="D138" s="107"/>
      <c r="E138" s="107"/>
      <c r="F138" s="108"/>
      <c r="G138" s="108"/>
      <c r="H138" s="108"/>
    </row>
    <row r="139" spans="1:8" ht="27" hidden="1" customHeight="1" x14ac:dyDescent="0.25">
      <c r="A139" s="113"/>
      <c r="B139" s="107"/>
      <c r="C139" s="107"/>
      <c r="D139" s="107"/>
      <c r="E139" s="107"/>
      <c r="F139" s="108"/>
      <c r="G139" s="108"/>
      <c r="H139" s="108"/>
    </row>
    <row r="140" spans="1:8" ht="27" hidden="1" customHeight="1" x14ac:dyDescent="0.25">
      <c r="A140" s="113"/>
      <c r="B140" s="107"/>
      <c r="C140" s="107"/>
      <c r="D140" s="107"/>
      <c r="E140" s="107"/>
      <c r="F140" s="108"/>
      <c r="G140" s="108"/>
      <c r="H140" s="108"/>
    </row>
    <row r="141" spans="1:8" ht="81.75" hidden="1" customHeight="1" x14ac:dyDescent="0.25">
      <c r="A141" s="122" t="s">
        <v>143</v>
      </c>
      <c r="B141" s="107" t="s">
        <v>55</v>
      </c>
      <c r="C141" s="107" t="s">
        <v>129</v>
      </c>
      <c r="D141" s="107" t="s">
        <v>144</v>
      </c>
      <c r="E141" s="107" t="s">
        <v>58</v>
      </c>
      <c r="F141" s="108">
        <f t="shared" ref="F141:H143" si="19">F142</f>
        <v>0</v>
      </c>
      <c r="G141" s="108">
        <f t="shared" si="19"/>
        <v>0</v>
      </c>
      <c r="H141" s="108">
        <f t="shared" si="19"/>
        <v>0</v>
      </c>
    </row>
    <row r="142" spans="1:8" ht="18.75" hidden="1" customHeight="1" x14ac:dyDescent="0.25">
      <c r="A142" s="122" t="s">
        <v>134</v>
      </c>
      <c r="B142" s="107" t="s">
        <v>55</v>
      </c>
      <c r="C142" s="107" t="s">
        <v>129</v>
      </c>
      <c r="D142" s="107" t="s">
        <v>145</v>
      </c>
      <c r="E142" s="107" t="s">
        <v>58</v>
      </c>
      <c r="F142" s="108">
        <f t="shared" si="19"/>
        <v>0</v>
      </c>
      <c r="G142" s="108">
        <f t="shared" si="19"/>
        <v>0</v>
      </c>
      <c r="H142" s="108">
        <f t="shared" si="19"/>
        <v>0</v>
      </c>
    </row>
    <row r="143" spans="1:8" ht="27" hidden="1" customHeight="1" x14ac:dyDescent="0.25">
      <c r="A143" s="113" t="s">
        <v>77</v>
      </c>
      <c r="B143" s="107" t="s">
        <v>55</v>
      </c>
      <c r="C143" s="107" t="s">
        <v>129</v>
      </c>
      <c r="D143" s="107" t="s">
        <v>145</v>
      </c>
      <c r="E143" s="107" t="s">
        <v>78</v>
      </c>
      <c r="F143" s="108">
        <f t="shared" si="19"/>
        <v>0</v>
      </c>
      <c r="G143" s="108">
        <f t="shared" si="19"/>
        <v>0</v>
      </c>
      <c r="H143" s="108">
        <f t="shared" si="19"/>
        <v>0</v>
      </c>
    </row>
    <row r="144" spans="1:8" ht="27" hidden="1" customHeight="1" x14ac:dyDescent="0.25">
      <c r="A144" s="113" t="s">
        <v>79</v>
      </c>
      <c r="B144" s="107" t="s">
        <v>55</v>
      </c>
      <c r="C144" s="107" t="s">
        <v>129</v>
      </c>
      <c r="D144" s="107" t="s">
        <v>145</v>
      </c>
      <c r="E144" s="107" t="s">
        <v>80</v>
      </c>
      <c r="F144" s="108"/>
      <c r="G144" s="108"/>
      <c r="H144" s="108"/>
    </row>
    <row r="145" spans="1:8" ht="81" customHeight="1" x14ac:dyDescent="0.25">
      <c r="A145" s="143" t="s">
        <v>143</v>
      </c>
      <c r="B145" s="107" t="s">
        <v>55</v>
      </c>
      <c r="C145" s="107" t="s">
        <v>129</v>
      </c>
      <c r="D145" s="107" t="s">
        <v>144</v>
      </c>
      <c r="E145" s="107" t="s">
        <v>58</v>
      </c>
      <c r="F145" s="108">
        <f>F146</f>
        <v>4.5</v>
      </c>
      <c r="G145" s="108">
        <v>0</v>
      </c>
      <c r="H145" s="108">
        <v>0</v>
      </c>
    </row>
    <row r="146" spans="1:8" ht="27" customHeight="1" x14ac:dyDescent="0.25">
      <c r="A146" s="113" t="s">
        <v>134</v>
      </c>
      <c r="B146" s="107" t="s">
        <v>55</v>
      </c>
      <c r="C146" s="107" t="s">
        <v>129</v>
      </c>
      <c r="D146" s="107" t="s">
        <v>145</v>
      </c>
      <c r="E146" s="107" t="s">
        <v>58</v>
      </c>
      <c r="F146" s="108">
        <f>F147</f>
        <v>4.5</v>
      </c>
      <c r="G146" s="108">
        <v>0</v>
      </c>
      <c r="H146" s="108">
        <v>0</v>
      </c>
    </row>
    <row r="147" spans="1:8" ht="27" customHeight="1" x14ac:dyDescent="0.25">
      <c r="A147" s="113" t="s">
        <v>77</v>
      </c>
      <c r="B147" s="107" t="s">
        <v>55</v>
      </c>
      <c r="C147" s="107" t="s">
        <v>129</v>
      </c>
      <c r="D147" s="107" t="s">
        <v>145</v>
      </c>
      <c r="E147" s="107" t="s">
        <v>78</v>
      </c>
      <c r="F147" s="108">
        <f>F148</f>
        <v>4.5</v>
      </c>
      <c r="G147" s="108">
        <v>0</v>
      </c>
      <c r="H147" s="108">
        <v>0</v>
      </c>
    </row>
    <row r="148" spans="1:8" ht="31.5" customHeight="1" x14ac:dyDescent="0.25">
      <c r="A148" s="113" t="s">
        <v>79</v>
      </c>
      <c r="B148" s="107" t="s">
        <v>55</v>
      </c>
      <c r="C148" s="107" t="s">
        <v>129</v>
      </c>
      <c r="D148" s="107" t="s">
        <v>145</v>
      </c>
      <c r="E148" s="107" t="s">
        <v>80</v>
      </c>
      <c r="F148" s="108">
        <v>4.5</v>
      </c>
      <c r="G148" s="108">
        <v>0</v>
      </c>
      <c r="H148" s="108">
        <v>0</v>
      </c>
    </row>
    <row r="149" spans="1:8" ht="43.5" customHeight="1" x14ac:dyDescent="0.25">
      <c r="A149" s="113" t="s">
        <v>146</v>
      </c>
      <c r="B149" s="107" t="s">
        <v>55</v>
      </c>
      <c r="C149" s="107" t="s">
        <v>129</v>
      </c>
      <c r="D149" s="107" t="s">
        <v>147</v>
      </c>
      <c r="E149" s="107" t="s">
        <v>58</v>
      </c>
      <c r="F149" s="108">
        <f t="shared" ref="F149:H151" si="20">F150</f>
        <v>16.899999999999999</v>
      </c>
      <c r="G149" s="108">
        <f t="shared" si="20"/>
        <v>0</v>
      </c>
      <c r="H149" s="108">
        <f t="shared" si="20"/>
        <v>0</v>
      </c>
    </row>
    <row r="150" spans="1:8" ht="19.5" customHeight="1" x14ac:dyDescent="0.25">
      <c r="A150" s="122" t="s">
        <v>134</v>
      </c>
      <c r="B150" s="107" t="s">
        <v>55</v>
      </c>
      <c r="C150" s="107" t="s">
        <v>129</v>
      </c>
      <c r="D150" s="107" t="s">
        <v>148</v>
      </c>
      <c r="E150" s="107" t="s">
        <v>58</v>
      </c>
      <c r="F150" s="108">
        <f t="shared" si="20"/>
        <v>16.899999999999999</v>
      </c>
      <c r="G150" s="108">
        <f t="shared" si="20"/>
        <v>0</v>
      </c>
      <c r="H150" s="108">
        <f t="shared" si="20"/>
        <v>0</v>
      </c>
    </row>
    <row r="151" spans="1:8" ht="27" customHeight="1" x14ac:dyDescent="0.25">
      <c r="A151" s="113" t="s">
        <v>77</v>
      </c>
      <c r="B151" s="107" t="s">
        <v>55</v>
      </c>
      <c r="C151" s="107" t="s">
        <v>129</v>
      </c>
      <c r="D151" s="107" t="s">
        <v>148</v>
      </c>
      <c r="E151" s="107" t="s">
        <v>78</v>
      </c>
      <c r="F151" s="108">
        <f t="shared" si="20"/>
        <v>16.899999999999999</v>
      </c>
      <c r="G151" s="108">
        <f t="shared" si="20"/>
        <v>0</v>
      </c>
      <c r="H151" s="108">
        <f t="shared" si="20"/>
        <v>0</v>
      </c>
    </row>
    <row r="152" spans="1:8" ht="27" customHeight="1" x14ac:dyDescent="0.25">
      <c r="A152" s="113" t="s">
        <v>79</v>
      </c>
      <c r="B152" s="107" t="s">
        <v>55</v>
      </c>
      <c r="C152" s="107" t="s">
        <v>129</v>
      </c>
      <c r="D152" s="107" t="s">
        <v>148</v>
      </c>
      <c r="E152" s="107" t="s">
        <v>80</v>
      </c>
      <c r="F152" s="108">
        <v>16.899999999999999</v>
      </c>
      <c r="G152" s="108">
        <v>0</v>
      </c>
      <c r="H152" s="108">
        <v>0</v>
      </c>
    </row>
    <row r="153" spans="1:8" ht="56.25" customHeight="1" x14ac:dyDescent="0.25">
      <c r="A153" s="113" t="s">
        <v>149</v>
      </c>
      <c r="B153" s="107" t="s">
        <v>55</v>
      </c>
      <c r="C153" s="107" t="s">
        <v>129</v>
      </c>
      <c r="D153" s="107" t="s">
        <v>150</v>
      </c>
      <c r="E153" s="107" t="s">
        <v>58</v>
      </c>
      <c r="F153" s="108">
        <f t="shared" ref="F153:H155" si="21">F154</f>
        <v>566.79999999999995</v>
      </c>
      <c r="G153" s="108">
        <f t="shared" si="21"/>
        <v>578.20000000000005</v>
      </c>
      <c r="H153" s="108">
        <f t="shared" si="21"/>
        <v>0</v>
      </c>
    </row>
    <row r="154" spans="1:8" ht="17.25" customHeight="1" x14ac:dyDescent="0.25">
      <c r="A154" s="122" t="s">
        <v>134</v>
      </c>
      <c r="B154" s="107" t="s">
        <v>55</v>
      </c>
      <c r="C154" s="107" t="s">
        <v>129</v>
      </c>
      <c r="D154" s="107" t="s">
        <v>151</v>
      </c>
      <c r="E154" s="107" t="s">
        <v>58</v>
      </c>
      <c r="F154" s="108">
        <f t="shared" si="21"/>
        <v>566.79999999999995</v>
      </c>
      <c r="G154" s="108">
        <f t="shared" si="21"/>
        <v>578.20000000000005</v>
      </c>
      <c r="H154" s="108">
        <f t="shared" si="21"/>
        <v>0</v>
      </c>
    </row>
    <row r="155" spans="1:8" ht="27" customHeight="1" x14ac:dyDescent="0.25">
      <c r="A155" s="113" t="s">
        <v>77</v>
      </c>
      <c r="B155" s="107" t="s">
        <v>55</v>
      </c>
      <c r="C155" s="107" t="s">
        <v>129</v>
      </c>
      <c r="D155" s="107" t="s">
        <v>151</v>
      </c>
      <c r="E155" s="107" t="s">
        <v>78</v>
      </c>
      <c r="F155" s="108">
        <f t="shared" si="21"/>
        <v>566.79999999999995</v>
      </c>
      <c r="G155" s="108">
        <f t="shared" si="21"/>
        <v>578.20000000000005</v>
      </c>
      <c r="H155" s="108">
        <f t="shared" si="21"/>
        <v>0</v>
      </c>
    </row>
    <row r="156" spans="1:8" ht="27" customHeight="1" x14ac:dyDescent="0.25">
      <c r="A156" s="113" t="s">
        <v>79</v>
      </c>
      <c r="B156" s="107" t="s">
        <v>55</v>
      </c>
      <c r="C156" s="107" t="s">
        <v>129</v>
      </c>
      <c r="D156" s="107" t="s">
        <v>151</v>
      </c>
      <c r="E156" s="107" t="s">
        <v>80</v>
      </c>
      <c r="F156" s="108">
        <v>566.79999999999995</v>
      </c>
      <c r="G156" s="108">
        <v>578.20000000000005</v>
      </c>
      <c r="H156" s="108">
        <v>0</v>
      </c>
    </row>
    <row r="157" spans="1:8" ht="64.5" x14ac:dyDescent="0.25">
      <c r="A157" s="113" t="s">
        <v>745</v>
      </c>
      <c r="B157" s="107" t="s">
        <v>55</v>
      </c>
      <c r="C157" s="107" t="s">
        <v>129</v>
      </c>
      <c r="D157" s="107" t="s">
        <v>153</v>
      </c>
      <c r="E157" s="107" t="s">
        <v>58</v>
      </c>
      <c r="F157" s="108">
        <f t="shared" ref="F157:H160" si="22">F158</f>
        <v>206</v>
      </c>
      <c r="G157" s="108">
        <f t="shared" si="22"/>
        <v>206</v>
      </c>
      <c r="H157" s="108">
        <f t="shared" si="22"/>
        <v>106</v>
      </c>
    </row>
    <row r="158" spans="1:8" ht="30" customHeight="1" x14ac:dyDescent="0.25">
      <c r="A158" s="113" t="s">
        <v>154</v>
      </c>
      <c r="B158" s="107" t="s">
        <v>55</v>
      </c>
      <c r="C158" s="107" t="s">
        <v>129</v>
      </c>
      <c r="D158" s="107" t="s">
        <v>155</v>
      </c>
      <c r="E158" s="107" t="s">
        <v>58</v>
      </c>
      <c r="F158" s="108">
        <f t="shared" si="22"/>
        <v>206</v>
      </c>
      <c r="G158" s="108">
        <f t="shared" si="22"/>
        <v>206</v>
      </c>
      <c r="H158" s="108">
        <f t="shared" si="22"/>
        <v>106</v>
      </c>
    </row>
    <row r="159" spans="1:8" ht="18" customHeight="1" x14ac:dyDescent="0.25">
      <c r="A159" s="113" t="s">
        <v>134</v>
      </c>
      <c r="B159" s="107" t="s">
        <v>55</v>
      </c>
      <c r="C159" s="107" t="s">
        <v>129</v>
      </c>
      <c r="D159" s="107" t="s">
        <v>156</v>
      </c>
      <c r="E159" s="107" t="s">
        <v>58</v>
      </c>
      <c r="F159" s="108">
        <f t="shared" si="22"/>
        <v>206</v>
      </c>
      <c r="G159" s="108">
        <f t="shared" si="22"/>
        <v>206</v>
      </c>
      <c r="H159" s="108">
        <f t="shared" si="22"/>
        <v>106</v>
      </c>
    </row>
    <row r="160" spans="1:8" ht="26.25" x14ac:dyDescent="0.25">
      <c r="A160" s="113" t="s">
        <v>77</v>
      </c>
      <c r="B160" s="107" t="s">
        <v>55</v>
      </c>
      <c r="C160" s="107" t="s">
        <v>129</v>
      </c>
      <c r="D160" s="107" t="s">
        <v>156</v>
      </c>
      <c r="E160" s="107" t="s">
        <v>78</v>
      </c>
      <c r="F160" s="108">
        <f t="shared" si="22"/>
        <v>206</v>
      </c>
      <c r="G160" s="108">
        <f t="shared" si="22"/>
        <v>206</v>
      </c>
      <c r="H160" s="108">
        <f t="shared" si="22"/>
        <v>106</v>
      </c>
    </row>
    <row r="161" spans="1:8" ht="30.75" customHeight="1" x14ac:dyDescent="0.25">
      <c r="A161" s="113" t="s">
        <v>79</v>
      </c>
      <c r="B161" s="107" t="s">
        <v>55</v>
      </c>
      <c r="C161" s="107" t="s">
        <v>129</v>
      </c>
      <c r="D161" s="107" t="s">
        <v>156</v>
      </c>
      <c r="E161" s="107" t="s">
        <v>80</v>
      </c>
      <c r="F161" s="108">
        <v>206</v>
      </c>
      <c r="G161" s="108">
        <v>206</v>
      </c>
      <c r="H161" s="108">
        <v>106</v>
      </c>
    </row>
    <row r="162" spans="1:8" ht="51" customHeight="1" x14ac:dyDescent="0.25">
      <c r="A162" s="113" t="s">
        <v>637</v>
      </c>
      <c r="B162" s="107" t="s">
        <v>55</v>
      </c>
      <c r="C162" s="107" t="s">
        <v>129</v>
      </c>
      <c r="D162" s="107" t="s">
        <v>638</v>
      </c>
      <c r="E162" s="107" t="s">
        <v>58</v>
      </c>
      <c r="F162" s="108">
        <f>F163</f>
        <v>1096.5</v>
      </c>
      <c r="G162" s="108">
        <f t="shared" ref="G162:H165" si="23">G163</f>
        <v>0</v>
      </c>
      <c r="H162" s="108">
        <f t="shared" si="23"/>
        <v>0</v>
      </c>
    </row>
    <row r="163" spans="1:8" ht="30.75" customHeight="1" x14ac:dyDescent="0.25">
      <c r="A163" s="113" t="s">
        <v>639</v>
      </c>
      <c r="B163" s="107" t="s">
        <v>55</v>
      </c>
      <c r="C163" s="107" t="s">
        <v>129</v>
      </c>
      <c r="D163" s="107" t="s">
        <v>640</v>
      </c>
      <c r="E163" s="107" t="s">
        <v>58</v>
      </c>
      <c r="F163" s="108">
        <f>F164+F169</f>
        <v>1096.5</v>
      </c>
      <c r="G163" s="108">
        <f t="shared" si="23"/>
        <v>0</v>
      </c>
      <c r="H163" s="108">
        <f t="shared" si="23"/>
        <v>0</v>
      </c>
    </row>
    <row r="164" spans="1:8" ht="22.5" customHeight="1" x14ac:dyDescent="0.25">
      <c r="A164" s="113" t="s">
        <v>134</v>
      </c>
      <c r="B164" s="107" t="s">
        <v>55</v>
      </c>
      <c r="C164" s="107" t="s">
        <v>129</v>
      </c>
      <c r="D164" s="107" t="s">
        <v>641</v>
      </c>
      <c r="E164" s="107" t="s">
        <v>58</v>
      </c>
      <c r="F164" s="108">
        <f>F165+F167+F172</f>
        <v>1096.5</v>
      </c>
      <c r="G164" s="108">
        <f t="shared" si="23"/>
        <v>0</v>
      </c>
      <c r="H164" s="108">
        <f t="shared" si="23"/>
        <v>0</v>
      </c>
    </row>
    <row r="165" spans="1:8" ht="30.75" hidden="1" customHeight="1" x14ac:dyDescent="0.25">
      <c r="A165" s="113" t="s">
        <v>77</v>
      </c>
      <c r="B165" s="107" t="s">
        <v>55</v>
      </c>
      <c r="C165" s="107" t="s">
        <v>129</v>
      </c>
      <c r="D165" s="107" t="s">
        <v>641</v>
      </c>
      <c r="E165" s="107" t="s">
        <v>78</v>
      </c>
      <c r="F165" s="108">
        <f>F166</f>
        <v>0</v>
      </c>
      <c r="G165" s="108">
        <f t="shared" si="23"/>
        <v>0</v>
      </c>
      <c r="H165" s="108">
        <f t="shared" si="23"/>
        <v>0</v>
      </c>
    </row>
    <row r="166" spans="1:8" ht="30.75" hidden="1" customHeight="1" x14ac:dyDescent="0.25">
      <c r="A166" s="113" t="s">
        <v>79</v>
      </c>
      <c r="B166" s="107" t="s">
        <v>55</v>
      </c>
      <c r="C166" s="107" t="s">
        <v>129</v>
      </c>
      <c r="D166" s="107" t="s">
        <v>641</v>
      </c>
      <c r="E166" s="107" t="s">
        <v>80</v>
      </c>
      <c r="F166" s="108"/>
      <c r="G166" s="108"/>
      <c r="H166" s="108"/>
    </row>
    <row r="167" spans="1:8" ht="23.25" customHeight="1" x14ac:dyDescent="0.25">
      <c r="A167" s="113" t="s">
        <v>81</v>
      </c>
      <c r="B167" s="107" t="s">
        <v>55</v>
      </c>
      <c r="C167" s="107" t="s">
        <v>129</v>
      </c>
      <c r="D167" s="107" t="s">
        <v>641</v>
      </c>
      <c r="E167" s="107" t="s">
        <v>82</v>
      </c>
      <c r="F167" s="108">
        <f>F168</f>
        <v>0.5</v>
      </c>
      <c r="G167" s="108">
        <v>0</v>
      </c>
      <c r="H167" s="108">
        <v>0</v>
      </c>
    </row>
    <row r="168" spans="1:8" ht="22.5" customHeight="1" x14ac:dyDescent="0.25">
      <c r="A168" s="113" t="s">
        <v>83</v>
      </c>
      <c r="B168" s="107" t="s">
        <v>55</v>
      </c>
      <c r="C168" s="107" t="s">
        <v>129</v>
      </c>
      <c r="D168" s="107" t="s">
        <v>641</v>
      </c>
      <c r="E168" s="107" t="s">
        <v>84</v>
      </c>
      <c r="F168" s="108">
        <f>2-1.5</f>
        <v>0.5</v>
      </c>
      <c r="G168" s="108">
        <v>0</v>
      </c>
      <c r="H168" s="108">
        <v>0</v>
      </c>
    </row>
    <row r="169" spans="1:8" ht="41.25" hidden="1" customHeight="1" x14ac:dyDescent="0.25">
      <c r="A169" s="113" t="s">
        <v>642</v>
      </c>
      <c r="B169" s="107" t="s">
        <v>55</v>
      </c>
      <c r="C169" s="107" t="s">
        <v>129</v>
      </c>
      <c r="D169" s="107" t="s">
        <v>643</v>
      </c>
      <c r="E169" s="107" t="s">
        <v>58</v>
      </c>
      <c r="F169" s="108">
        <f>F170</f>
        <v>0</v>
      </c>
      <c r="G169" s="108">
        <v>0</v>
      </c>
      <c r="H169" s="108">
        <v>0</v>
      </c>
    </row>
    <row r="170" spans="1:8" ht="27" hidden="1" customHeight="1" x14ac:dyDescent="0.25">
      <c r="A170" s="113" t="s">
        <v>77</v>
      </c>
      <c r="B170" s="107" t="s">
        <v>55</v>
      </c>
      <c r="C170" s="107" t="s">
        <v>129</v>
      </c>
      <c r="D170" s="107" t="s">
        <v>643</v>
      </c>
      <c r="E170" s="107" t="s">
        <v>78</v>
      </c>
      <c r="F170" s="108">
        <f>F171</f>
        <v>0</v>
      </c>
      <c r="G170" s="108">
        <v>0</v>
      </c>
      <c r="H170" s="108">
        <v>0</v>
      </c>
    </row>
    <row r="171" spans="1:8" ht="30.75" hidden="1" customHeight="1" x14ac:dyDescent="0.25">
      <c r="A171" s="113" t="s">
        <v>79</v>
      </c>
      <c r="B171" s="107" t="s">
        <v>55</v>
      </c>
      <c r="C171" s="107" t="s">
        <v>129</v>
      </c>
      <c r="D171" s="107" t="s">
        <v>643</v>
      </c>
      <c r="E171" s="107" t="s">
        <v>80</v>
      </c>
      <c r="F171" s="108"/>
      <c r="G171" s="108"/>
      <c r="H171" s="108"/>
    </row>
    <row r="172" spans="1:8" ht="30.75" customHeight="1" x14ac:dyDescent="0.25">
      <c r="A172" s="113" t="s">
        <v>77</v>
      </c>
      <c r="B172" s="107" t="s">
        <v>55</v>
      </c>
      <c r="C172" s="107" t="s">
        <v>129</v>
      </c>
      <c r="D172" s="107" t="s">
        <v>641</v>
      </c>
      <c r="E172" s="107" t="s">
        <v>78</v>
      </c>
      <c r="F172" s="108">
        <f>F173</f>
        <v>1096</v>
      </c>
      <c r="G172" s="108">
        <v>0</v>
      </c>
      <c r="H172" s="108">
        <v>0</v>
      </c>
    </row>
    <row r="173" spans="1:8" ht="30.75" customHeight="1" x14ac:dyDescent="0.25">
      <c r="A173" s="113" t="s">
        <v>79</v>
      </c>
      <c r="B173" s="107" t="s">
        <v>55</v>
      </c>
      <c r="C173" s="107" t="s">
        <v>129</v>
      </c>
      <c r="D173" s="107" t="s">
        <v>641</v>
      </c>
      <c r="E173" s="107" t="s">
        <v>80</v>
      </c>
      <c r="F173" s="108">
        <v>1096</v>
      </c>
      <c r="G173" s="108">
        <v>0</v>
      </c>
      <c r="H173" s="108">
        <v>0</v>
      </c>
    </row>
    <row r="174" spans="1:8" ht="30.75" hidden="1" customHeight="1" x14ac:dyDescent="0.25">
      <c r="A174" s="113"/>
      <c r="B174" s="107"/>
      <c r="C174" s="107"/>
      <c r="D174" s="107"/>
      <c r="E174" s="107"/>
      <c r="F174" s="108"/>
      <c r="G174" s="108"/>
      <c r="H174" s="108"/>
    </row>
    <row r="175" spans="1:8" s="106" customFormat="1" ht="56.25" customHeight="1" x14ac:dyDescent="0.25">
      <c r="A175" s="113" t="s">
        <v>157</v>
      </c>
      <c r="B175" s="128" t="s">
        <v>55</v>
      </c>
      <c r="C175" s="128" t="s">
        <v>129</v>
      </c>
      <c r="D175" s="128" t="s">
        <v>158</v>
      </c>
      <c r="E175" s="128" t="s">
        <v>58</v>
      </c>
      <c r="F175" s="129">
        <f t="shared" ref="F175:H179" si="24">F176</f>
        <v>87.6</v>
      </c>
      <c r="G175" s="129">
        <f t="shared" si="24"/>
        <v>0</v>
      </c>
      <c r="H175" s="129">
        <f t="shared" si="24"/>
        <v>0</v>
      </c>
    </row>
    <row r="176" spans="1:8" ht="44.25" customHeight="1" x14ac:dyDescent="0.25">
      <c r="A176" s="113" t="s">
        <v>159</v>
      </c>
      <c r="B176" s="107" t="s">
        <v>55</v>
      </c>
      <c r="C176" s="107" t="s">
        <v>129</v>
      </c>
      <c r="D176" s="107" t="s">
        <v>160</v>
      </c>
      <c r="E176" s="107" t="s">
        <v>58</v>
      </c>
      <c r="F176" s="108">
        <f t="shared" si="24"/>
        <v>87.6</v>
      </c>
      <c r="G176" s="108">
        <f t="shared" si="24"/>
        <v>0</v>
      </c>
      <c r="H176" s="108">
        <f t="shared" si="24"/>
        <v>0</v>
      </c>
    </row>
    <row r="177" spans="1:8" ht="43.5" customHeight="1" x14ac:dyDescent="0.25">
      <c r="A177" s="113" t="s">
        <v>161</v>
      </c>
      <c r="B177" s="107" t="s">
        <v>55</v>
      </c>
      <c r="C177" s="107" t="s">
        <v>129</v>
      </c>
      <c r="D177" s="107" t="s">
        <v>162</v>
      </c>
      <c r="E177" s="107" t="s">
        <v>58</v>
      </c>
      <c r="F177" s="108">
        <f t="shared" si="24"/>
        <v>87.6</v>
      </c>
      <c r="G177" s="108">
        <f t="shared" si="24"/>
        <v>0</v>
      </c>
      <c r="H177" s="108">
        <f t="shared" si="24"/>
        <v>0</v>
      </c>
    </row>
    <row r="178" spans="1:8" ht="18.75" customHeight="1" x14ac:dyDescent="0.25">
      <c r="A178" s="113" t="s">
        <v>134</v>
      </c>
      <c r="B178" s="107" t="s">
        <v>55</v>
      </c>
      <c r="C178" s="107" t="s">
        <v>129</v>
      </c>
      <c r="D178" s="107" t="s">
        <v>163</v>
      </c>
      <c r="E178" s="107" t="s">
        <v>58</v>
      </c>
      <c r="F178" s="108">
        <f t="shared" si="24"/>
        <v>87.6</v>
      </c>
      <c r="G178" s="108">
        <f t="shared" si="24"/>
        <v>0</v>
      </c>
      <c r="H178" s="108">
        <f t="shared" si="24"/>
        <v>0</v>
      </c>
    </row>
    <row r="179" spans="1:8" ht="26.25" customHeight="1" x14ac:dyDescent="0.25">
      <c r="A179" s="113" t="s">
        <v>77</v>
      </c>
      <c r="B179" s="107" t="s">
        <v>55</v>
      </c>
      <c r="C179" s="107" t="s">
        <v>129</v>
      </c>
      <c r="D179" s="107" t="s">
        <v>163</v>
      </c>
      <c r="E179" s="107" t="s">
        <v>78</v>
      </c>
      <c r="F179" s="108">
        <f t="shared" si="24"/>
        <v>87.6</v>
      </c>
      <c r="G179" s="108">
        <f t="shared" si="24"/>
        <v>0</v>
      </c>
      <c r="H179" s="108">
        <f t="shared" si="24"/>
        <v>0</v>
      </c>
    </row>
    <row r="180" spans="1:8" ht="31.5" customHeight="1" x14ac:dyDescent="0.25">
      <c r="A180" s="113" t="s">
        <v>79</v>
      </c>
      <c r="B180" s="107" t="s">
        <v>55</v>
      </c>
      <c r="C180" s="107" t="s">
        <v>129</v>
      </c>
      <c r="D180" s="107" t="s">
        <v>163</v>
      </c>
      <c r="E180" s="107" t="s">
        <v>80</v>
      </c>
      <c r="F180" s="108">
        <v>87.6</v>
      </c>
      <c r="G180" s="108">
        <v>0</v>
      </c>
      <c r="H180" s="108">
        <v>0</v>
      </c>
    </row>
    <row r="181" spans="1:8" ht="28.5" customHeight="1" x14ac:dyDescent="0.25">
      <c r="A181" s="113" t="s">
        <v>750</v>
      </c>
      <c r="B181" s="107" t="s">
        <v>55</v>
      </c>
      <c r="C181" s="107" t="s">
        <v>129</v>
      </c>
      <c r="D181" s="107" t="s">
        <v>164</v>
      </c>
      <c r="E181" s="107" t="s">
        <v>58</v>
      </c>
      <c r="F181" s="108">
        <f>F182+F193+F189</f>
        <v>890.7</v>
      </c>
      <c r="G181" s="108">
        <f t="shared" ref="G181:H181" si="25">G182+G193+G189</f>
        <v>1098.9000000000001</v>
      </c>
      <c r="H181" s="108">
        <f t="shared" si="25"/>
        <v>0</v>
      </c>
    </row>
    <row r="182" spans="1:8" ht="39" hidden="1" x14ac:dyDescent="0.25">
      <c r="A182" s="113" t="s">
        <v>165</v>
      </c>
      <c r="B182" s="107" t="s">
        <v>55</v>
      </c>
      <c r="C182" s="107" t="s">
        <v>129</v>
      </c>
      <c r="D182" s="107" t="s">
        <v>166</v>
      </c>
      <c r="E182" s="107" t="s">
        <v>58</v>
      </c>
      <c r="F182" s="108">
        <f t="shared" ref="F182:H184" si="26">F183</f>
        <v>0</v>
      </c>
      <c r="G182" s="108">
        <f t="shared" si="26"/>
        <v>0</v>
      </c>
      <c r="H182" s="108">
        <f t="shared" si="26"/>
        <v>0</v>
      </c>
    </row>
    <row r="183" spans="1:8" ht="15" hidden="1" x14ac:dyDescent="0.25">
      <c r="A183" s="113" t="s">
        <v>134</v>
      </c>
      <c r="B183" s="107" t="s">
        <v>55</v>
      </c>
      <c r="C183" s="107" t="s">
        <v>129</v>
      </c>
      <c r="D183" s="107" t="s">
        <v>167</v>
      </c>
      <c r="E183" s="107" t="s">
        <v>58</v>
      </c>
      <c r="F183" s="108">
        <f t="shared" si="26"/>
        <v>0</v>
      </c>
      <c r="G183" s="108">
        <f t="shared" si="26"/>
        <v>0</v>
      </c>
      <c r="H183" s="108">
        <f t="shared" si="26"/>
        <v>0</v>
      </c>
    </row>
    <row r="184" spans="1:8" ht="26.25" hidden="1" x14ac:dyDescent="0.25">
      <c r="A184" s="113" t="s">
        <v>77</v>
      </c>
      <c r="B184" s="107" t="s">
        <v>55</v>
      </c>
      <c r="C184" s="107" t="s">
        <v>129</v>
      </c>
      <c r="D184" s="107" t="s">
        <v>167</v>
      </c>
      <c r="E184" s="107" t="s">
        <v>78</v>
      </c>
      <c r="F184" s="108">
        <f t="shared" si="26"/>
        <v>0</v>
      </c>
      <c r="G184" s="108">
        <f t="shared" si="26"/>
        <v>0</v>
      </c>
      <c r="H184" s="108">
        <f t="shared" si="26"/>
        <v>0</v>
      </c>
    </row>
    <row r="185" spans="1:8" ht="39" hidden="1" x14ac:dyDescent="0.25">
      <c r="A185" s="113" t="s">
        <v>79</v>
      </c>
      <c r="B185" s="107" t="s">
        <v>55</v>
      </c>
      <c r="C185" s="107" t="s">
        <v>129</v>
      </c>
      <c r="D185" s="107" t="s">
        <v>167</v>
      </c>
      <c r="E185" s="107" t="s">
        <v>80</v>
      </c>
      <c r="F185" s="108">
        <v>0</v>
      </c>
      <c r="G185" s="108">
        <v>0</v>
      </c>
      <c r="H185" s="108">
        <v>0</v>
      </c>
    </row>
    <row r="186" spans="1:8" ht="15" hidden="1" x14ac:dyDescent="0.25">
      <c r="A186" s="113" t="s">
        <v>120</v>
      </c>
      <c r="B186" s="107" t="s">
        <v>55</v>
      </c>
      <c r="C186" s="107" t="s">
        <v>129</v>
      </c>
      <c r="D186" s="107" t="s">
        <v>168</v>
      </c>
      <c r="E186" s="107" t="s">
        <v>58</v>
      </c>
      <c r="F186" s="108">
        <f t="shared" ref="F186:H187" si="27">F187</f>
        <v>0</v>
      </c>
      <c r="G186" s="108">
        <f t="shared" si="27"/>
        <v>0</v>
      </c>
      <c r="H186" s="108">
        <f t="shared" si="27"/>
        <v>0</v>
      </c>
    </row>
    <row r="187" spans="1:8" ht="15" hidden="1" x14ac:dyDescent="0.25">
      <c r="A187" s="113" t="s">
        <v>169</v>
      </c>
      <c r="B187" s="107" t="s">
        <v>55</v>
      </c>
      <c r="C187" s="107" t="s">
        <v>129</v>
      </c>
      <c r="D187" s="107" t="s">
        <v>170</v>
      </c>
      <c r="E187" s="107" t="s">
        <v>58</v>
      </c>
      <c r="F187" s="108">
        <f t="shared" si="27"/>
        <v>0</v>
      </c>
      <c r="G187" s="108">
        <f t="shared" si="27"/>
        <v>0</v>
      </c>
      <c r="H187" s="108">
        <f t="shared" si="27"/>
        <v>0</v>
      </c>
    </row>
    <row r="188" spans="1:8" ht="15" hidden="1" x14ac:dyDescent="0.25">
      <c r="A188" s="113" t="s">
        <v>171</v>
      </c>
      <c r="B188" s="107" t="s">
        <v>55</v>
      </c>
      <c r="C188" s="107" t="s">
        <v>129</v>
      </c>
      <c r="D188" s="107" t="s">
        <v>170</v>
      </c>
      <c r="E188" s="107" t="s">
        <v>172</v>
      </c>
      <c r="F188" s="108">
        <v>0</v>
      </c>
      <c r="G188" s="108">
        <v>0</v>
      </c>
      <c r="H188" s="108">
        <v>0</v>
      </c>
    </row>
    <row r="189" spans="1:8" ht="39" x14ac:dyDescent="0.25">
      <c r="A189" s="113" t="s">
        <v>165</v>
      </c>
      <c r="B189" s="107" t="s">
        <v>55</v>
      </c>
      <c r="C189" s="107" t="s">
        <v>129</v>
      </c>
      <c r="D189" s="107" t="s">
        <v>166</v>
      </c>
      <c r="E189" s="107" t="s">
        <v>58</v>
      </c>
      <c r="F189" s="108">
        <f>F190</f>
        <v>360</v>
      </c>
      <c r="G189" s="108">
        <f t="shared" ref="G189:H191" si="28">G190</f>
        <v>0</v>
      </c>
      <c r="H189" s="108">
        <f t="shared" si="28"/>
        <v>0</v>
      </c>
    </row>
    <row r="190" spans="1:8" ht="15" x14ac:dyDescent="0.25">
      <c r="A190" s="113" t="s">
        <v>134</v>
      </c>
      <c r="B190" s="107" t="s">
        <v>55</v>
      </c>
      <c r="C190" s="107" t="s">
        <v>129</v>
      </c>
      <c r="D190" s="107" t="s">
        <v>167</v>
      </c>
      <c r="E190" s="107" t="s">
        <v>58</v>
      </c>
      <c r="F190" s="108">
        <f>F191</f>
        <v>360</v>
      </c>
      <c r="G190" s="108">
        <f t="shared" si="28"/>
        <v>0</v>
      </c>
      <c r="H190" s="108">
        <f t="shared" si="28"/>
        <v>0</v>
      </c>
    </row>
    <row r="191" spans="1:8" ht="26.25" x14ac:dyDescent="0.25">
      <c r="A191" s="113" t="s">
        <v>77</v>
      </c>
      <c r="B191" s="107" t="s">
        <v>55</v>
      </c>
      <c r="C191" s="107" t="s">
        <v>129</v>
      </c>
      <c r="D191" s="107" t="s">
        <v>167</v>
      </c>
      <c r="E191" s="107" t="s">
        <v>78</v>
      </c>
      <c r="F191" s="108">
        <f>F192</f>
        <v>360</v>
      </c>
      <c r="G191" s="108">
        <f t="shared" si="28"/>
        <v>0</v>
      </c>
      <c r="H191" s="108">
        <f t="shared" si="28"/>
        <v>0</v>
      </c>
    </row>
    <row r="192" spans="1:8" ht="39" x14ac:dyDescent="0.25">
      <c r="A192" s="113" t="s">
        <v>79</v>
      </c>
      <c r="B192" s="107" t="s">
        <v>55</v>
      </c>
      <c r="C192" s="107" t="s">
        <v>129</v>
      </c>
      <c r="D192" s="107" t="s">
        <v>167</v>
      </c>
      <c r="E192" s="107" t="s">
        <v>80</v>
      </c>
      <c r="F192" s="108">
        <v>360</v>
      </c>
      <c r="G192" s="108">
        <v>0</v>
      </c>
      <c r="H192" s="108">
        <v>0</v>
      </c>
    </row>
    <row r="193" spans="1:8" ht="31.5" customHeight="1" x14ac:dyDescent="0.25">
      <c r="A193" s="113" t="s">
        <v>173</v>
      </c>
      <c r="B193" s="107" t="s">
        <v>55</v>
      </c>
      <c r="C193" s="107" t="s">
        <v>129</v>
      </c>
      <c r="D193" s="107" t="s">
        <v>174</v>
      </c>
      <c r="E193" s="107" t="s">
        <v>58</v>
      </c>
      <c r="F193" s="108">
        <f t="shared" ref="F193:H195" si="29">F194</f>
        <v>530.70000000000005</v>
      </c>
      <c r="G193" s="108">
        <f t="shared" si="29"/>
        <v>1098.9000000000001</v>
      </c>
      <c r="H193" s="108">
        <f t="shared" si="29"/>
        <v>0</v>
      </c>
    </row>
    <row r="194" spans="1:8" ht="18.75" customHeight="1" x14ac:dyDescent="0.25">
      <c r="A194" s="113" t="s">
        <v>134</v>
      </c>
      <c r="B194" s="107" t="s">
        <v>55</v>
      </c>
      <c r="C194" s="107" t="s">
        <v>129</v>
      </c>
      <c r="D194" s="107" t="s">
        <v>175</v>
      </c>
      <c r="E194" s="107" t="s">
        <v>58</v>
      </c>
      <c r="F194" s="108">
        <f>F195+F205</f>
        <v>530.70000000000005</v>
      </c>
      <c r="G194" s="108">
        <f t="shared" si="29"/>
        <v>1098.9000000000001</v>
      </c>
      <c r="H194" s="108">
        <f t="shared" si="29"/>
        <v>0</v>
      </c>
    </row>
    <row r="195" spans="1:8" ht="26.25" x14ac:dyDescent="0.25">
      <c r="A195" s="113" t="s">
        <v>77</v>
      </c>
      <c r="B195" s="107" t="s">
        <v>55</v>
      </c>
      <c r="C195" s="107" t="s">
        <v>129</v>
      </c>
      <c r="D195" s="107" t="s">
        <v>175</v>
      </c>
      <c r="E195" s="107" t="s">
        <v>78</v>
      </c>
      <c r="F195" s="108">
        <f t="shared" si="29"/>
        <v>442.90000000000009</v>
      </c>
      <c r="G195" s="108">
        <f t="shared" si="29"/>
        <v>1098.9000000000001</v>
      </c>
      <c r="H195" s="108">
        <f t="shared" si="29"/>
        <v>0</v>
      </c>
    </row>
    <row r="196" spans="1:8" ht="29.25" customHeight="1" x14ac:dyDescent="0.25">
      <c r="A196" s="113" t="s">
        <v>79</v>
      </c>
      <c r="B196" s="107" t="s">
        <v>55</v>
      </c>
      <c r="C196" s="107" t="s">
        <v>129</v>
      </c>
      <c r="D196" s="107" t="s">
        <v>175</v>
      </c>
      <c r="E196" s="107" t="s">
        <v>80</v>
      </c>
      <c r="F196" s="108">
        <f>1098.9-500-56-100</f>
        <v>442.90000000000009</v>
      </c>
      <c r="G196" s="108">
        <v>1098.9000000000001</v>
      </c>
      <c r="H196" s="108">
        <v>0</v>
      </c>
    </row>
    <row r="197" spans="1:8" ht="51.75" hidden="1" x14ac:dyDescent="0.25">
      <c r="A197" s="113" t="s">
        <v>176</v>
      </c>
      <c r="B197" s="107" t="s">
        <v>55</v>
      </c>
      <c r="C197" s="107" t="s">
        <v>129</v>
      </c>
      <c r="D197" s="107" t="s">
        <v>177</v>
      </c>
      <c r="E197" s="107" t="s">
        <v>58</v>
      </c>
      <c r="F197" s="108">
        <f t="shared" ref="F197:H199" si="30">F198</f>
        <v>0</v>
      </c>
      <c r="G197" s="108">
        <f t="shared" si="30"/>
        <v>0</v>
      </c>
      <c r="H197" s="108">
        <f t="shared" si="30"/>
        <v>0</v>
      </c>
    </row>
    <row r="198" spans="1:8" ht="15" hidden="1" x14ac:dyDescent="0.25">
      <c r="A198" s="113" t="s">
        <v>134</v>
      </c>
      <c r="B198" s="107" t="s">
        <v>55</v>
      </c>
      <c r="C198" s="107" t="s">
        <v>129</v>
      </c>
      <c r="D198" s="107" t="s">
        <v>178</v>
      </c>
      <c r="E198" s="107" t="s">
        <v>58</v>
      </c>
      <c r="F198" s="108">
        <f t="shared" si="30"/>
        <v>0</v>
      </c>
      <c r="G198" s="108">
        <f t="shared" si="30"/>
        <v>0</v>
      </c>
      <c r="H198" s="108">
        <f t="shared" si="30"/>
        <v>0</v>
      </c>
    </row>
    <row r="199" spans="1:8" ht="39" hidden="1" x14ac:dyDescent="0.25">
      <c r="A199" s="113" t="s">
        <v>179</v>
      </c>
      <c r="B199" s="107" t="s">
        <v>55</v>
      </c>
      <c r="C199" s="107" t="s">
        <v>129</v>
      </c>
      <c r="D199" s="107" t="s">
        <v>178</v>
      </c>
      <c r="E199" s="107" t="s">
        <v>180</v>
      </c>
      <c r="F199" s="108">
        <f t="shared" si="30"/>
        <v>0</v>
      </c>
      <c r="G199" s="108">
        <f t="shared" si="30"/>
        <v>0</v>
      </c>
      <c r="H199" s="108">
        <f t="shared" si="30"/>
        <v>0</v>
      </c>
    </row>
    <row r="200" spans="1:8" ht="15" hidden="1" x14ac:dyDescent="0.25">
      <c r="A200" s="113" t="s">
        <v>181</v>
      </c>
      <c r="B200" s="107" t="s">
        <v>55</v>
      </c>
      <c r="C200" s="107" t="s">
        <v>129</v>
      </c>
      <c r="D200" s="107" t="s">
        <v>178</v>
      </c>
      <c r="E200" s="107" t="s">
        <v>182</v>
      </c>
      <c r="F200" s="108">
        <v>0</v>
      </c>
      <c r="G200" s="108">
        <v>0</v>
      </c>
      <c r="H200" s="108">
        <v>0</v>
      </c>
    </row>
    <row r="201" spans="1:8" ht="26.25" hidden="1" x14ac:dyDescent="0.25">
      <c r="A201" s="113" t="s">
        <v>183</v>
      </c>
      <c r="B201" s="107" t="s">
        <v>55</v>
      </c>
      <c r="C201" s="107" t="s">
        <v>129</v>
      </c>
      <c r="D201" s="107" t="s">
        <v>184</v>
      </c>
      <c r="E201" s="107" t="s">
        <v>58</v>
      </c>
      <c r="F201" s="108">
        <f t="shared" ref="F201:H203" si="31">F202</f>
        <v>0</v>
      </c>
      <c r="G201" s="108">
        <f t="shared" si="31"/>
        <v>0</v>
      </c>
      <c r="H201" s="108">
        <f t="shared" si="31"/>
        <v>0</v>
      </c>
    </row>
    <row r="202" spans="1:8" ht="15" hidden="1" x14ac:dyDescent="0.25">
      <c r="A202" s="113" t="s">
        <v>134</v>
      </c>
      <c r="B202" s="107" t="s">
        <v>55</v>
      </c>
      <c r="C202" s="107" t="s">
        <v>129</v>
      </c>
      <c r="D202" s="107" t="s">
        <v>185</v>
      </c>
      <c r="E202" s="107" t="s">
        <v>58</v>
      </c>
      <c r="F202" s="108">
        <f t="shared" si="31"/>
        <v>0</v>
      </c>
      <c r="G202" s="108">
        <f t="shared" si="31"/>
        <v>0</v>
      </c>
      <c r="H202" s="108">
        <f t="shared" si="31"/>
        <v>0</v>
      </c>
    </row>
    <row r="203" spans="1:8" ht="26.25" hidden="1" x14ac:dyDescent="0.25">
      <c r="A203" s="113" t="s">
        <v>77</v>
      </c>
      <c r="B203" s="107" t="s">
        <v>55</v>
      </c>
      <c r="C203" s="107" t="s">
        <v>129</v>
      </c>
      <c r="D203" s="107" t="s">
        <v>185</v>
      </c>
      <c r="E203" s="107" t="s">
        <v>78</v>
      </c>
      <c r="F203" s="108">
        <f t="shared" si="31"/>
        <v>0</v>
      </c>
      <c r="G203" s="108">
        <f t="shared" si="31"/>
        <v>0</v>
      </c>
      <c r="H203" s="108">
        <f t="shared" si="31"/>
        <v>0</v>
      </c>
    </row>
    <row r="204" spans="1:8" ht="39" hidden="1" x14ac:dyDescent="0.25">
      <c r="A204" s="113" t="s">
        <v>79</v>
      </c>
      <c r="B204" s="107" t="s">
        <v>55</v>
      </c>
      <c r="C204" s="107" t="s">
        <v>129</v>
      </c>
      <c r="D204" s="107" t="s">
        <v>185</v>
      </c>
      <c r="E204" s="107" t="s">
        <v>80</v>
      </c>
      <c r="F204" s="108"/>
      <c r="G204" s="108"/>
      <c r="H204" s="108"/>
    </row>
    <row r="205" spans="1:8" ht="15" x14ac:dyDescent="0.25">
      <c r="A205" s="113" t="s">
        <v>81</v>
      </c>
      <c r="B205" s="107" t="s">
        <v>55</v>
      </c>
      <c r="C205" s="107" t="s">
        <v>129</v>
      </c>
      <c r="D205" s="107" t="s">
        <v>175</v>
      </c>
      <c r="E205" s="107" t="s">
        <v>82</v>
      </c>
      <c r="F205" s="108">
        <f>F206</f>
        <v>87.8</v>
      </c>
      <c r="G205" s="108">
        <v>0</v>
      </c>
      <c r="H205" s="108">
        <v>0</v>
      </c>
    </row>
    <row r="206" spans="1:8" ht="15" x14ac:dyDescent="0.25">
      <c r="A206" s="113" t="s">
        <v>83</v>
      </c>
      <c r="B206" s="107" t="s">
        <v>55</v>
      </c>
      <c r="C206" s="107" t="s">
        <v>129</v>
      </c>
      <c r="D206" s="107" t="s">
        <v>175</v>
      </c>
      <c r="E206" s="107" t="s">
        <v>84</v>
      </c>
      <c r="F206" s="108">
        <f>83.6+4.2</f>
        <v>87.8</v>
      </c>
      <c r="G206" s="108">
        <v>0</v>
      </c>
      <c r="H206" s="108">
        <v>0</v>
      </c>
    </row>
    <row r="207" spans="1:8" ht="15" hidden="1" x14ac:dyDescent="0.25">
      <c r="A207" s="113"/>
      <c r="B207" s="107"/>
      <c r="C207" s="107"/>
      <c r="D207" s="107"/>
      <c r="E207" s="107"/>
      <c r="F207" s="108"/>
      <c r="G207" s="108"/>
      <c r="H207" s="108"/>
    </row>
    <row r="208" spans="1:8" ht="15" hidden="1" x14ac:dyDescent="0.25">
      <c r="A208" s="113"/>
      <c r="B208" s="107"/>
      <c r="C208" s="107"/>
      <c r="D208" s="107"/>
      <c r="E208" s="107"/>
      <c r="F208" s="108"/>
      <c r="G208" s="108"/>
      <c r="H208" s="108"/>
    </row>
    <row r="209" spans="1:8" ht="39" x14ac:dyDescent="0.25">
      <c r="A209" s="113" t="s">
        <v>744</v>
      </c>
      <c r="B209" s="107" t="s">
        <v>55</v>
      </c>
      <c r="C209" s="107" t="s">
        <v>129</v>
      </c>
      <c r="D209" s="107" t="s">
        <v>742</v>
      </c>
      <c r="E209" s="107" t="s">
        <v>58</v>
      </c>
      <c r="F209" s="108">
        <f t="shared" ref="F209:H211" si="32">F210</f>
        <v>0</v>
      </c>
      <c r="G209" s="108">
        <f t="shared" si="32"/>
        <v>0</v>
      </c>
      <c r="H209" s="108">
        <f>H210</f>
        <v>30</v>
      </c>
    </row>
    <row r="210" spans="1:8" ht="15" x14ac:dyDescent="0.25">
      <c r="A210" s="113" t="s">
        <v>134</v>
      </c>
      <c r="B210" s="107" t="s">
        <v>55</v>
      </c>
      <c r="C210" s="107" t="s">
        <v>129</v>
      </c>
      <c r="D210" s="107" t="s">
        <v>743</v>
      </c>
      <c r="E210" s="107" t="s">
        <v>58</v>
      </c>
      <c r="F210" s="108">
        <f t="shared" si="32"/>
        <v>0</v>
      </c>
      <c r="G210" s="108">
        <f t="shared" si="32"/>
        <v>0</v>
      </c>
      <c r="H210" s="108">
        <f t="shared" si="32"/>
        <v>30</v>
      </c>
    </row>
    <row r="211" spans="1:8" ht="15" x14ac:dyDescent="0.25">
      <c r="A211" s="113" t="s">
        <v>81</v>
      </c>
      <c r="B211" s="107" t="s">
        <v>55</v>
      </c>
      <c r="C211" s="107" t="s">
        <v>129</v>
      </c>
      <c r="D211" s="107" t="s">
        <v>743</v>
      </c>
      <c r="E211" s="107" t="s">
        <v>82</v>
      </c>
      <c r="F211" s="108">
        <f t="shared" si="32"/>
        <v>0</v>
      </c>
      <c r="G211" s="108">
        <f t="shared" si="32"/>
        <v>0</v>
      </c>
      <c r="H211" s="108">
        <f t="shared" si="32"/>
        <v>30</v>
      </c>
    </row>
    <row r="212" spans="1:8" ht="15" x14ac:dyDescent="0.25">
      <c r="A212" s="113" t="s">
        <v>83</v>
      </c>
      <c r="B212" s="107" t="s">
        <v>55</v>
      </c>
      <c r="C212" s="107" t="s">
        <v>129</v>
      </c>
      <c r="D212" s="107" t="s">
        <v>743</v>
      </c>
      <c r="E212" s="107" t="s">
        <v>84</v>
      </c>
      <c r="F212" s="108">
        <f>83.6+4.2-83.6-4.2</f>
        <v>0</v>
      </c>
      <c r="G212" s="108">
        <v>0</v>
      </c>
      <c r="H212" s="108">
        <v>30</v>
      </c>
    </row>
    <row r="213" spans="1:8" ht="51.75" x14ac:dyDescent="0.25">
      <c r="A213" s="113" t="s">
        <v>749</v>
      </c>
      <c r="B213" s="107" t="s">
        <v>55</v>
      </c>
      <c r="C213" s="107" t="s">
        <v>129</v>
      </c>
      <c r="D213" s="107" t="s">
        <v>746</v>
      </c>
      <c r="E213" s="107" t="s">
        <v>58</v>
      </c>
      <c r="F213" s="108">
        <f t="shared" ref="F213:H215" si="33">F214</f>
        <v>0</v>
      </c>
      <c r="G213" s="108">
        <f t="shared" si="33"/>
        <v>87.6</v>
      </c>
      <c r="H213" s="108">
        <f t="shared" si="33"/>
        <v>87.6</v>
      </c>
    </row>
    <row r="214" spans="1:8" ht="15" x14ac:dyDescent="0.25">
      <c r="A214" s="113" t="s">
        <v>134</v>
      </c>
      <c r="B214" s="107" t="s">
        <v>55</v>
      </c>
      <c r="C214" s="107" t="s">
        <v>129</v>
      </c>
      <c r="D214" s="107" t="s">
        <v>747</v>
      </c>
      <c r="E214" s="107" t="s">
        <v>58</v>
      </c>
      <c r="F214" s="108">
        <f t="shared" si="33"/>
        <v>0</v>
      </c>
      <c r="G214" s="108">
        <f t="shared" si="33"/>
        <v>87.6</v>
      </c>
      <c r="H214" s="108">
        <f t="shared" si="33"/>
        <v>87.6</v>
      </c>
    </row>
    <row r="215" spans="1:8" ht="26.25" x14ac:dyDescent="0.25">
      <c r="A215" s="113" t="s">
        <v>77</v>
      </c>
      <c r="B215" s="107" t="s">
        <v>55</v>
      </c>
      <c r="C215" s="107" t="s">
        <v>129</v>
      </c>
      <c r="D215" s="107" t="s">
        <v>747</v>
      </c>
      <c r="E215" s="107" t="s">
        <v>78</v>
      </c>
      <c r="F215" s="108">
        <f t="shared" si="33"/>
        <v>0</v>
      </c>
      <c r="G215" s="108">
        <f t="shared" si="33"/>
        <v>87.6</v>
      </c>
      <c r="H215" s="108">
        <f t="shared" si="33"/>
        <v>87.6</v>
      </c>
    </row>
    <row r="216" spans="1:8" ht="27.75" customHeight="1" x14ac:dyDescent="0.25">
      <c r="A216" s="113" t="s">
        <v>79</v>
      </c>
      <c r="B216" s="107" t="s">
        <v>55</v>
      </c>
      <c r="C216" s="107" t="s">
        <v>129</v>
      </c>
      <c r="D216" s="107" t="s">
        <v>747</v>
      </c>
      <c r="E216" s="107" t="s">
        <v>80</v>
      </c>
      <c r="F216" s="108">
        <v>0</v>
      </c>
      <c r="G216" s="108">
        <v>87.6</v>
      </c>
      <c r="H216" s="108">
        <v>87.6</v>
      </c>
    </row>
    <row r="217" spans="1:8" ht="39" x14ac:dyDescent="0.25">
      <c r="A217" s="113" t="s">
        <v>186</v>
      </c>
      <c r="B217" s="107" t="s">
        <v>55</v>
      </c>
      <c r="C217" s="107" t="s">
        <v>129</v>
      </c>
      <c r="D217" s="107" t="s">
        <v>187</v>
      </c>
      <c r="E217" s="107" t="s">
        <v>58</v>
      </c>
      <c r="F217" s="108">
        <f>F218+F221+F224+F230+F227</f>
        <v>5434.8</v>
      </c>
      <c r="G217" s="108">
        <f t="shared" ref="G217:H217" si="34">G218+G221+G224+G230</f>
        <v>4564.8</v>
      </c>
      <c r="H217" s="108">
        <f t="shared" si="34"/>
        <v>3373</v>
      </c>
    </row>
    <row r="218" spans="1:8" ht="54" customHeight="1" x14ac:dyDescent="0.25">
      <c r="A218" s="113" t="s">
        <v>188</v>
      </c>
      <c r="B218" s="107" t="s">
        <v>55</v>
      </c>
      <c r="C218" s="107" t="s">
        <v>129</v>
      </c>
      <c r="D218" s="107" t="s">
        <v>189</v>
      </c>
      <c r="E218" s="107" t="s">
        <v>58</v>
      </c>
      <c r="F218" s="108">
        <f t="shared" ref="F218:H219" si="35">F219</f>
        <v>352.7</v>
      </c>
      <c r="G218" s="108">
        <f t="shared" si="35"/>
        <v>496</v>
      </c>
      <c r="H218" s="108">
        <f t="shared" si="35"/>
        <v>300</v>
      </c>
    </row>
    <row r="219" spans="1:8" ht="15" x14ac:dyDescent="0.25">
      <c r="A219" s="113" t="s">
        <v>81</v>
      </c>
      <c r="B219" s="107" t="s">
        <v>55</v>
      </c>
      <c r="C219" s="107" t="s">
        <v>129</v>
      </c>
      <c r="D219" s="107" t="s">
        <v>189</v>
      </c>
      <c r="E219" s="107" t="s">
        <v>82</v>
      </c>
      <c r="F219" s="108">
        <f t="shared" si="35"/>
        <v>352.7</v>
      </c>
      <c r="G219" s="108">
        <f t="shared" si="35"/>
        <v>496</v>
      </c>
      <c r="H219" s="108">
        <f t="shared" si="35"/>
        <v>300</v>
      </c>
    </row>
    <row r="220" spans="1:8" ht="15" x14ac:dyDescent="0.25">
      <c r="A220" s="113" t="s">
        <v>83</v>
      </c>
      <c r="B220" s="107" t="s">
        <v>55</v>
      </c>
      <c r="C220" s="107" t="s">
        <v>129</v>
      </c>
      <c r="D220" s="107" t="s">
        <v>189</v>
      </c>
      <c r="E220" s="107" t="s">
        <v>84</v>
      </c>
      <c r="F220" s="108">
        <f>357.2-4.5</f>
        <v>352.7</v>
      </c>
      <c r="G220" s="108">
        <v>496</v>
      </c>
      <c r="H220" s="108">
        <v>300</v>
      </c>
    </row>
    <row r="221" spans="1:8" ht="33" customHeight="1" x14ac:dyDescent="0.25">
      <c r="A221" s="113" t="s">
        <v>190</v>
      </c>
      <c r="B221" s="107" t="s">
        <v>55</v>
      </c>
      <c r="C221" s="107" t="s">
        <v>129</v>
      </c>
      <c r="D221" s="107" t="s">
        <v>191</v>
      </c>
      <c r="E221" s="107" t="s">
        <v>58</v>
      </c>
      <c r="F221" s="108">
        <f>F222+F233</f>
        <v>5082.1000000000004</v>
      </c>
      <c r="G221" s="108">
        <f>G222+G233</f>
        <v>4068.8</v>
      </c>
      <c r="H221" s="108">
        <f>H222+H233</f>
        <v>3073</v>
      </c>
    </row>
    <row r="222" spans="1:8" ht="70.5" customHeight="1" x14ac:dyDescent="0.25">
      <c r="A222" s="113" t="s">
        <v>67</v>
      </c>
      <c r="B222" s="107" t="s">
        <v>55</v>
      </c>
      <c r="C222" s="107" t="s">
        <v>129</v>
      </c>
      <c r="D222" s="107" t="s">
        <v>191</v>
      </c>
      <c r="E222" s="107" t="s">
        <v>68</v>
      </c>
      <c r="F222" s="108">
        <f>F223</f>
        <v>2556.2000000000003</v>
      </c>
      <c r="G222" s="108">
        <f>G223</f>
        <v>2600</v>
      </c>
      <c r="H222" s="108">
        <f>H223</f>
        <v>2600</v>
      </c>
    </row>
    <row r="223" spans="1:8" ht="18" customHeight="1" x14ac:dyDescent="0.25">
      <c r="A223" s="113" t="s">
        <v>192</v>
      </c>
      <c r="B223" s="107" t="s">
        <v>55</v>
      </c>
      <c r="C223" s="107" t="s">
        <v>129</v>
      </c>
      <c r="D223" s="107" t="s">
        <v>191</v>
      </c>
      <c r="E223" s="107" t="s">
        <v>193</v>
      </c>
      <c r="F223" s="108">
        <f>2545.4+8.3+2.5</f>
        <v>2556.2000000000003</v>
      </c>
      <c r="G223" s="108">
        <v>2600</v>
      </c>
      <c r="H223" s="108">
        <v>2600</v>
      </c>
    </row>
    <row r="224" spans="1:8" ht="36" hidden="1" customHeight="1" x14ac:dyDescent="0.25">
      <c r="A224" s="113" t="s">
        <v>644</v>
      </c>
      <c r="B224" s="107" t="s">
        <v>55</v>
      </c>
      <c r="C224" s="107" t="s">
        <v>129</v>
      </c>
      <c r="D224" s="107" t="s">
        <v>645</v>
      </c>
      <c r="E224" s="107" t="s">
        <v>58</v>
      </c>
      <c r="F224" s="108">
        <f>F225</f>
        <v>0</v>
      </c>
      <c r="G224" s="108">
        <f t="shared" ref="G224:H225" si="36">G225</f>
        <v>0</v>
      </c>
      <c r="H224" s="108">
        <f t="shared" si="36"/>
        <v>0</v>
      </c>
    </row>
    <row r="225" spans="1:8" ht="66" hidden="1" customHeight="1" x14ac:dyDescent="0.25">
      <c r="A225" s="113" t="s">
        <v>67</v>
      </c>
      <c r="B225" s="107" t="s">
        <v>55</v>
      </c>
      <c r="C225" s="107" t="s">
        <v>129</v>
      </c>
      <c r="D225" s="107" t="s">
        <v>645</v>
      </c>
      <c r="E225" s="107" t="s">
        <v>68</v>
      </c>
      <c r="F225" s="108">
        <f>F226</f>
        <v>0</v>
      </c>
      <c r="G225" s="108">
        <f t="shared" si="36"/>
        <v>0</v>
      </c>
      <c r="H225" s="108">
        <f t="shared" si="36"/>
        <v>0</v>
      </c>
    </row>
    <row r="226" spans="1:8" ht="18" hidden="1" customHeight="1" x14ac:dyDescent="0.25">
      <c r="A226" s="113" t="s">
        <v>192</v>
      </c>
      <c r="B226" s="107" t="s">
        <v>55</v>
      </c>
      <c r="C226" s="107" t="s">
        <v>129</v>
      </c>
      <c r="D226" s="107" t="s">
        <v>645</v>
      </c>
      <c r="E226" s="107" t="s">
        <v>193</v>
      </c>
      <c r="F226" s="108">
        <f>204.5-157.1-47.4</f>
        <v>0</v>
      </c>
      <c r="G226" s="108">
        <v>0</v>
      </c>
      <c r="H226" s="108">
        <v>0</v>
      </c>
    </row>
    <row r="227" spans="1:8" ht="43.5" hidden="1" customHeight="1" x14ac:dyDescent="0.25">
      <c r="A227" s="113" t="s">
        <v>642</v>
      </c>
      <c r="B227" s="107" t="s">
        <v>55</v>
      </c>
      <c r="C227" s="107" t="s">
        <v>129</v>
      </c>
      <c r="D227" s="107" t="s">
        <v>646</v>
      </c>
      <c r="E227" s="107" t="s">
        <v>58</v>
      </c>
      <c r="F227" s="108">
        <f>F228</f>
        <v>0</v>
      </c>
      <c r="G227" s="108">
        <v>0</v>
      </c>
      <c r="H227" s="108">
        <v>0</v>
      </c>
    </row>
    <row r="228" spans="1:8" ht="18" hidden="1" customHeight="1" x14ac:dyDescent="0.25">
      <c r="A228" s="113" t="s">
        <v>81</v>
      </c>
      <c r="B228" s="107" t="s">
        <v>55</v>
      </c>
      <c r="C228" s="107" t="s">
        <v>129</v>
      </c>
      <c r="D228" s="107" t="s">
        <v>646</v>
      </c>
      <c r="E228" s="107" t="s">
        <v>82</v>
      </c>
      <c r="F228" s="108">
        <f>F229</f>
        <v>0</v>
      </c>
      <c r="G228" s="108">
        <v>0</v>
      </c>
      <c r="H228" s="108">
        <v>0</v>
      </c>
    </row>
    <row r="229" spans="1:8" ht="18" hidden="1" customHeight="1" x14ac:dyDescent="0.25">
      <c r="A229" s="113" t="s">
        <v>83</v>
      </c>
      <c r="B229" s="107" t="s">
        <v>55</v>
      </c>
      <c r="C229" s="107" t="s">
        <v>129</v>
      </c>
      <c r="D229" s="107" t="s">
        <v>646</v>
      </c>
      <c r="E229" s="107" t="s">
        <v>84</v>
      </c>
      <c r="F229" s="108"/>
      <c r="G229" s="108"/>
      <c r="H229" s="108"/>
    </row>
    <row r="230" spans="1:8" ht="42.75" hidden="1" customHeight="1" x14ac:dyDescent="0.25">
      <c r="A230" s="113" t="s">
        <v>647</v>
      </c>
      <c r="B230" s="107" t="s">
        <v>55</v>
      </c>
      <c r="C230" s="107" t="s">
        <v>129</v>
      </c>
      <c r="D230" s="107" t="s">
        <v>648</v>
      </c>
      <c r="E230" s="107" t="s">
        <v>58</v>
      </c>
      <c r="F230" s="108">
        <f>F231</f>
        <v>0</v>
      </c>
      <c r="G230" s="108">
        <f t="shared" ref="G230:H231" si="37">G231</f>
        <v>0</v>
      </c>
      <c r="H230" s="108">
        <f t="shared" si="37"/>
        <v>0</v>
      </c>
    </row>
    <row r="231" spans="1:8" ht="72" hidden="1" customHeight="1" x14ac:dyDescent="0.25">
      <c r="A231" s="113" t="s">
        <v>67</v>
      </c>
      <c r="B231" s="107" t="s">
        <v>55</v>
      </c>
      <c r="C231" s="107" t="s">
        <v>129</v>
      </c>
      <c r="D231" s="107" t="s">
        <v>648</v>
      </c>
      <c r="E231" s="107" t="s">
        <v>68</v>
      </c>
      <c r="F231" s="108">
        <f>F232</f>
        <v>0</v>
      </c>
      <c r="G231" s="108">
        <f t="shared" si="37"/>
        <v>0</v>
      </c>
      <c r="H231" s="108">
        <f t="shared" si="37"/>
        <v>0</v>
      </c>
    </row>
    <row r="232" spans="1:8" ht="18" hidden="1" customHeight="1" x14ac:dyDescent="0.25">
      <c r="A232" s="113" t="s">
        <v>192</v>
      </c>
      <c r="B232" s="107" t="s">
        <v>55</v>
      </c>
      <c r="C232" s="107" t="s">
        <v>129</v>
      </c>
      <c r="D232" s="107" t="s">
        <v>648</v>
      </c>
      <c r="E232" s="107" t="s">
        <v>193</v>
      </c>
      <c r="F232" s="108">
        <f>10.8-8.3-2.5</f>
        <v>0</v>
      </c>
      <c r="G232" s="108">
        <v>0</v>
      </c>
      <c r="H232" s="108">
        <v>0</v>
      </c>
    </row>
    <row r="233" spans="1:8" ht="26.25" x14ac:dyDescent="0.25">
      <c r="A233" s="113" t="s">
        <v>77</v>
      </c>
      <c r="B233" s="107" t="s">
        <v>55</v>
      </c>
      <c r="C233" s="107" t="s">
        <v>129</v>
      </c>
      <c r="D233" s="107" t="s">
        <v>191</v>
      </c>
      <c r="E233" s="107" t="s">
        <v>78</v>
      </c>
      <c r="F233" s="108">
        <f>F234</f>
        <v>2525.9</v>
      </c>
      <c r="G233" s="108">
        <f>G234</f>
        <v>1468.8</v>
      </c>
      <c r="H233" s="108">
        <f>H234</f>
        <v>473</v>
      </c>
    </row>
    <row r="234" spans="1:8" ht="39" x14ac:dyDescent="0.25">
      <c r="A234" s="113" t="s">
        <v>79</v>
      </c>
      <c r="B234" s="107" t="s">
        <v>55</v>
      </c>
      <c r="C234" s="107" t="s">
        <v>129</v>
      </c>
      <c r="D234" s="107" t="s">
        <v>191</v>
      </c>
      <c r="E234" s="107" t="s">
        <v>80</v>
      </c>
      <c r="F234" s="108">
        <v>2525.9</v>
      </c>
      <c r="G234" s="108">
        <f>1757.3-288.5</f>
        <v>1468.8</v>
      </c>
      <c r="H234" s="108">
        <f>700-227</f>
        <v>473</v>
      </c>
    </row>
    <row r="235" spans="1:8" ht="15" x14ac:dyDescent="0.25">
      <c r="A235" s="113" t="s">
        <v>194</v>
      </c>
      <c r="B235" s="107" t="s">
        <v>60</v>
      </c>
      <c r="C235" s="107" t="s">
        <v>56</v>
      </c>
      <c r="D235" s="107" t="s">
        <v>57</v>
      </c>
      <c r="E235" s="107" t="s">
        <v>58</v>
      </c>
      <c r="F235" s="108">
        <f t="shared" ref="F235:H240" si="38">F236</f>
        <v>82.899999999999991</v>
      </c>
      <c r="G235" s="108">
        <f t="shared" si="38"/>
        <v>82.9</v>
      </c>
      <c r="H235" s="108">
        <f t="shared" si="38"/>
        <v>82.9</v>
      </c>
    </row>
    <row r="236" spans="1:8" ht="20.25" customHeight="1" x14ac:dyDescent="0.25">
      <c r="A236" s="113" t="s">
        <v>195</v>
      </c>
      <c r="B236" s="107" t="s">
        <v>60</v>
      </c>
      <c r="C236" s="107" t="s">
        <v>196</v>
      </c>
      <c r="D236" s="107" t="s">
        <v>57</v>
      </c>
      <c r="E236" s="107" t="s">
        <v>58</v>
      </c>
      <c r="F236" s="108">
        <f t="shared" si="38"/>
        <v>82.899999999999991</v>
      </c>
      <c r="G236" s="108">
        <f t="shared" si="38"/>
        <v>82.9</v>
      </c>
      <c r="H236" s="108">
        <f t="shared" si="38"/>
        <v>82.9</v>
      </c>
    </row>
    <row r="237" spans="1:8" ht="30.75" customHeight="1" x14ac:dyDescent="0.25">
      <c r="A237" s="113" t="s">
        <v>61</v>
      </c>
      <c r="B237" s="107" t="s">
        <v>60</v>
      </c>
      <c r="C237" s="107" t="s">
        <v>196</v>
      </c>
      <c r="D237" s="107" t="s">
        <v>62</v>
      </c>
      <c r="E237" s="107" t="s">
        <v>58</v>
      </c>
      <c r="F237" s="108">
        <f t="shared" si="38"/>
        <v>82.899999999999991</v>
      </c>
      <c r="G237" s="108">
        <f t="shared" si="38"/>
        <v>82.9</v>
      </c>
      <c r="H237" s="108">
        <f t="shared" si="38"/>
        <v>82.9</v>
      </c>
    </row>
    <row r="238" spans="1:8" ht="30" customHeight="1" x14ac:dyDescent="0.25">
      <c r="A238" s="113" t="s">
        <v>63</v>
      </c>
      <c r="B238" s="107" t="s">
        <v>60</v>
      </c>
      <c r="C238" s="107" t="s">
        <v>196</v>
      </c>
      <c r="D238" s="107" t="s">
        <v>64</v>
      </c>
      <c r="E238" s="107" t="s">
        <v>58</v>
      </c>
      <c r="F238" s="108">
        <f t="shared" si="38"/>
        <v>82.899999999999991</v>
      </c>
      <c r="G238" s="108">
        <f t="shared" si="38"/>
        <v>82.9</v>
      </c>
      <c r="H238" s="108">
        <f t="shared" si="38"/>
        <v>82.9</v>
      </c>
    </row>
    <row r="239" spans="1:8" ht="30.75" customHeight="1" x14ac:dyDescent="0.25">
      <c r="A239" s="113" t="s">
        <v>197</v>
      </c>
      <c r="B239" s="107" t="s">
        <v>60</v>
      </c>
      <c r="C239" s="107" t="s">
        <v>196</v>
      </c>
      <c r="D239" s="107" t="s">
        <v>198</v>
      </c>
      <c r="E239" s="107" t="s">
        <v>58</v>
      </c>
      <c r="F239" s="108">
        <f>F240+F242</f>
        <v>82.899999999999991</v>
      </c>
      <c r="G239" s="108">
        <f t="shared" ref="G239:H239" si="39">G240+G242</f>
        <v>82.9</v>
      </c>
      <c r="H239" s="108">
        <f t="shared" si="39"/>
        <v>82.9</v>
      </c>
    </row>
    <row r="240" spans="1:8" ht="68.25" customHeight="1" x14ac:dyDescent="0.25">
      <c r="A240" s="113" t="s">
        <v>67</v>
      </c>
      <c r="B240" s="107" t="s">
        <v>60</v>
      </c>
      <c r="C240" s="107" t="s">
        <v>196</v>
      </c>
      <c r="D240" s="107" t="s">
        <v>198</v>
      </c>
      <c r="E240" s="107" t="s">
        <v>68</v>
      </c>
      <c r="F240" s="108">
        <f t="shared" si="38"/>
        <v>76.599999999999994</v>
      </c>
      <c r="G240" s="108">
        <f t="shared" si="38"/>
        <v>79.5</v>
      </c>
      <c r="H240" s="108">
        <f t="shared" si="38"/>
        <v>82.2</v>
      </c>
    </row>
    <row r="241" spans="1:8" ht="30.75" customHeight="1" x14ac:dyDescent="0.25">
      <c r="A241" s="113" t="s">
        <v>69</v>
      </c>
      <c r="B241" s="107" t="s">
        <v>60</v>
      </c>
      <c r="C241" s="107" t="s">
        <v>196</v>
      </c>
      <c r="D241" s="107" t="s">
        <v>198</v>
      </c>
      <c r="E241" s="107" t="s">
        <v>70</v>
      </c>
      <c r="F241" s="108">
        <f>76.3+0.3</f>
        <v>76.599999999999994</v>
      </c>
      <c r="G241" s="108">
        <f>79.2+0.3</f>
        <v>79.5</v>
      </c>
      <c r="H241" s="108">
        <f>81.9+0.3</f>
        <v>82.2</v>
      </c>
    </row>
    <row r="242" spans="1:8" ht="30.75" customHeight="1" x14ac:dyDescent="0.25">
      <c r="A242" s="113" t="s">
        <v>77</v>
      </c>
      <c r="B242" s="107" t="s">
        <v>60</v>
      </c>
      <c r="C242" s="107" t="s">
        <v>196</v>
      </c>
      <c r="D242" s="107" t="s">
        <v>198</v>
      </c>
      <c r="E242" s="107" t="s">
        <v>78</v>
      </c>
      <c r="F242" s="108">
        <f>F243</f>
        <v>6.3</v>
      </c>
      <c r="G242" s="108">
        <f t="shared" ref="G242:H242" si="40">G243</f>
        <v>3.4</v>
      </c>
      <c r="H242" s="108">
        <f t="shared" si="40"/>
        <v>0.7</v>
      </c>
    </row>
    <row r="243" spans="1:8" ht="30.75" customHeight="1" x14ac:dyDescent="0.25">
      <c r="A243" s="113" t="s">
        <v>79</v>
      </c>
      <c r="B243" s="107" t="s">
        <v>60</v>
      </c>
      <c r="C243" s="107" t="s">
        <v>196</v>
      </c>
      <c r="D243" s="107" t="s">
        <v>198</v>
      </c>
      <c r="E243" s="107" t="s">
        <v>80</v>
      </c>
      <c r="F243" s="108">
        <v>6.3</v>
      </c>
      <c r="G243" s="108">
        <v>3.4</v>
      </c>
      <c r="H243" s="108">
        <v>0.7</v>
      </c>
    </row>
    <row r="244" spans="1:8" ht="26.25" x14ac:dyDescent="0.25">
      <c r="A244" s="113" t="s">
        <v>199</v>
      </c>
      <c r="B244" s="107" t="s">
        <v>196</v>
      </c>
      <c r="C244" s="107" t="s">
        <v>56</v>
      </c>
      <c r="D244" s="107" t="s">
        <v>57</v>
      </c>
      <c r="E244" s="107" t="s">
        <v>58</v>
      </c>
      <c r="F244" s="108">
        <f t="shared" ref="F244:H244" si="41">F245</f>
        <v>3625.6</v>
      </c>
      <c r="G244" s="108">
        <f>G245</f>
        <v>2262.5</v>
      </c>
      <c r="H244" s="108">
        <f t="shared" si="41"/>
        <v>2251.5</v>
      </c>
    </row>
    <row r="245" spans="1:8" ht="39" x14ac:dyDescent="0.25">
      <c r="A245" s="113" t="s">
        <v>200</v>
      </c>
      <c r="B245" s="107" t="s">
        <v>196</v>
      </c>
      <c r="C245" s="107" t="s">
        <v>201</v>
      </c>
      <c r="D245" s="107" t="s">
        <v>57</v>
      </c>
      <c r="E245" s="107" t="s">
        <v>58</v>
      </c>
      <c r="F245" s="108">
        <f>F246+F299</f>
        <v>3625.6</v>
      </c>
      <c r="G245" s="108">
        <f>G246+G299</f>
        <v>2262.5</v>
      </c>
      <c r="H245" s="108">
        <f>H246+H299</f>
        <v>2251.5</v>
      </c>
    </row>
    <row r="246" spans="1:8" ht="51.75" x14ac:dyDescent="0.25">
      <c r="A246" s="113" t="s">
        <v>157</v>
      </c>
      <c r="B246" s="107" t="s">
        <v>196</v>
      </c>
      <c r="C246" s="107" t="s">
        <v>201</v>
      </c>
      <c r="D246" s="107" t="s">
        <v>158</v>
      </c>
      <c r="E246" s="107" t="s">
        <v>58</v>
      </c>
      <c r="F246" s="108">
        <f>F247+F281+F290</f>
        <v>3625.6</v>
      </c>
      <c r="G246" s="108">
        <f t="shared" ref="G246:H246" si="42">G247+G281+G290</f>
        <v>0</v>
      </c>
      <c r="H246" s="108">
        <f t="shared" si="42"/>
        <v>0</v>
      </c>
    </row>
    <row r="247" spans="1:8" ht="39" x14ac:dyDescent="0.25">
      <c r="A247" s="113" t="s">
        <v>202</v>
      </c>
      <c r="B247" s="107" t="s">
        <v>196</v>
      </c>
      <c r="C247" s="107" t="s">
        <v>201</v>
      </c>
      <c r="D247" s="107" t="s">
        <v>203</v>
      </c>
      <c r="E247" s="107" t="s">
        <v>58</v>
      </c>
      <c r="F247" s="108">
        <f>F248+F271+F267</f>
        <v>3113.6</v>
      </c>
      <c r="G247" s="108">
        <f>G248+G271+G267</f>
        <v>0</v>
      </c>
      <c r="H247" s="108">
        <f>H248+H271+H267</f>
        <v>0</v>
      </c>
    </row>
    <row r="248" spans="1:8" ht="83.25" customHeight="1" x14ac:dyDescent="0.25">
      <c r="A248" s="113" t="s">
        <v>204</v>
      </c>
      <c r="B248" s="107" t="s">
        <v>196</v>
      </c>
      <c r="C248" s="107" t="s">
        <v>201</v>
      </c>
      <c r="D248" s="107" t="s">
        <v>205</v>
      </c>
      <c r="E248" s="107" t="s">
        <v>58</v>
      </c>
      <c r="F248" s="108">
        <f>F249+F252+F255+F258</f>
        <v>3014.6</v>
      </c>
      <c r="G248" s="108">
        <f t="shared" ref="G248:H248" si="43">G249+G252+G255+G258</f>
        <v>0</v>
      </c>
      <c r="H248" s="108">
        <f t="shared" si="43"/>
        <v>0</v>
      </c>
    </row>
    <row r="249" spans="1:8" ht="51.75" x14ac:dyDescent="0.25">
      <c r="A249" s="113" t="s">
        <v>188</v>
      </c>
      <c r="B249" s="107" t="s">
        <v>196</v>
      </c>
      <c r="C249" s="107" t="s">
        <v>201</v>
      </c>
      <c r="D249" s="107" t="s">
        <v>206</v>
      </c>
      <c r="E249" s="107" t="s">
        <v>58</v>
      </c>
      <c r="F249" s="108">
        <f t="shared" ref="F249:H250" si="44">F250</f>
        <v>4</v>
      </c>
      <c r="G249" s="108">
        <f t="shared" si="44"/>
        <v>0</v>
      </c>
      <c r="H249" s="108">
        <f t="shared" si="44"/>
        <v>0</v>
      </c>
    </row>
    <row r="250" spans="1:8" ht="15" x14ac:dyDescent="0.25">
      <c r="A250" s="113" t="s">
        <v>81</v>
      </c>
      <c r="B250" s="107" t="s">
        <v>196</v>
      </c>
      <c r="C250" s="107" t="s">
        <v>201</v>
      </c>
      <c r="D250" s="107" t="s">
        <v>206</v>
      </c>
      <c r="E250" s="107" t="s">
        <v>82</v>
      </c>
      <c r="F250" s="108">
        <f t="shared" si="44"/>
        <v>4</v>
      </c>
      <c r="G250" s="108">
        <f t="shared" si="44"/>
        <v>0</v>
      </c>
      <c r="H250" s="108">
        <f t="shared" si="44"/>
        <v>0</v>
      </c>
    </row>
    <row r="251" spans="1:8" ht="15" x14ac:dyDescent="0.25">
      <c r="A251" s="113" t="s">
        <v>83</v>
      </c>
      <c r="B251" s="107" t="s">
        <v>196</v>
      </c>
      <c r="C251" s="107" t="s">
        <v>201</v>
      </c>
      <c r="D251" s="107" t="s">
        <v>206</v>
      </c>
      <c r="E251" s="107" t="s">
        <v>84</v>
      </c>
      <c r="F251" s="108">
        <v>4</v>
      </c>
      <c r="G251" s="108">
        <v>0</v>
      </c>
      <c r="H251" s="108">
        <v>0</v>
      </c>
    </row>
    <row r="252" spans="1:8" ht="29.25" customHeight="1" x14ac:dyDescent="0.25">
      <c r="A252" s="113" t="s">
        <v>190</v>
      </c>
      <c r="B252" s="107" t="s">
        <v>196</v>
      </c>
      <c r="C252" s="107" t="s">
        <v>201</v>
      </c>
      <c r="D252" s="107" t="s">
        <v>207</v>
      </c>
      <c r="E252" s="107" t="s">
        <v>58</v>
      </c>
      <c r="F252" s="108">
        <f>F253+F261</f>
        <v>2274.1999999999998</v>
      </c>
      <c r="G252" s="108">
        <f>G253+G261</f>
        <v>0</v>
      </c>
      <c r="H252" s="108">
        <f>H253+H261</f>
        <v>0</v>
      </c>
    </row>
    <row r="253" spans="1:8" ht="64.5" x14ac:dyDescent="0.25">
      <c r="A253" s="113" t="s">
        <v>67</v>
      </c>
      <c r="B253" s="107" t="s">
        <v>196</v>
      </c>
      <c r="C253" s="107" t="s">
        <v>201</v>
      </c>
      <c r="D253" s="107" t="s">
        <v>207</v>
      </c>
      <c r="E253" s="107" t="s">
        <v>68</v>
      </c>
      <c r="F253" s="108">
        <f>F254</f>
        <v>2080.1</v>
      </c>
      <c r="G253" s="108">
        <f>G254</f>
        <v>0</v>
      </c>
      <c r="H253" s="108">
        <f>H254</f>
        <v>0</v>
      </c>
    </row>
    <row r="254" spans="1:8" ht="18.75" customHeight="1" x14ac:dyDescent="0.25">
      <c r="A254" s="113" t="s">
        <v>192</v>
      </c>
      <c r="B254" s="107" t="s">
        <v>196</v>
      </c>
      <c r="C254" s="107" t="s">
        <v>201</v>
      </c>
      <c r="D254" s="107" t="s">
        <v>207</v>
      </c>
      <c r="E254" s="107" t="s">
        <v>193</v>
      </c>
      <c r="F254" s="108">
        <f>2180-99.9</f>
        <v>2080.1</v>
      </c>
      <c r="G254" s="108"/>
      <c r="H254" s="108"/>
    </row>
    <row r="255" spans="1:8" ht="29.25" customHeight="1" x14ac:dyDescent="0.25">
      <c r="A255" s="113" t="s">
        <v>644</v>
      </c>
      <c r="B255" s="107" t="s">
        <v>196</v>
      </c>
      <c r="C255" s="107" t="s">
        <v>201</v>
      </c>
      <c r="D255" s="107" t="s">
        <v>649</v>
      </c>
      <c r="E255" s="107" t="s">
        <v>58</v>
      </c>
      <c r="F255" s="108">
        <f>F256</f>
        <v>618.6</v>
      </c>
      <c r="G255" s="108">
        <f t="shared" ref="G255:H256" si="45">G256</f>
        <v>0</v>
      </c>
      <c r="H255" s="108">
        <f t="shared" si="45"/>
        <v>0</v>
      </c>
    </row>
    <row r="256" spans="1:8" ht="68.25" customHeight="1" x14ac:dyDescent="0.25">
      <c r="A256" s="113" t="s">
        <v>67</v>
      </c>
      <c r="B256" s="107" t="s">
        <v>196</v>
      </c>
      <c r="C256" s="107" t="s">
        <v>201</v>
      </c>
      <c r="D256" s="107" t="s">
        <v>649</v>
      </c>
      <c r="E256" s="107" t="s">
        <v>68</v>
      </c>
      <c r="F256" s="108">
        <f>F257</f>
        <v>618.6</v>
      </c>
      <c r="G256" s="108">
        <f t="shared" si="45"/>
        <v>0</v>
      </c>
      <c r="H256" s="108">
        <f t="shared" si="45"/>
        <v>0</v>
      </c>
    </row>
    <row r="257" spans="1:8" ht="18.75" customHeight="1" x14ac:dyDescent="0.25">
      <c r="A257" s="113" t="s">
        <v>192</v>
      </c>
      <c r="B257" s="107" t="s">
        <v>196</v>
      </c>
      <c r="C257" s="107" t="s">
        <v>201</v>
      </c>
      <c r="D257" s="107" t="s">
        <v>649</v>
      </c>
      <c r="E257" s="107" t="s">
        <v>193</v>
      </c>
      <c r="F257" s="108">
        <f>340.1+213.9+64.6</f>
        <v>618.6</v>
      </c>
      <c r="G257" s="108">
        <v>0</v>
      </c>
      <c r="H257" s="108">
        <v>0</v>
      </c>
    </row>
    <row r="258" spans="1:8" ht="40.5" customHeight="1" x14ac:dyDescent="0.25">
      <c r="A258" s="113" t="s">
        <v>647</v>
      </c>
      <c r="B258" s="107" t="s">
        <v>196</v>
      </c>
      <c r="C258" s="107" t="s">
        <v>201</v>
      </c>
      <c r="D258" s="107" t="s">
        <v>650</v>
      </c>
      <c r="E258" s="107" t="s">
        <v>58</v>
      </c>
      <c r="F258" s="108">
        <f>F259</f>
        <v>117.80000000000001</v>
      </c>
      <c r="G258" s="108">
        <f t="shared" ref="G258:H258" si="46">G259</f>
        <v>0</v>
      </c>
      <c r="H258" s="108">
        <f t="shared" si="46"/>
        <v>0</v>
      </c>
    </row>
    <row r="259" spans="1:8" ht="68.25" customHeight="1" x14ac:dyDescent="0.25">
      <c r="A259" s="113" t="s">
        <v>67</v>
      </c>
      <c r="B259" s="107" t="s">
        <v>196</v>
      </c>
      <c r="C259" s="107" t="s">
        <v>201</v>
      </c>
      <c r="D259" s="107" t="s">
        <v>650</v>
      </c>
      <c r="E259" s="107" t="s">
        <v>68</v>
      </c>
      <c r="F259" s="108">
        <f>F260</f>
        <v>117.80000000000001</v>
      </c>
      <c r="G259" s="108">
        <f>G260</f>
        <v>0</v>
      </c>
      <c r="H259" s="108">
        <f>H260</f>
        <v>0</v>
      </c>
    </row>
    <row r="260" spans="1:8" ht="18.75" customHeight="1" x14ac:dyDescent="0.25">
      <c r="A260" s="113" t="s">
        <v>192</v>
      </c>
      <c r="B260" s="107" t="s">
        <v>196</v>
      </c>
      <c r="C260" s="107" t="s">
        <v>201</v>
      </c>
      <c r="D260" s="107" t="s">
        <v>650</v>
      </c>
      <c r="E260" s="107" t="s">
        <v>193</v>
      </c>
      <c r="F260" s="108">
        <f>17.9+99.9</f>
        <v>117.80000000000001</v>
      </c>
      <c r="G260" s="108">
        <v>0</v>
      </c>
      <c r="H260" s="108">
        <v>0</v>
      </c>
    </row>
    <row r="261" spans="1:8" ht="26.25" x14ac:dyDescent="0.25">
      <c r="A261" s="113" t="s">
        <v>77</v>
      </c>
      <c r="B261" s="107" t="s">
        <v>196</v>
      </c>
      <c r="C261" s="107" t="s">
        <v>201</v>
      </c>
      <c r="D261" s="107" t="s">
        <v>207</v>
      </c>
      <c r="E261" s="107" t="s">
        <v>78</v>
      </c>
      <c r="F261" s="108">
        <f>F262</f>
        <v>194.1</v>
      </c>
      <c r="G261" s="108">
        <f>G262</f>
        <v>0</v>
      </c>
      <c r="H261" s="108">
        <f>H262</f>
        <v>0</v>
      </c>
    </row>
    <row r="262" spans="1:8" ht="29.25" customHeight="1" x14ac:dyDescent="0.25">
      <c r="A262" s="113" t="s">
        <v>208</v>
      </c>
      <c r="B262" s="107" t="s">
        <v>196</v>
      </c>
      <c r="C262" s="107" t="s">
        <v>201</v>
      </c>
      <c r="D262" s="107" t="s">
        <v>207</v>
      </c>
      <c r="E262" s="107" t="s">
        <v>80</v>
      </c>
      <c r="F262" s="108">
        <v>194.1</v>
      </c>
      <c r="G262" s="108">
        <v>0</v>
      </c>
      <c r="H262" s="108">
        <v>0</v>
      </c>
    </row>
    <row r="263" spans="1:8" ht="26.25" hidden="1" x14ac:dyDescent="0.25">
      <c r="A263" s="113" t="s">
        <v>209</v>
      </c>
      <c r="B263" s="107" t="s">
        <v>196</v>
      </c>
      <c r="C263" s="107" t="s">
        <v>201</v>
      </c>
      <c r="D263" s="107" t="s">
        <v>210</v>
      </c>
      <c r="E263" s="107" t="s">
        <v>58</v>
      </c>
      <c r="F263" s="108">
        <f t="shared" ref="F263:H265" si="47">F264</f>
        <v>0</v>
      </c>
      <c r="G263" s="108">
        <f t="shared" si="47"/>
        <v>0</v>
      </c>
      <c r="H263" s="108">
        <f t="shared" si="47"/>
        <v>0</v>
      </c>
    </row>
    <row r="264" spans="1:8" ht="15" hidden="1" x14ac:dyDescent="0.25">
      <c r="A264" s="113" t="s">
        <v>134</v>
      </c>
      <c r="B264" s="107" t="s">
        <v>196</v>
      </c>
      <c r="C264" s="107" t="s">
        <v>201</v>
      </c>
      <c r="D264" s="107" t="s">
        <v>211</v>
      </c>
      <c r="E264" s="107" t="s">
        <v>58</v>
      </c>
      <c r="F264" s="108">
        <f t="shared" si="47"/>
        <v>0</v>
      </c>
      <c r="G264" s="108">
        <f t="shared" si="47"/>
        <v>0</v>
      </c>
      <c r="H264" s="108">
        <f t="shared" si="47"/>
        <v>0</v>
      </c>
    </row>
    <row r="265" spans="1:8" ht="26.25" hidden="1" x14ac:dyDescent="0.25">
      <c r="A265" s="113" t="s">
        <v>77</v>
      </c>
      <c r="B265" s="107" t="s">
        <v>196</v>
      </c>
      <c r="C265" s="107" t="s">
        <v>201</v>
      </c>
      <c r="D265" s="107" t="s">
        <v>211</v>
      </c>
      <c r="E265" s="107" t="s">
        <v>78</v>
      </c>
      <c r="F265" s="108">
        <f t="shared" si="47"/>
        <v>0</v>
      </c>
      <c r="G265" s="108">
        <f t="shared" si="47"/>
        <v>0</v>
      </c>
      <c r="H265" s="108">
        <f t="shared" si="47"/>
        <v>0</v>
      </c>
    </row>
    <row r="266" spans="1:8" ht="39" hidden="1" x14ac:dyDescent="0.25">
      <c r="A266" s="113" t="s">
        <v>79</v>
      </c>
      <c r="B266" s="107" t="s">
        <v>196</v>
      </c>
      <c r="C266" s="107" t="s">
        <v>201</v>
      </c>
      <c r="D266" s="107" t="s">
        <v>211</v>
      </c>
      <c r="E266" s="107" t="s">
        <v>80</v>
      </c>
      <c r="F266" s="108"/>
      <c r="G266" s="108"/>
      <c r="H266" s="108"/>
    </row>
    <row r="267" spans="1:8" ht="26.25" x14ac:dyDescent="0.25">
      <c r="A267" s="113" t="s">
        <v>209</v>
      </c>
      <c r="B267" s="107" t="s">
        <v>196</v>
      </c>
      <c r="C267" s="107" t="s">
        <v>201</v>
      </c>
      <c r="D267" s="107" t="s">
        <v>210</v>
      </c>
      <c r="E267" s="107" t="s">
        <v>58</v>
      </c>
      <c r="F267" s="108">
        <f t="shared" ref="F267:H269" si="48">F268</f>
        <v>99</v>
      </c>
      <c r="G267" s="108">
        <f t="shared" si="48"/>
        <v>0</v>
      </c>
      <c r="H267" s="108">
        <f t="shared" si="48"/>
        <v>0</v>
      </c>
    </row>
    <row r="268" spans="1:8" ht="15" x14ac:dyDescent="0.25">
      <c r="A268" s="113" t="s">
        <v>134</v>
      </c>
      <c r="B268" s="107" t="s">
        <v>196</v>
      </c>
      <c r="C268" s="107" t="s">
        <v>201</v>
      </c>
      <c r="D268" s="107" t="s">
        <v>211</v>
      </c>
      <c r="E268" s="107" t="s">
        <v>58</v>
      </c>
      <c r="F268" s="108">
        <f t="shared" si="48"/>
        <v>99</v>
      </c>
      <c r="G268" s="108">
        <f t="shared" si="48"/>
        <v>0</v>
      </c>
      <c r="H268" s="108">
        <f t="shared" si="48"/>
        <v>0</v>
      </c>
    </row>
    <row r="269" spans="1:8" ht="26.25" x14ac:dyDescent="0.25">
      <c r="A269" s="113" t="s">
        <v>77</v>
      </c>
      <c r="B269" s="107" t="s">
        <v>196</v>
      </c>
      <c r="C269" s="107" t="s">
        <v>201</v>
      </c>
      <c r="D269" s="107" t="s">
        <v>211</v>
      </c>
      <c r="E269" s="107" t="s">
        <v>78</v>
      </c>
      <c r="F269" s="108">
        <f t="shared" si="48"/>
        <v>99</v>
      </c>
      <c r="G269" s="108">
        <f t="shared" si="48"/>
        <v>0</v>
      </c>
      <c r="H269" s="108">
        <f t="shared" si="48"/>
        <v>0</v>
      </c>
    </row>
    <row r="270" spans="1:8" ht="29.25" customHeight="1" x14ac:dyDescent="0.25">
      <c r="A270" s="113" t="s">
        <v>79</v>
      </c>
      <c r="B270" s="107" t="s">
        <v>196</v>
      </c>
      <c r="C270" s="107" t="s">
        <v>201</v>
      </c>
      <c r="D270" s="107" t="s">
        <v>211</v>
      </c>
      <c r="E270" s="107" t="s">
        <v>80</v>
      </c>
      <c r="F270" s="108">
        <f>49+50</f>
        <v>99</v>
      </c>
      <c r="G270" s="108">
        <v>0</v>
      </c>
      <c r="H270" s="108">
        <v>0</v>
      </c>
    </row>
    <row r="271" spans="1:8" ht="51.75" hidden="1" x14ac:dyDescent="0.25">
      <c r="A271" s="113" t="s">
        <v>212</v>
      </c>
      <c r="B271" s="107" t="s">
        <v>196</v>
      </c>
      <c r="C271" s="107" t="s">
        <v>201</v>
      </c>
      <c r="D271" s="107" t="s">
        <v>213</v>
      </c>
      <c r="E271" s="107" t="s">
        <v>58</v>
      </c>
      <c r="F271" s="108">
        <f t="shared" ref="F271:H272" si="49">F272</f>
        <v>0</v>
      </c>
      <c r="G271" s="108">
        <f t="shared" si="49"/>
        <v>0</v>
      </c>
      <c r="H271" s="108">
        <f t="shared" si="49"/>
        <v>0</v>
      </c>
    </row>
    <row r="272" spans="1:8" ht="26.25" hidden="1" x14ac:dyDescent="0.25">
      <c r="A272" s="113" t="s">
        <v>77</v>
      </c>
      <c r="B272" s="107" t="s">
        <v>196</v>
      </c>
      <c r="C272" s="107" t="s">
        <v>201</v>
      </c>
      <c r="D272" s="107" t="s">
        <v>214</v>
      </c>
      <c r="E272" s="107" t="s">
        <v>78</v>
      </c>
      <c r="F272" s="108">
        <f t="shared" si="49"/>
        <v>0</v>
      </c>
      <c r="G272" s="108">
        <f t="shared" si="49"/>
        <v>0</v>
      </c>
      <c r="H272" s="108">
        <f t="shared" si="49"/>
        <v>0</v>
      </c>
    </row>
    <row r="273" spans="1:8" ht="39" hidden="1" x14ac:dyDescent="0.25">
      <c r="A273" s="113" t="s">
        <v>79</v>
      </c>
      <c r="B273" s="107" t="s">
        <v>196</v>
      </c>
      <c r="C273" s="107" t="s">
        <v>201</v>
      </c>
      <c r="D273" s="107" t="s">
        <v>214</v>
      </c>
      <c r="E273" s="107" t="s">
        <v>80</v>
      </c>
      <c r="F273" s="108">
        <v>0</v>
      </c>
      <c r="G273" s="108">
        <v>0</v>
      </c>
      <c r="H273" s="108">
        <v>0</v>
      </c>
    </row>
    <row r="274" spans="1:8" ht="77.25" hidden="1" x14ac:dyDescent="0.25">
      <c r="A274" s="113" t="s">
        <v>215</v>
      </c>
      <c r="B274" s="107" t="s">
        <v>196</v>
      </c>
      <c r="C274" s="107" t="s">
        <v>201</v>
      </c>
      <c r="D274" s="107" t="s">
        <v>216</v>
      </c>
      <c r="E274" s="107" t="s">
        <v>58</v>
      </c>
      <c r="F274" s="108">
        <f>F275+F278</f>
        <v>0</v>
      </c>
      <c r="G274" s="108">
        <f>G275+G278</f>
        <v>0</v>
      </c>
      <c r="H274" s="108">
        <f>H275+H278</f>
        <v>0</v>
      </c>
    </row>
    <row r="275" spans="1:8" ht="15" hidden="1" x14ac:dyDescent="0.25">
      <c r="A275" s="113" t="s">
        <v>134</v>
      </c>
      <c r="B275" s="107" t="s">
        <v>196</v>
      </c>
      <c r="C275" s="107" t="s">
        <v>201</v>
      </c>
      <c r="D275" s="107" t="s">
        <v>217</v>
      </c>
      <c r="E275" s="107" t="s">
        <v>58</v>
      </c>
      <c r="F275" s="108">
        <f t="shared" ref="F275:H276" si="50">F276</f>
        <v>0</v>
      </c>
      <c r="G275" s="108">
        <f t="shared" si="50"/>
        <v>0</v>
      </c>
      <c r="H275" s="108">
        <f t="shared" si="50"/>
        <v>0</v>
      </c>
    </row>
    <row r="276" spans="1:8" ht="26.25" hidden="1" x14ac:dyDescent="0.25">
      <c r="A276" s="113" t="s">
        <v>77</v>
      </c>
      <c r="B276" s="107" t="s">
        <v>196</v>
      </c>
      <c r="C276" s="107" t="s">
        <v>201</v>
      </c>
      <c r="D276" s="107" t="s">
        <v>217</v>
      </c>
      <c r="E276" s="107" t="s">
        <v>78</v>
      </c>
      <c r="F276" s="108">
        <f t="shared" si="50"/>
        <v>0</v>
      </c>
      <c r="G276" s="108">
        <f t="shared" si="50"/>
        <v>0</v>
      </c>
      <c r="H276" s="108">
        <f t="shared" si="50"/>
        <v>0</v>
      </c>
    </row>
    <row r="277" spans="1:8" ht="39" hidden="1" x14ac:dyDescent="0.25">
      <c r="A277" s="113" t="s">
        <v>79</v>
      </c>
      <c r="B277" s="107" t="s">
        <v>196</v>
      </c>
      <c r="C277" s="107" t="s">
        <v>201</v>
      </c>
      <c r="D277" s="107" t="s">
        <v>217</v>
      </c>
      <c r="E277" s="107" t="s">
        <v>80</v>
      </c>
      <c r="F277" s="108"/>
      <c r="G277" s="108"/>
      <c r="H277" s="108"/>
    </row>
    <row r="278" spans="1:8" ht="29.25" hidden="1" customHeight="1" x14ac:dyDescent="0.25">
      <c r="A278" s="113" t="s">
        <v>218</v>
      </c>
      <c r="B278" s="107" t="s">
        <v>196</v>
      </c>
      <c r="C278" s="107" t="s">
        <v>201</v>
      </c>
      <c r="D278" s="107" t="s">
        <v>219</v>
      </c>
      <c r="E278" s="107" t="s">
        <v>58</v>
      </c>
      <c r="F278" s="108">
        <f t="shared" ref="F278:H279" si="51">F279</f>
        <v>0</v>
      </c>
      <c r="G278" s="108">
        <f t="shared" si="51"/>
        <v>0</v>
      </c>
      <c r="H278" s="108">
        <f t="shared" si="51"/>
        <v>0</v>
      </c>
    </row>
    <row r="279" spans="1:8" s="30" customFormat="1" ht="29.25" hidden="1" customHeight="1" x14ac:dyDescent="0.25">
      <c r="A279" s="113" t="s">
        <v>77</v>
      </c>
      <c r="B279" s="107" t="s">
        <v>196</v>
      </c>
      <c r="C279" s="107" t="s">
        <v>201</v>
      </c>
      <c r="D279" s="107" t="s">
        <v>219</v>
      </c>
      <c r="E279" s="107" t="s">
        <v>78</v>
      </c>
      <c r="F279" s="108">
        <f t="shared" si="51"/>
        <v>0</v>
      </c>
      <c r="G279" s="108">
        <f t="shared" si="51"/>
        <v>0</v>
      </c>
      <c r="H279" s="108">
        <f t="shared" si="51"/>
        <v>0</v>
      </c>
    </row>
    <row r="280" spans="1:8" s="30" customFormat="1" ht="39" hidden="1" x14ac:dyDescent="0.25">
      <c r="A280" s="113" t="s">
        <v>79</v>
      </c>
      <c r="B280" s="107" t="s">
        <v>196</v>
      </c>
      <c r="C280" s="107" t="s">
        <v>201</v>
      </c>
      <c r="D280" s="107" t="s">
        <v>219</v>
      </c>
      <c r="E280" s="107" t="s">
        <v>80</v>
      </c>
      <c r="F280" s="108">
        <f>5000-5000</f>
        <v>0</v>
      </c>
      <c r="G280" s="108">
        <f>5000-5000</f>
        <v>0</v>
      </c>
      <c r="H280" s="108">
        <f>5000-5000</f>
        <v>0</v>
      </c>
    </row>
    <row r="281" spans="1:8" s="30" customFormat="1" ht="39" hidden="1" x14ac:dyDescent="0.25">
      <c r="A281" s="113" t="s">
        <v>159</v>
      </c>
      <c r="B281" s="107" t="s">
        <v>196</v>
      </c>
      <c r="C281" s="107" t="s">
        <v>201</v>
      </c>
      <c r="D281" s="107" t="s">
        <v>160</v>
      </c>
      <c r="E281" s="107" t="s">
        <v>58</v>
      </c>
      <c r="F281" s="108">
        <f>F282+F286</f>
        <v>0</v>
      </c>
      <c r="G281" s="108">
        <f>G282+G286</f>
        <v>0</v>
      </c>
      <c r="H281" s="108">
        <f>H282+H286</f>
        <v>0</v>
      </c>
    </row>
    <row r="282" spans="1:8" s="30" customFormat="1" ht="53.25" hidden="1" customHeight="1" x14ac:dyDescent="0.25">
      <c r="A282" s="113" t="s">
        <v>220</v>
      </c>
      <c r="B282" s="107" t="s">
        <v>196</v>
      </c>
      <c r="C282" s="107" t="s">
        <v>201</v>
      </c>
      <c r="D282" s="107" t="s">
        <v>221</v>
      </c>
      <c r="E282" s="107" t="s">
        <v>58</v>
      </c>
      <c r="F282" s="108">
        <f t="shared" ref="F282:H284" si="52">F283</f>
        <v>0</v>
      </c>
      <c r="G282" s="108">
        <f t="shared" si="52"/>
        <v>0</v>
      </c>
      <c r="H282" s="108">
        <f t="shared" si="52"/>
        <v>0</v>
      </c>
    </row>
    <row r="283" spans="1:8" s="30" customFormat="1" ht="15" hidden="1" x14ac:dyDescent="0.25">
      <c r="A283" s="113" t="s">
        <v>134</v>
      </c>
      <c r="B283" s="107" t="s">
        <v>196</v>
      </c>
      <c r="C283" s="107" t="s">
        <v>201</v>
      </c>
      <c r="D283" s="107" t="s">
        <v>222</v>
      </c>
      <c r="E283" s="107" t="s">
        <v>58</v>
      </c>
      <c r="F283" s="108">
        <f t="shared" si="52"/>
        <v>0</v>
      </c>
      <c r="G283" s="108">
        <f t="shared" si="52"/>
        <v>0</v>
      </c>
      <c r="H283" s="108">
        <f t="shared" si="52"/>
        <v>0</v>
      </c>
    </row>
    <row r="284" spans="1:8" s="30" customFormat="1" ht="26.25" hidden="1" x14ac:dyDescent="0.25">
      <c r="A284" s="113" t="s">
        <v>77</v>
      </c>
      <c r="B284" s="107" t="s">
        <v>196</v>
      </c>
      <c r="C284" s="107" t="s">
        <v>201</v>
      </c>
      <c r="D284" s="107" t="s">
        <v>222</v>
      </c>
      <c r="E284" s="107" t="s">
        <v>78</v>
      </c>
      <c r="F284" s="108">
        <f t="shared" si="52"/>
        <v>0</v>
      </c>
      <c r="G284" s="108">
        <f t="shared" si="52"/>
        <v>0</v>
      </c>
      <c r="H284" s="108">
        <f t="shared" si="52"/>
        <v>0</v>
      </c>
    </row>
    <row r="285" spans="1:8" s="30" customFormat="1" ht="39" hidden="1" x14ac:dyDescent="0.25">
      <c r="A285" s="113" t="s">
        <v>79</v>
      </c>
      <c r="B285" s="107" t="s">
        <v>196</v>
      </c>
      <c r="C285" s="107" t="s">
        <v>201</v>
      </c>
      <c r="D285" s="107" t="s">
        <v>222</v>
      </c>
      <c r="E285" s="107" t="s">
        <v>80</v>
      </c>
      <c r="F285" s="108">
        <v>0</v>
      </c>
      <c r="G285" s="108">
        <v>0</v>
      </c>
      <c r="H285" s="108">
        <v>0</v>
      </c>
    </row>
    <row r="286" spans="1:8" s="30" customFormat="1" ht="46.5" hidden="1" customHeight="1" x14ac:dyDescent="0.25">
      <c r="A286" s="113" t="s">
        <v>223</v>
      </c>
      <c r="B286" s="107" t="s">
        <v>196</v>
      </c>
      <c r="C286" s="107" t="s">
        <v>201</v>
      </c>
      <c r="D286" s="107" t="s">
        <v>224</v>
      </c>
      <c r="E286" s="107" t="s">
        <v>58</v>
      </c>
      <c r="F286" s="108">
        <f t="shared" ref="F286:H288" si="53">F287</f>
        <v>0</v>
      </c>
      <c r="G286" s="108">
        <f t="shared" si="53"/>
        <v>0</v>
      </c>
      <c r="H286" s="108">
        <f t="shared" si="53"/>
        <v>0</v>
      </c>
    </row>
    <row r="287" spans="1:8" s="30" customFormat="1" ht="15" hidden="1" x14ac:dyDescent="0.25">
      <c r="A287" s="113" t="s">
        <v>134</v>
      </c>
      <c r="B287" s="107" t="s">
        <v>196</v>
      </c>
      <c r="C287" s="107" t="s">
        <v>201</v>
      </c>
      <c r="D287" s="107" t="s">
        <v>225</v>
      </c>
      <c r="E287" s="107" t="s">
        <v>58</v>
      </c>
      <c r="F287" s="108">
        <f t="shared" si="53"/>
        <v>0</v>
      </c>
      <c r="G287" s="108">
        <f t="shared" si="53"/>
        <v>0</v>
      </c>
      <c r="H287" s="108">
        <f t="shared" si="53"/>
        <v>0</v>
      </c>
    </row>
    <row r="288" spans="1:8" s="30" customFormat="1" ht="26.25" hidden="1" x14ac:dyDescent="0.25">
      <c r="A288" s="113" t="s">
        <v>77</v>
      </c>
      <c r="B288" s="107" t="s">
        <v>196</v>
      </c>
      <c r="C288" s="107" t="s">
        <v>201</v>
      </c>
      <c r="D288" s="107" t="s">
        <v>225</v>
      </c>
      <c r="E288" s="107" t="s">
        <v>78</v>
      </c>
      <c r="F288" s="108">
        <f t="shared" si="53"/>
        <v>0</v>
      </c>
      <c r="G288" s="108">
        <f t="shared" si="53"/>
        <v>0</v>
      </c>
      <c r="H288" s="108">
        <f t="shared" si="53"/>
        <v>0</v>
      </c>
    </row>
    <row r="289" spans="1:8" s="30" customFormat="1" ht="39" hidden="1" x14ac:dyDescent="0.25">
      <c r="A289" s="113" t="s">
        <v>79</v>
      </c>
      <c r="B289" s="107" t="s">
        <v>196</v>
      </c>
      <c r="C289" s="107" t="s">
        <v>201</v>
      </c>
      <c r="D289" s="107" t="s">
        <v>225</v>
      </c>
      <c r="E289" s="107" t="s">
        <v>80</v>
      </c>
      <c r="F289" s="108">
        <v>0</v>
      </c>
      <c r="G289" s="108">
        <v>0</v>
      </c>
      <c r="H289" s="108">
        <v>0</v>
      </c>
    </row>
    <row r="290" spans="1:8" s="30" customFormat="1" ht="46.5" customHeight="1" x14ac:dyDescent="0.25">
      <c r="A290" s="113" t="s">
        <v>159</v>
      </c>
      <c r="B290" s="107" t="s">
        <v>196</v>
      </c>
      <c r="C290" s="107" t="s">
        <v>201</v>
      </c>
      <c r="D290" s="107" t="s">
        <v>160</v>
      </c>
      <c r="E290" s="107" t="s">
        <v>58</v>
      </c>
      <c r="F290" s="108">
        <f>F291+F295</f>
        <v>512</v>
      </c>
      <c r="G290" s="108">
        <f t="shared" ref="G290:H290" si="54">G291+G295</f>
        <v>0</v>
      </c>
      <c r="H290" s="108">
        <f t="shared" si="54"/>
        <v>0</v>
      </c>
    </row>
    <row r="291" spans="1:8" s="30" customFormat="1" ht="81.75" customHeight="1" x14ac:dyDescent="0.25">
      <c r="A291" s="113" t="s">
        <v>220</v>
      </c>
      <c r="B291" s="107" t="s">
        <v>196</v>
      </c>
      <c r="C291" s="107" t="s">
        <v>201</v>
      </c>
      <c r="D291" s="107" t="s">
        <v>221</v>
      </c>
      <c r="E291" s="107" t="s">
        <v>58</v>
      </c>
      <c r="F291" s="108">
        <f>F292</f>
        <v>463</v>
      </c>
      <c r="G291" s="108">
        <f t="shared" ref="G291:H293" si="55">G292</f>
        <v>0</v>
      </c>
      <c r="H291" s="108">
        <f t="shared" si="55"/>
        <v>0</v>
      </c>
    </row>
    <row r="292" spans="1:8" s="30" customFormat="1" ht="15" x14ac:dyDescent="0.25">
      <c r="A292" s="113" t="s">
        <v>134</v>
      </c>
      <c r="B292" s="107" t="s">
        <v>196</v>
      </c>
      <c r="C292" s="107" t="s">
        <v>201</v>
      </c>
      <c r="D292" s="107" t="s">
        <v>222</v>
      </c>
      <c r="E292" s="107" t="s">
        <v>58</v>
      </c>
      <c r="F292" s="108">
        <f>F293</f>
        <v>463</v>
      </c>
      <c r="G292" s="108">
        <f t="shared" si="55"/>
        <v>0</v>
      </c>
      <c r="H292" s="108">
        <f t="shared" si="55"/>
        <v>0</v>
      </c>
    </row>
    <row r="293" spans="1:8" s="30" customFormat="1" ht="26.25" x14ac:dyDescent="0.25">
      <c r="A293" s="113" t="s">
        <v>77</v>
      </c>
      <c r="B293" s="107" t="s">
        <v>196</v>
      </c>
      <c r="C293" s="107" t="s">
        <v>201</v>
      </c>
      <c r="D293" s="107" t="s">
        <v>222</v>
      </c>
      <c r="E293" s="107" t="s">
        <v>78</v>
      </c>
      <c r="F293" s="108">
        <f>F294</f>
        <v>463</v>
      </c>
      <c r="G293" s="108">
        <f t="shared" si="55"/>
        <v>0</v>
      </c>
      <c r="H293" s="108">
        <f t="shared" si="55"/>
        <v>0</v>
      </c>
    </row>
    <row r="294" spans="1:8" s="30" customFormat="1" ht="39" x14ac:dyDescent="0.25">
      <c r="A294" s="113" t="s">
        <v>79</v>
      </c>
      <c r="B294" s="107" t="s">
        <v>196</v>
      </c>
      <c r="C294" s="107" t="s">
        <v>201</v>
      </c>
      <c r="D294" s="107" t="s">
        <v>222</v>
      </c>
      <c r="E294" s="107" t="s">
        <v>80</v>
      </c>
      <c r="F294" s="108">
        <v>463</v>
      </c>
      <c r="G294" s="108">
        <v>0</v>
      </c>
      <c r="H294" s="108">
        <v>0</v>
      </c>
    </row>
    <row r="295" spans="1:8" s="30" customFormat="1" ht="42" customHeight="1" x14ac:dyDescent="0.25">
      <c r="A295" s="113" t="s">
        <v>223</v>
      </c>
      <c r="B295" s="107" t="s">
        <v>196</v>
      </c>
      <c r="C295" s="107" t="s">
        <v>201</v>
      </c>
      <c r="D295" s="107" t="s">
        <v>224</v>
      </c>
      <c r="E295" s="107" t="s">
        <v>58</v>
      </c>
      <c r="F295" s="108">
        <f>F296</f>
        <v>49</v>
      </c>
      <c r="G295" s="108">
        <f t="shared" ref="G295:H297" si="56">G296</f>
        <v>0</v>
      </c>
      <c r="H295" s="108">
        <f t="shared" si="56"/>
        <v>0</v>
      </c>
    </row>
    <row r="296" spans="1:8" s="30" customFormat="1" ht="15" x14ac:dyDescent="0.25">
      <c r="A296" s="113" t="s">
        <v>134</v>
      </c>
      <c r="B296" s="107" t="s">
        <v>196</v>
      </c>
      <c r="C296" s="107" t="s">
        <v>201</v>
      </c>
      <c r="D296" s="107" t="s">
        <v>225</v>
      </c>
      <c r="E296" s="107" t="s">
        <v>58</v>
      </c>
      <c r="F296" s="108">
        <f>F297</f>
        <v>49</v>
      </c>
      <c r="G296" s="108">
        <f t="shared" si="56"/>
        <v>0</v>
      </c>
      <c r="H296" s="108">
        <f t="shared" si="56"/>
        <v>0</v>
      </c>
    </row>
    <row r="297" spans="1:8" s="30" customFormat="1" ht="26.25" x14ac:dyDescent="0.25">
      <c r="A297" s="113" t="s">
        <v>77</v>
      </c>
      <c r="B297" s="107" t="s">
        <v>196</v>
      </c>
      <c r="C297" s="107" t="s">
        <v>201</v>
      </c>
      <c r="D297" s="107" t="s">
        <v>225</v>
      </c>
      <c r="E297" s="107" t="s">
        <v>78</v>
      </c>
      <c r="F297" s="108">
        <f>F298</f>
        <v>49</v>
      </c>
      <c r="G297" s="108">
        <f t="shared" si="56"/>
        <v>0</v>
      </c>
      <c r="H297" s="108">
        <f t="shared" si="56"/>
        <v>0</v>
      </c>
    </row>
    <row r="298" spans="1:8" s="30" customFormat="1" ht="33" customHeight="1" x14ac:dyDescent="0.25">
      <c r="A298" s="113" t="s">
        <v>79</v>
      </c>
      <c r="B298" s="107" t="s">
        <v>196</v>
      </c>
      <c r="C298" s="107" t="s">
        <v>201</v>
      </c>
      <c r="D298" s="107" t="s">
        <v>225</v>
      </c>
      <c r="E298" s="107" t="s">
        <v>80</v>
      </c>
      <c r="F298" s="108">
        <v>49</v>
      </c>
      <c r="G298" s="108">
        <v>0</v>
      </c>
      <c r="H298" s="108">
        <v>0</v>
      </c>
    </row>
    <row r="299" spans="1:8" s="30" customFormat="1" ht="51.75" x14ac:dyDescent="0.25">
      <c r="A299" s="113" t="s">
        <v>749</v>
      </c>
      <c r="B299" s="107" t="s">
        <v>196</v>
      </c>
      <c r="C299" s="107" t="s">
        <v>201</v>
      </c>
      <c r="D299" s="107" t="s">
        <v>746</v>
      </c>
      <c r="E299" s="107" t="s">
        <v>58</v>
      </c>
      <c r="F299" s="108">
        <f>F300</f>
        <v>0</v>
      </c>
      <c r="G299" s="108">
        <f>G300+G305+G308</f>
        <v>2262.5</v>
      </c>
      <c r="H299" s="108">
        <f>H300+H305+H308</f>
        <v>2251.5</v>
      </c>
    </row>
    <row r="300" spans="1:8" s="30" customFormat="1" ht="26.25" x14ac:dyDescent="0.25">
      <c r="A300" s="113" t="s">
        <v>190</v>
      </c>
      <c r="B300" s="107" t="s">
        <v>196</v>
      </c>
      <c r="C300" s="107" t="s">
        <v>201</v>
      </c>
      <c r="D300" s="107" t="s">
        <v>801</v>
      </c>
      <c r="E300" s="107" t="s">
        <v>58</v>
      </c>
      <c r="F300" s="108">
        <f>F301+F303+F306</f>
        <v>0</v>
      </c>
      <c r="G300" s="108">
        <f>G301+G303</f>
        <v>2209.5</v>
      </c>
      <c r="H300" s="108">
        <f>H301+H303</f>
        <v>2198.5</v>
      </c>
    </row>
    <row r="301" spans="1:8" s="30" customFormat="1" ht="64.5" x14ac:dyDescent="0.25">
      <c r="A301" s="113" t="s">
        <v>67</v>
      </c>
      <c r="B301" s="107" t="s">
        <v>196</v>
      </c>
      <c r="C301" s="107" t="s">
        <v>201</v>
      </c>
      <c r="D301" s="107" t="s">
        <v>801</v>
      </c>
      <c r="E301" s="107" t="s">
        <v>68</v>
      </c>
      <c r="F301" s="108">
        <f>F302</f>
        <v>0</v>
      </c>
      <c r="G301" s="108">
        <f>G302</f>
        <v>2198.5</v>
      </c>
      <c r="H301" s="108">
        <f>H302</f>
        <v>2198.5</v>
      </c>
    </row>
    <row r="302" spans="1:8" s="30" customFormat="1" ht="20.25" customHeight="1" x14ac:dyDescent="0.25">
      <c r="A302" s="113" t="s">
        <v>192</v>
      </c>
      <c r="B302" s="107" t="s">
        <v>196</v>
      </c>
      <c r="C302" s="107" t="s">
        <v>201</v>
      </c>
      <c r="D302" s="107" t="s">
        <v>801</v>
      </c>
      <c r="E302" s="107" t="s">
        <v>193</v>
      </c>
      <c r="F302" s="108">
        <v>0</v>
      </c>
      <c r="G302" s="108">
        <v>2198.5</v>
      </c>
      <c r="H302" s="108">
        <v>2198.5</v>
      </c>
    </row>
    <row r="303" spans="1:8" s="30" customFormat="1" ht="26.25" x14ac:dyDescent="0.25">
      <c r="A303" s="113" t="s">
        <v>77</v>
      </c>
      <c r="B303" s="107" t="s">
        <v>196</v>
      </c>
      <c r="C303" s="107" t="s">
        <v>201</v>
      </c>
      <c r="D303" s="107" t="s">
        <v>801</v>
      </c>
      <c r="E303" s="107" t="s">
        <v>78</v>
      </c>
      <c r="F303" s="108">
        <f>F304</f>
        <v>0</v>
      </c>
      <c r="G303" s="108">
        <f>G304</f>
        <v>11</v>
      </c>
      <c r="H303" s="108">
        <f>H304</f>
        <v>0</v>
      </c>
    </row>
    <row r="304" spans="1:8" s="30" customFormat="1" ht="32.25" customHeight="1" x14ac:dyDescent="0.25">
      <c r="A304" s="113" t="s">
        <v>79</v>
      </c>
      <c r="B304" s="107" t="s">
        <v>196</v>
      </c>
      <c r="C304" s="107" t="s">
        <v>201</v>
      </c>
      <c r="D304" s="107" t="s">
        <v>801</v>
      </c>
      <c r="E304" s="107" t="s">
        <v>80</v>
      </c>
      <c r="F304" s="108">
        <v>0</v>
      </c>
      <c r="G304" s="108">
        <v>11</v>
      </c>
      <c r="H304" s="108">
        <v>0</v>
      </c>
    </row>
    <row r="305" spans="1:8" s="30" customFormat="1" ht="51.75" x14ac:dyDescent="0.25">
      <c r="A305" s="113" t="s">
        <v>188</v>
      </c>
      <c r="B305" s="107" t="s">
        <v>196</v>
      </c>
      <c r="C305" s="107" t="s">
        <v>201</v>
      </c>
      <c r="D305" s="107" t="s">
        <v>802</v>
      </c>
      <c r="E305" s="107" t="s">
        <v>58</v>
      </c>
      <c r="F305" s="108">
        <v>0</v>
      </c>
      <c r="G305" s="108">
        <f>G306</f>
        <v>4</v>
      </c>
      <c r="H305" s="108">
        <f>H306</f>
        <v>4</v>
      </c>
    </row>
    <row r="306" spans="1:8" s="30" customFormat="1" ht="15" x14ac:dyDescent="0.25">
      <c r="A306" s="113" t="s">
        <v>81</v>
      </c>
      <c r="B306" s="107" t="s">
        <v>196</v>
      </c>
      <c r="C306" s="107" t="s">
        <v>201</v>
      </c>
      <c r="D306" s="107" t="s">
        <v>802</v>
      </c>
      <c r="E306" s="107" t="s">
        <v>82</v>
      </c>
      <c r="F306" s="108">
        <f>F307</f>
        <v>0</v>
      </c>
      <c r="G306" s="108">
        <f>G307</f>
        <v>4</v>
      </c>
      <c r="H306" s="108">
        <f>H307</f>
        <v>4</v>
      </c>
    </row>
    <row r="307" spans="1:8" s="30" customFormat="1" ht="15" x14ac:dyDescent="0.25">
      <c r="A307" s="113" t="s">
        <v>83</v>
      </c>
      <c r="B307" s="107" t="s">
        <v>196</v>
      </c>
      <c r="C307" s="107" t="s">
        <v>201</v>
      </c>
      <c r="D307" s="107" t="s">
        <v>802</v>
      </c>
      <c r="E307" s="107" t="s">
        <v>84</v>
      </c>
      <c r="F307" s="108">
        <v>0</v>
      </c>
      <c r="G307" s="108">
        <v>4</v>
      </c>
      <c r="H307" s="108">
        <v>4</v>
      </c>
    </row>
    <row r="308" spans="1:8" s="30" customFormat="1" ht="15" x14ac:dyDescent="0.25">
      <c r="A308" s="113" t="s">
        <v>134</v>
      </c>
      <c r="B308" s="107" t="s">
        <v>196</v>
      </c>
      <c r="C308" s="107" t="s">
        <v>201</v>
      </c>
      <c r="D308" s="107" t="s">
        <v>747</v>
      </c>
      <c r="E308" s="107" t="s">
        <v>58</v>
      </c>
      <c r="F308" s="108">
        <v>0</v>
      </c>
      <c r="G308" s="108">
        <f>G309</f>
        <v>49</v>
      </c>
      <c r="H308" s="108">
        <f>H309</f>
        <v>49</v>
      </c>
    </row>
    <row r="309" spans="1:8" s="30" customFormat="1" ht="26.25" x14ac:dyDescent="0.25">
      <c r="A309" s="113" t="s">
        <v>77</v>
      </c>
      <c r="B309" s="107" t="s">
        <v>196</v>
      </c>
      <c r="C309" s="107" t="s">
        <v>201</v>
      </c>
      <c r="D309" s="107" t="s">
        <v>747</v>
      </c>
      <c r="E309" s="107" t="s">
        <v>78</v>
      </c>
      <c r="F309" s="108">
        <v>0</v>
      </c>
      <c r="G309" s="108">
        <f>G310</f>
        <v>49</v>
      </c>
      <c r="H309" s="108">
        <f>H310</f>
        <v>49</v>
      </c>
    </row>
    <row r="310" spans="1:8" s="30" customFormat="1" ht="32.25" customHeight="1" x14ac:dyDescent="0.25">
      <c r="A310" s="113" t="s">
        <v>79</v>
      </c>
      <c r="B310" s="107" t="s">
        <v>196</v>
      </c>
      <c r="C310" s="107" t="s">
        <v>201</v>
      </c>
      <c r="D310" s="107" t="s">
        <v>747</v>
      </c>
      <c r="E310" s="107" t="s">
        <v>80</v>
      </c>
      <c r="F310" s="108">
        <v>0</v>
      </c>
      <c r="G310" s="108">
        <v>49</v>
      </c>
      <c r="H310" s="108">
        <v>49</v>
      </c>
    </row>
    <row r="311" spans="1:8" s="31" customFormat="1" ht="15" x14ac:dyDescent="0.25">
      <c r="A311" s="113" t="s">
        <v>226</v>
      </c>
      <c r="B311" s="107" t="s">
        <v>72</v>
      </c>
      <c r="C311" s="107" t="s">
        <v>56</v>
      </c>
      <c r="D311" s="107" t="s">
        <v>57</v>
      </c>
      <c r="E311" s="107" t="s">
        <v>58</v>
      </c>
      <c r="F311" s="108">
        <f>F312+F321+F366</f>
        <v>5934.7999999999993</v>
      </c>
      <c r="G311" s="108">
        <f>G312+G321+G366</f>
        <v>3384.2999999999997</v>
      </c>
      <c r="H311" s="108">
        <f>H312+H321+H366</f>
        <v>2166.7999999999997</v>
      </c>
    </row>
    <row r="312" spans="1:8" s="32" customFormat="1" ht="15" x14ac:dyDescent="0.25">
      <c r="A312" s="113" t="s">
        <v>227</v>
      </c>
      <c r="B312" s="107" t="s">
        <v>72</v>
      </c>
      <c r="C312" s="107" t="s">
        <v>101</v>
      </c>
      <c r="D312" s="107" t="s">
        <v>57</v>
      </c>
      <c r="E312" s="107" t="s">
        <v>58</v>
      </c>
      <c r="F312" s="108">
        <f t="shared" ref="F312:H313" si="57">F313</f>
        <v>48.7</v>
      </c>
      <c r="G312" s="108">
        <f t="shared" si="57"/>
        <v>48.7</v>
      </c>
      <c r="H312" s="108">
        <f t="shared" si="57"/>
        <v>48.7</v>
      </c>
    </row>
    <row r="313" spans="1:8" s="32" customFormat="1" ht="31.5" customHeight="1" x14ac:dyDescent="0.25">
      <c r="A313" s="113" t="s">
        <v>61</v>
      </c>
      <c r="B313" s="107" t="s">
        <v>72</v>
      </c>
      <c r="C313" s="107" t="s">
        <v>101</v>
      </c>
      <c r="D313" s="107" t="s">
        <v>62</v>
      </c>
      <c r="E313" s="107" t="s">
        <v>58</v>
      </c>
      <c r="F313" s="108">
        <f t="shared" si="57"/>
        <v>48.7</v>
      </c>
      <c r="G313" s="108">
        <f t="shared" si="57"/>
        <v>48.7</v>
      </c>
      <c r="H313" s="108">
        <f t="shared" si="57"/>
        <v>48.7</v>
      </c>
    </row>
    <row r="314" spans="1:8" s="32" customFormat="1" ht="28.5" customHeight="1" x14ac:dyDescent="0.25">
      <c r="A314" s="113" t="s">
        <v>63</v>
      </c>
      <c r="B314" s="107" t="s">
        <v>72</v>
      </c>
      <c r="C314" s="107" t="s">
        <v>101</v>
      </c>
      <c r="D314" s="107" t="s">
        <v>64</v>
      </c>
      <c r="E314" s="107" t="s">
        <v>58</v>
      </c>
      <c r="F314" s="108">
        <f>F318</f>
        <v>48.7</v>
      </c>
      <c r="G314" s="108">
        <f>G318</f>
        <v>48.7</v>
      </c>
      <c r="H314" s="108">
        <f>H318</f>
        <v>48.7</v>
      </c>
    </row>
    <row r="315" spans="1:8" s="32" customFormat="1" ht="30.75" hidden="1" customHeight="1" x14ac:dyDescent="0.25">
      <c r="A315" s="113" t="s">
        <v>228</v>
      </c>
      <c r="B315" s="107" t="s">
        <v>72</v>
      </c>
      <c r="C315" s="107" t="s">
        <v>101</v>
      </c>
      <c r="D315" s="107" t="s">
        <v>229</v>
      </c>
      <c r="E315" s="107" t="s">
        <v>58</v>
      </c>
      <c r="F315" s="108">
        <f t="shared" ref="F315:H316" si="58">F316</f>
        <v>0</v>
      </c>
      <c r="G315" s="108">
        <f t="shared" si="58"/>
        <v>0</v>
      </c>
      <c r="H315" s="108">
        <f t="shared" si="58"/>
        <v>0</v>
      </c>
    </row>
    <row r="316" spans="1:8" s="32" customFormat="1" ht="26.25" hidden="1" x14ac:dyDescent="0.25">
      <c r="A316" s="113" t="s">
        <v>77</v>
      </c>
      <c r="B316" s="107" t="s">
        <v>72</v>
      </c>
      <c r="C316" s="107" t="s">
        <v>101</v>
      </c>
      <c r="D316" s="107" t="s">
        <v>229</v>
      </c>
      <c r="E316" s="107" t="s">
        <v>78</v>
      </c>
      <c r="F316" s="108">
        <f t="shared" si="58"/>
        <v>0</v>
      </c>
      <c r="G316" s="108">
        <f t="shared" si="58"/>
        <v>0</v>
      </c>
      <c r="H316" s="108">
        <f t="shared" si="58"/>
        <v>0</v>
      </c>
    </row>
    <row r="317" spans="1:8" s="32" customFormat="1" ht="39" hidden="1" x14ac:dyDescent="0.25">
      <c r="A317" s="113" t="s">
        <v>79</v>
      </c>
      <c r="B317" s="107" t="s">
        <v>72</v>
      </c>
      <c r="C317" s="107" t="s">
        <v>101</v>
      </c>
      <c r="D317" s="107" t="s">
        <v>229</v>
      </c>
      <c r="E317" s="107" t="s">
        <v>80</v>
      </c>
      <c r="F317" s="108"/>
      <c r="G317" s="108"/>
      <c r="H317" s="108"/>
    </row>
    <row r="318" spans="1:8" s="32" customFormat="1" ht="26.25" x14ac:dyDescent="0.25">
      <c r="A318" s="113" t="s">
        <v>230</v>
      </c>
      <c r="B318" s="107" t="s">
        <v>72</v>
      </c>
      <c r="C318" s="107" t="s">
        <v>101</v>
      </c>
      <c r="D318" s="107" t="s">
        <v>231</v>
      </c>
      <c r="E318" s="107" t="s">
        <v>58</v>
      </c>
      <c r="F318" s="108">
        <f t="shared" ref="F318:H319" si="59">F319</f>
        <v>48.7</v>
      </c>
      <c r="G318" s="108">
        <f t="shared" si="59"/>
        <v>48.7</v>
      </c>
      <c r="H318" s="108">
        <f t="shared" si="59"/>
        <v>48.7</v>
      </c>
    </row>
    <row r="319" spans="1:8" s="32" customFormat="1" ht="26.25" x14ac:dyDescent="0.25">
      <c r="A319" s="113" t="s">
        <v>77</v>
      </c>
      <c r="B319" s="107" t="s">
        <v>72</v>
      </c>
      <c r="C319" s="107" t="s">
        <v>101</v>
      </c>
      <c r="D319" s="107" t="s">
        <v>231</v>
      </c>
      <c r="E319" s="107" t="s">
        <v>78</v>
      </c>
      <c r="F319" s="108">
        <f>F320</f>
        <v>48.7</v>
      </c>
      <c r="G319" s="108">
        <f t="shared" si="59"/>
        <v>48.7</v>
      </c>
      <c r="H319" s="108">
        <f t="shared" si="59"/>
        <v>48.7</v>
      </c>
    </row>
    <row r="320" spans="1:8" s="31" customFormat="1" ht="34.5" customHeight="1" x14ac:dyDescent="0.25">
      <c r="A320" s="113" t="s">
        <v>79</v>
      </c>
      <c r="B320" s="107" t="s">
        <v>72</v>
      </c>
      <c r="C320" s="107" t="s">
        <v>101</v>
      </c>
      <c r="D320" s="107" t="s">
        <v>231</v>
      </c>
      <c r="E320" s="107" t="s">
        <v>80</v>
      </c>
      <c r="F320" s="108">
        <v>48.7</v>
      </c>
      <c r="G320" s="108">
        <v>48.7</v>
      </c>
      <c r="H320" s="108">
        <v>48.7</v>
      </c>
    </row>
    <row r="321" spans="1:8" s="31" customFormat="1" ht="15" x14ac:dyDescent="0.25">
      <c r="A321" s="113" t="s">
        <v>232</v>
      </c>
      <c r="B321" s="107" t="s">
        <v>72</v>
      </c>
      <c r="C321" s="107" t="s">
        <v>201</v>
      </c>
      <c r="D321" s="107" t="s">
        <v>57</v>
      </c>
      <c r="E321" s="107" t="s">
        <v>58</v>
      </c>
      <c r="F321" s="108">
        <f>F325+F334+F361+F352+F357</f>
        <v>5686.0999999999995</v>
      </c>
      <c r="G321" s="108">
        <f>G325+G334+G361+G352+G357</f>
        <v>3135.6</v>
      </c>
      <c r="H321" s="108">
        <f t="shared" ref="H321" si="60">H325+H334+H361+H352+H357</f>
        <v>2058.1</v>
      </c>
    </row>
    <row r="322" spans="1:8" s="31" customFormat="1" ht="31.5" hidden="1" customHeight="1" x14ac:dyDescent="0.25">
      <c r="A322" s="113" t="s">
        <v>233</v>
      </c>
      <c r="B322" s="107" t="s">
        <v>72</v>
      </c>
      <c r="C322" s="107" t="s">
        <v>201</v>
      </c>
      <c r="D322" s="107" t="s">
        <v>234</v>
      </c>
      <c r="E322" s="107" t="s">
        <v>58</v>
      </c>
      <c r="F322" s="108">
        <f t="shared" ref="F322:H323" si="61">F323</f>
        <v>0</v>
      </c>
      <c r="G322" s="108">
        <f t="shared" si="61"/>
        <v>0</v>
      </c>
      <c r="H322" s="108">
        <f t="shared" si="61"/>
        <v>0</v>
      </c>
    </row>
    <row r="323" spans="1:8" s="31" customFormat="1" ht="27" hidden="1" customHeight="1" x14ac:dyDescent="0.25">
      <c r="A323" s="113" t="s">
        <v>105</v>
      </c>
      <c r="B323" s="107" t="s">
        <v>72</v>
      </c>
      <c r="C323" s="107" t="s">
        <v>201</v>
      </c>
      <c r="D323" s="107" t="s">
        <v>234</v>
      </c>
      <c r="E323" s="107" t="s">
        <v>78</v>
      </c>
      <c r="F323" s="108">
        <f t="shared" si="61"/>
        <v>0</v>
      </c>
      <c r="G323" s="108">
        <f t="shared" si="61"/>
        <v>0</v>
      </c>
      <c r="H323" s="108">
        <f t="shared" si="61"/>
        <v>0</v>
      </c>
    </row>
    <row r="324" spans="1:8" s="31" customFormat="1" ht="30.75" hidden="1" customHeight="1" x14ac:dyDescent="0.25">
      <c r="A324" s="113" t="s">
        <v>79</v>
      </c>
      <c r="B324" s="107" t="s">
        <v>72</v>
      </c>
      <c r="C324" s="107" t="s">
        <v>201</v>
      </c>
      <c r="D324" s="107" t="s">
        <v>234</v>
      </c>
      <c r="E324" s="107" t="s">
        <v>80</v>
      </c>
      <c r="F324" s="108">
        <v>0</v>
      </c>
      <c r="G324" s="108">
        <v>0</v>
      </c>
      <c r="H324" s="108">
        <v>0</v>
      </c>
    </row>
    <row r="325" spans="1:8" s="31" customFormat="1" ht="46.5" customHeight="1" x14ac:dyDescent="0.25">
      <c r="A325" s="113" t="s">
        <v>752</v>
      </c>
      <c r="B325" s="107" t="s">
        <v>72</v>
      </c>
      <c r="C325" s="107" t="s">
        <v>201</v>
      </c>
      <c r="D325" s="107" t="s">
        <v>236</v>
      </c>
      <c r="E325" s="107" t="s">
        <v>58</v>
      </c>
      <c r="F325" s="108">
        <f>F326+F330</f>
        <v>100</v>
      </c>
      <c r="G325" s="108">
        <f>G326+G330</f>
        <v>100</v>
      </c>
      <c r="H325" s="108">
        <f>H326+H330</f>
        <v>100</v>
      </c>
    </row>
    <row r="326" spans="1:8" s="31" customFormat="1" ht="43.5" customHeight="1" x14ac:dyDescent="0.25">
      <c r="A326" s="113" t="s">
        <v>753</v>
      </c>
      <c r="B326" s="107" t="s">
        <v>72</v>
      </c>
      <c r="C326" s="107" t="s">
        <v>201</v>
      </c>
      <c r="D326" s="107" t="s">
        <v>237</v>
      </c>
      <c r="E326" s="107" t="s">
        <v>58</v>
      </c>
      <c r="F326" s="108">
        <f t="shared" ref="F326:H328" si="62">F327</f>
        <v>100</v>
      </c>
      <c r="G326" s="108">
        <f t="shared" si="62"/>
        <v>100</v>
      </c>
      <c r="H326" s="108">
        <f t="shared" si="62"/>
        <v>100</v>
      </c>
    </row>
    <row r="327" spans="1:8" s="31" customFormat="1" ht="18.75" customHeight="1" x14ac:dyDescent="0.25">
      <c r="A327" s="113" t="s">
        <v>134</v>
      </c>
      <c r="B327" s="107" t="s">
        <v>72</v>
      </c>
      <c r="C327" s="107" t="s">
        <v>201</v>
      </c>
      <c r="D327" s="107" t="s">
        <v>238</v>
      </c>
      <c r="E327" s="107" t="s">
        <v>58</v>
      </c>
      <c r="F327" s="108">
        <f t="shared" si="62"/>
        <v>100</v>
      </c>
      <c r="G327" s="108">
        <f t="shared" si="62"/>
        <v>100</v>
      </c>
      <c r="H327" s="108">
        <f t="shared" si="62"/>
        <v>100</v>
      </c>
    </row>
    <row r="328" spans="1:8" s="31" customFormat="1" ht="30.75" customHeight="1" x14ac:dyDescent="0.25">
      <c r="A328" s="113" t="s">
        <v>77</v>
      </c>
      <c r="B328" s="107" t="s">
        <v>72</v>
      </c>
      <c r="C328" s="107" t="s">
        <v>201</v>
      </c>
      <c r="D328" s="107" t="s">
        <v>238</v>
      </c>
      <c r="E328" s="107" t="s">
        <v>78</v>
      </c>
      <c r="F328" s="108">
        <f t="shared" si="62"/>
        <v>100</v>
      </c>
      <c r="G328" s="108">
        <f t="shared" si="62"/>
        <v>100</v>
      </c>
      <c r="H328" s="108">
        <f t="shared" si="62"/>
        <v>100</v>
      </c>
    </row>
    <row r="329" spans="1:8" s="31" customFormat="1" ht="34.5" customHeight="1" x14ac:dyDescent="0.25">
      <c r="A329" s="113" t="s">
        <v>79</v>
      </c>
      <c r="B329" s="107" t="s">
        <v>72</v>
      </c>
      <c r="C329" s="107" t="s">
        <v>201</v>
      </c>
      <c r="D329" s="107" t="s">
        <v>238</v>
      </c>
      <c r="E329" s="107" t="s">
        <v>80</v>
      </c>
      <c r="F329" s="108">
        <v>100</v>
      </c>
      <c r="G329" s="108">
        <v>100</v>
      </c>
      <c r="H329" s="108">
        <v>100</v>
      </c>
    </row>
    <row r="330" spans="1:8" s="31" customFormat="1" ht="48" hidden="1" customHeight="1" x14ac:dyDescent="0.25">
      <c r="A330" s="113" t="s">
        <v>239</v>
      </c>
      <c r="B330" s="107" t="s">
        <v>72</v>
      </c>
      <c r="C330" s="107" t="s">
        <v>201</v>
      </c>
      <c r="D330" s="107" t="s">
        <v>240</v>
      </c>
      <c r="E330" s="107" t="s">
        <v>58</v>
      </c>
      <c r="F330" s="108">
        <f t="shared" ref="F330:H332" si="63">F331</f>
        <v>0</v>
      </c>
      <c r="G330" s="108">
        <f t="shared" si="63"/>
        <v>0</v>
      </c>
      <c r="H330" s="108">
        <f t="shared" si="63"/>
        <v>0</v>
      </c>
    </row>
    <row r="331" spans="1:8" s="31" customFormat="1" ht="30.75" hidden="1" customHeight="1" x14ac:dyDescent="0.25">
      <c r="A331" s="113" t="s">
        <v>134</v>
      </c>
      <c r="B331" s="107" t="s">
        <v>72</v>
      </c>
      <c r="C331" s="107" t="s">
        <v>201</v>
      </c>
      <c r="D331" s="107" t="s">
        <v>241</v>
      </c>
      <c r="E331" s="107" t="s">
        <v>58</v>
      </c>
      <c r="F331" s="108">
        <f t="shared" si="63"/>
        <v>0</v>
      </c>
      <c r="G331" s="108">
        <f t="shared" si="63"/>
        <v>0</v>
      </c>
      <c r="H331" s="108">
        <f t="shared" si="63"/>
        <v>0</v>
      </c>
    </row>
    <row r="332" spans="1:8" s="31" customFormat="1" ht="30.75" hidden="1" customHeight="1" x14ac:dyDescent="0.25">
      <c r="A332" s="113" t="s">
        <v>77</v>
      </c>
      <c r="B332" s="107" t="s">
        <v>72</v>
      </c>
      <c r="C332" s="107" t="s">
        <v>201</v>
      </c>
      <c r="D332" s="107" t="s">
        <v>241</v>
      </c>
      <c r="E332" s="107" t="s">
        <v>78</v>
      </c>
      <c r="F332" s="108">
        <f t="shared" si="63"/>
        <v>0</v>
      </c>
      <c r="G332" s="108">
        <f t="shared" si="63"/>
        <v>0</v>
      </c>
      <c r="H332" s="108">
        <f t="shared" si="63"/>
        <v>0</v>
      </c>
    </row>
    <row r="333" spans="1:8" s="31" customFormat="1" ht="30.75" hidden="1" customHeight="1" x14ac:dyDescent="0.25">
      <c r="A333" s="113" t="s">
        <v>79</v>
      </c>
      <c r="B333" s="107" t="s">
        <v>72</v>
      </c>
      <c r="C333" s="107" t="s">
        <v>201</v>
      </c>
      <c r="D333" s="107" t="s">
        <v>241</v>
      </c>
      <c r="E333" s="107" t="s">
        <v>80</v>
      </c>
      <c r="F333" s="108"/>
      <c r="G333" s="108"/>
      <c r="H333" s="108"/>
    </row>
    <row r="334" spans="1:8" s="31" customFormat="1" ht="83.25" customHeight="1" x14ac:dyDescent="0.25">
      <c r="A334" s="113" t="s">
        <v>756</v>
      </c>
      <c r="B334" s="107" t="s">
        <v>72</v>
      </c>
      <c r="C334" s="107" t="s">
        <v>201</v>
      </c>
      <c r="D334" s="107" t="s">
        <v>242</v>
      </c>
      <c r="E334" s="107" t="s">
        <v>58</v>
      </c>
      <c r="F334" s="108">
        <f>F341+F348+F338+F335</f>
        <v>5536.0999999999995</v>
      </c>
      <c r="G334" s="108">
        <f>G341+G348</f>
        <v>0</v>
      </c>
      <c r="H334" s="108">
        <f>H341+H348</f>
        <v>0</v>
      </c>
    </row>
    <row r="335" spans="1:8" s="31" customFormat="1" ht="67.5" hidden="1" customHeight="1" x14ac:dyDescent="0.25">
      <c r="A335" s="113" t="s">
        <v>651</v>
      </c>
      <c r="B335" s="107" t="s">
        <v>72</v>
      </c>
      <c r="C335" s="107" t="s">
        <v>201</v>
      </c>
      <c r="D335" s="107" t="s">
        <v>652</v>
      </c>
      <c r="E335" s="107" t="s">
        <v>58</v>
      </c>
      <c r="F335" s="108">
        <f>F336</f>
        <v>0</v>
      </c>
      <c r="G335" s="108">
        <v>0</v>
      </c>
      <c r="H335" s="108">
        <v>0</v>
      </c>
    </row>
    <row r="336" spans="1:8" s="31" customFormat="1" ht="27.75" hidden="1" customHeight="1" x14ac:dyDescent="0.25">
      <c r="A336" s="113" t="s">
        <v>77</v>
      </c>
      <c r="B336" s="107" t="s">
        <v>72</v>
      </c>
      <c r="C336" s="107" t="s">
        <v>201</v>
      </c>
      <c r="D336" s="107" t="s">
        <v>652</v>
      </c>
      <c r="E336" s="107" t="s">
        <v>78</v>
      </c>
      <c r="F336" s="108">
        <f>F337</f>
        <v>0</v>
      </c>
      <c r="G336" s="108">
        <v>0</v>
      </c>
      <c r="H336" s="108">
        <v>0</v>
      </c>
    </row>
    <row r="337" spans="1:8" s="31" customFormat="1" ht="36.75" hidden="1" customHeight="1" x14ac:dyDescent="0.25">
      <c r="A337" s="113" t="s">
        <v>79</v>
      </c>
      <c r="B337" s="107" t="s">
        <v>72</v>
      </c>
      <c r="C337" s="107" t="s">
        <v>201</v>
      </c>
      <c r="D337" s="107" t="s">
        <v>652</v>
      </c>
      <c r="E337" s="107" t="s">
        <v>80</v>
      </c>
      <c r="F337" s="108"/>
      <c r="G337" s="108"/>
      <c r="H337" s="108"/>
    </row>
    <row r="338" spans="1:8" s="31" customFormat="1" ht="71.25" hidden="1" customHeight="1" x14ac:dyDescent="0.25">
      <c r="A338" s="113" t="s">
        <v>653</v>
      </c>
      <c r="B338" s="107" t="s">
        <v>72</v>
      </c>
      <c r="C338" s="107" t="s">
        <v>201</v>
      </c>
      <c r="D338" s="107" t="s">
        <v>654</v>
      </c>
      <c r="E338" s="107" t="s">
        <v>58</v>
      </c>
      <c r="F338" s="108">
        <f>F339</f>
        <v>0</v>
      </c>
      <c r="G338" s="108">
        <v>0</v>
      </c>
      <c r="H338" s="108">
        <v>0</v>
      </c>
    </row>
    <row r="339" spans="1:8" s="31" customFormat="1" ht="25.5" hidden="1" customHeight="1" x14ac:dyDescent="0.25">
      <c r="A339" s="113" t="s">
        <v>77</v>
      </c>
      <c r="B339" s="107" t="s">
        <v>72</v>
      </c>
      <c r="C339" s="107" t="s">
        <v>201</v>
      </c>
      <c r="D339" s="107" t="s">
        <v>654</v>
      </c>
      <c r="E339" s="107" t="s">
        <v>78</v>
      </c>
      <c r="F339" s="108">
        <f>F340</f>
        <v>0</v>
      </c>
      <c r="G339" s="108">
        <v>0</v>
      </c>
      <c r="H339" s="108">
        <v>0</v>
      </c>
    </row>
    <row r="340" spans="1:8" s="31" customFormat="1" ht="33.75" hidden="1" customHeight="1" x14ac:dyDescent="0.25">
      <c r="A340" s="113" t="s">
        <v>79</v>
      </c>
      <c r="B340" s="107" t="s">
        <v>72</v>
      </c>
      <c r="C340" s="107" t="s">
        <v>201</v>
      </c>
      <c r="D340" s="107" t="s">
        <v>654</v>
      </c>
      <c r="E340" s="107" t="s">
        <v>80</v>
      </c>
      <c r="F340" s="108"/>
      <c r="G340" s="108"/>
      <c r="H340" s="108"/>
    </row>
    <row r="341" spans="1:8" s="31" customFormat="1" ht="75.75" customHeight="1" x14ac:dyDescent="0.25">
      <c r="A341" s="113" t="s">
        <v>243</v>
      </c>
      <c r="B341" s="107" t="s">
        <v>72</v>
      </c>
      <c r="C341" s="107" t="s">
        <v>201</v>
      </c>
      <c r="D341" s="107" t="s">
        <v>244</v>
      </c>
      <c r="E341" s="107" t="s">
        <v>58</v>
      </c>
      <c r="F341" s="108">
        <f>F342+F345</f>
        <v>5355.7</v>
      </c>
      <c r="G341" s="108">
        <f t="shared" ref="F341:H343" si="64">G342</f>
        <v>0</v>
      </c>
      <c r="H341" s="108">
        <f t="shared" si="64"/>
        <v>0</v>
      </c>
    </row>
    <row r="342" spans="1:8" s="31" customFormat="1" ht="17.25" customHeight="1" x14ac:dyDescent="0.25">
      <c r="A342" s="113" t="s">
        <v>134</v>
      </c>
      <c r="B342" s="107" t="s">
        <v>72</v>
      </c>
      <c r="C342" s="107" t="s">
        <v>201</v>
      </c>
      <c r="D342" s="107" t="s">
        <v>245</v>
      </c>
      <c r="E342" s="107" t="s">
        <v>58</v>
      </c>
      <c r="F342" s="108">
        <f t="shared" si="64"/>
        <v>5355.7</v>
      </c>
      <c r="G342" s="108">
        <f t="shared" si="64"/>
        <v>0</v>
      </c>
      <c r="H342" s="108">
        <f t="shared" si="64"/>
        <v>0</v>
      </c>
    </row>
    <row r="343" spans="1:8" s="31" customFormat="1" ht="26.25" x14ac:dyDescent="0.25">
      <c r="A343" s="113" t="s">
        <v>77</v>
      </c>
      <c r="B343" s="107" t="s">
        <v>72</v>
      </c>
      <c r="C343" s="107" t="s">
        <v>201</v>
      </c>
      <c r="D343" s="107" t="s">
        <v>245</v>
      </c>
      <c r="E343" s="107" t="s">
        <v>78</v>
      </c>
      <c r="F343" s="108">
        <f t="shared" si="64"/>
        <v>5355.7</v>
      </c>
      <c r="G343" s="108">
        <f t="shared" si="64"/>
        <v>0</v>
      </c>
      <c r="H343" s="108">
        <f t="shared" si="64"/>
        <v>0</v>
      </c>
    </row>
    <row r="344" spans="1:8" s="31" customFormat="1" ht="30" customHeight="1" x14ac:dyDescent="0.25">
      <c r="A344" s="113" t="s">
        <v>79</v>
      </c>
      <c r="B344" s="107" t="s">
        <v>72</v>
      </c>
      <c r="C344" s="107" t="s">
        <v>201</v>
      </c>
      <c r="D344" s="107" t="s">
        <v>245</v>
      </c>
      <c r="E344" s="107" t="s">
        <v>80</v>
      </c>
      <c r="F344" s="108">
        <f>6033.7-1785+1107</f>
        <v>5355.7</v>
      </c>
      <c r="G344" s="108">
        <v>0</v>
      </c>
      <c r="H344" s="108">
        <v>0</v>
      </c>
    </row>
    <row r="345" spans="1:8" s="31" customFormat="1" ht="45" hidden="1" customHeight="1" x14ac:dyDescent="0.25">
      <c r="A345" s="113" t="s">
        <v>642</v>
      </c>
      <c r="B345" s="107" t="s">
        <v>72</v>
      </c>
      <c r="C345" s="107" t="s">
        <v>201</v>
      </c>
      <c r="D345" s="107" t="s">
        <v>655</v>
      </c>
      <c r="E345" s="107" t="s">
        <v>58</v>
      </c>
      <c r="F345" s="108">
        <f>F346</f>
        <v>0</v>
      </c>
      <c r="G345" s="108">
        <v>0</v>
      </c>
      <c r="H345" s="108">
        <v>0</v>
      </c>
    </row>
    <row r="346" spans="1:8" s="31" customFormat="1" ht="30" hidden="1" customHeight="1" x14ac:dyDescent="0.25">
      <c r="A346" s="113" t="s">
        <v>77</v>
      </c>
      <c r="B346" s="107" t="s">
        <v>72</v>
      </c>
      <c r="C346" s="107" t="s">
        <v>201</v>
      </c>
      <c r="D346" s="107" t="s">
        <v>245</v>
      </c>
      <c r="E346" s="107" t="s">
        <v>78</v>
      </c>
      <c r="F346" s="108">
        <f>F347</f>
        <v>0</v>
      </c>
      <c r="G346" s="108">
        <v>0</v>
      </c>
      <c r="H346" s="108">
        <v>0</v>
      </c>
    </row>
    <row r="347" spans="1:8" s="31" customFormat="1" ht="30" hidden="1" customHeight="1" x14ac:dyDescent="0.25">
      <c r="A347" s="113" t="s">
        <v>79</v>
      </c>
      <c r="B347" s="107" t="s">
        <v>72</v>
      </c>
      <c r="C347" s="107" t="s">
        <v>201</v>
      </c>
      <c r="D347" s="107" t="s">
        <v>245</v>
      </c>
      <c r="E347" s="107" t="s">
        <v>80</v>
      </c>
      <c r="F347" s="108"/>
      <c r="G347" s="108"/>
      <c r="H347" s="108"/>
    </row>
    <row r="348" spans="1:8" s="31" customFormat="1" ht="81.75" customHeight="1" x14ac:dyDescent="0.25">
      <c r="A348" s="113" t="s">
        <v>246</v>
      </c>
      <c r="B348" s="107" t="s">
        <v>72</v>
      </c>
      <c r="C348" s="107" t="s">
        <v>201</v>
      </c>
      <c r="D348" s="107" t="s">
        <v>247</v>
      </c>
      <c r="E348" s="107" t="s">
        <v>58</v>
      </c>
      <c r="F348" s="108">
        <f t="shared" ref="F348:H350" si="65">F349</f>
        <v>180.4</v>
      </c>
      <c r="G348" s="108">
        <f t="shared" si="65"/>
        <v>0</v>
      </c>
      <c r="H348" s="108">
        <f t="shared" si="65"/>
        <v>0</v>
      </c>
    </row>
    <row r="349" spans="1:8" s="31" customFormat="1" ht="15" x14ac:dyDescent="0.25">
      <c r="A349" s="113" t="s">
        <v>134</v>
      </c>
      <c r="B349" s="107" t="s">
        <v>72</v>
      </c>
      <c r="C349" s="107" t="s">
        <v>201</v>
      </c>
      <c r="D349" s="107" t="s">
        <v>248</v>
      </c>
      <c r="E349" s="107" t="s">
        <v>58</v>
      </c>
      <c r="F349" s="108">
        <f t="shared" si="65"/>
        <v>180.4</v>
      </c>
      <c r="G349" s="108">
        <f t="shared" si="65"/>
        <v>0</v>
      </c>
      <c r="H349" s="108">
        <f t="shared" si="65"/>
        <v>0</v>
      </c>
    </row>
    <row r="350" spans="1:8" s="31" customFormat="1" ht="26.25" x14ac:dyDescent="0.25">
      <c r="A350" s="113" t="s">
        <v>77</v>
      </c>
      <c r="B350" s="107" t="s">
        <v>72</v>
      </c>
      <c r="C350" s="107" t="s">
        <v>201</v>
      </c>
      <c r="D350" s="107" t="s">
        <v>248</v>
      </c>
      <c r="E350" s="107" t="s">
        <v>78</v>
      </c>
      <c r="F350" s="108">
        <f t="shared" si="65"/>
        <v>180.4</v>
      </c>
      <c r="G350" s="108">
        <f t="shared" si="65"/>
        <v>0</v>
      </c>
      <c r="H350" s="108">
        <f t="shared" si="65"/>
        <v>0</v>
      </c>
    </row>
    <row r="351" spans="1:8" s="31" customFormat="1" ht="29.25" customHeight="1" x14ac:dyDescent="0.25">
      <c r="A351" s="113" t="s">
        <v>79</v>
      </c>
      <c r="B351" s="107" t="s">
        <v>72</v>
      </c>
      <c r="C351" s="107" t="s">
        <v>201</v>
      </c>
      <c r="D351" s="107" t="s">
        <v>248</v>
      </c>
      <c r="E351" s="107" t="s">
        <v>80</v>
      </c>
      <c r="F351" s="108">
        <v>180.4</v>
      </c>
      <c r="G351" s="108">
        <v>0</v>
      </c>
      <c r="H351" s="108">
        <v>0</v>
      </c>
    </row>
    <row r="352" spans="1:8" s="31" customFormat="1" ht="64.5" hidden="1" x14ac:dyDescent="0.25">
      <c r="A352" s="113" t="s">
        <v>152</v>
      </c>
      <c r="B352" s="107" t="s">
        <v>72</v>
      </c>
      <c r="C352" s="107" t="s">
        <v>201</v>
      </c>
      <c r="D352" s="107" t="s">
        <v>153</v>
      </c>
      <c r="E352" s="107" t="s">
        <v>58</v>
      </c>
      <c r="F352" s="108">
        <f t="shared" ref="F352:H355" si="66">F353</f>
        <v>0</v>
      </c>
      <c r="G352" s="108">
        <f t="shared" si="66"/>
        <v>0</v>
      </c>
      <c r="H352" s="108">
        <f t="shared" si="66"/>
        <v>0</v>
      </c>
    </row>
    <row r="353" spans="1:8" s="31" customFormat="1" ht="51.75" hidden="1" x14ac:dyDescent="0.25">
      <c r="A353" s="113" t="s">
        <v>249</v>
      </c>
      <c r="B353" s="107" t="s">
        <v>72</v>
      </c>
      <c r="C353" s="107" t="s">
        <v>201</v>
      </c>
      <c r="D353" s="107" t="s">
        <v>250</v>
      </c>
      <c r="E353" s="107" t="s">
        <v>58</v>
      </c>
      <c r="F353" s="108">
        <f t="shared" si="66"/>
        <v>0</v>
      </c>
      <c r="G353" s="108">
        <f t="shared" si="66"/>
        <v>0</v>
      </c>
      <c r="H353" s="108">
        <f t="shared" si="66"/>
        <v>0</v>
      </c>
    </row>
    <row r="354" spans="1:8" s="31" customFormat="1" ht="15" hidden="1" x14ac:dyDescent="0.25">
      <c r="A354" s="113" t="s">
        <v>134</v>
      </c>
      <c r="B354" s="107" t="s">
        <v>72</v>
      </c>
      <c r="C354" s="107" t="s">
        <v>201</v>
      </c>
      <c r="D354" s="107" t="s">
        <v>251</v>
      </c>
      <c r="E354" s="107" t="s">
        <v>58</v>
      </c>
      <c r="F354" s="108">
        <f t="shared" si="66"/>
        <v>0</v>
      </c>
      <c r="G354" s="108">
        <f t="shared" si="66"/>
        <v>0</v>
      </c>
      <c r="H354" s="108">
        <f t="shared" si="66"/>
        <v>0</v>
      </c>
    </row>
    <row r="355" spans="1:8" s="31" customFormat="1" ht="26.25" hidden="1" x14ac:dyDescent="0.25">
      <c r="A355" s="113" t="s">
        <v>77</v>
      </c>
      <c r="B355" s="107" t="s">
        <v>72</v>
      </c>
      <c r="C355" s="107" t="s">
        <v>201</v>
      </c>
      <c r="D355" s="107" t="s">
        <v>251</v>
      </c>
      <c r="E355" s="107" t="s">
        <v>78</v>
      </c>
      <c r="F355" s="108">
        <f t="shared" si="66"/>
        <v>0</v>
      </c>
      <c r="G355" s="108">
        <f t="shared" si="66"/>
        <v>0</v>
      </c>
      <c r="H355" s="108">
        <f t="shared" si="66"/>
        <v>0</v>
      </c>
    </row>
    <row r="356" spans="1:8" s="31" customFormat="1" ht="39" hidden="1" x14ac:dyDescent="0.25">
      <c r="A356" s="113" t="s">
        <v>79</v>
      </c>
      <c r="B356" s="107" t="s">
        <v>72</v>
      </c>
      <c r="C356" s="107" t="s">
        <v>201</v>
      </c>
      <c r="D356" s="107" t="s">
        <v>251</v>
      </c>
      <c r="E356" s="107" t="s">
        <v>80</v>
      </c>
      <c r="F356" s="108"/>
      <c r="G356" s="108"/>
      <c r="H356" s="108"/>
    </row>
    <row r="357" spans="1:8" s="31" customFormat="1" ht="77.25" x14ac:dyDescent="0.25">
      <c r="A357" s="113" t="s">
        <v>776</v>
      </c>
      <c r="B357" s="107" t="s">
        <v>72</v>
      </c>
      <c r="C357" s="107" t="s">
        <v>201</v>
      </c>
      <c r="D357" s="107" t="s">
        <v>754</v>
      </c>
      <c r="E357" s="107" t="s">
        <v>58</v>
      </c>
      <c r="F357" s="108">
        <v>0</v>
      </c>
      <c r="G357" s="108">
        <f t="shared" ref="G357:H359" si="67">G358</f>
        <v>2915.7</v>
      </c>
      <c r="H357" s="108">
        <f t="shared" si="67"/>
        <v>1958.1</v>
      </c>
    </row>
    <row r="358" spans="1:8" s="31" customFormat="1" ht="15" x14ac:dyDescent="0.25">
      <c r="A358" s="113" t="s">
        <v>134</v>
      </c>
      <c r="B358" s="107" t="s">
        <v>72</v>
      </c>
      <c r="C358" s="107" t="s">
        <v>201</v>
      </c>
      <c r="D358" s="107" t="s">
        <v>755</v>
      </c>
      <c r="E358" s="107" t="s">
        <v>58</v>
      </c>
      <c r="F358" s="108">
        <v>0</v>
      </c>
      <c r="G358" s="108">
        <f t="shared" si="67"/>
        <v>2915.7</v>
      </c>
      <c r="H358" s="108">
        <f t="shared" si="67"/>
        <v>1958.1</v>
      </c>
    </row>
    <row r="359" spans="1:8" s="31" customFormat="1" ht="26.25" x14ac:dyDescent="0.25">
      <c r="A359" s="113" t="s">
        <v>77</v>
      </c>
      <c r="B359" s="107" t="s">
        <v>72</v>
      </c>
      <c r="C359" s="107" t="s">
        <v>201</v>
      </c>
      <c r="D359" s="107" t="s">
        <v>755</v>
      </c>
      <c r="E359" s="107" t="s">
        <v>78</v>
      </c>
      <c r="F359" s="108">
        <v>0</v>
      </c>
      <c r="G359" s="108">
        <f t="shared" si="67"/>
        <v>2915.7</v>
      </c>
      <c r="H359" s="108">
        <f t="shared" si="67"/>
        <v>1958.1</v>
      </c>
    </row>
    <row r="360" spans="1:8" s="31" customFormat="1" ht="33.75" customHeight="1" x14ac:dyDescent="0.25">
      <c r="A360" s="113" t="s">
        <v>79</v>
      </c>
      <c r="B360" s="107" t="s">
        <v>72</v>
      </c>
      <c r="C360" s="107" t="s">
        <v>201</v>
      </c>
      <c r="D360" s="107" t="s">
        <v>755</v>
      </c>
      <c r="E360" s="107" t="s">
        <v>80</v>
      </c>
      <c r="F360" s="108">
        <v>0</v>
      </c>
      <c r="G360" s="108">
        <f>2800.5+115.2</f>
        <v>2915.7</v>
      </c>
      <c r="H360" s="108">
        <v>1958.1</v>
      </c>
    </row>
    <row r="361" spans="1:8" s="31" customFormat="1" ht="30" customHeight="1" x14ac:dyDescent="0.25">
      <c r="A361" s="113" t="s">
        <v>750</v>
      </c>
      <c r="B361" s="107" t="s">
        <v>72</v>
      </c>
      <c r="C361" s="107" t="s">
        <v>201</v>
      </c>
      <c r="D361" s="107" t="s">
        <v>164</v>
      </c>
      <c r="E361" s="107" t="s">
        <v>58</v>
      </c>
      <c r="F361" s="108">
        <f t="shared" ref="F361:H364" si="68">F362</f>
        <v>50</v>
      </c>
      <c r="G361" s="108">
        <f t="shared" si="68"/>
        <v>119.9</v>
      </c>
      <c r="H361" s="108">
        <f t="shared" si="68"/>
        <v>0</v>
      </c>
    </row>
    <row r="362" spans="1:8" s="31" customFormat="1" ht="26.25" x14ac:dyDescent="0.25">
      <c r="A362" s="113" t="s">
        <v>173</v>
      </c>
      <c r="B362" s="107" t="s">
        <v>72</v>
      </c>
      <c r="C362" s="107" t="s">
        <v>201</v>
      </c>
      <c r="D362" s="107" t="s">
        <v>174</v>
      </c>
      <c r="E362" s="107" t="s">
        <v>58</v>
      </c>
      <c r="F362" s="108">
        <f t="shared" si="68"/>
        <v>50</v>
      </c>
      <c r="G362" s="108">
        <f t="shared" si="68"/>
        <v>119.9</v>
      </c>
      <c r="H362" s="108">
        <f t="shared" si="68"/>
        <v>0</v>
      </c>
    </row>
    <row r="363" spans="1:8" s="31" customFormat="1" ht="15" x14ac:dyDescent="0.25">
      <c r="A363" s="113" t="s">
        <v>134</v>
      </c>
      <c r="B363" s="107" t="s">
        <v>72</v>
      </c>
      <c r="C363" s="107" t="s">
        <v>201</v>
      </c>
      <c r="D363" s="107" t="s">
        <v>175</v>
      </c>
      <c r="E363" s="107" t="s">
        <v>58</v>
      </c>
      <c r="F363" s="108">
        <f t="shared" si="68"/>
        <v>50</v>
      </c>
      <c r="G363" s="108">
        <f t="shared" si="68"/>
        <v>119.9</v>
      </c>
      <c r="H363" s="108">
        <f t="shared" si="68"/>
        <v>0</v>
      </c>
    </row>
    <row r="364" spans="1:8" s="31" customFormat="1" ht="26.25" x14ac:dyDescent="0.25">
      <c r="A364" s="113" t="s">
        <v>77</v>
      </c>
      <c r="B364" s="107" t="s">
        <v>72</v>
      </c>
      <c r="C364" s="107" t="s">
        <v>201</v>
      </c>
      <c r="D364" s="107" t="s">
        <v>175</v>
      </c>
      <c r="E364" s="107" t="s">
        <v>78</v>
      </c>
      <c r="F364" s="108">
        <f t="shared" si="68"/>
        <v>50</v>
      </c>
      <c r="G364" s="108">
        <f t="shared" si="68"/>
        <v>119.9</v>
      </c>
      <c r="H364" s="108">
        <f t="shared" si="68"/>
        <v>0</v>
      </c>
    </row>
    <row r="365" spans="1:8" s="31" customFormat="1" ht="33" customHeight="1" x14ac:dyDescent="0.25">
      <c r="A365" s="113" t="s">
        <v>79</v>
      </c>
      <c r="B365" s="107" t="s">
        <v>72</v>
      </c>
      <c r="C365" s="107" t="s">
        <v>201</v>
      </c>
      <c r="D365" s="107" t="s">
        <v>175</v>
      </c>
      <c r="E365" s="107" t="s">
        <v>80</v>
      </c>
      <c r="F365" s="108">
        <v>50</v>
      </c>
      <c r="G365" s="108">
        <v>119.9</v>
      </c>
      <c r="H365" s="108">
        <v>0</v>
      </c>
    </row>
    <row r="366" spans="1:8" s="31" customFormat="1" ht="15" x14ac:dyDescent="0.25">
      <c r="A366" s="113" t="s">
        <v>252</v>
      </c>
      <c r="B366" s="107" t="s">
        <v>72</v>
      </c>
      <c r="C366" s="107" t="s">
        <v>253</v>
      </c>
      <c r="D366" s="107" t="s">
        <v>57</v>
      </c>
      <c r="E366" s="107" t="s">
        <v>58</v>
      </c>
      <c r="F366" s="108">
        <f>F373+F386+F367</f>
        <v>200</v>
      </c>
      <c r="G366" s="108">
        <f>G373+G386+G367</f>
        <v>200</v>
      </c>
      <c r="H366" s="108">
        <f>H373+H386+H367</f>
        <v>60</v>
      </c>
    </row>
    <row r="367" spans="1:8" s="31" customFormat="1" ht="39" hidden="1" x14ac:dyDescent="0.25">
      <c r="A367" s="113" t="s">
        <v>235</v>
      </c>
      <c r="B367" s="107" t="s">
        <v>72</v>
      </c>
      <c r="C367" s="107" t="s">
        <v>253</v>
      </c>
      <c r="D367" s="107" t="s">
        <v>236</v>
      </c>
      <c r="E367" s="107" t="s">
        <v>58</v>
      </c>
      <c r="F367" s="108">
        <f t="shared" ref="F367:H370" si="69">F368</f>
        <v>0</v>
      </c>
      <c r="G367" s="108">
        <f t="shared" si="69"/>
        <v>0</v>
      </c>
      <c r="H367" s="108">
        <f t="shared" si="69"/>
        <v>0</v>
      </c>
    </row>
    <row r="368" spans="1:8" s="31" customFormat="1" ht="51.75" hidden="1" x14ac:dyDescent="0.25">
      <c r="A368" s="113" t="s">
        <v>239</v>
      </c>
      <c r="B368" s="107" t="s">
        <v>72</v>
      </c>
      <c r="C368" s="107" t="s">
        <v>253</v>
      </c>
      <c r="D368" s="107" t="s">
        <v>240</v>
      </c>
      <c r="E368" s="107" t="s">
        <v>58</v>
      </c>
      <c r="F368" s="108">
        <f t="shared" si="69"/>
        <v>0</v>
      </c>
      <c r="G368" s="108">
        <f t="shared" si="69"/>
        <v>0</v>
      </c>
      <c r="H368" s="108">
        <f t="shared" si="69"/>
        <v>0</v>
      </c>
    </row>
    <row r="369" spans="1:8" s="31" customFormat="1" ht="15" hidden="1" x14ac:dyDescent="0.25">
      <c r="A369" s="113" t="s">
        <v>134</v>
      </c>
      <c r="B369" s="107" t="s">
        <v>72</v>
      </c>
      <c r="C369" s="107" t="s">
        <v>253</v>
      </c>
      <c r="D369" s="107" t="s">
        <v>241</v>
      </c>
      <c r="E369" s="107" t="s">
        <v>58</v>
      </c>
      <c r="F369" s="108">
        <f t="shared" si="69"/>
        <v>0</v>
      </c>
      <c r="G369" s="108">
        <f t="shared" si="69"/>
        <v>0</v>
      </c>
      <c r="H369" s="108">
        <f t="shared" si="69"/>
        <v>0</v>
      </c>
    </row>
    <row r="370" spans="1:8" s="31" customFormat="1" ht="26.25" hidden="1" x14ac:dyDescent="0.25">
      <c r="A370" s="113" t="s">
        <v>77</v>
      </c>
      <c r="B370" s="107" t="s">
        <v>72</v>
      </c>
      <c r="C370" s="107" t="s">
        <v>253</v>
      </c>
      <c r="D370" s="107" t="s">
        <v>241</v>
      </c>
      <c r="E370" s="107" t="s">
        <v>78</v>
      </c>
      <c r="F370" s="108">
        <f t="shared" si="69"/>
        <v>0</v>
      </c>
      <c r="G370" s="108">
        <f t="shared" si="69"/>
        <v>0</v>
      </c>
      <c r="H370" s="108">
        <f t="shared" si="69"/>
        <v>0</v>
      </c>
    </row>
    <row r="371" spans="1:8" s="31" customFormat="1" ht="39" hidden="1" x14ac:dyDescent="0.25">
      <c r="A371" s="113" t="s">
        <v>79</v>
      </c>
      <c r="B371" s="107" t="s">
        <v>72</v>
      </c>
      <c r="C371" s="107" t="s">
        <v>253</v>
      </c>
      <c r="D371" s="107" t="s">
        <v>241</v>
      </c>
      <c r="E371" s="107" t="s">
        <v>80</v>
      </c>
      <c r="F371" s="108">
        <v>0</v>
      </c>
      <c r="G371" s="108">
        <v>0</v>
      </c>
      <c r="H371" s="108">
        <v>0</v>
      </c>
    </row>
    <row r="372" spans="1:8" s="31" customFormat="1" ht="15" hidden="1" x14ac:dyDescent="0.25">
      <c r="A372" s="113"/>
      <c r="B372" s="107"/>
      <c r="C372" s="107"/>
      <c r="D372" s="107"/>
      <c r="E372" s="107"/>
      <c r="F372" s="108"/>
      <c r="G372" s="108"/>
      <c r="H372" s="108"/>
    </row>
    <row r="373" spans="1:8" s="31" customFormat="1" ht="69" customHeight="1" x14ac:dyDescent="0.25">
      <c r="A373" s="113" t="s">
        <v>745</v>
      </c>
      <c r="B373" s="107" t="s">
        <v>72</v>
      </c>
      <c r="C373" s="107" t="s">
        <v>253</v>
      </c>
      <c r="D373" s="107" t="s">
        <v>153</v>
      </c>
      <c r="E373" s="107" t="s">
        <v>58</v>
      </c>
      <c r="F373" s="108">
        <f>F374+F382</f>
        <v>200</v>
      </c>
      <c r="G373" s="108">
        <f>G374+G382</f>
        <v>200</v>
      </c>
      <c r="H373" s="108">
        <f>H374+H382</f>
        <v>60</v>
      </c>
    </row>
    <row r="374" spans="1:8" s="31" customFormat="1" ht="26.25" hidden="1" x14ac:dyDescent="0.25">
      <c r="A374" s="113" t="s">
        <v>254</v>
      </c>
      <c r="B374" s="107" t="s">
        <v>72</v>
      </c>
      <c r="C374" s="107" t="s">
        <v>253</v>
      </c>
      <c r="D374" s="107" t="s">
        <v>255</v>
      </c>
      <c r="E374" s="107" t="s">
        <v>58</v>
      </c>
      <c r="F374" s="108">
        <f t="shared" ref="F374:H376" si="70">F375</f>
        <v>0</v>
      </c>
      <c r="G374" s="108">
        <f t="shared" si="70"/>
        <v>0</v>
      </c>
      <c r="H374" s="108">
        <f t="shared" si="70"/>
        <v>0</v>
      </c>
    </row>
    <row r="375" spans="1:8" s="31" customFormat="1" ht="24.75" hidden="1" customHeight="1" x14ac:dyDescent="0.25">
      <c r="A375" s="113" t="s">
        <v>134</v>
      </c>
      <c r="B375" s="107" t="s">
        <v>72</v>
      </c>
      <c r="C375" s="107" t="s">
        <v>253</v>
      </c>
      <c r="D375" s="107" t="s">
        <v>256</v>
      </c>
      <c r="E375" s="107" t="s">
        <v>58</v>
      </c>
      <c r="F375" s="108">
        <f t="shared" si="70"/>
        <v>0</v>
      </c>
      <c r="G375" s="108">
        <f t="shared" si="70"/>
        <v>0</v>
      </c>
      <c r="H375" s="108">
        <f t="shared" si="70"/>
        <v>0</v>
      </c>
    </row>
    <row r="376" spans="1:8" s="31" customFormat="1" ht="30.75" hidden="1" customHeight="1" x14ac:dyDescent="0.25">
      <c r="A376" s="113" t="s">
        <v>77</v>
      </c>
      <c r="B376" s="107" t="s">
        <v>72</v>
      </c>
      <c r="C376" s="107" t="s">
        <v>253</v>
      </c>
      <c r="D376" s="107" t="s">
        <v>256</v>
      </c>
      <c r="E376" s="107" t="s">
        <v>78</v>
      </c>
      <c r="F376" s="108">
        <f t="shared" si="70"/>
        <v>0</v>
      </c>
      <c r="G376" s="108">
        <f t="shared" si="70"/>
        <v>0</v>
      </c>
      <c r="H376" s="108">
        <f t="shared" si="70"/>
        <v>0</v>
      </c>
    </row>
    <row r="377" spans="1:8" s="31" customFormat="1" ht="30" hidden="1" customHeight="1" x14ac:dyDescent="0.25">
      <c r="A377" s="113" t="s">
        <v>79</v>
      </c>
      <c r="B377" s="107" t="s">
        <v>72</v>
      </c>
      <c r="C377" s="107" t="s">
        <v>253</v>
      </c>
      <c r="D377" s="107" t="s">
        <v>256</v>
      </c>
      <c r="E377" s="107" t="s">
        <v>80</v>
      </c>
      <c r="F377" s="108">
        <f>200-177.9-22.1</f>
        <v>0</v>
      </c>
      <c r="G377" s="108">
        <f>200-177.9-22.1</f>
        <v>0</v>
      </c>
      <c r="H377" s="108">
        <f>200-177.9-22.1</f>
        <v>0</v>
      </c>
    </row>
    <row r="378" spans="1:8" s="31" customFormat="1" ht="41.25" hidden="1" customHeight="1" x14ac:dyDescent="0.25">
      <c r="A378" s="113" t="s">
        <v>257</v>
      </c>
      <c r="B378" s="107" t="s">
        <v>72</v>
      </c>
      <c r="C378" s="107" t="s">
        <v>253</v>
      </c>
      <c r="D378" s="107" t="s">
        <v>258</v>
      </c>
      <c r="E378" s="107" t="s">
        <v>58</v>
      </c>
      <c r="F378" s="108">
        <f t="shared" ref="F378:H380" si="71">F379</f>
        <v>0</v>
      </c>
      <c r="G378" s="108">
        <f t="shared" si="71"/>
        <v>0</v>
      </c>
      <c r="H378" s="108">
        <f t="shared" si="71"/>
        <v>0</v>
      </c>
    </row>
    <row r="379" spans="1:8" s="31" customFormat="1" ht="30" hidden="1" customHeight="1" x14ac:dyDescent="0.25">
      <c r="A379" s="113" t="s">
        <v>134</v>
      </c>
      <c r="B379" s="107" t="s">
        <v>72</v>
      </c>
      <c r="C379" s="107" t="s">
        <v>253</v>
      </c>
      <c r="D379" s="107" t="s">
        <v>259</v>
      </c>
      <c r="E379" s="107" t="s">
        <v>58</v>
      </c>
      <c r="F379" s="108">
        <f t="shared" si="71"/>
        <v>0</v>
      </c>
      <c r="G379" s="108">
        <f t="shared" si="71"/>
        <v>0</v>
      </c>
      <c r="H379" s="108">
        <f t="shared" si="71"/>
        <v>0</v>
      </c>
    </row>
    <row r="380" spans="1:8" s="31" customFormat="1" ht="30" hidden="1" customHeight="1" x14ac:dyDescent="0.25">
      <c r="A380" s="113" t="s">
        <v>77</v>
      </c>
      <c r="B380" s="107" t="s">
        <v>72</v>
      </c>
      <c r="C380" s="107" t="s">
        <v>253</v>
      </c>
      <c r="D380" s="107" t="s">
        <v>259</v>
      </c>
      <c r="E380" s="107" t="s">
        <v>78</v>
      </c>
      <c r="F380" s="108">
        <f t="shared" si="71"/>
        <v>0</v>
      </c>
      <c r="G380" s="108">
        <f t="shared" si="71"/>
        <v>0</v>
      </c>
      <c r="H380" s="108">
        <f t="shared" si="71"/>
        <v>0</v>
      </c>
    </row>
    <row r="381" spans="1:8" s="31" customFormat="1" ht="35.25" hidden="1" customHeight="1" x14ac:dyDescent="0.25">
      <c r="A381" s="113" t="s">
        <v>79</v>
      </c>
      <c r="B381" s="107" t="s">
        <v>72</v>
      </c>
      <c r="C381" s="107" t="s">
        <v>253</v>
      </c>
      <c r="D381" s="107" t="s">
        <v>259</v>
      </c>
      <c r="E381" s="107" t="s">
        <v>80</v>
      </c>
      <c r="F381" s="108"/>
      <c r="G381" s="108"/>
      <c r="H381" s="108"/>
    </row>
    <row r="382" spans="1:8" s="31" customFormat="1" ht="58.5" customHeight="1" x14ac:dyDescent="0.25">
      <c r="A382" s="113" t="s">
        <v>777</v>
      </c>
      <c r="B382" s="107" t="s">
        <v>72</v>
      </c>
      <c r="C382" s="107" t="s">
        <v>253</v>
      </c>
      <c r="D382" s="107" t="s">
        <v>260</v>
      </c>
      <c r="E382" s="107" t="s">
        <v>58</v>
      </c>
      <c r="F382" s="108">
        <f t="shared" ref="F382:H384" si="72">F383</f>
        <v>200</v>
      </c>
      <c r="G382" s="108">
        <f t="shared" si="72"/>
        <v>200</v>
      </c>
      <c r="H382" s="108">
        <f t="shared" si="72"/>
        <v>60</v>
      </c>
    </row>
    <row r="383" spans="1:8" s="31" customFormat="1" ht="18.75" customHeight="1" x14ac:dyDescent="0.25">
      <c r="A383" s="113" t="s">
        <v>134</v>
      </c>
      <c r="B383" s="107" t="s">
        <v>72</v>
      </c>
      <c r="C383" s="107" t="s">
        <v>253</v>
      </c>
      <c r="D383" s="107" t="s">
        <v>261</v>
      </c>
      <c r="E383" s="107" t="s">
        <v>58</v>
      </c>
      <c r="F383" s="108">
        <f t="shared" si="72"/>
        <v>200</v>
      </c>
      <c r="G383" s="108">
        <f t="shared" si="72"/>
        <v>200</v>
      </c>
      <c r="H383" s="108">
        <f t="shared" si="72"/>
        <v>60</v>
      </c>
    </row>
    <row r="384" spans="1:8" s="31" customFormat="1" ht="30" customHeight="1" x14ac:dyDescent="0.25">
      <c r="A384" s="113" t="s">
        <v>77</v>
      </c>
      <c r="B384" s="107" t="s">
        <v>72</v>
      </c>
      <c r="C384" s="107" t="s">
        <v>253</v>
      </c>
      <c r="D384" s="107" t="s">
        <v>261</v>
      </c>
      <c r="E384" s="107" t="s">
        <v>78</v>
      </c>
      <c r="F384" s="108">
        <f t="shared" si="72"/>
        <v>200</v>
      </c>
      <c r="G384" s="108">
        <f t="shared" si="72"/>
        <v>200</v>
      </c>
      <c r="H384" s="108">
        <f t="shared" si="72"/>
        <v>60</v>
      </c>
    </row>
    <row r="385" spans="1:8" s="31" customFormat="1" ht="30" customHeight="1" x14ac:dyDescent="0.25">
      <c r="A385" s="113" t="s">
        <v>79</v>
      </c>
      <c r="B385" s="107" t="s">
        <v>72</v>
      </c>
      <c r="C385" s="107" t="s">
        <v>253</v>
      </c>
      <c r="D385" s="107" t="s">
        <v>261</v>
      </c>
      <c r="E385" s="107" t="s">
        <v>80</v>
      </c>
      <c r="F385" s="108">
        <v>200</v>
      </c>
      <c r="G385" s="108">
        <v>200</v>
      </c>
      <c r="H385" s="108">
        <v>60</v>
      </c>
    </row>
    <row r="386" spans="1:8" s="31" customFormat="1" ht="31.5" hidden="1" customHeight="1" x14ac:dyDescent="0.25">
      <c r="A386" s="113" t="s">
        <v>262</v>
      </c>
      <c r="B386" s="107" t="s">
        <v>72</v>
      </c>
      <c r="C386" s="107" t="s">
        <v>253</v>
      </c>
      <c r="D386" s="107" t="s">
        <v>263</v>
      </c>
      <c r="E386" s="107" t="s">
        <v>58</v>
      </c>
      <c r="F386" s="108">
        <f t="shared" ref="F386:H389" si="73">F387</f>
        <v>0</v>
      </c>
      <c r="G386" s="108">
        <f t="shared" si="73"/>
        <v>0</v>
      </c>
      <c r="H386" s="108">
        <f t="shared" si="73"/>
        <v>0</v>
      </c>
    </row>
    <row r="387" spans="1:8" s="31" customFormat="1" ht="40.5" hidden="1" customHeight="1" x14ac:dyDescent="0.25">
      <c r="A387" s="113" t="s">
        <v>264</v>
      </c>
      <c r="B387" s="107" t="s">
        <v>72</v>
      </c>
      <c r="C387" s="107" t="s">
        <v>253</v>
      </c>
      <c r="D387" s="107" t="s">
        <v>265</v>
      </c>
      <c r="E387" s="107" t="s">
        <v>58</v>
      </c>
      <c r="F387" s="108">
        <f t="shared" si="73"/>
        <v>0</v>
      </c>
      <c r="G387" s="108">
        <f t="shared" si="73"/>
        <v>0</v>
      </c>
      <c r="H387" s="108">
        <f t="shared" si="73"/>
        <v>0</v>
      </c>
    </row>
    <row r="388" spans="1:8" s="31" customFormat="1" ht="30.75" hidden="1" customHeight="1" x14ac:dyDescent="0.25">
      <c r="A388" s="113" t="s">
        <v>266</v>
      </c>
      <c r="B388" s="107" t="s">
        <v>72</v>
      </c>
      <c r="C388" s="107" t="s">
        <v>253</v>
      </c>
      <c r="D388" s="107" t="s">
        <v>267</v>
      </c>
      <c r="E388" s="107" t="s">
        <v>58</v>
      </c>
      <c r="F388" s="108">
        <f t="shared" si="73"/>
        <v>0</v>
      </c>
      <c r="G388" s="108">
        <f t="shared" si="73"/>
        <v>0</v>
      </c>
      <c r="H388" s="108">
        <f t="shared" si="73"/>
        <v>0</v>
      </c>
    </row>
    <row r="389" spans="1:8" s="31" customFormat="1" ht="18" hidden="1" customHeight="1" x14ac:dyDescent="0.25">
      <c r="A389" s="113" t="s">
        <v>81</v>
      </c>
      <c r="B389" s="107" t="s">
        <v>72</v>
      </c>
      <c r="C389" s="107" t="s">
        <v>253</v>
      </c>
      <c r="D389" s="107" t="s">
        <v>267</v>
      </c>
      <c r="E389" s="107" t="s">
        <v>82</v>
      </c>
      <c r="F389" s="108">
        <f t="shared" si="73"/>
        <v>0</v>
      </c>
      <c r="G389" s="108">
        <f t="shared" si="73"/>
        <v>0</v>
      </c>
      <c r="H389" s="108">
        <f t="shared" si="73"/>
        <v>0</v>
      </c>
    </row>
    <row r="390" spans="1:8" s="31" customFormat="1" ht="24.75" hidden="1" customHeight="1" x14ac:dyDescent="0.25">
      <c r="A390" s="113" t="s">
        <v>268</v>
      </c>
      <c r="B390" s="107" t="s">
        <v>72</v>
      </c>
      <c r="C390" s="107" t="s">
        <v>253</v>
      </c>
      <c r="D390" s="107" t="s">
        <v>267</v>
      </c>
      <c r="E390" s="107" t="s">
        <v>269</v>
      </c>
      <c r="F390" s="108">
        <v>0</v>
      </c>
      <c r="G390" s="108">
        <v>0</v>
      </c>
      <c r="H390" s="108">
        <v>0</v>
      </c>
    </row>
    <row r="391" spans="1:8" s="31" customFormat="1" ht="28.5" hidden="1" customHeight="1" x14ac:dyDescent="0.25">
      <c r="A391" s="113" t="s">
        <v>270</v>
      </c>
      <c r="B391" s="107" t="s">
        <v>72</v>
      </c>
      <c r="C391" s="107" t="s">
        <v>253</v>
      </c>
      <c r="D391" s="107" t="s">
        <v>271</v>
      </c>
      <c r="E391" s="107" t="s">
        <v>58</v>
      </c>
      <c r="F391" s="108">
        <f>F392</f>
        <v>0</v>
      </c>
      <c r="G391" s="108">
        <f>G392</f>
        <v>0</v>
      </c>
      <c r="H391" s="108">
        <f>H392</f>
        <v>0</v>
      </c>
    </row>
    <row r="392" spans="1:8" s="31" customFormat="1" ht="28.5" hidden="1" customHeight="1" x14ac:dyDescent="0.25">
      <c r="A392" s="113" t="s">
        <v>268</v>
      </c>
      <c r="B392" s="107" t="s">
        <v>72</v>
      </c>
      <c r="C392" s="107" t="s">
        <v>253</v>
      </c>
      <c r="D392" s="107" t="s">
        <v>271</v>
      </c>
      <c r="E392" s="107" t="s">
        <v>269</v>
      </c>
      <c r="F392" s="108"/>
      <c r="G392" s="108"/>
      <c r="H392" s="108"/>
    </row>
    <row r="393" spans="1:8" s="31" customFormat="1" ht="28.5" hidden="1" customHeight="1" x14ac:dyDescent="0.25">
      <c r="A393" s="113" t="s">
        <v>272</v>
      </c>
      <c r="B393" s="107" t="s">
        <v>72</v>
      </c>
      <c r="C393" s="107" t="s">
        <v>253</v>
      </c>
      <c r="D393" s="107" t="s">
        <v>273</v>
      </c>
      <c r="E393" s="107" t="s">
        <v>58</v>
      </c>
      <c r="F393" s="108">
        <f>F394</f>
        <v>0</v>
      </c>
      <c r="G393" s="108">
        <f>G394</f>
        <v>0</v>
      </c>
      <c r="H393" s="108">
        <f>H394</f>
        <v>0</v>
      </c>
    </row>
    <row r="394" spans="1:8" s="31" customFormat="1" ht="28.5" hidden="1" customHeight="1" x14ac:dyDescent="0.25">
      <c r="A394" s="113" t="s">
        <v>268</v>
      </c>
      <c r="B394" s="107" t="s">
        <v>72</v>
      </c>
      <c r="C394" s="107" t="s">
        <v>253</v>
      </c>
      <c r="D394" s="107" t="s">
        <v>273</v>
      </c>
      <c r="E394" s="107" t="s">
        <v>269</v>
      </c>
      <c r="F394" s="108"/>
      <c r="G394" s="108"/>
      <c r="H394" s="108"/>
    </row>
    <row r="395" spans="1:8" s="31" customFormat="1" ht="15" x14ac:dyDescent="0.25">
      <c r="A395" s="113" t="s">
        <v>274</v>
      </c>
      <c r="B395" s="107" t="s">
        <v>101</v>
      </c>
      <c r="C395" s="107" t="s">
        <v>56</v>
      </c>
      <c r="D395" s="107" t="s">
        <v>57</v>
      </c>
      <c r="E395" s="107" t="s">
        <v>58</v>
      </c>
      <c r="F395" s="108">
        <f>F396+F427+F514</f>
        <v>10047.699999999999</v>
      </c>
      <c r="G395" s="108">
        <f>G396+G427+G514</f>
        <v>5308.8</v>
      </c>
      <c r="H395" s="108">
        <f>H396+H427+H514</f>
        <v>1584.1</v>
      </c>
    </row>
    <row r="396" spans="1:8" s="31" customFormat="1" ht="15" x14ac:dyDescent="0.25">
      <c r="A396" s="113" t="s">
        <v>275</v>
      </c>
      <c r="B396" s="107" t="s">
        <v>101</v>
      </c>
      <c r="C396" s="107" t="s">
        <v>55</v>
      </c>
      <c r="D396" s="107" t="s">
        <v>57</v>
      </c>
      <c r="E396" s="107" t="s">
        <v>58</v>
      </c>
      <c r="F396" s="108">
        <f>F397+F418</f>
        <v>563.1</v>
      </c>
      <c r="G396" s="108">
        <f>G397+G418</f>
        <v>438.9</v>
      </c>
      <c r="H396" s="108">
        <f>H397+H418+H423</f>
        <v>166.6</v>
      </c>
    </row>
    <row r="397" spans="1:8" s="31" customFormat="1" ht="64.5" x14ac:dyDescent="0.25">
      <c r="A397" s="113" t="s">
        <v>745</v>
      </c>
      <c r="B397" s="107" t="s">
        <v>101</v>
      </c>
      <c r="C397" s="107" t="s">
        <v>55</v>
      </c>
      <c r="D397" s="107" t="s">
        <v>153</v>
      </c>
      <c r="E397" s="107" t="s">
        <v>58</v>
      </c>
      <c r="F397" s="108">
        <f>F398+F402+F414</f>
        <v>272.3</v>
      </c>
      <c r="G397" s="108">
        <f>G398+G402+G414</f>
        <v>272.3</v>
      </c>
      <c r="H397" s="108">
        <f>H398+H402+H414</f>
        <v>100</v>
      </c>
    </row>
    <row r="398" spans="1:8" s="31" customFormat="1" ht="64.5" x14ac:dyDescent="0.25">
      <c r="A398" s="113" t="s">
        <v>276</v>
      </c>
      <c r="B398" s="107" t="s">
        <v>101</v>
      </c>
      <c r="C398" s="107" t="s">
        <v>55</v>
      </c>
      <c r="D398" s="107" t="s">
        <v>277</v>
      </c>
      <c r="E398" s="107" t="s">
        <v>58</v>
      </c>
      <c r="F398" s="108">
        <f t="shared" ref="F398:H400" si="74">F399</f>
        <v>272.3</v>
      </c>
      <c r="G398" s="108">
        <f t="shared" si="74"/>
        <v>272.3</v>
      </c>
      <c r="H398" s="108">
        <f t="shared" si="74"/>
        <v>100</v>
      </c>
    </row>
    <row r="399" spans="1:8" s="31" customFormat="1" ht="15" x14ac:dyDescent="0.25">
      <c r="A399" s="113" t="s">
        <v>134</v>
      </c>
      <c r="B399" s="107" t="s">
        <v>101</v>
      </c>
      <c r="C399" s="107" t="s">
        <v>55</v>
      </c>
      <c r="D399" s="107" t="s">
        <v>278</v>
      </c>
      <c r="E399" s="107" t="s">
        <v>58</v>
      </c>
      <c r="F399" s="108">
        <f t="shared" si="74"/>
        <v>272.3</v>
      </c>
      <c r="G399" s="108">
        <f t="shared" si="74"/>
        <v>272.3</v>
      </c>
      <c r="H399" s="108">
        <f t="shared" si="74"/>
        <v>100</v>
      </c>
    </row>
    <row r="400" spans="1:8" s="31" customFormat="1" ht="26.25" x14ac:dyDescent="0.25">
      <c r="A400" s="113" t="s">
        <v>77</v>
      </c>
      <c r="B400" s="107" t="s">
        <v>101</v>
      </c>
      <c r="C400" s="107" t="s">
        <v>55</v>
      </c>
      <c r="D400" s="107" t="s">
        <v>278</v>
      </c>
      <c r="E400" s="107" t="s">
        <v>78</v>
      </c>
      <c r="F400" s="108">
        <f t="shared" si="74"/>
        <v>272.3</v>
      </c>
      <c r="G400" s="108">
        <f t="shared" si="74"/>
        <v>272.3</v>
      </c>
      <c r="H400" s="108">
        <f t="shared" si="74"/>
        <v>100</v>
      </c>
    </row>
    <row r="401" spans="1:8" s="31" customFormat="1" ht="27.75" customHeight="1" x14ac:dyDescent="0.25">
      <c r="A401" s="113" t="s">
        <v>79</v>
      </c>
      <c r="B401" s="107" t="s">
        <v>101</v>
      </c>
      <c r="C401" s="107" t="s">
        <v>55</v>
      </c>
      <c r="D401" s="107" t="s">
        <v>278</v>
      </c>
      <c r="E401" s="107" t="s">
        <v>80</v>
      </c>
      <c r="F401" s="108">
        <v>272.3</v>
      </c>
      <c r="G401" s="108">
        <v>272.3</v>
      </c>
      <c r="H401" s="108">
        <v>100</v>
      </c>
    </row>
    <row r="402" spans="1:8" s="31" customFormat="1" ht="51.75" hidden="1" x14ac:dyDescent="0.25">
      <c r="A402" s="113" t="s">
        <v>279</v>
      </c>
      <c r="B402" s="107" t="s">
        <v>101</v>
      </c>
      <c r="C402" s="107" t="s">
        <v>55</v>
      </c>
      <c r="D402" s="107" t="s">
        <v>280</v>
      </c>
      <c r="E402" s="107" t="s">
        <v>58</v>
      </c>
      <c r="F402" s="108">
        <f>F403</f>
        <v>0</v>
      </c>
      <c r="G402" s="108">
        <f>G403</f>
        <v>0</v>
      </c>
      <c r="H402" s="108">
        <f>H403</f>
        <v>0</v>
      </c>
    </row>
    <row r="403" spans="1:8" s="31" customFormat="1" ht="15" hidden="1" x14ac:dyDescent="0.25">
      <c r="A403" s="113" t="s">
        <v>134</v>
      </c>
      <c r="B403" s="107" t="s">
        <v>101</v>
      </c>
      <c r="C403" s="107" t="s">
        <v>55</v>
      </c>
      <c r="D403" s="107" t="s">
        <v>281</v>
      </c>
      <c r="E403" s="107" t="s">
        <v>58</v>
      </c>
      <c r="F403" s="108">
        <f>F404+F406</f>
        <v>0</v>
      </c>
      <c r="G403" s="108">
        <f>G404+G406</f>
        <v>0</v>
      </c>
      <c r="H403" s="108">
        <f>H404+H406</f>
        <v>0</v>
      </c>
    </row>
    <row r="404" spans="1:8" s="31" customFormat="1" ht="26.25" hidden="1" x14ac:dyDescent="0.25">
      <c r="A404" s="113" t="s">
        <v>77</v>
      </c>
      <c r="B404" s="107" t="s">
        <v>101</v>
      </c>
      <c r="C404" s="107" t="s">
        <v>55</v>
      </c>
      <c r="D404" s="107" t="s">
        <v>281</v>
      </c>
      <c r="E404" s="107" t="s">
        <v>78</v>
      </c>
      <c r="F404" s="108">
        <f>F405</f>
        <v>0</v>
      </c>
      <c r="G404" s="108">
        <f>G405</f>
        <v>0</v>
      </c>
      <c r="H404" s="108">
        <f>H405</f>
        <v>0</v>
      </c>
    </row>
    <row r="405" spans="1:8" s="31" customFormat="1" ht="39" hidden="1" x14ac:dyDescent="0.25">
      <c r="A405" s="113" t="s">
        <v>79</v>
      </c>
      <c r="B405" s="107" t="s">
        <v>101</v>
      </c>
      <c r="C405" s="107" t="s">
        <v>55</v>
      </c>
      <c r="D405" s="107" t="s">
        <v>281</v>
      </c>
      <c r="E405" s="107" t="s">
        <v>80</v>
      </c>
      <c r="F405" s="108">
        <f>15.3+29.5-44.8</f>
        <v>0</v>
      </c>
      <c r="G405" s="108">
        <f>15.3+29.5-44.8</f>
        <v>0</v>
      </c>
      <c r="H405" s="108">
        <f>15.3+29.5-44.8</f>
        <v>0</v>
      </c>
    </row>
    <row r="406" spans="1:8" s="31" customFormat="1" ht="39" hidden="1" x14ac:dyDescent="0.25">
      <c r="A406" s="113" t="s">
        <v>179</v>
      </c>
      <c r="B406" s="107" t="s">
        <v>101</v>
      </c>
      <c r="C406" s="107" t="s">
        <v>55</v>
      </c>
      <c r="D406" s="107" t="s">
        <v>281</v>
      </c>
      <c r="E406" s="107" t="s">
        <v>180</v>
      </c>
      <c r="F406" s="108">
        <f>F407</f>
        <v>0</v>
      </c>
      <c r="G406" s="108">
        <f>G407</f>
        <v>0</v>
      </c>
      <c r="H406" s="108">
        <f>H407</f>
        <v>0</v>
      </c>
    </row>
    <row r="407" spans="1:8" s="31" customFormat="1" ht="15" hidden="1" x14ac:dyDescent="0.25">
      <c r="A407" s="113" t="s">
        <v>181</v>
      </c>
      <c r="B407" s="107" t="s">
        <v>101</v>
      </c>
      <c r="C407" s="107" t="s">
        <v>55</v>
      </c>
      <c r="D407" s="107" t="s">
        <v>281</v>
      </c>
      <c r="E407" s="107" t="s">
        <v>182</v>
      </c>
      <c r="F407" s="108">
        <v>0</v>
      </c>
      <c r="G407" s="108">
        <v>0</v>
      </c>
      <c r="H407" s="108">
        <v>0</v>
      </c>
    </row>
    <row r="408" spans="1:8" s="31" customFormat="1" ht="15" hidden="1" x14ac:dyDescent="0.25">
      <c r="A408" s="113" t="s">
        <v>81</v>
      </c>
      <c r="B408" s="107" t="s">
        <v>101</v>
      </c>
      <c r="C408" s="107" t="s">
        <v>55</v>
      </c>
      <c r="D408" s="107" t="s">
        <v>153</v>
      </c>
      <c r="E408" s="107" t="s">
        <v>82</v>
      </c>
      <c r="F408" s="108">
        <f>F409</f>
        <v>0</v>
      </c>
      <c r="G408" s="108">
        <f>G409</f>
        <v>0</v>
      </c>
      <c r="H408" s="108">
        <f>H409</f>
        <v>0</v>
      </c>
    </row>
    <row r="409" spans="1:8" s="31" customFormat="1" ht="16.5" hidden="1" customHeight="1" x14ac:dyDescent="0.25">
      <c r="A409" s="113" t="s">
        <v>83</v>
      </c>
      <c r="B409" s="107" t="s">
        <v>101</v>
      </c>
      <c r="C409" s="107" t="s">
        <v>55</v>
      </c>
      <c r="D409" s="107" t="s">
        <v>153</v>
      </c>
      <c r="E409" s="107" t="s">
        <v>84</v>
      </c>
      <c r="F409" s="108">
        <v>0</v>
      </c>
      <c r="G409" s="108">
        <v>0</v>
      </c>
      <c r="H409" s="108">
        <v>0</v>
      </c>
    </row>
    <row r="410" spans="1:8" s="31" customFormat="1" ht="27" hidden="1" customHeight="1" x14ac:dyDescent="0.25">
      <c r="A410" s="113" t="s">
        <v>282</v>
      </c>
      <c r="B410" s="107" t="s">
        <v>101</v>
      </c>
      <c r="C410" s="107" t="s">
        <v>55</v>
      </c>
      <c r="D410" s="107" t="s">
        <v>283</v>
      </c>
      <c r="E410" s="107" t="s">
        <v>58</v>
      </c>
      <c r="F410" s="108">
        <f t="shared" ref="F410:H412" si="75">F411</f>
        <v>0</v>
      </c>
      <c r="G410" s="108">
        <f t="shared" si="75"/>
        <v>0</v>
      </c>
      <c r="H410" s="108">
        <f t="shared" si="75"/>
        <v>0</v>
      </c>
    </row>
    <row r="411" spans="1:8" s="31" customFormat="1" ht="16.5" hidden="1" customHeight="1" x14ac:dyDescent="0.25">
      <c r="A411" s="113" t="s">
        <v>134</v>
      </c>
      <c r="B411" s="107" t="s">
        <v>101</v>
      </c>
      <c r="C411" s="107" t="s">
        <v>55</v>
      </c>
      <c r="D411" s="107" t="s">
        <v>284</v>
      </c>
      <c r="E411" s="107" t="s">
        <v>58</v>
      </c>
      <c r="F411" s="108">
        <f t="shared" si="75"/>
        <v>0</v>
      </c>
      <c r="G411" s="108">
        <f t="shared" si="75"/>
        <v>0</v>
      </c>
      <c r="H411" s="108">
        <f t="shared" si="75"/>
        <v>0</v>
      </c>
    </row>
    <row r="412" spans="1:8" s="31" customFormat="1" ht="27" hidden="1" customHeight="1" x14ac:dyDescent="0.25">
      <c r="A412" s="113" t="s">
        <v>77</v>
      </c>
      <c r="B412" s="107" t="s">
        <v>101</v>
      </c>
      <c r="C412" s="107" t="s">
        <v>55</v>
      </c>
      <c r="D412" s="107" t="s">
        <v>284</v>
      </c>
      <c r="E412" s="107" t="s">
        <v>78</v>
      </c>
      <c r="F412" s="108">
        <f t="shared" si="75"/>
        <v>0</v>
      </c>
      <c r="G412" s="108">
        <f t="shared" si="75"/>
        <v>0</v>
      </c>
      <c r="H412" s="108">
        <f t="shared" si="75"/>
        <v>0</v>
      </c>
    </row>
    <row r="413" spans="1:8" s="31" customFormat="1" ht="27" hidden="1" customHeight="1" x14ac:dyDescent="0.25">
      <c r="A413" s="113" t="s">
        <v>79</v>
      </c>
      <c r="B413" s="107" t="s">
        <v>101</v>
      </c>
      <c r="C413" s="107" t="s">
        <v>55</v>
      </c>
      <c r="D413" s="107" t="s">
        <v>284</v>
      </c>
      <c r="E413" s="107" t="s">
        <v>80</v>
      </c>
      <c r="F413" s="108"/>
      <c r="G413" s="108"/>
      <c r="H413" s="108"/>
    </row>
    <row r="414" spans="1:8" s="31" customFormat="1" ht="41.25" hidden="1" customHeight="1" x14ac:dyDescent="0.25">
      <c r="A414" s="113" t="s">
        <v>285</v>
      </c>
      <c r="B414" s="107" t="s">
        <v>101</v>
      </c>
      <c r="C414" s="107" t="s">
        <v>55</v>
      </c>
      <c r="D414" s="107" t="s">
        <v>286</v>
      </c>
      <c r="E414" s="107" t="s">
        <v>58</v>
      </c>
      <c r="F414" s="108">
        <f t="shared" ref="F414:H416" si="76">F415</f>
        <v>0</v>
      </c>
      <c r="G414" s="108">
        <f t="shared" si="76"/>
        <v>0</v>
      </c>
      <c r="H414" s="108">
        <f t="shared" si="76"/>
        <v>0</v>
      </c>
    </row>
    <row r="415" spans="1:8" s="31" customFormat="1" ht="18.75" hidden="1" customHeight="1" x14ac:dyDescent="0.25">
      <c r="A415" s="113" t="s">
        <v>134</v>
      </c>
      <c r="B415" s="107" t="s">
        <v>101</v>
      </c>
      <c r="C415" s="107" t="s">
        <v>55</v>
      </c>
      <c r="D415" s="107" t="s">
        <v>287</v>
      </c>
      <c r="E415" s="107" t="s">
        <v>58</v>
      </c>
      <c r="F415" s="108">
        <f t="shared" si="76"/>
        <v>0</v>
      </c>
      <c r="G415" s="108">
        <f t="shared" si="76"/>
        <v>0</v>
      </c>
      <c r="H415" s="108">
        <f t="shared" si="76"/>
        <v>0</v>
      </c>
    </row>
    <row r="416" spans="1:8" s="31" customFormat="1" ht="27" hidden="1" customHeight="1" x14ac:dyDescent="0.25">
      <c r="A416" s="113" t="s">
        <v>77</v>
      </c>
      <c r="B416" s="107" t="s">
        <v>101</v>
      </c>
      <c r="C416" s="107" t="s">
        <v>55</v>
      </c>
      <c r="D416" s="107" t="s">
        <v>287</v>
      </c>
      <c r="E416" s="107" t="s">
        <v>78</v>
      </c>
      <c r="F416" s="108">
        <f t="shared" si="76"/>
        <v>0</v>
      </c>
      <c r="G416" s="108">
        <f t="shared" si="76"/>
        <v>0</v>
      </c>
      <c r="H416" s="108">
        <f t="shared" si="76"/>
        <v>0</v>
      </c>
    </row>
    <row r="417" spans="1:8" s="31" customFormat="1" ht="27" hidden="1" customHeight="1" x14ac:dyDescent="0.25">
      <c r="A417" s="113" t="s">
        <v>79</v>
      </c>
      <c r="B417" s="107" t="s">
        <v>101</v>
      </c>
      <c r="C417" s="107" t="s">
        <v>55</v>
      </c>
      <c r="D417" s="107" t="s">
        <v>287</v>
      </c>
      <c r="E417" s="107" t="s">
        <v>80</v>
      </c>
      <c r="F417" s="108">
        <v>0</v>
      </c>
      <c r="G417" s="108">
        <v>0</v>
      </c>
      <c r="H417" s="108">
        <v>0</v>
      </c>
    </row>
    <row r="418" spans="1:8" s="31" customFormat="1" ht="36" customHeight="1" x14ac:dyDescent="0.25">
      <c r="A418" s="113" t="s">
        <v>750</v>
      </c>
      <c r="B418" s="107" t="s">
        <v>101</v>
      </c>
      <c r="C418" s="107" t="s">
        <v>55</v>
      </c>
      <c r="D418" s="107" t="s">
        <v>164</v>
      </c>
      <c r="E418" s="107" t="s">
        <v>58</v>
      </c>
      <c r="F418" s="108">
        <f t="shared" ref="F418:H421" si="77">F419</f>
        <v>290.8</v>
      </c>
      <c r="G418" s="108">
        <f t="shared" si="77"/>
        <v>166.6</v>
      </c>
      <c r="H418" s="108">
        <f t="shared" si="77"/>
        <v>0</v>
      </c>
    </row>
    <row r="419" spans="1:8" s="31" customFormat="1" ht="28.5" customHeight="1" x14ac:dyDescent="0.25">
      <c r="A419" s="113" t="s">
        <v>173</v>
      </c>
      <c r="B419" s="107" t="s">
        <v>101</v>
      </c>
      <c r="C419" s="107" t="s">
        <v>55</v>
      </c>
      <c r="D419" s="107" t="s">
        <v>174</v>
      </c>
      <c r="E419" s="107" t="s">
        <v>58</v>
      </c>
      <c r="F419" s="108">
        <f t="shared" si="77"/>
        <v>290.8</v>
      </c>
      <c r="G419" s="108">
        <f t="shared" si="77"/>
        <v>166.6</v>
      </c>
      <c r="H419" s="108">
        <f t="shared" si="77"/>
        <v>0</v>
      </c>
    </row>
    <row r="420" spans="1:8" s="31" customFormat="1" ht="16.5" customHeight="1" x14ac:dyDescent="0.25">
      <c r="A420" s="113" t="s">
        <v>134</v>
      </c>
      <c r="B420" s="107" t="s">
        <v>101</v>
      </c>
      <c r="C420" s="107" t="s">
        <v>55</v>
      </c>
      <c r="D420" s="107" t="s">
        <v>175</v>
      </c>
      <c r="E420" s="107" t="s">
        <v>58</v>
      </c>
      <c r="F420" s="108">
        <f t="shared" si="77"/>
        <v>290.8</v>
      </c>
      <c r="G420" s="108">
        <f t="shared" si="77"/>
        <v>166.6</v>
      </c>
      <c r="H420" s="108">
        <f t="shared" si="77"/>
        <v>0</v>
      </c>
    </row>
    <row r="421" spans="1:8" s="31" customFormat="1" ht="29.25" customHeight="1" x14ac:dyDescent="0.25">
      <c r="A421" s="113" t="s">
        <v>77</v>
      </c>
      <c r="B421" s="107" t="s">
        <v>101</v>
      </c>
      <c r="C421" s="107" t="s">
        <v>55</v>
      </c>
      <c r="D421" s="107" t="s">
        <v>175</v>
      </c>
      <c r="E421" s="107" t="s">
        <v>78</v>
      </c>
      <c r="F421" s="108">
        <f t="shared" si="77"/>
        <v>290.8</v>
      </c>
      <c r="G421" s="108">
        <f t="shared" si="77"/>
        <v>166.6</v>
      </c>
      <c r="H421" s="108">
        <f t="shared" si="77"/>
        <v>0</v>
      </c>
    </row>
    <row r="422" spans="1:8" s="31" customFormat="1" ht="27.75" customHeight="1" x14ac:dyDescent="0.25">
      <c r="A422" s="113" t="s">
        <v>79</v>
      </c>
      <c r="B422" s="107" t="s">
        <v>101</v>
      </c>
      <c r="C422" s="107" t="s">
        <v>55</v>
      </c>
      <c r="D422" s="107" t="s">
        <v>175</v>
      </c>
      <c r="E422" s="107" t="s">
        <v>80</v>
      </c>
      <c r="F422" s="108">
        <v>290.8</v>
      </c>
      <c r="G422" s="108">
        <v>166.6</v>
      </c>
      <c r="H422" s="108">
        <v>0</v>
      </c>
    </row>
    <row r="423" spans="1:8" s="31" customFormat="1" ht="40.5" customHeight="1" x14ac:dyDescent="0.25">
      <c r="A423" s="113" t="s">
        <v>778</v>
      </c>
      <c r="B423" s="107" t="s">
        <v>101</v>
      </c>
      <c r="C423" s="107" t="s">
        <v>55</v>
      </c>
      <c r="D423" s="107" t="s">
        <v>757</v>
      </c>
      <c r="E423" s="107" t="s">
        <v>58</v>
      </c>
      <c r="F423" s="108">
        <v>0</v>
      </c>
      <c r="G423" s="108">
        <v>0</v>
      </c>
      <c r="H423" s="108">
        <f>H424</f>
        <v>66.599999999999994</v>
      </c>
    </row>
    <row r="424" spans="1:8" s="31" customFormat="1" ht="27.75" customHeight="1" x14ac:dyDescent="0.25">
      <c r="A424" s="113" t="s">
        <v>134</v>
      </c>
      <c r="B424" s="107" t="s">
        <v>101</v>
      </c>
      <c r="C424" s="107" t="s">
        <v>55</v>
      </c>
      <c r="D424" s="107" t="s">
        <v>758</v>
      </c>
      <c r="E424" s="107" t="s">
        <v>58</v>
      </c>
      <c r="F424" s="108">
        <v>0</v>
      </c>
      <c r="G424" s="108">
        <v>0</v>
      </c>
      <c r="H424" s="108">
        <f>H425</f>
        <v>66.599999999999994</v>
      </c>
    </row>
    <row r="425" spans="1:8" s="31" customFormat="1" ht="27.75" customHeight="1" x14ac:dyDescent="0.25">
      <c r="A425" s="113" t="s">
        <v>77</v>
      </c>
      <c r="B425" s="107" t="s">
        <v>101</v>
      </c>
      <c r="C425" s="107" t="s">
        <v>55</v>
      </c>
      <c r="D425" s="107" t="s">
        <v>758</v>
      </c>
      <c r="E425" s="107" t="s">
        <v>78</v>
      </c>
      <c r="F425" s="108">
        <v>0</v>
      </c>
      <c r="G425" s="108">
        <v>0</v>
      </c>
      <c r="H425" s="108">
        <f>H426</f>
        <v>66.599999999999994</v>
      </c>
    </row>
    <row r="426" spans="1:8" s="31" customFormat="1" ht="27.75" customHeight="1" x14ac:dyDescent="0.25">
      <c r="A426" s="113" t="s">
        <v>79</v>
      </c>
      <c r="B426" s="107" t="s">
        <v>101</v>
      </c>
      <c r="C426" s="107" t="s">
        <v>55</v>
      </c>
      <c r="D426" s="107" t="s">
        <v>758</v>
      </c>
      <c r="E426" s="107" t="s">
        <v>80</v>
      </c>
      <c r="F426" s="108">
        <v>0</v>
      </c>
      <c r="G426" s="108">
        <v>0</v>
      </c>
      <c r="H426" s="108">
        <v>66.599999999999994</v>
      </c>
    </row>
    <row r="427" spans="1:8" ht="15" x14ac:dyDescent="0.25">
      <c r="A427" s="113" t="s">
        <v>288</v>
      </c>
      <c r="B427" s="107" t="s">
        <v>101</v>
      </c>
      <c r="C427" s="107" t="s">
        <v>60</v>
      </c>
      <c r="D427" s="107" t="s">
        <v>57</v>
      </c>
      <c r="E427" s="107" t="s">
        <v>58</v>
      </c>
      <c r="F427" s="108">
        <f>F432+F469+F493+F505</f>
        <v>7149.1999999999989</v>
      </c>
      <c r="G427" s="108">
        <f t="shared" ref="G427" si="78">G432+G469+G493+G505</f>
        <v>2699.9</v>
      </c>
      <c r="H427" s="108">
        <f>H432+H469+H493+H505+H501</f>
        <v>687.5</v>
      </c>
    </row>
    <row r="428" spans="1:8" ht="26.25" hidden="1" x14ac:dyDescent="0.25">
      <c r="A428" s="113" t="s">
        <v>289</v>
      </c>
      <c r="B428" s="107" t="s">
        <v>101</v>
      </c>
      <c r="C428" s="107" t="s">
        <v>60</v>
      </c>
      <c r="D428" s="107" t="s">
        <v>290</v>
      </c>
      <c r="E428" s="107" t="s">
        <v>58</v>
      </c>
      <c r="F428" s="108">
        <f t="shared" ref="F428:H430" si="79">F429</f>
        <v>0</v>
      </c>
      <c r="G428" s="108">
        <f t="shared" si="79"/>
        <v>0</v>
      </c>
      <c r="H428" s="108">
        <f t="shared" si="79"/>
        <v>0</v>
      </c>
    </row>
    <row r="429" spans="1:8" ht="26.25" hidden="1" x14ac:dyDescent="0.25">
      <c r="A429" s="113" t="s">
        <v>291</v>
      </c>
      <c r="B429" s="107" t="s">
        <v>101</v>
      </c>
      <c r="C429" s="107" t="s">
        <v>60</v>
      </c>
      <c r="D429" s="107" t="s">
        <v>292</v>
      </c>
      <c r="E429" s="107" t="s">
        <v>58</v>
      </c>
      <c r="F429" s="108">
        <f t="shared" si="79"/>
        <v>0</v>
      </c>
      <c r="G429" s="108">
        <f t="shared" si="79"/>
        <v>0</v>
      </c>
      <c r="H429" s="108">
        <f t="shared" si="79"/>
        <v>0</v>
      </c>
    </row>
    <row r="430" spans="1:8" ht="39" hidden="1" x14ac:dyDescent="0.25">
      <c r="A430" s="113" t="s">
        <v>268</v>
      </c>
      <c r="B430" s="107" t="s">
        <v>101</v>
      </c>
      <c r="C430" s="107" t="s">
        <v>60</v>
      </c>
      <c r="D430" s="107" t="s">
        <v>292</v>
      </c>
      <c r="E430" s="107" t="s">
        <v>82</v>
      </c>
      <c r="F430" s="108">
        <f t="shared" si="79"/>
        <v>0</v>
      </c>
      <c r="G430" s="108">
        <f t="shared" si="79"/>
        <v>0</v>
      </c>
      <c r="H430" s="108">
        <f t="shared" si="79"/>
        <v>0</v>
      </c>
    </row>
    <row r="431" spans="1:8" ht="15" hidden="1" x14ac:dyDescent="0.25">
      <c r="A431" s="113" t="s">
        <v>81</v>
      </c>
      <c r="B431" s="107" t="s">
        <v>101</v>
      </c>
      <c r="C431" s="107" t="s">
        <v>60</v>
      </c>
      <c r="D431" s="107" t="s">
        <v>292</v>
      </c>
      <c r="E431" s="107" t="s">
        <v>269</v>
      </c>
      <c r="F431" s="108">
        <v>0</v>
      </c>
      <c r="G431" s="108">
        <v>0</v>
      </c>
      <c r="H431" s="108">
        <v>0</v>
      </c>
    </row>
    <row r="432" spans="1:8" s="31" customFormat="1" ht="66.75" customHeight="1" x14ac:dyDescent="0.25">
      <c r="A432" s="113" t="s">
        <v>745</v>
      </c>
      <c r="B432" s="107" t="s">
        <v>101</v>
      </c>
      <c r="C432" s="107" t="s">
        <v>60</v>
      </c>
      <c r="D432" s="107" t="s">
        <v>153</v>
      </c>
      <c r="E432" s="107" t="s">
        <v>58</v>
      </c>
      <c r="F432" s="108">
        <f>F436+F452+F457+F433</f>
        <v>2704.6</v>
      </c>
      <c r="G432" s="108">
        <f>G436+G452+G457</f>
        <v>1478.8</v>
      </c>
      <c r="H432" s="108">
        <f>H436+H452+H457</f>
        <v>508</v>
      </c>
    </row>
    <row r="433" spans="1:8" s="31" customFormat="1" ht="41.25" hidden="1" customHeight="1" x14ac:dyDescent="0.25">
      <c r="A433" s="113" t="s">
        <v>642</v>
      </c>
      <c r="B433" s="107" t="s">
        <v>101</v>
      </c>
      <c r="C433" s="107" t="s">
        <v>60</v>
      </c>
      <c r="D433" s="107" t="s">
        <v>656</v>
      </c>
      <c r="E433" s="107" t="s">
        <v>58</v>
      </c>
      <c r="F433" s="108">
        <f>F434</f>
        <v>0</v>
      </c>
      <c r="G433" s="108">
        <v>0</v>
      </c>
      <c r="H433" s="108">
        <v>0</v>
      </c>
    </row>
    <row r="434" spans="1:8" s="31" customFormat="1" ht="33.75" hidden="1" customHeight="1" x14ac:dyDescent="0.25">
      <c r="A434" s="113" t="s">
        <v>77</v>
      </c>
      <c r="B434" s="107" t="s">
        <v>101</v>
      </c>
      <c r="C434" s="107" t="s">
        <v>60</v>
      </c>
      <c r="D434" s="107" t="s">
        <v>656</v>
      </c>
      <c r="E434" s="107" t="s">
        <v>78</v>
      </c>
      <c r="F434" s="108">
        <f>F435</f>
        <v>0</v>
      </c>
      <c r="G434" s="108">
        <v>0</v>
      </c>
      <c r="H434" s="108">
        <v>0</v>
      </c>
    </row>
    <row r="435" spans="1:8" s="31" customFormat="1" ht="35.25" hidden="1" customHeight="1" x14ac:dyDescent="0.25">
      <c r="A435" s="113" t="s">
        <v>79</v>
      </c>
      <c r="B435" s="107" t="s">
        <v>101</v>
      </c>
      <c r="C435" s="107" t="s">
        <v>60</v>
      </c>
      <c r="D435" s="107" t="s">
        <v>656</v>
      </c>
      <c r="E435" s="107" t="s">
        <v>80</v>
      </c>
      <c r="F435" s="108">
        <f>9602-9602</f>
        <v>0</v>
      </c>
      <c r="G435" s="108">
        <v>0</v>
      </c>
      <c r="H435" s="108">
        <v>0</v>
      </c>
    </row>
    <row r="436" spans="1:8" s="31" customFormat="1" ht="94.5" hidden="1" customHeight="1" x14ac:dyDescent="0.25">
      <c r="A436" s="113" t="s">
        <v>293</v>
      </c>
      <c r="B436" s="107" t="s">
        <v>101</v>
      </c>
      <c r="C436" s="107" t="s">
        <v>60</v>
      </c>
      <c r="D436" s="107" t="s">
        <v>294</v>
      </c>
      <c r="E436" s="107" t="s">
        <v>58</v>
      </c>
      <c r="F436" s="108">
        <f>F437</f>
        <v>0</v>
      </c>
      <c r="G436" s="108">
        <f>G437</f>
        <v>0</v>
      </c>
      <c r="H436" s="108">
        <f>H437</f>
        <v>0</v>
      </c>
    </row>
    <row r="437" spans="1:8" s="31" customFormat="1" ht="19.5" hidden="1" customHeight="1" x14ac:dyDescent="0.25">
      <c r="A437" s="113" t="s">
        <v>134</v>
      </c>
      <c r="B437" s="107" t="s">
        <v>101</v>
      </c>
      <c r="C437" s="107" t="s">
        <v>60</v>
      </c>
      <c r="D437" s="107" t="s">
        <v>295</v>
      </c>
      <c r="E437" s="107" t="s">
        <v>58</v>
      </c>
      <c r="F437" s="108">
        <f>F438+F440</f>
        <v>0</v>
      </c>
      <c r="G437" s="108">
        <f>G438+G440</f>
        <v>0</v>
      </c>
      <c r="H437" s="108">
        <f>H438+H440</f>
        <v>0</v>
      </c>
    </row>
    <row r="438" spans="1:8" s="31" customFormat="1" ht="31.5" hidden="1" customHeight="1" x14ac:dyDescent="0.25">
      <c r="A438" s="113" t="s">
        <v>77</v>
      </c>
      <c r="B438" s="107" t="s">
        <v>101</v>
      </c>
      <c r="C438" s="107" t="s">
        <v>60</v>
      </c>
      <c r="D438" s="107" t="s">
        <v>295</v>
      </c>
      <c r="E438" s="107" t="s">
        <v>78</v>
      </c>
      <c r="F438" s="108">
        <f>F439</f>
        <v>0</v>
      </c>
      <c r="G438" s="108">
        <f>G439</f>
        <v>0</v>
      </c>
      <c r="H438" s="108">
        <f>H439</f>
        <v>0</v>
      </c>
    </row>
    <row r="439" spans="1:8" s="31" customFormat="1" ht="30.75" hidden="1" customHeight="1" x14ac:dyDescent="0.25">
      <c r="A439" s="113" t="s">
        <v>79</v>
      </c>
      <c r="B439" s="107" t="s">
        <v>101</v>
      </c>
      <c r="C439" s="107" t="s">
        <v>60</v>
      </c>
      <c r="D439" s="107" t="s">
        <v>295</v>
      </c>
      <c r="E439" s="107" t="s">
        <v>80</v>
      </c>
      <c r="F439" s="108">
        <f>50-50</f>
        <v>0</v>
      </c>
      <c r="G439" s="108">
        <f>50-50</f>
        <v>0</v>
      </c>
      <c r="H439" s="108">
        <f>50-50</f>
        <v>0</v>
      </c>
    </row>
    <row r="440" spans="1:8" s="31" customFormat="1" ht="31.5" hidden="1" customHeight="1" x14ac:dyDescent="0.25">
      <c r="A440" s="113" t="s">
        <v>619</v>
      </c>
      <c r="B440" s="107" t="s">
        <v>101</v>
      </c>
      <c r="C440" s="107" t="s">
        <v>60</v>
      </c>
      <c r="D440" s="107" t="s">
        <v>295</v>
      </c>
      <c r="E440" s="107" t="s">
        <v>180</v>
      </c>
      <c r="F440" s="108">
        <f>F441</f>
        <v>0</v>
      </c>
      <c r="G440" s="108">
        <f>G441</f>
        <v>0</v>
      </c>
      <c r="H440" s="108">
        <f>H441</f>
        <v>0</v>
      </c>
    </row>
    <row r="441" spans="1:8" s="31" customFormat="1" ht="14.25" hidden="1" customHeight="1" x14ac:dyDescent="0.25">
      <c r="A441" s="113" t="s">
        <v>181</v>
      </c>
      <c r="B441" s="107" t="s">
        <v>101</v>
      </c>
      <c r="C441" s="107" t="s">
        <v>60</v>
      </c>
      <c r="D441" s="107" t="s">
        <v>295</v>
      </c>
      <c r="E441" s="107" t="s">
        <v>182</v>
      </c>
      <c r="F441" s="108"/>
      <c r="G441" s="108"/>
      <c r="H441" s="108"/>
    </row>
    <row r="442" spans="1:8" s="31" customFormat="1" ht="41.25" hidden="1" customHeight="1" x14ac:dyDescent="0.25">
      <c r="A442" s="113" t="s">
        <v>296</v>
      </c>
      <c r="B442" s="107" t="s">
        <v>101</v>
      </c>
      <c r="C442" s="107" t="s">
        <v>60</v>
      </c>
      <c r="D442" s="107" t="s">
        <v>158</v>
      </c>
      <c r="E442" s="107" t="s">
        <v>58</v>
      </c>
      <c r="F442" s="108">
        <f>F443+F448</f>
        <v>0</v>
      </c>
      <c r="G442" s="108">
        <f>G443+G448</f>
        <v>0</v>
      </c>
      <c r="H442" s="108">
        <f>H443+H448</f>
        <v>0</v>
      </c>
    </row>
    <row r="443" spans="1:8" s="31" customFormat="1" ht="27" hidden="1" customHeight="1" x14ac:dyDescent="0.25">
      <c r="A443" s="113" t="s">
        <v>202</v>
      </c>
      <c r="B443" s="107" t="s">
        <v>101</v>
      </c>
      <c r="C443" s="107" t="s">
        <v>60</v>
      </c>
      <c r="D443" s="107" t="s">
        <v>203</v>
      </c>
      <c r="E443" s="107" t="s">
        <v>58</v>
      </c>
      <c r="F443" s="108">
        <f t="shared" ref="F443:H446" si="80">F444</f>
        <v>0</v>
      </c>
      <c r="G443" s="108">
        <f t="shared" si="80"/>
        <v>0</v>
      </c>
      <c r="H443" s="108">
        <f t="shared" si="80"/>
        <v>0</v>
      </c>
    </row>
    <row r="444" spans="1:8" s="31" customFormat="1" ht="54.75" hidden="1" customHeight="1" x14ac:dyDescent="0.25">
      <c r="A444" s="113" t="s">
        <v>297</v>
      </c>
      <c r="B444" s="107" t="s">
        <v>101</v>
      </c>
      <c r="C444" s="107" t="s">
        <v>60</v>
      </c>
      <c r="D444" s="107" t="s">
        <v>213</v>
      </c>
      <c r="E444" s="107" t="s">
        <v>58</v>
      </c>
      <c r="F444" s="108">
        <f t="shared" si="80"/>
        <v>0</v>
      </c>
      <c r="G444" s="108">
        <f t="shared" si="80"/>
        <v>0</v>
      </c>
      <c r="H444" s="108">
        <f t="shared" si="80"/>
        <v>0</v>
      </c>
    </row>
    <row r="445" spans="1:8" s="31" customFormat="1" ht="21" hidden="1" customHeight="1" x14ac:dyDescent="0.25">
      <c r="A445" s="113" t="s">
        <v>134</v>
      </c>
      <c r="B445" s="107" t="s">
        <v>101</v>
      </c>
      <c r="C445" s="107" t="s">
        <v>60</v>
      </c>
      <c r="D445" s="107" t="s">
        <v>214</v>
      </c>
      <c r="E445" s="107" t="s">
        <v>58</v>
      </c>
      <c r="F445" s="108">
        <f t="shared" si="80"/>
        <v>0</v>
      </c>
      <c r="G445" s="108">
        <f t="shared" si="80"/>
        <v>0</v>
      </c>
      <c r="H445" s="108">
        <f t="shared" si="80"/>
        <v>0</v>
      </c>
    </row>
    <row r="446" spans="1:8" s="31" customFormat="1" ht="27.75" hidden="1" customHeight="1" x14ac:dyDescent="0.25">
      <c r="A446" s="113" t="s">
        <v>77</v>
      </c>
      <c r="B446" s="107" t="s">
        <v>101</v>
      </c>
      <c r="C446" s="107" t="s">
        <v>60</v>
      </c>
      <c r="D446" s="107" t="s">
        <v>214</v>
      </c>
      <c r="E446" s="107" t="s">
        <v>78</v>
      </c>
      <c r="F446" s="108">
        <f t="shared" si="80"/>
        <v>0</v>
      </c>
      <c r="G446" s="108">
        <f t="shared" si="80"/>
        <v>0</v>
      </c>
      <c r="H446" s="108">
        <f t="shared" si="80"/>
        <v>0</v>
      </c>
    </row>
    <row r="447" spans="1:8" s="31" customFormat="1" ht="27.75" hidden="1" customHeight="1" x14ac:dyDescent="0.25">
      <c r="A447" s="113" t="s">
        <v>79</v>
      </c>
      <c r="B447" s="107" t="s">
        <v>101</v>
      </c>
      <c r="C447" s="107" t="s">
        <v>60</v>
      </c>
      <c r="D447" s="107" t="s">
        <v>214</v>
      </c>
      <c r="E447" s="107" t="s">
        <v>80</v>
      </c>
      <c r="F447" s="108">
        <f>10-10</f>
        <v>0</v>
      </c>
      <c r="G447" s="108">
        <f>10-10</f>
        <v>0</v>
      </c>
      <c r="H447" s="108">
        <f>10-10</f>
        <v>0</v>
      </c>
    </row>
    <row r="448" spans="1:8" s="31" customFormat="1" ht="69.75" hidden="1" customHeight="1" x14ac:dyDescent="0.25">
      <c r="A448" s="113" t="s">
        <v>215</v>
      </c>
      <c r="B448" s="107" t="s">
        <v>101</v>
      </c>
      <c r="C448" s="107" t="s">
        <v>60</v>
      </c>
      <c r="D448" s="107" t="s">
        <v>216</v>
      </c>
      <c r="E448" s="107" t="s">
        <v>58</v>
      </c>
      <c r="F448" s="108">
        <f t="shared" ref="F448:H450" si="81">F449</f>
        <v>0</v>
      </c>
      <c r="G448" s="108">
        <f t="shared" si="81"/>
        <v>0</v>
      </c>
      <c r="H448" s="108">
        <f t="shared" si="81"/>
        <v>0</v>
      </c>
    </row>
    <row r="449" spans="1:8" s="31" customFormat="1" ht="27.75" hidden="1" customHeight="1" x14ac:dyDescent="0.25">
      <c r="A449" s="113" t="s">
        <v>134</v>
      </c>
      <c r="B449" s="107" t="s">
        <v>101</v>
      </c>
      <c r="C449" s="107" t="s">
        <v>60</v>
      </c>
      <c r="D449" s="107" t="s">
        <v>217</v>
      </c>
      <c r="E449" s="107" t="s">
        <v>58</v>
      </c>
      <c r="F449" s="108">
        <f t="shared" si="81"/>
        <v>0</v>
      </c>
      <c r="G449" s="108">
        <f t="shared" si="81"/>
        <v>0</v>
      </c>
      <c r="H449" s="108">
        <f t="shared" si="81"/>
        <v>0</v>
      </c>
    </row>
    <row r="450" spans="1:8" s="31" customFormat="1" ht="27.75" hidden="1" customHeight="1" x14ac:dyDescent="0.25">
      <c r="A450" s="113" t="s">
        <v>77</v>
      </c>
      <c r="B450" s="107" t="s">
        <v>101</v>
      </c>
      <c r="C450" s="107" t="s">
        <v>60</v>
      </c>
      <c r="D450" s="107" t="s">
        <v>217</v>
      </c>
      <c r="E450" s="107" t="s">
        <v>78</v>
      </c>
      <c r="F450" s="108">
        <f t="shared" si="81"/>
        <v>0</v>
      </c>
      <c r="G450" s="108">
        <f t="shared" si="81"/>
        <v>0</v>
      </c>
      <c r="H450" s="108">
        <f t="shared" si="81"/>
        <v>0</v>
      </c>
    </row>
    <row r="451" spans="1:8" s="31" customFormat="1" ht="27.75" hidden="1" customHeight="1" x14ac:dyDescent="0.25">
      <c r="A451" s="113" t="s">
        <v>79</v>
      </c>
      <c r="B451" s="107" t="s">
        <v>101</v>
      </c>
      <c r="C451" s="107" t="s">
        <v>60</v>
      </c>
      <c r="D451" s="107" t="s">
        <v>217</v>
      </c>
      <c r="E451" s="107" t="s">
        <v>80</v>
      </c>
      <c r="F451" s="108">
        <v>0</v>
      </c>
      <c r="G451" s="108">
        <v>0</v>
      </c>
      <c r="H451" s="108">
        <v>0</v>
      </c>
    </row>
    <row r="452" spans="1:8" s="31" customFormat="1" ht="43.5" customHeight="1" x14ac:dyDescent="0.25">
      <c r="A452" s="113" t="s">
        <v>779</v>
      </c>
      <c r="B452" s="107" t="s">
        <v>101</v>
      </c>
      <c r="C452" s="107" t="s">
        <v>60</v>
      </c>
      <c r="D452" s="107" t="s">
        <v>283</v>
      </c>
      <c r="E452" s="107" t="s">
        <v>58</v>
      </c>
      <c r="F452" s="108">
        <f t="shared" ref="F452:H454" si="82">F453</f>
        <v>600</v>
      </c>
      <c r="G452" s="108">
        <f t="shared" si="82"/>
        <v>800</v>
      </c>
      <c r="H452" s="108">
        <f t="shared" si="82"/>
        <v>260</v>
      </c>
    </row>
    <row r="453" spans="1:8" s="31" customFormat="1" ht="18" customHeight="1" x14ac:dyDescent="0.25">
      <c r="A453" s="113" t="s">
        <v>134</v>
      </c>
      <c r="B453" s="107" t="s">
        <v>101</v>
      </c>
      <c r="C453" s="107" t="s">
        <v>60</v>
      </c>
      <c r="D453" s="107" t="s">
        <v>284</v>
      </c>
      <c r="E453" s="107" t="s">
        <v>58</v>
      </c>
      <c r="F453" s="108">
        <f t="shared" si="82"/>
        <v>600</v>
      </c>
      <c r="G453" s="108">
        <f t="shared" si="82"/>
        <v>800</v>
      </c>
      <c r="H453" s="108">
        <f t="shared" si="82"/>
        <v>260</v>
      </c>
    </row>
    <row r="454" spans="1:8" s="31" customFormat="1" ht="27.75" customHeight="1" x14ac:dyDescent="0.25">
      <c r="A454" s="113" t="s">
        <v>77</v>
      </c>
      <c r="B454" s="107" t="s">
        <v>101</v>
      </c>
      <c r="C454" s="107" t="s">
        <v>60</v>
      </c>
      <c r="D454" s="107" t="s">
        <v>284</v>
      </c>
      <c r="E454" s="107" t="s">
        <v>78</v>
      </c>
      <c r="F454" s="108">
        <f t="shared" si="82"/>
        <v>600</v>
      </c>
      <c r="G454" s="108">
        <f t="shared" si="82"/>
        <v>800</v>
      </c>
      <c r="H454" s="108">
        <f t="shared" si="82"/>
        <v>260</v>
      </c>
    </row>
    <row r="455" spans="1:8" s="31" customFormat="1" ht="27.75" customHeight="1" x14ac:dyDescent="0.25">
      <c r="A455" s="113" t="s">
        <v>79</v>
      </c>
      <c r="B455" s="107" t="s">
        <v>101</v>
      </c>
      <c r="C455" s="107" t="s">
        <v>60</v>
      </c>
      <c r="D455" s="107" t="s">
        <v>284</v>
      </c>
      <c r="E455" s="107" t="s">
        <v>80</v>
      </c>
      <c r="F455" s="108">
        <v>600</v>
      </c>
      <c r="G455" s="108">
        <v>800</v>
      </c>
      <c r="H455" s="108">
        <v>260</v>
      </c>
    </row>
    <row r="456" spans="1:8" s="31" customFormat="1" ht="27.75" customHeight="1" x14ac:dyDescent="0.25">
      <c r="A456" s="113" t="s">
        <v>299</v>
      </c>
      <c r="B456" s="107" t="s">
        <v>101</v>
      </c>
      <c r="C456" s="107" t="s">
        <v>60</v>
      </c>
      <c r="D456" s="107" t="s">
        <v>258</v>
      </c>
      <c r="E456" s="107" t="s">
        <v>58</v>
      </c>
      <c r="F456" s="108">
        <f t="shared" ref="F456:H458" si="83">F457</f>
        <v>2104.6</v>
      </c>
      <c r="G456" s="108">
        <f t="shared" si="83"/>
        <v>678.8</v>
      </c>
      <c r="H456" s="108">
        <f t="shared" si="83"/>
        <v>248</v>
      </c>
    </row>
    <row r="457" spans="1:8" s="31" customFormat="1" ht="17.25" customHeight="1" x14ac:dyDescent="0.25">
      <c r="A457" s="113" t="s">
        <v>134</v>
      </c>
      <c r="B457" s="107" t="s">
        <v>101</v>
      </c>
      <c r="C457" s="107" t="s">
        <v>60</v>
      </c>
      <c r="D457" s="107" t="s">
        <v>259</v>
      </c>
      <c r="E457" s="107" t="s">
        <v>58</v>
      </c>
      <c r="F457" s="108">
        <f t="shared" si="83"/>
        <v>2104.6</v>
      </c>
      <c r="G457" s="108">
        <f t="shared" si="83"/>
        <v>678.8</v>
      </c>
      <c r="H457" s="108">
        <f t="shared" si="83"/>
        <v>248</v>
      </c>
    </row>
    <row r="458" spans="1:8" s="31" customFormat="1" ht="27.75" customHeight="1" x14ac:dyDescent="0.25">
      <c r="A458" s="113" t="s">
        <v>77</v>
      </c>
      <c r="B458" s="107" t="s">
        <v>101</v>
      </c>
      <c r="C458" s="107" t="s">
        <v>60</v>
      </c>
      <c r="D458" s="107" t="s">
        <v>259</v>
      </c>
      <c r="E458" s="107" t="s">
        <v>78</v>
      </c>
      <c r="F458" s="108">
        <f t="shared" si="83"/>
        <v>2104.6</v>
      </c>
      <c r="G458" s="108">
        <f t="shared" si="83"/>
        <v>678.8</v>
      </c>
      <c r="H458" s="108">
        <f t="shared" si="83"/>
        <v>248</v>
      </c>
    </row>
    <row r="459" spans="1:8" s="31" customFormat="1" ht="27.75" customHeight="1" x14ac:dyDescent="0.25">
      <c r="A459" s="113" t="s">
        <v>79</v>
      </c>
      <c r="B459" s="107" t="s">
        <v>101</v>
      </c>
      <c r="C459" s="107" t="s">
        <v>60</v>
      </c>
      <c r="D459" s="107" t="s">
        <v>259</v>
      </c>
      <c r="E459" s="107" t="s">
        <v>80</v>
      </c>
      <c r="F459" s="108">
        <f>171.1+2644.6-711.1</f>
        <v>2104.6</v>
      </c>
      <c r="G459" s="108">
        <v>678.8</v>
      </c>
      <c r="H459" s="108">
        <v>248</v>
      </c>
    </row>
    <row r="460" spans="1:8" s="31" customFormat="1" ht="39.75" hidden="1" customHeight="1" x14ac:dyDescent="0.25">
      <c r="A460" s="113" t="s">
        <v>296</v>
      </c>
      <c r="B460" s="107" t="s">
        <v>101</v>
      </c>
      <c r="C460" s="107" t="s">
        <v>60</v>
      </c>
      <c r="D460" s="107" t="s">
        <v>158</v>
      </c>
      <c r="E460" s="107" t="s">
        <v>58</v>
      </c>
      <c r="F460" s="108">
        <f t="shared" ref="F460:H461" si="84">F461</f>
        <v>0</v>
      </c>
      <c r="G460" s="108">
        <f t="shared" si="84"/>
        <v>0</v>
      </c>
      <c r="H460" s="108">
        <f t="shared" si="84"/>
        <v>0</v>
      </c>
    </row>
    <row r="461" spans="1:8" s="31" customFormat="1" ht="27.75" hidden="1" customHeight="1" x14ac:dyDescent="0.25">
      <c r="A461" s="113" t="s">
        <v>202</v>
      </c>
      <c r="B461" s="107" t="s">
        <v>101</v>
      </c>
      <c r="C461" s="107" t="s">
        <v>60</v>
      </c>
      <c r="D461" s="107" t="s">
        <v>203</v>
      </c>
      <c r="E461" s="107" t="s">
        <v>58</v>
      </c>
      <c r="F461" s="108">
        <f t="shared" si="84"/>
        <v>0</v>
      </c>
      <c r="G461" s="108">
        <f t="shared" si="84"/>
        <v>0</v>
      </c>
      <c r="H461" s="108">
        <f t="shared" si="84"/>
        <v>0</v>
      </c>
    </row>
    <row r="462" spans="1:8" s="31" customFormat="1" ht="65.25" hidden="1" customHeight="1" x14ac:dyDescent="0.25">
      <c r="A462" s="113" t="s">
        <v>215</v>
      </c>
      <c r="B462" s="107" t="s">
        <v>101</v>
      </c>
      <c r="C462" s="107" t="s">
        <v>60</v>
      </c>
      <c r="D462" s="107" t="s">
        <v>216</v>
      </c>
      <c r="E462" s="107" t="s">
        <v>58</v>
      </c>
      <c r="F462" s="108">
        <f>F463+F466</f>
        <v>0</v>
      </c>
      <c r="G462" s="108">
        <f>G463+G466</f>
        <v>0</v>
      </c>
      <c r="H462" s="108">
        <f>H463+H466</f>
        <v>0</v>
      </c>
    </row>
    <row r="463" spans="1:8" s="31" customFormat="1" ht="27.75" hidden="1" customHeight="1" x14ac:dyDescent="0.25">
      <c r="A463" s="113" t="s">
        <v>218</v>
      </c>
      <c r="B463" s="107" t="s">
        <v>101</v>
      </c>
      <c r="C463" s="107" t="s">
        <v>60</v>
      </c>
      <c r="D463" s="107" t="s">
        <v>219</v>
      </c>
      <c r="E463" s="107" t="s">
        <v>58</v>
      </c>
      <c r="F463" s="108">
        <f t="shared" ref="F463:H464" si="85">F464</f>
        <v>0</v>
      </c>
      <c r="G463" s="108">
        <f t="shared" si="85"/>
        <v>0</v>
      </c>
      <c r="H463" s="108">
        <f t="shared" si="85"/>
        <v>0</v>
      </c>
    </row>
    <row r="464" spans="1:8" s="31" customFormat="1" ht="27.75" hidden="1" customHeight="1" x14ac:dyDescent="0.25">
      <c r="A464" s="113" t="s">
        <v>77</v>
      </c>
      <c r="B464" s="107" t="s">
        <v>101</v>
      </c>
      <c r="C464" s="107" t="s">
        <v>60</v>
      </c>
      <c r="D464" s="107" t="s">
        <v>219</v>
      </c>
      <c r="E464" s="107" t="s">
        <v>78</v>
      </c>
      <c r="F464" s="108">
        <f t="shared" si="85"/>
        <v>0</v>
      </c>
      <c r="G464" s="108">
        <f t="shared" si="85"/>
        <v>0</v>
      </c>
      <c r="H464" s="108">
        <f t="shared" si="85"/>
        <v>0</v>
      </c>
    </row>
    <row r="465" spans="1:8" s="31" customFormat="1" ht="27.75" hidden="1" customHeight="1" x14ac:dyDescent="0.25">
      <c r="A465" s="113" t="s">
        <v>79</v>
      </c>
      <c r="B465" s="107" t="s">
        <v>101</v>
      </c>
      <c r="C465" s="107" t="s">
        <v>60</v>
      </c>
      <c r="D465" s="107" t="s">
        <v>219</v>
      </c>
      <c r="E465" s="107" t="s">
        <v>80</v>
      </c>
      <c r="F465" s="108"/>
      <c r="G465" s="108"/>
      <c r="H465" s="108"/>
    </row>
    <row r="466" spans="1:8" s="31" customFormat="1" ht="17.25" hidden="1" customHeight="1" x14ac:dyDescent="0.25">
      <c r="A466" s="113" t="s">
        <v>134</v>
      </c>
      <c r="B466" s="107" t="s">
        <v>101</v>
      </c>
      <c r="C466" s="107" t="s">
        <v>60</v>
      </c>
      <c r="D466" s="107" t="s">
        <v>217</v>
      </c>
      <c r="E466" s="107" t="s">
        <v>58</v>
      </c>
      <c r="F466" s="108">
        <f t="shared" ref="F466:H467" si="86">F467</f>
        <v>0</v>
      </c>
      <c r="G466" s="108">
        <f t="shared" si="86"/>
        <v>0</v>
      </c>
      <c r="H466" s="108">
        <f t="shared" si="86"/>
        <v>0</v>
      </c>
    </row>
    <row r="467" spans="1:8" s="31" customFormat="1" ht="27.75" hidden="1" customHeight="1" x14ac:dyDescent="0.25">
      <c r="A467" s="113" t="s">
        <v>77</v>
      </c>
      <c r="B467" s="107" t="s">
        <v>101</v>
      </c>
      <c r="C467" s="107" t="s">
        <v>60</v>
      </c>
      <c r="D467" s="107" t="s">
        <v>217</v>
      </c>
      <c r="E467" s="107" t="s">
        <v>78</v>
      </c>
      <c r="F467" s="108">
        <f t="shared" si="86"/>
        <v>0</v>
      </c>
      <c r="G467" s="108">
        <f t="shared" si="86"/>
        <v>0</v>
      </c>
      <c r="H467" s="108">
        <f t="shared" si="86"/>
        <v>0</v>
      </c>
    </row>
    <row r="468" spans="1:8" s="31" customFormat="1" ht="27.75" hidden="1" customHeight="1" x14ac:dyDescent="0.25">
      <c r="A468" s="113" t="s">
        <v>79</v>
      </c>
      <c r="B468" s="107" t="s">
        <v>101</v>
      </c>
      <c r="C468" s="107" t="s">
        <v>60</v>
      </c>
      <c r="D468" s="107" t="s">
        <v>217</v>
      </c>
      <c r="E468" s="107" t="s">
        <v>80</v>
      </c>
      <c r="F468" s="108"/>
      <c r="G468" s="108"/>
      <c r="H468" s="108"/>
    </row>
    <row r="469" spans="1:8" s="31" customFormat="1" ht="43.5" customHeight="1" x14ac:dyDescent="0.25">
      <c r="A469" s="113" t="s">
        <v>780</v>
      </c>
      <c r="B469" s="107" t="s">
        <v>101</v>
      </c>
      <c r="C469" s="107" t="s">
        <v>60</v>
      </c>
      <c r="D469" s="107" t="s">
        <v>300</v>
      </c>
      <c r="E469" s="107" t="s">
        <v>58</v>
      </c>
      <c r="F469" s="108">
        <f>F474+F490</f>
        <v>673.8</v>
      </c>
      <c r="G469" s="108">
        <f>G474</f>
        <v>490.3</v>
      </c>
      <c r="H469" s="108">
        <f>H474</f>
        <v>63.4</v>
      </c>
    </row>
    <row r="470" spans="1:8" s="31" customFormat="1" ht="30" hidden="1" customHeight="1" x14ac:dyDescent="0.25">
      <c r="A470" s="113" t="s">
        <v>301</v>
      </c>
      <c r="B470" s="107" t="s">
        <v>101</v>
      </c>
      <c r="C470" s="107" t="s">
        <v>60</v>
      </c>
      <c r="D470" s="107" t="s">
        <v>302</v>
      </c>
      <c r="E470" s="107" t="s">
        <v>58</v>
      </c>
      <c r="F470" s="108">
        <f t="shared" ref="F470:H472" si="87">F471</f>
        <v>0</v>
      </c>
      <c r="G470" s="108">
        <f t="shared" si="87"/>
        <v>0</v>
      </c>
      <c r="H470" s="108">
        <f t="shared" si="87"/>
        <v>0</v>
      </c>
    </row>
    <row r="471" spans="1:8" s="31" customFormat="1" ht="20.25" hidden="1" customHeight="1" x14ac:dyDescent="0.25">
      <c r="A471" s="113" t="s">
        <v>134</v>
      </c>
      <c r="B471" s="107" t="s">
        <v>101</v>
      </c>
      <c r="C471" s="107" t="s">
        <v>60</v>
      </c>
      <c r="D471" s="107" t="s">
        <v>303</v>
      </c>
      <c r="E471" s="107" t="s">
        <v>58</v>
      </c>
      <c r="F471" s="108">
        <f t="shared" si="87"/>
        <v>0</v>
      </c>
      <c r="G471" s="108">
        <f t="shared" si="87"/>
        <v>0</v>
      </c>
      <c r="H471" s="108">
        <f t="shared" si="87"/>
        <v>0</v>
      </c>
    </row>
    <row r="472" spans="1:8" s="31" customFormat="1" ht="27.75" hidden="1" customHeight="1" x14ac:dyDescent="0.25">
      <c r="A472" s="113" t="s">
        <v>77</v>
      </c>
      <c r="B472" s="107" t="s">
        <v>101</v>
      </c>
      <c r="C472" s="107" t="s">
        <v>60</v>
      </c>
      <c r="D472" s="107" t="s">
        <v>303</v>
      </c>
      <c r="E472" s="107" t="s">
        <v>78</v>
      </c>
      <c r="F472" s="108">
        <f t="shared" si="87"/>
        <v>0</v>
      </c>
      <c r="G472" s="108">
        <f t="shared" si="87"/>
        <v>0</v>
      </c>
      <c r="H472" s="108">
        <f t="shared" si="87"/>
        <v>0</v>
      </c>
    </row>
    <row r="473" spans="1:8" s="31" customFormat="1" ht="25.5" hidden="1" customHeight="1" x14ac:dyDescent="0.25">
      <c r="A473" s="113" t="s">
        <v>79</v>
      </c>
      <c r="B473" s="107" t="s">
        <v>101</v>
      </c>
      <c r="C473" s="107" t="s">
        <v>60</v>
      </c>
      <c r="D473" s="107" t="s">
        <v>303</v>
      </c>
      <c r="E473" s="107" t="s">
        <v>80</v>
      </c>
      <c r="F473" s="108"/>
      <c r="G473" s="108"/>
      <c r="H473" s="108"/>
    </row>
    <row r="474" spans="1:8" s="31" customFormat="1" ht="25.5" customHeight="1" x14ac:dyDescent="0.25">
      <c r="A474" s="113" t="s">
        <v>304</v>
      </c>
      <c r="B474" s="107" t="s">
        <v>101</v>
      </c>
      <c r="C474" s="107" t="s">
        <v>60</v>
      </c>
      <c r="D474" s="107" t="s">
        <v>305</v>
      </c>
      <c r="E474" s="107" t="s">
        <v>58</v>
      </c>
      <c r="F474" s="108">
        <f t="shared" ref="F474:H476" si="88">F475</f>
        <v>673.8</v>
      </c>
      <c r="G474" s="108">
        <f t="shared" si="88"/>
        <v>490.3</v>
      </c>
      <c r="H474" s="108">
        <f t="shared" si="88"/>
        <v>63.4</v>
      </c>
    </row>
    <row r="475" spans="1:8" s="31" customFormat="1" ht="15.75" customHeight="1" x14ac:dyDescent="0.25">
      <c r="A475" s="113" t="s">
        <v>134</v>
      </c>
      <c r="B475" s="107" t="s">
        <v>101</v>
      </c>
      <c r="C475" s="107" t="s">
        <v>60</v>
      </c>
      <c r="D475" s="107" t="s">
        <v>306</v>
      </c>
      <c r="E475" s="107" t="s">
        <v>58</v>
      </c>
      <c r="F475" s="108">
        <f t="shared" si="88"/>
        <v>673.8</v>
      </c>
      <c r="G475" s="108">
        <f t="shared" si="88"/>
        <v>490.3</v>
      </c>
      <c r="H475" s="108">
        <f t="shared" si="88"/>
        <v>63.4</v>
      </c>
    </row>
    <row r="476" spans="1:8" s="31" customFormat="1" ht="25.5" customHeight="1" x14ac:dyDescent="0.25">
      <c r="A476" s="113" t="s">
        <v>77</v>
      </c>
      <c r="B476" s="107" t="s">
        <v>101</v>
      </c>
      <c r="C476" s="107" t="s">
        <v>60</v>
      </c>
      <c r="D476" s="107" t="s">
        <v>306</v>
      </c>
      <c r="E476" s="107" t="s">
        <v>78</v>
      </c>
      <c r="F476" s="108">
        <f t="shared" si="88"/>
        <v>673.8</v>
      </c>
      <c r="G476" s="108">
        <f t="shared" si="88"/>
        <v>490.3</v>
      </c>
      <c r="H476" s="108">
        <f t="shared" si="88"/>
        <v>63.4</v>
      </c>
    </row>
    <row r="477" spans="1:8" s="31" customFormat="1" ht="25.5" customHeight="1" x14ac:dyDescent="0.25">
      <c r="A477" s="113" t="s">
        <v>79</v>
      </c>
      <c r="B477" s="107" t="s">
        <v>101</v>
      </c>
      <c r="C477" s="107" t="s">
        <v>60</v>
      </c>
      <c r="D477" s="107" t="s">
        <v>306</v>
      </c>
      <c r="E477" s="107" t="s">
        <v>80</v>
      </c>
      <c r="F477" s="108">
        <f>490.3+183.6-0.1</f>
        <v>673.8</v>
      </c>
      <c r="G477" s="108">
        <v>490.3</v>
      </c>
      <c r="H477" s="108">
        <v>63.4</v>
      </c>
    </row>
    <row r="478" spans="1:8" s="31" customFormat="1" ht="30" hidden="1" customHeight="1" x14ac:dyDescent="0.25">
      <c r="A478" s="113" t="s">
        <v>307</v>
      </c>
      <c r="B478" s="107" t="s">
        <v>101</v>
      </c>
      <c r="C478" s="107" t="s">
        <v>60</v>
      </c>
      <c r="D478" s="107" t="s">
        <v>164</v>
      </c>
      <c r="E478" s="107" t="s">
        <v>58</v>
      </c>
      <c r="F478" s="108">
        <f t="shared" ref="F478:H481" si="89">F479</f>
        <v>0</v>
      </c>
      <c r="G478" s="108">
        <f t="shared" si="89"/>
        <v>0</v>
      </c>
      <c r="H478" s="108">
        <f t="shared" si="89"/>
        <v>0</v>
      </c>
    </row>
    <row r="479" spans="1:8" s="31" customFormat="1" ht="25.5" hidden="1" customHeight="1" x14ac:dyDescent="0.25">
      <c r="A479" s="113" t="s">
        <v>173</v>
      </c>
      <c r="B479" s="107" t="s">
        <v>101</v>
      </c>
      <c r="C479" s="107" t="s">
        <v>60</v>
      </c>
      <c r="D479" s="107" t="s">
        <v>174</v>
      </c>
      <c r="E479" s="107" t="s">
        <v>58</v>
      </c>
      <c r="F479" s="108">
        <f t="shared" si="89"/>
        <v>0</v>
      </c>
      <c r="G479" s="108">
        <f t="shared" si="89"/>
        <v>0</v>
      </c>
      <c r="H479" s="108">
        <f t="shared" si="89"/>
        <v>0</v>
      </c>
    </row>
    <row r="480" spans="1:8" s="31" customFormat="1" ht="16.5" hidden="1" customHeight="1" x14ac:dyDescent="0.25">
      <c r="A480" s="113" t="s">
        <v>134</v>
      </c>
      <c r="B480" s="107" t="s">
        <v>101</v>
      </c>
      <c r="C480" s="107" t="s">
        <v>60</v>
      </c>
      <c r="D480" s="107" t="s">
        <v>175</v>
      </c>
      <c r="E480" s="107" t="s">
        <v>58</v>
      </c>
      <c r="F480" s="108">
        <f t="shared" si="89"/>
        <v>0</v>
      </c>
      <c r="G480" s="108">
        <f t="shared" si="89"/>
        <v>0</v>
      </c>
      <c r="H480" s="108">
        <f t="shared" si="89"/>
        <v>0</v>
      </c>
    </row>
    <row r="481" spans="1:8" s="31" customFormat="1" ht="27" hidden="1" customHeight="1" x14ac:dyDescent="0.25">
      <c r="A481" s="113" t="s">
        <v>77</v>
      </c>
      <c r="B481" s="107" t="s">
        <v>101</v>
      </c>
      <c r="C481" s="107" t="s">
        <v>60</v>
      </c>
      <c r="D481" s="107" t="s">
        <v>175</v>
      </c>
      <c r="E481" s="107" t="s">
        <v>78</v>
      </c>
      <c r="F481" s="108">
        <f t="shared" si="89"/>
        <v>0</v>
      </c>
      <c r="G481" s="108">
        <f t="shared" si="89"/>
        <v>0</v>
      </c>
      <c r="H481" s="108">
        <f t="shared" si="89"/>
        <v>0</v>
      </c>
    </row>
    <row r="482" spans="1:8" s="31" customFormat="1" ht="27" hidden="1" customHeight="1" x14ac:dyDescent="0.25">
      <c r="A482" s="113" t="s">
        <v>79</v>
      </c>
      <c r="B482" s="107" t="s">
        <v>101</v>
      </c>
      <c r="C482" s="107" t="s">
        <v>60</v>
      </c>
      <c r="D482" s="107" t="s">
        <v>175</v>
      </c>
      <c r="E482" s="107" t="s">
        <v>80</v>
      </c>
      <c r="F482" s="108">
        <v>0</v>
      </c>
      <c r="G482" s="108">
        <v>0</v>
      </c>
      <c r="H482" s="108">
        <v>0</v>
      </c>
    </row>
    <row r="483" spans="1:8" ht="30.75" hidden="1" customHeight="1" x14ac:dyDescent="0.25">
      <c r="A483" s="113" t="s">
        <v>289</v>
      </c>
      <c r="B483" s="107" t="s">
        <v>101</v>
      </c>
      <c r="C483" s="107" t="s">
        <v>60</v>
      </c>
      <c r="D483" s="107" t="s">
        <v>290</v>
      </c>
      <c r="E483" s="107" t="s">
        <v>58</v>
      </c>
      <c r="F483" s="108">
        <f t="shared" ref="F483:H485" si="90">F484</f>
        <v>0</v>
      </c>
      <c r="G483" s="108">
        <f t="shared" si="90"/>
        <v>0</v>
      </c>
      <c r="H483" s="108">
        <f t="shared" si="90"/>
        <v>0</v>
      </c>
    </row>
    <row r="484" spans="1:8" ht="29.25" hidden="1" customHeight="1" x14ac:dyDescent="0.25">
      <c r="A484" s="113" t="s">
        <v>291</v>
      </c>
      <c r="B484" s="107" t="s">
        <v>101</v>
      </c>
      <c r="C484" s="107" t="s">
        <v>60</v>
      </c>
      <c r="D484" s="107" t="s">
        <v>292</v>
      </c>
      <c r="E484" s="107" t="s">
        <v>58</v>
      </c>
      <c r="F484" s="108">
        <f t="shared" si="90"/>
        <v>0</v>
      </c>
      <c r="G484" s="108">
        <f t="shared" si="90"/>
        <v>0</v>
      </c>
      <c r="H484" s="108">
        <f t="shared" si="90"/>
        <v>0</v>
      </c>
    </row>
    <row r="485" spans="1:8" ht="15" hidden="1" x14ac:dyDescent="0.25">
      <c r="A485" s="113" t="s">
        <v>81</v>
      </c>
      <c r="B485" s="107" t="s">
        <v>101</v>
      </c>
      <c r="C485" s="107" t="s">
        <v>60</v>
      </c>
      <c r="D485" s="107" t="s">
        <v>292</v>
      </c>
      <c r="E485" s="107" t="s">
        <v>82</v>
      </c>
      <c r="F485" s="108">
        <f t="shared" si="90"/>
        <v>0</v>
      </c>
      <c r="G485" s="108">
        <f t="shared" si="90"/>
        <v>0</v>
      </c>
      <c r="H485" s="108">
        <f t="shared" si="90"/>
        <v>0</v>
      </c>
    </row>
    <row r="486" spans="1:8" ht="27.75" hidden="1" customHeight="1" x14ac:dyDescent="0.25">
      <c r="A486" s="113" t="s">
        <v>268</v>
      </c>
      <c r="B486" s="107" t="s">
        <v>101</v>
      </c>
      <c r="C486" s="107" t="s">
        <v>60</v>
      </c>
      <c r="D486" s="107" t="s">
        <v>292</v>
      </c>
      <c r="E486" s="107" t="s">
        <v>269</v>
      </c>
      <c r="F486" s="108"/>
      <c r="G486" s="108"/>
      <c r="H486" s="108"/>
    </row>
    <row r="487" spans="1:8" ht="19.5" hidden="1" customHeight="1" x14ac:dyDescent="0.25">
      <c r="A487" s="113" t="s">
        <v>120</v>
      </c>
      <c r="B487" s="107" t="s">
        <v>101</v>
      </c>
      <c r="C487" s="107" t="s">
        <v>60</v>
      </c>
      <c r="D487" s="107" t="s">
        <v>168</v>
      </c>
      <c r="E487" s="107" t="s">
        <v>58</v>
      </c>
      <c r="F487" s="108">
        <f t="shared" ref="F487:H488" si="91">F488</f>
        <v>0</v>
      </c>
      <c r="G487" s="108">
        <f t="shared" si="91"/>
        <v>0</v>
      </c>
      <c r="H487" s="108">
        <f t="shared" si="91"/>
        <v>0</v>
      </c>
    </row>
    <row r="488" spans="1:8" ht="18" hidden="1" customHeight="1" x14ac:dyDescent="0.25">
      <c r="A488" s="113" t="s">
        <v>169</v>
      </c>
      <c r="B488" s="107" t="s">
        <v>101</v>
      </c>
      <c r="C488" s="107" t="s">
        <v>60</v>
      </c>
      <c r="D488" s="107" t="s">
        <v>170</v>
      </c>
      <c r="E488" s="107" t="s">
        <v>58</v>
      </c>
      <c r="F488" s="108">
        <f t="shared" si="91"/>
        <v>0</v>
      </c>
      <c r="G488" s="108">
        <f t="shared" si="91"/>
        <v>0</v>
      </c>
      <c r="H488" s="108">
        <f t="shared" si="91"/>
        <v>0</v>
      </c>
    </row>
    <row r="489" spans="1:8" ht="27.75" hidden="1" customHeight="1" x14ac:dyDescent="0.25">
      <c r="A489" s="113" t="s">
        <v>79</v>
      </c>
      <c r="B489" s="107" t="s">
        <v>101</v>
      </c>
      <c r="C489" s="107" t="s">
        <v>60</v>
      </c>
      <c r="D489" s="107" t="s">
        <v>170</v>
      </c>
      <c r="E489" s="107" t="s">
        <v>80</v>
      </c>
      <c r="F489" s="108">
        <v>0</v>
      </c>
      <c r="G489" s="108">
        <v>0</v>
      </c>
      <c r="H489" s="108">
        <v>0</v>
      </c>
    </row>
    <row r="490" spans="1:8" ht="42" hidden="1" customHeight="1" x14ac:dyDescent="0.25">
      <c r="A490" s="113" t="s">
        <v>642</v>
      </c>
      <c r="B490" s="107" t="s">
        <v>101</v>
      </c>
      <c r="C490" s="107" t="s">
        <v>60</v>
      </c>
      <c r="D490" s="107" t="s">
        <v>657</v>
      </c>
      <c r="E490" s="107" t="s">
        <v>58</v>
      </c>
      <c r="F490" s="108">
        <f>F491</f>
        <v>0</v>
      </c>
      <c r="G490" s="108">
        <v>0</v>
      </c>
      <c r="H490" s="108">
        <v>0</v>
      </c>
    </row>
    <row r="491" spans="1:8" ht="27.75" hidden="1" customHeight="1" x14ac:dyDescent="0.25">
      <c r="A491" s="113" t="s">
        <v>77</v>
      </c>
      <c r="B491" s="107" t="s">
        <v>101</v>
      </c>
      <c r="C491" s="107" t="s">
        <v>60</v>
      </c>
      <c r="D491" s="107" t="s">
        <v>657</v>
      </c>
      <c r="E491" s="107" t="s">
        <v>78</v>
      </c>
      <c r="F491" s="108">
        <f>F492</f>
        <v>0</v>
      </c>
      <c r="G491" s="108">
        <v>0</v>
      </c>
      <c r="H491" s="108">
        <v>0</v>
      </c>
    </row>
    <row r="492" spans="1:8" ht="27.75" hidden="1" customHeight="1" x14ac:dyDescent="0.25">
      <c r="A492" s="113" t="s">
        <v>79</v>
      </c>
      <c r="B492" s="107" t="s">
        <v>101</v>
      </c>
      <c r="C492" s="107" t="s">
        <v>60</v>
      </c>
      <c r="D492" s="107" t="s">
        <v>657</v>
      </c>
      <c r="E492" s="107" t="s">
        <v>80</v>
      </c>
      <c r="F492" s="108"/>
      <c r="G492" s="108"/>
      <c r="H492" s="108"/>
    </row>
    <row r="493" spans="1:8" ht="39.75" customHeight="1" x14ac:dyDescent="0.25">
      <c r="A493" s="113" t="s">
        <v>750</v>
      </c>
      <c r="B493" s="107" t="s">
        <v>101</v>
      </c>
      <c r="C493" s="107" t="s">
        <v>60</v>
      </c>
      <c r="D493" s="107" t="s">
        <v>164</v>
      </c>
      <c r="E493" s="107" t="s">
        <v>58</v>
      </c>
      <c r="F493" s="108">
        <f>F494</f>
        <v>614.70000000000005</v>
      </c>
      <c r="G493" s="108">
        <f t="shared" ref="G493:H494" si="92">G494</f>
        <v>614.70000000000005</v>
      </c>
      <c r="H493" s="108">
        <f t="shared" si="92"/>
        <v>0</v>
      </c>
    </row>
    <row r="494" spans="1:8" ht="27.75" customHeight="1" x14ac:dyDescent="0.25">
      <c r="A494" s="113" t="s">
        <v>173</v>
      </c>
      <c r="B494" s="107" t="s">
        <v>101</v>
      </c>
      <c r="C494" s="107" t="s">
        <v>60</v>
      </c>
      <c r="D494" s="107" t="s">
        <v>174</v>
      </c>
      <c r="E494" s="107" t="s">
        <v>58</v>
      </c>
      <c r="F494" s="108">
        <f>F495</f>
        <v>614.70000000000005</v>
      </c>
      <c r="G494" s="108">
        <f t="shared" si="92"/>
        <v>614.70000000000005</v>
      </c>
      <c r="H494" s="108">
        <f t="shared" si="92"/>
        <v>0</v>
      </c>
    </row>
    <row r="495" spans="1:8" ht="21" customHeight="1" x14ac:dyDescent="0.25">
      <c r="A495" s="113" t="s">
        <v>134</v>
      </c>
      <c r="B495" s="107" t="s">
        <v>101</v>
      </c>
      <c r="C495" s="107" t="s">
        <v>60</v>
      </c>
      <c r="D495" s="107" t="s">
        <v>175</v>
      </c>
      <c r="E495" s="107" t="s">
        <v>58</v>
      </c>
      <c r="F495" s="108">
        <f>F496+F498</f>
        <v>614.70000000000005</v>
      </c>
      <c r="G495" s="108">
        <f t="shared" ref="G495:H495" si="93">G496+G498</f>
        <v>614.70000000000005</v>
      </c>
      <c r="H495" s="108">
        <f t="shared" si="93"/>
        <v>0</v>
      </c>
    </row>
    <row r="496" spans="1:8" ht="27.75" customHeight="1" x14ac:dyDescent="0.25">
      <c r="A496" s="113" t="s">
        <v>77</v>
      </c>
      <c r="B496" s="107" t="s">
        <v>101</v>
      </c>
      <c r="C496" s="107" t="s">
        <v>60</v>
      </c>
      <c r="D496" s="107" t="s">
        <v>175</v>
      </c>
      <c r="E496" s="107" t="s">
        <v>78</v>
      </c>
      <c r="F496" s="108">
        <f>F497</f>
        <v>396</v>
      </c>
      <c r="G496" s="108">
        <f t="shared" ref="G496:H496" si="94">G497</f>
        <v>396</v>
      </c>
      <c r="H496" s="108">
        <f t="shared" si="94"/>
        <v>0</v>
      </c>
    </row>
    <row r="497" spans="1:8" ht="27.75" customHeight="1" x14ac:dyDescent="0.25">
      <c r="A497" s="113" t="s">
        <v>79</v>
      </c>
      <c r="B497" s="107" t="s">
        <v>101</v>
      </c>
      <c r="C497" s="107" t="s">
        <v>60</v>
      </c>
      <c r="D497" s="107" t="s">
        <v>175</v>
      </c>
      <c r="E497" s="107" t="s">
        <v>80</v>
      </c>
      <c r="F497" s="108">
        <v>396</v>
      </c>
      <c r="G497" s="108">
        <v>396</v>
      </c>
      <c r="H497" s="108">
        <v>0</v>
      </c>
    </row>
    <row r="498" spans="1:8" ht="24.75" customHeight="1" x14ac:dyDescent="0.25">
      <c r="A498" s="113" t="s">
        <v>81</v>
      </c>
      <c r="B498" s="107" t="s">
        <v>101</v>
      </c>
      <c r="C498" s="107" t="s">
        <v>60</v>
      </c>
      <c r="D498" s="107" t="s">
        <v>175</v>
      </c>
      <c r="E498" s="107" t="s">
        <v>82</v>
      </c>
      <c r="F498" s="108">
        <f>F500</f>
        <v>218.7</v>
      </c>
      <c r="G498" s="108">
        <f t="shared" ref="G498:H498" si="95">G500</f>
        <v>218.7</v>
      </c>
      <c r="H498" s="108">
        <f t="shared" si="95"/>
        <v>0</v>
      </c>
    </row>
    <row r="499" spans="1:8" ht="39.75" hidden="1" customHeight="1" x14ac:dyDescent="0.25">
      <c r="A499" s="123"/>
      <c r="B499" s="107"/>
      <c r="C499" s="107"/>
      <c r="D499" s="107"/>
      <c r="E499" s="107"/>
      <c r="F499" s="108"/>
      <c r="G499" s="108"/>
      <c r="H499" s="108"/>
    </row>
    <row r="500" spans="1:8" ht="57" customHeight="1" x14ac:dyDescent="0.25">
      <c r="A500" s="123" t="s">
        <v>658</v>
      </c>
      <c r="B500" s="107" t="s">
        <v>101</v>
      </c>
      <c r="C500" s="107" t="s">
        <v>60</v>
      </c>
      <c r="D500" s="107" t="s">
        <v>175</v>
      </c>
      <c r="E500" s="107" t="s">
        <v>269</v>
      </c>
      <c r="F500" s="108">
        <v>218.7</v>
      </c>
      <c r="G500" s="108">
        <v>218.7</v>
      </c>
      <c r="H500" s="108">
        <v>0</v>
      </c>
    </row>
    <row r="501" spans="1:8" ht="33.75" customHeight="1" x14ac:dyDescent="0.25">
      <c r="A501" s="113" t="s">
        <v>778</v>
      </c>
      <c r="B501" s="107" t="s">
        <v>101</v>
      </c>
      <c r="C501" s="107" t="s">
        <v>60</v>
      </c>
      <c r="D501" s="107" t="s">
        <v>757</v>
      </c>
      <c r="E501" s="107" t="s">
        <v>58</v>
      </c>
      <c r="F501" s="108">
        <v>0</v>
      </c>
      <c r="G501" s="108">
        <v>0</v>
      </c>
      <c r="H501" s="108">
        <f>H502</f>
        <v>116.1</v>
      </c>
    </row>
    <row r="502" spans="1:8" ht="22.5" customHeight="1" x14ac:dyDescent="0.25">
      <c r="A502" s="113" t="s">
        <v>134</v>
      </c>
      <c r="B502" s="107" t="s">
        <v>101</v>
      </c>
      <c r="C502" s="107" t="s">
        <v>60</v>
      </c>
      <c r="D502" s="107" t="s">
        <v>758</v>
      </c>
      <c r="E502" s="107" t="s">
        <v>58</v>
      </c>
      <c r="F502" s="108">
        <v>0</v>
      </c>
      <c r="G502" s="108">
        <v>0</v>
      </c>
      <c r="H502" s="108">
        <f>H503</f>
        <v>116.1</v>
      </c>
    </row>
    <row r="503" spans="1:8" ht="22.5" customHeight="1" x14ac:dyDescent="0.25">
      <c r="A503" s="113" t="s">
        <v>81</v>
      </c>
      <c r="B503" s="107" t="s">
        <v>101</v>
      </c>
      <c r="C503" s="107" t="s">
        <v>60</v>
      </c>
      <c r="D503" s="107" t="s">
        <v>758</v>
      </c>
      <c r="E503" s="107" t="s">
        <v>82</v>
      </c>
      <c r="F503" s="108">
        <v>0</v>
      </c>
      <c r="G503" s="108">
        <v>0</v>
      </c>
      <c r="H503" s="108">
        <f>H504</f>
        <v>116.1</v>
      </c>
    </row>
    <row r="504" spans="1:8" ht="57" customHeight="1" x14ac:dyDescent="0.25">
      <c r="A504" s="123" t="s">
        <v>658</v>
      </c>
      <c r="B504" s="107" t="s">
        <v>101</v>
      </c>
      <c r="C504" s="107" t="s">
        <v>60</v>
      </c>
      <c r="D504" s="107" t="s">
        <v>758</v>
      </c>
      <c r="E504" s="107" t="s">
        <v>269</v>
      </c>
      <c r="F504" s="108">
        <v>0</v>
      </c>
      <c r="G504" s="108">
        <v>0</v>
      </c>
      <c r="H504" s="108">
        <v>116.1</v>
      </c>
    </row>
    <row r="505" spans="1:8" ht="54.75" customHeight="1" x14ac:dyDescent="0.25">
      <c r="A505" s="113" t="s">
        <v>697</v>
      </c>
      <c r="B505" s="107" t="s">
        <v>101</v>
      </c>
      <c r="C505" s="107" t="s">
        <v>60</v>
      </c>
      <c r="D505" s="107" t="s">
        <v>177</v>
      </c>
      <c r="E505" s="107" t="s">
        <v>58</v>
      </c>
      <c r="F505" s="108">
        <f>F506+F511</f>
        <v>3156.1</v>
      </c>
      <c r="G505" s="108">
        <f>G506</f>
        <v>116.1</v>
      </c>
      <c r="H505" s="108">
        <f>H506</f>
        <v>0</v>
      </c>
    </row>
    <row r="506" spans="1:8" ht="18" customHeight="1" x14ac:dyDescent="0.25">
      <c r="A506" s="113" t="s">
        <v>134</v>
      </c>
      <c r="B506" s="107" t="s">
        <v>101</v>
      </c>
      <c r="C506" s="107" t="s">
        <v>60</v>
      </c>
      <c r="D506" s="107" t="s">
        <v>308</v>
      </c>
      <c r="E506" s="107" t="s">
        <v>58</v>
      </c>
      <c r="F506" s="108">
        <f>F507+F509</f>
        <v>116.1</v>
      </c>
      <c r="G506" s="108">
        <f>G507+G509</f>
        <v>116.1</v>
      </c>
      <c r="H506" s="108">
        <f>H507+H509</f>
        <v>0</v>
      </c>
    </row>
    <row r="507" spans="1:8" ht="27.75" customHeight="1" x14ac:dyDescent="0.25">
      <c r="A507" s="113" t="s">
        <v>77</v>
      </c>
      <c r="B507" s="107" t="s">
        <v>101</v>
      </c>
      <c r="C507" s="107" t="s">
        <v>60</v>
      </c>
      <c r="D507" s="107" t="s">
        <v>308</v>
      </c>
      <c r="E507" s="107" t="s">
        <v>78</v>
      </c>
      <c r="F507" s="108">
        <f>F508</f>
        <v>116.1</v>
      </c>
      <c r="G507" s="108">
        <f>G508</f>
        <v>116.1</v>
      </c>
      <c r="H507" s="108">
        <f>H508</f>
        <v>0</v>
      </c>
    </row>
    <row r="508" spans="1:8" ht="27.75" customHeight="1" x14ac:dyDescent="0.25">
      <c r="A508" s="113" t="s">
        <v>79</v>
      </c>
      <c r="B508" s="107" t="s">
        <v>101</v>
      </c>
      <c r="C508" s="107" t="s">
        <v>60</v>
      </c>
      <c r="D508" s="107" t="s">
        <v>308</v>
      </c>
      <c r="E508" s="107" t="s">
        <v>80</v>
      </c>
      <c r="F508" s="108">
        <v>116.1</v>
      </c>
      <c r="G508" s="108">
        <v>116.1</v>
      </c>
      <c r="H508" s="108">
        <v>0</v>
      </c>
    </row>
    <row r="509" spans="1:8" ht="39.75" hidden="1" customHeight="1" x14ac:dyDescent="0.25">
      <c r="A509" s="113" t="s">
        <v>179</v>
      </c>
      <c r="B509" s="107" t="s">
        <v>101</v>
      </c>
      <c r="C509" s="107" t="s">
        <v>60</v>
      </c>
      <c r="D509" s="107" t="s">
        <v>308</v>
      </c>
      <c r="E509" s="107" t="s">
        <v>180</v>
      </c>
      <c r="F509" s="108">
        <f>F510</f>
        <v>0</v>
      </c>
      <c r="G509" s="108">
        <f>G510</f>
        <v>0</v>
      </c>
      <c r="H509" s="108">
        <f>H510</f>
        <v>0</v>
      </c>
    </row>
    <row r="510" spans="1:8" ht="21" hidden="1" customHeight="1" x14ac:dyDescent="0.25">
      <c r="A510" s="113" t="s">
        <v>181</v>
      </c>
      <c r="B510" s="107" t="s">
        <v>101</v>
      </c>
      <c r="C510" s="107" t="s">
        <v>60</v>
      </c>
      <c r="D510" s="107" t="s">
        <v>308</v>
      </c>
      <c r="E510" s="107" t="s">
        <v>182</v>
      </c>
      <c r="F510" s="108"/>
      <c r="G510" s="108"/>
      <c r="H510" s="108"/>
    </row>
    <row r="511" spans="1:8" ht="43.5" customHeight="1" x14ac:dyDescent="0.25">
      <c r="A511" s="113" t="s">
        <v>810</v>
      </c>
      <c r="B511" s="107" t="s">
        <v>101</v>
      </c>
      <c r="C511" s="107" t="s">
        <v>60</v>
      </c>
      <c r="D511" s="107" t="s">
        <v>809</v>
      </c>
      <c r="E511" s="107" t="s">
        <v>58</v>
      </c>
      <c r="F511" s="108">
        <f>F512</f>
        <v>3040</v>
      </c>
      <c r="G511" s="108">
        <v>0</v>
      </c>
      <c r="H511" s="108">
        <v>0</v>
      </c>
    </row>
    <row r="512" spans="1:8" ht="26.25" customHeight="1" x14ac:dyDescent="0.25">
      <c r="A512" s="113" t="s">
        <v>77</v>
      </c>
      <c r="B512" s="107" t="s">
        <v>101</v>
      </c>
      <c r="C512" s="107" t="s">
        <v>60</v>
      </c>
      <c r="D512" s="107" t="s">
        <v>809</v>
      </c>
      <c r="E512" s="107" t="s">
        <v>78</v>
      </c>
      <c r="F512" s="108">
        <f>F513</f>
        <v>3040</v>
      </c>
      <c r="G512" s="108">
        <v>0</v>
      </c>
      <c r="H512" s="108">
        <v>0</v>
      </c>
    </row>
    <row r="513" spans="1:8" ht="30.75" customHeight="1" x14ac:dyDescent="0.25">
      <c r="A513" s="113" t="s">
        <v>79</v>
      </c>
      <c r="B513" s="107" t="s">
        <v>101</v>
      </c>
      <c r="C513" s="107" t="s">
        <v>60</v>
      </c>
      <c r="D513" s="107" t="s">
        <v>809</v>
      </c>
      <c r="E513" s="107" t="s">
        <v>80</v>
      </c>
      <c r="F513" s="108">
        <v>3040</v>
      </c>
      <c r="G513" s="108">
        <v>0</v>
      </c>
      <c r="H513" s="108">
        <v>0</v>
      </c>
    </row>
    <row r="514" spans="1:8" s="31" customFormat="1" ht="18" customHeight="1" x14ac:dyDescent="0.25">
      <c r="A514" s="113" t="s">
        <v>309</v>
      </c>
      <c r="B514" s="107" t="s">
        <v>101</v>
      </c>
      <c r="C514" s="107" t="s">
        <v>196</v>
      </c>
      <c r="D514" s="107" t="s">
        <v>57</v>
      </c>
      <c r="E514" s="107" t="s">
        <v>58</v>
      </c>
      <c r="F514" s="108">
        <f>F515+F544+F559</f>
        <v>2335.4</v>
      </c>
      <c r="G514" s="108">
        <f>G515+G544</f>
        <v>2170</v>
      </c>
      <c r="H514" s="108">
        <f>H515+H544</f>
        <v>730</v>
      </c>
    </row>
    <row r="515" spans="1:8" s="31" customFormat="1" ht="39" x14ac:dyDescent="0.25">
      <c r="A515" s="113" t="s">
        <v>759</v>
      </c>
      <c r="B515" s="107" t="s">
        <v>101</v>
      </c>
      <c r="C515" s="107" t="s">
        <v>196</v>
      </c>
      <c r="D515" s="107" t="s">
        <v>310</v>
      </c>
      <c r="E515" s="107" t="s">
        <v>58</v>
      </c>
      <c r="F515" s="108">
        <f>F516+F520+F524+F528+F532+F540</f>
        <v>2235.4</v>
      </c>
      <c r="G515" s="108">
        <f>G516+G520+G524+G528+G532+G540</f>
        <v>2170</v>
      </c>
      <c r="H515" s="108">
        <f>H516+H520+H524+H528+H532+H540</f>
        <v>730</v>
      </c>
    </row>
    <row r="516" spans="1:8" s="31" customFormat="1" ht="51.75" x14ac:dyDescent="0.25">
      <c r="A516" s="113" t="s">
        <v>311</v>
      </c>
      <c r="B516" s="107" t="s">
        <v>101</v>
      </c>
      <c r="C516" s="107" t="s">
        <v>196</v>
      </c>
      <c r="D516" s="107" t="s">
        <v>312</v>
      </c>
      <c r="E516" s="107" t="s">
        <v>58</v>
      </c>
      <c r="F516" s="108">
        <f t="shared" ref="F516:H518" si="96">F517</f>
        <v>200</v>
      </c>
      <c r="G516" s="108">
        <f t="shared" si="96"/>
        <v>200</v>
      </c>
      <c r="H516" s="108">
        <f t="shared" si="96"/>
        <v>100</v>
      </c>
    </row>
    <row r="517" spans="1:8" s="31" customFormat="1" ht="15" x14ac:dyDescent="0.25">
      <c r="A517" s="113" t="s">
        <v>134</v>
      </c>
      <c r="B517" s="107" t="s">
        <v>101</v>
      </c>
      <c r="C517" s="107" t="s">
        <v>196</v>
      </c>
      <c r="D517" s="107" t="s">
        <v>313</v>
      </c>
      <c r="E517" s="107" t="s">
        <v>58</v>
      </c>
      <c r="F517" s="108">
        <f t="shared" si="96"/>
        <v>200</v>
      </c>
      <c r="G517" s="108">
        <f t="shared" si="96"/>
        <v>200</v>
      </c>
      <c r="H517" s="108">
        <f t="shared" si="96"/>
        <v>100</v>
      </c>
    </row>
    <row r="518" spans="1:8" s="31" customFormat="1" ht="26.25" x14ac:dyDescent="0.25">
      <c r="A518" s="113" t="s">
        <v>77</v>
      </c>
      <c r="B518" s="107" t="s">
        <v>101</v>
      </c>
      <c r="C518" s="107" t="s">
        <v>196</v>
      </c>
      <c r="D518" s="107" t="s">
        <v>313</v>
      </c>
      <c r="E518" s="107" t="s">
        <v>78</v>
      </c>
      <c r="F518" s="108">
        <f t="shared" si="96"/>
        <v>200</v>
      </c>
      <c r="G518" s="108">
        <f t="shared" si="96"/>
        <v>200</v>
      </c>
      <c r="H518" s="108">
        <f t="shared" si="96"/>
        <v>100</v>
      </c>
    </row>
    <row r="519" spans="1:8" s="32" customFormat="1" ht="30" customHeight="1" x14ac:dyDescent="0.25">
      <c r="A519" s="113" t="s">
        <v>79</v>
      </c>
      <c r="B519" s="107" t="s">
        <v>101</v>
      </c>
      <c r="C519" s="107" t="s">
        <v>196</v>
      </c>
      <c r="D519" s="107" t="s">
        <v>313</v>
      </c>
      <c r="E519" s="107" t="s">
        <v>80</v>
      </c>
      <c r="F519" s="108">
        <v>200</v>
      </c>
      <c r="G519" s="108">
        <v>200</v>
      </c>
      <c r="H519" s="108">
        <v>100</v>
      </c>
    </row>
    <row r="520" spans="1:8" s="32" customFormat="1" ht="69.75" customHeight="1" x14ac:dyDescent="0.25">
      <c r="A520" s="113" t="s">
        <v>314</v>
      </c>
      <c r="B520" s="107" t="s">
        <v>101</v>
      </c>
      <c r="C520" s="107" t="s">
        <v>196</v>
      </c>
      <c r="D520" s="107" t="s">
        <v>315</v>
      </c>
      <c r="E520" s="107" t="s">
        <v>58</v>
      </c>
      <c r="F520" s="108">
        <f t="shared" ref="F520:H522" si="97">F521</f>
        <v>529.4</v>
      </c>
      <c r="G520" s="108">
        <f t="shared" si="97"/>
        <v>520</v>
      </c>
      <c r="H520" s="108">
        <f t="shared" si="97"/>
        <v>300</v>
      </c>
    </row>
    <row r="521" spans="1:8" s="32" customFormat="1" ht="17.25" customHeight="1" x14ac:dyDescent="0.25">
      <c r="A521" s="113" t="s">
        <v>134</v>
      </c>
      <c r="B521" s="107" t="s">
        <v>101</v>
      </c>
      <c r="C521" s="107" t="s">
        <v>196</v>
      </c>
      <c r="D521" s="107" t="s">
        <v>316</v>
      </c>
      <c r="E521" s="107" t="s">
        <v>58</v>
      </c>
      <c r="F521" s="108">
        <f t="shared" si="97"/>
        <v>529.4</v>
      </c>
      <c r="G521" s="108">
        <f t="shared" si="97"/>
        <v>520</v>
      </c>
      <c r="H521" s="108">
        <f t="shared" si="97"/>
        <v>300</v>
      </c>
    </row>
    <row r="522" spans="1:8" s="32" customFormat="1" ht="26.25" x14ac:dyDescent="0.25">
      <c r="A522" s="113" t="s">
        <v>77</v>
      </c>
      <c r="B522" s="107" t="s">
        <v>101</v>
      </c>
      <c r="C522" s="107" t="s">
        <v>196</v>
      </c>
      <c r="D522" s="107" t="s">
        <v>316</v>
      </c>
      <c r="E522" s="107" t="s">
        <v>78</v>
      </c>
      <c r="F522" s="108">
        <f t="shared" si="97"/>
        <v>529.4</v>
      </c>
      <c r="G522" s="108">
        <f t="shared" si="97"/>
        <v>520</v>
      </c>
      <c r="H522" s="108">
        <f t="shared" si="97"/>
        <v>300</v>
      </c>
    </row>
    <row r="523" spans="1:8" s="32" customFormat="1" ht="39" x14ac:dyDescent="0.25">
      <c r="A523" s="113" t="s">
        <v>79</v>
      </c>
      <c r="B523" s="107" t="s">
        <v>101</v>
      </c>
      <c r="C523" s="107" t="s">
        <v>196</v>
      </c>
      <c r="D523" s="107" t="s">
        <v>316</v>
      </c>
      <c r="E523" s="107" t="s">
        <v>80</v>
      </c>
      <c r="F523" s="108">
        <v>529.4</v>
      </c>
      <c r="G523" s="108">
        <v>520</v>
      </c>
      <c r="H523" s="108">
        <v>300</v>
      </c>
    </row>
    <row r="524" spans="1:8" s="32" customFormat="1" ht="26.25" x14ac:dyDescent="0.25">
      <c r="A524" s="113" t="s">
        <v>781</v>
      </c>
      <c r="B524" s="107" t="s">
        <v>101</v>
      </c>
      <c r="C524" s="107" t="s">
        <v>196</v>
      </c>
      <c r="D524" s="107" t="s">
        <v>317</v>
      </c>
      <c r="E524" s="107" t="s">
        <v>58</v>
      </c>
      <c r="F524" s="108">
        <f t="shared" ref="F524:H526" si="98">F525</f>
        <v>880</v>
      </c>
      <c r="G524" s="108">
        <f t="shared" si="98"/>
        <v>880</v>
      </c>
      <c r="H524" s="108">
        <f t="shared" si="98"/>
        <v>280</v>
      </c>
    </row>
    <row r="525" spans="1:8" s="32" customFormat="1" ht="15" x14ac:dyDescent="0.25">
      <c r="A525" s="113" t="s">
        <v>134</v>
      </c>
      <c r="B525" s="107" t="s">
        <v>101</v>
      </c>
      <c r="C525" s="107" t="s">
        <v>196</v>
      </c>
      <c r="D525" s="107" t="s">
        <v>318</v>
      </c>
      <c r="E525" s="107" t="s">
        <v>58</v>
      </c>
      <c r="F525" s="108">
        <f t="shared" si="98"/>
        <v>880</v>
      </c>
      <c r="G525" s="108">
        <f t="shared" si="98"/>
        <v>880</v>
      </c>
      <c r="H525" s="108">
        <f t="shared" si="98"/>
        <v>280</v>
      </c>
    </row>
    <row r="526" spans="1:8" s="32" customFormat="1" ht="26.25" x14ac:dyDescent="0.25">
      <c r="A526" s="113" t="s">
        <v>77</v>
      </c>
      <c r="B526" s="107" t="s">
        <v>101</v>
      </c>
      <c r="C526" s="107" t="s">
        <v>196</v>
      </c>
      <c r="D526" s="107" t="s">
        <v>318</v>
      </c>
      <c r="E526" s="107" t="s">
        <v>78</v>
      </c>
      <c r="F526" s="108">
        <f t="shared" si="98"/>
        <v>880</v>
      </c>
      <c r="G526" s="108">
        <f t="shared" si="98"/>
        <v>880</v>
      </c>
      <c r="H526" s="108">
        <f t="shared" si="98"/>
        <v>280</v>
      </c>
    </row>
    <row r="527" spans="1:8" s="32" customFormat="1" ht="32.25" customHeight="1" x14ac:dyDescent="0.25">
      <c r="A527" s="113" t="s">
        <v>79</v>
      </c>
      <c r="B527" s="107" t="s">
        <v>101</v>
      </c>
      <c r="C527" s="107" t="s">
        <v>196</v>
      </c>
      <c r="D527" s="107" t="s">
        <v>318</v>
      </c>
      <c r="E527" s="107" t="s">
        <v>80</v>
      </c>
      <c r="F527" s="108">
        <v>880</v>
      </c>
      <c r="G527" s="108">
        <v>880</v>
      </c>
      <c r="H527" s="108">
        <v>280</v>
      </c>
    </row>
    <row r="528" spans="1:8" s="32" customFormat="1" ht="39" x14ac:dyDescent="0.25">
      <c r="A528" s="113" t="s">
        <v>319</v>
      </c>
      <c r="B528" s="107" t="s">
        <v>101</v>
      </c>
      <c r="C528" s="107" t="s">
        <v>196</v>
      </c>
      <c r="D528" s="107" t="s">
        <v>320</v>
      </c>
      <c r="E528" s="107" t="s">
        <v>58</v>
      </c>
      <c r="F528" s="108">
        <f t="shared" ref="F528:H530" si="99">F529</f>
        <v>576</v>
      </c>
      <c r="G528" s="108">
        <f t="shared" si="99"/>
        <v>520</v>
      </c>
      <c r="H528" s="108">
        <f t="shared" si="99"/>
        <v>0</v>
      </c>
    </row>
    <row r="529" spans="1:8" s="32" customFormat="1" ht="15" x14ac:dyDescent="0.25">
      <c r="A529" s="113" t="s">
        <v>134</v>
      </c>
      <c r="B529" s="107" t="s">
        <v>101</v>
      </c>
      <c r="C529" s="107" t="s">
        <v>196</v>
      </c>
      <c r="D529" s="107" t="s">
        <v>321</v>
      </c>
      <c r="E529" s="107" t="s">
        <v>58</v>
      </c>
      <c r="F529" s="108">
        <f t="shared" si="99"/>
        <v>576</v>
      </c>
      <c r="G529" s="108">
        <f t="shared" si="99"/>
        <v>520</v>
      </c>
      <c r="H529" s="108">
        <f t="shared" si="99"/>
        <v>0</v>
      </c>
    </row>
    <row r="530" spans="1:8" s="32" customFormat="1" ht="26.25" x14ac:dyDescent="0.25">
      <c r="A530" s="113" t="s">
        <v>77</v>
      </c>
      <c r="B530" s="107" t="s">
        <v>101</v>
      </c>
      <c r="C530" s="107" t="s">
        <v>196</v>
      </c>
      <c r="D530" s="107" t="s">
        <v>321</v>
      </c>
      <c r="E530" s="107" t="s">
        <v>78</v>
      </c>
      <c r="F530" s="108">
        <f t="shared" si="99"/>
        <v>576</v>
      </c>
      <c r="G530" s="108">
        <f t="shared" si="99"/>
        <v>520</v>
      </c>
      <c r="H530" s="108">
        <f t="shared" si="99"/>
        <v>0</v>
      </c>
    </row>
    <row r="531" spans="1:8" s="32" customFormat="1" ht="32.25" customHeight="1" x14ac:dyDescent="0.25">
      <c r="A531" s="113" t="s">
        <v>79</v>
      </c>
      <c r="B531" s="107" t="s">
        <v>101</v>
      </c>
      <c r="C531" s="107" t="s">
        <v>196</v>
      </c>
      <c r="D531" s="107" t="s">
        <v>321</v>
      </c>
      <c r="E531" s="107" t="s">
        <v>80</v>
      </c>
      <c r="F531" s="108">
        <f>520+56</f>
        <v>576</v>
      </c>
      <c r="G531" s="108">
        <v>520</v>
      </c>
      <c r="H531" s="108">
        <v>0</v>
      </c>
    </row>
    <row r="532" spans="1:8" s="32" customFormat="1" ht="26.25" x14ac:dyDescent="0.25">
      <c r="A532" s="113" t="s">
        <v>760</v>
      </c>
      <c r="B532" s="107" t="s">
        <v>101</v>
      </c>
      <c r="C532" s="107" t="s">
        <v>196</v>
      </c>
      <c r="D532" s="107" t="s">
        <v>322</v>
      </c>
      <c r="E532" s="107" t="s">
        <v>58</v>
      </c>
      <c r="F532" s="108">
        <f t="shared" ref="F532:H534" si="100">F533</f>
        <v>50</v>
      </c>
      <c r="G532" s="108">
        <f t="shared" si="100"/>
        <v>50</v>
      </c>
      <c r="H532" s="108">
        <f t="shared" si="100"/>
        <v>50</v>
      </c>
    </row>
    <row r="533" spans="1:8" s="32" customFormat="1" ht="15" x14ac:dyDescent="0.25">
      <c r="A533" s="113" t="s">
        <v>134</v>
      </c>
      <c r="B533" s="107" t="s">
        <v>101</v>
      </c>
      <c r="C533" s="107" t="s">
        <v>196</v>
      </c>
      <c r="D533" s="107" t="s">
        <v>323</v>
      </c>
      <c r="E533" s="107" t="s">
        <v>58</v>
      </c>
      <c r="F533" s="108">
        <f t="shared" si="100"/>
        <v>50</v>
      </c>
      <c r="G533" s="108">
        <f t="shared" si="100"/>
        <v>50</v>
      </c>
      <c r="H533" s="108">
        <f t="shared" si="100"/>
        <v>50</v>
      </c>
    </row>
    <row r="534" spans="1:8" s="32" customFormat="1" ht="26.25" x14ac:dyDescent="0.25">
      <c r="A534" s="113" t="s">
        <v>77</v>
      </c>
      <c r="B534" s="107" t="s">
        <v>101</v>
      </c>
      <c r="C534" s="107" t="s">
        <v>196</v>
      </c>
      <c r="D534" s="107" t="s">
        <v>323</v>
      </c>
      <c r="E534" s="107" t="s">
        <v>78</v>
      </c>
      <c r="F534" s="108">
        <f t="shared" si="100"/>
        <v>50</v>
      </c>
      <c r="G534" s="108">
        <f t="shared" si="100"/>
        <v>50</v>
      </c>
      <c r="H534" s="108">
        <f t="shared" si="100"/>
        <v>50</v>
      </c>
    </row>
    <row r="535" spans="1:8" s="32" customFormat="1" ht="30.75" customHeight="1" x14ac:dyDescent="0.25">
      <c r="A535" s="113" t="s">
        <v>79</v>
      </c>
      <c r="B535" s="107" t="s">
        <v>101</v>
      </c>
      <c r="C535" s="107" t="s">
        <v>196</v>
      </c>
      <c r="D535" s="107" t="s">
        <v>323</v>
      </c>
      <c r="E535" s="107" t="s">
        <v>80</v>
      </c>
      <c r="F535" s="108">
        <v>50</v>
      </c>
      <c r="G535" s="108">
        <v>50</v>
      </c>
      <c r="H535" s="108">
        <v>50</v>
      </c>
    </row>
    <row r="536" spans="1:8" s="32" customFormat="1" ht="26.25" hidden="1" x14ac:dyDescent="0.25">
      <c r="A536" s="113" t="s">
        <v>324</v>
      </c>
      <c r="B536" s="107" t="s">
        <v>101</v>
      </c>
      <c r="C536" s="107" t="s">
        <v>196</v>
      </c>
      <c r="D536" s="107" t="s">
        <v>325</v>
      </c>
      <c r="E536" s="107" t="s">
        <v>58</v>
      </c>
      <c r="F536" s="108">
        <f>F538</f>
        <v>0</v>
      </c>
      <c r="G536" s="108">
        <f>G538</f>
        <v>0</v>
      </c>
      <c r="H536" s="108">
        <f>H538</f>
        <v>0</v>
      </c>
    </row>
    <row r="537" spans="1:8" s="32" customFormat="1" ht="15" hidden="1" x14ac:dyDescent="0.25">
      <c r="A537" s="113" t="s">
        <v>134</v>
      </c>
      <c r="B537" s="107" t="s">
        <v>101</v>
      </c>
      <c r="C537" s="107" t="s">
        <v>196</v>
      </c>
      <c r="D537" s="107" t="s">
        <v>326</v>
      </c>
      <c r="E537" s="107" t="s">
        <v>58</v>
      </c>
      <c r="F537" s="108">
        <f t="shared" ref="F537:H538" si="101">F538</f>
        <v>0</v>
      </c>
      <c r="G537" s="108">
        <f t="shared" si="101"/>
        <v>0</v>
      </c>
      <c r="H537" s="108">
        <f t="shared" si="101"/>
        <v>0</v>
      </c>
    </row>
    <row r="538" spans="1:8" s="32" customFormat="1" ht="26.25" hidden="1" x14ac:dyDescent="0.25">
      <c r="A538" s="113" t="s">
        <v>77</v>
      </c>
      <c r="B538" s="107" t="s">
        <v>101</v>
      </c>
      <c r="C538" s="107" t="s">
        <v>196</v>
      </c>
      <c r="D538" s="107" t="s">
        <v>326</v>
      </c>
      <c r="E538" s="107" t="s">
        <v>78</v>
      </c>
      <c r="F538" s="108">
        <f t="shared" si="101"/>
        <v>0</v>
      </c>
      <c r="G538" s="108">
        <f t="shared" si="101"/>
        <v>0</v>
      </c>
      <c r="H538" s="108">
        <f t="shared" si="101"/>
        <v>0</v>
      </c>
    </row>
    <row r="539" spans="1:8" s="32" customFormat="1" ht="39" hidden="1" x14ac:dyDescent="0.25">
      <c r="A539" s="113" t="s">
        <v>79</v>
      </c>
      <c r="B539" s="107" t="s">
        <v>101</v>
      </c>
      <c r="C539" s="107" t="s">
        <v>196</v>
      </c>
      <c r="D539" s="107" t="s">
        <v>326</v>
      </c>
      <c r="E539" s="107" t="s">
        <v>80</v>
      </c>
      <c r="F539" s="108">
        <f>50-50</f>
        <v>0</v>
      </c>
      <c r="G539" s="108">
        <f>50-50</f>
        <v>0</v>
      </c>
      <c r="H539" s="108">
        <f>50-50</f>
        <v>0</v>
      </c>
    </row>
    <row r="540" spans="1:8" s="32" customFormat="1" ht="26.25" hidden="1" x14ac:dyDescent="0.25">
      <c r="A540" s="113" t="s">
        <v>324</v>
      </c>
      <c r="B540" s="107" t="s">
        <v>101</v>
      </c>
      <c r="C540" s="107" t="s">
        <v>196</v>
      </c>
      <c r="D540" s="107" t="s">
        <v>325</v>
      </c>
      <c r="E540" s="107" t="s">
        <v>58</v>
      </c>
      <c r="F540" s="108">
        <f t="shared" ref="F540:H542" si="102">F541</f>
        <v>0</v>
      </c>
      <c r="G540" s="108">
        <f t="shared" si="102"/>
        <v>0</v>
      </c>
      <c r="H540" s="108">
        <f t="shared" si="102"/>
        <v>0</v>
      </c>
    </row>
    <row r="541" spans="1:8" s="32" customFormat="1" ht="15" hidden="1" x14ac:dyDescent="0.25">
      <c r="A541" s="113" t="s">
        <v>134</v>
      </c>
      <c r="B541" s="107" t="s">
        <v>101</v>
      </c>
      <c r="C541" s="107" t="s">
        <v>196</v>
      </c>
      <c r="D541" s="107" t="s">
        <v>326</v>
      </c>
      <c r="E541" s="107" t="s">
        <v>58</v>
      </c>
      <c r="F541" s="108">
        <f t="shared" si="102"/>
        <v>0</v>
      </c>
      <c r="G541" s="108">
        <f t="shared" si="102"/>
        <v>0</v>
      </c>
      <c r="H541" s="108">
        <f t="shared" si="102"/>
        <v>0</v>
      </c>
    </row>
    <row r="542" spans="1:8" s="32" customFormat="1" ht="26.25" hidden="1" x14ac:dyDescent="0.25">
      <c r="A542" s="113" t="s">
        <v>77</v>
      </c>
      <c r="B542" s="107" t="s">
        <v>101</v>
      </c>
      <c r="C542" s="107" t="s">
        <v>196</v>
      </c>
      <c r="D542" s="107" t="s">
        <v>326</v>
      </c>
      <c r="E542" s="107" t="s">
        <v>78</v>
      </c>
      <c r="F542" s="108">
        <f t="shared" si="102"/>
        <v>0</v>
      </c>
      <c r="G542" s="108">
        <f t="shared" si="102"/>
        <v>0</v>
      </c>
      <c r="H542" s="108">
        <f t="shared" si="102"/>
        <v>0</v>
      </c>
    </row>
    <row r="543" spans="1:8" s="32" customFormat="1" ht="39" hidden="1" x14ac:dyDescent="0.25">
      <c r="A543" s="113" t="s">
        <v>79</v>
      </c>
      <c r="B543" s="107" t="s">
        <v>101</v>
      </c>
      <c r="C543" s="107" t="s">
        <v>196</v>
      </c>
      <c r="D543" s="107" t="s">
        <v>326</v>
      </c>
      <c r="E543" s="107" t="s">
        <v>80</v>
      </c>
      <c r="F543" s="108">
        <f>50-8.6-41.4</f>
        <v>0</v>
      </c>
      <c r="G543" s="108">
        <f>50-8.6-41.4</f>
        <v>0</v>
      </c>
      <c r="H543" s="108">
        <f>50-8.6-41.4</f>
        <v>0</v>
      </c>
    </row>
    <row r="544" spans="1:8" s="32" customFormat="1" ht="39" hidden="1" x14ac:dyDescent="0.25">
      <c r="A544" s="113" t="s">
        <v>307</v>
      </c>
      <c r="B544" s="107" t="s">
        <v>101</v>
      </c>
      <c r="C544" s="107" t="s">
        <v>196</v>
      </c>
      <c r="D544" s="107" t="s">
        <v>164</v>
      </c>
      <c r="E544" s="107" t="s">
        <v>58</v>
      </c>
      <c r="F544" s="108">
        <f t="shared" ref="F544:H547" si="103">F545</f>
        <v>0</v>
      </c>
      <c r="G544" s="108">
        <f t="shared" si="103"/>
        <v>0</v>
      </c>
      <c r="H544" s="108">
        <f t="shared" si="103"/>
        <v>0</v>
      </c>
    </row>
    <row r="545" spans="1:8" s="32" customFormat="1" ht="26.25" hidden="1" x14ac:dyDescent="0.25">
      <c r="A545" s="113" t="s">
        <v>173</v>
      </c>
      <c r="B545" s="107" t="s">
        <v>101</v>
      </c>
      <c r="C545" s="107" t="s">
        <v>196</v>
      </c>
      <c r="D545" s="107" t="s">
        <v>174</v>
      </c>
      <c r="E545" s="107" t="s">
        <v>58</v>
      </c>
      <c r="F545" s="108">
        <f t="shared" si="103"/>
        <v>0</v>
      </c>
      <c r="G545" s="108">
        <f t="shared" si="103"/>
        <v>0</v>
      </c>
      <c r="H545" s="108">
        <f t="shared" si="103"/>
        <v>0</v>
      </c>
    </row>
    <row r="546" spans="1:8" s="32" customFormat="1" ht="15" hidden="1" x14ac:dyDescent="0.25">
      <c r="A546" s="113" t="s">
        <v>134</v>
      </c>
      <c r="B546" s="107" t="s">
        <v>101</v>
      </c>
      <c r="C546" s="107" t="s">
        <v>196</v>
      </c>
      <c r="D546" s="107" t="s">
        <v>175</v>
      </c>
      <c r="E546" s="107" t="s">
        <v>58</v>
      </c>
      <c r="F546" s="108">
        <f t="shared" si="103"/>
        <v>0</v>
      </c>
      <c r="G546" s="108">
        <f t="shared" si="103"/>
        <v>0</v>
      </c>
      <c r="H546" s="108">
        <f t="shared" si="103"/>
        <v>0</v>
      </c>
    </row>
    <row r="547" spans="1:8" s="32" customFormat="1" ht="26.25" hidden="1" x14ac:dyDescent="0.25">
      <c r="A547" s="113" t="s">
        <v>77</v>
      </c>
      <c r="B547" s="107" t="s">
        <v>101</v>
      </c>
      <c r="C547" s="107" t="s">
        <v>196</v>
      </c>
      <c r="D547" s="107" t="s">
        <v>175</v>
      </c>
      <c r="E547" s="107" t="s">
        <v>78</v>
      </c>
      <c r="F547" s="108">
        <f t="shared" si="103"/>
        <v>0</v>
      </c>
      <c r="G547" s="108">
        <f t="shared" si="103"/>
        <v>0</v>
      </c>
      <c r="H547" s="108">
        <f t="shared" si="103"/>
        <v>0</v>
      </c>
    </row>
    <row r="548" spans="1:8" s="32" customFormat="1" ht="39" hidden="1" x14ac:dyDescent="0.25">
      <c r="A548" s="113" t="s">
        <v>79</v>
      </c>
      <c r="B548" s="107" t="s">
        <v>101</v>
      </c>
      <c r="C548" s="107" t="s">
        <v>196</v>
      </c>
      <c r="D548" s="107" t="s">
        <v>175</v>
      </c>
      <c r="E548" s="107" t="s">
        <v>80</v>
      </c>
      <c r="F548" s="108">
        <v>0</v>
      </c>
      <c r="G548" s="108">
        <v>0</v>
      </c>
      <c r="H548" s="108">
        <v>0</v>
      </c>
    </row>
    <row r="549" spans="1:8" s="32" customFormat="1" ht="39" hidden="1" x14ac:dyDescent="0.25">
      <c r="A549" s="113" t="s">
        <v>327</v>
      </c>
      <c r="B549" s="107" t="s">
        <v>101</v>
      </c>
      <c r="C549" s="107" t="s">
        <v>196</v>
      </c>
      <c r="D549" s="107" t="s">
        <v>328</v>
      </c>
      <c r="E549" s="107" t="s">
        <v>58</v>
      </c>
      <c r="F549" s="108">
        <f t="shared" ref="F549:H551" si="104">F550</f>
        <v>0</v>
      </c>
      <c r="G549" s="108">
        <f t="shared" si="104"/>
        <v>0</v>
      </c>
      <c r="H549" s="108">
        <f t="shared" si="104"/>
        <v>0</v>
      </c>
    </row>
    <row r="550" spans="1:8" s="32" customFormat="1" ht="15" hidden="1" x14ac:dyDescent="0.25">
      <c r="A550" s="113" t="s">
        <v>134</v>
      </c>
      <c r="B550" s="107" t="s">
        <v>101</v>
      </c>
      <c r="C550" s="107" t="s">
        <v>196</v>
      </c>
      <c r="D550" s="107" t="s">
        <v>329</v>
      </c>
      <c r="E550" s="107" t="s">
        <v>58</v>
      </c>
      <c r="F550" s="108">
        <f t="shared" si="104"/>
        <v>0</v>
      </c>
      <c r="G550" s="108">
        <f t="shared" si="104"/>
        <v>0</v>
      </c>
      <c r="H550" s="108">
        <f t="shared" si="104"/>
        <v>0</v>
      </c>
    </row>
    <row r="551" spans="1:8" s="32" customFormat="1" ht="39" hidden="1" x14ac:dyDescent="0.25">
      <c r="A551" s="113" t="s">
        <v>179</v>
      </c>
      <c r="B551" s="107" t="s">
        <v>101</v>
      </c>
      <c r="C551" s="107" t="s">
        <v>196</v>
      </c>
      <c r="D551" s="107" t="s">
        <v>329</v>
      </c>
      <c r="E551" s="107" t="s">
        <v>180</v>
      </c>
      <c r="F551" s="108">
        <f t="shared" si="104"/>
        <v>0</v>
      </c>
      <c r="G551" s="108">
        <f t="shared" si="104"/>
        <v>0</v>
      </c>
      <c r="H551" s="108">
        <f t="shared" si="104"/>
        <v>0</v>
      </c>
    </row>
    <row r="552" spans="1:8" s="32" customFormat="1" ht="15" hidden="1" x14ac:dyDescent="0.25">
      <c r="A552" s="113" t="s">
        <v>181</v>
      </c>
      <c r="B552" s="107" t="s">
        <v>101</v>
      </c>
      <c r="C552" s="107" t="s">
        <v>196</v>
      </c>
      <c r="D552" s="107" t="s">
        <v>329</v>
      </c>
      <c r="E552" s="107" t="s">
        <v>182</v>
      </c>
      <c r="F552" s="108"/>
      <c r="G552" s="108"/>
      <c r="H552" s="108"/>
    </row>
    <row r="553" spans="1:8" s="32" customFormat="1" ht="26.25" hidden="1" x14ac:dyDescent="0.25">
      <c r="A553" s="113" t="s">
        <v>330</v>
      </c>
      <c r="B553" s="107" t="s">
        <v>101</v>
      </c>
      <c r="C553" s="107" t="s">
        <v>101</v>
      </c>
      <c r="D553" s="107" t="s">
        <v>57</v>
      </c>
      <c r="E553" s="107" t="s">
        <v>58</v>
      </c>
      <c r="F553" s="108">
        <f t="shared" ref="F553:H557" si="105">F554</f>
        <v>0</v>
      </c>
      <c r="G553" s="108">
        <f t="shared" si="105"/>
        <v>0</v>
      </c>
      <c r="H553" s="108">
        <f t="shared" si="105"/>
        <v>0</v>
      </c>
    </row>
    <row r="554" spans="1:8" s="32" customFormat="1" ht="39" hidden="1" x14ac:dyDescent="0.25">
      <c r="A554" s="113" t="s">
        <v>331</v>
      </c>
      <c r="B554" s="107" t="s">
        <v>101</v>
      </c>
      <c r="C554" s="107" t="s">
        <v>101</v>
      </c>
      <c r="D554" s="107" t="s">
        <v>164</v>
      </c>
      <c r="E554" s="107" t="s">
        <v>58</v>
      </c>
      <c r="F554" s="108">
        <f t="shared" si="105"/>
        <v>0</v>
      </c>
      <c r="G554" s="108">
        <f t="shared" si="105"/>
        <v>0</v>
      </c>
      <c r="H554" s="108">
        <f t="shared" si="105"/>
        <v>0</v>
      </c>
    </row>
    <row r="555" spans="1:8" s="32" customFormat="1" ht="26.25" hidden="1" x14ac:dyDescent="0.25">
      <c r="A555" s="113" t="s">
        <v>173</v>
      </c>
      <c r="B555" s="107" t="s">
        <v>101</v>
      </c>
      <c r="C555" s="107" t="s">
        <v>101</v>
      </c>
      <c r="D555" s="107" t="s">
        <v>174</v>
      </c>
      <c r="E555" s="107" t="s">
        <v>58</v>
      </c>
      <c r="F555" s="108">
        <f t="shared" si="105"/>
        <v>0</v>
      </c>
      <c r="G555" s="108">
        <f t="shared" si="105"/>
        <v>0</v>
      </c>
      <c r="H555" s="108">
        <f t="shared" si="105"/>
        <v>0</v>
      </c>
    </row>
    <row r="556" spans="1:8" s="32" customFormat="1" ht="15" hidden="1" x14ac:dyDescent="0.25">
      <c r="A556" s="113" t="s">
        <v>134</v>
      </c>
      <c r="B556" s="107" t="s">
        <v>101</v>
      </c>
      <c r="C556" s="107" t="s">
        <v>101</v>
      </c>
      <c r="D556" s="107" t="s">
        <v>175</v>
      </c>
      <c r="E556" s="107" t="s">
        <v>58</v>
      </c>
      <c r="F556" s="108">
        <f t="shared" si="105"/>
        <v>0</v>
      </c>
      <c r="G556" s="108">
        <f t="shared" si="105"/>
        <v>0</v>
      </c>
      <c r="H556" s="108">
        <f t="shared" si="105"/>
        <v>0</v>
      </c>
    </row>
    <row r="557" spans="1:8" s="32" customFormat="1" ht="26.25" hidden="1" x14ac:dyDescent="0.25">
      <c r="A557" s="113" t="s">
        <v>77</v>
      </c>
      <c r="B557" s="107" t="s">
        <v>101</v>
      </c>
      <c r="C557" s="107" t="s">
        <v>101</v>
      </c>
      <c r="D557" s="107" t="s">
        <v>175</v>
      </c>
      <c r="E557" s="107" t="s">
        <v>78</v>
      </c>
      <c r="F557" s="108">
        <f t="shared" si="105"/>
        <v>0</v>
      </c>
      <c r="G557" s="108">
        <f t="shared" si="105"/>
        <v>0</v>
      </c>
      <c r="H557" s="108">
        <f t="shared" si="105"/>
        <v>0</v>
      </c>
    </row>
    <row r="558" spans="1:8" s="32" customFormat="1" ht="39" hidden="1" x14ac:dyDescent="0.25">
      <c r="A558" s="113" t="s">
        <v>79</v>
      </c>
      <c r="B558" s="107" t="s">
        <v>101</v>
      </c>
      <c r="C558" s="107" t="s">
        <v>101</v>
      </c>
      <c r="D558" s="107" t="s">
        <v>175</v>
      </c>
      <c r="E558" s="107" t="s">
        <v>80</v>
      </c>
      <c r="F558" s="108"/>
      <c r="G558" s="108"/>
      <c r="H558" s="108"/>
    </row>
    <row r="559" spans="1:8" s="32" customFormat="1" ht="61.5" customHeight="1" x14ac:dyDescent="0.25">
      <c r="A559" s="113" t="s">
        <v>858</v>
      </c>
      <c r="B559" s="107" t="s">
        <v>101</v>
      </c>
      <c r="C559" s="107" t="s">
        <v>196</v>
      </c>
      <c r="D559" s="107" t="s">
        <v>859</v>
      </c>
      <c r="E559" s="107" t="s">
        <v>58</v>
      </c>
      <c r="F559" s="108">
        <f>F560+F564</f>
        <v>100</v>
      </c>
      <c r="G559" s="108">
        <v>0</v>
      </c>
      <c r="H559" s="108">
        <v>0</v>
      </c>
    </row>
    <row r="560" spans="1:8" s="32" customFormat="1" ht="66.75" customHeight="1" x14ac:dyDescent="0.25">
      <c r="A560" s="113" t="s">
        <v>860</v>
      </c>
      <c r="B560" s="107" t="s">
        <v>101</v>
      </c>
      <c r="C560" s="107" t="s">
        <v>196</v>
      </c>
      <c r="D560" s="107" t="s">
        <v>861</v>
      </c>
      <c r="E560" s="107" t="s">
        <v>58</v>
      </c>
      <c r="F560" s="108">
        <f>F561</f>
        <v>60</v>
      </c>
      <c r="G560" s="108">
        <v>0</v>
      </c>
      <c r="H560" s="108">
        <v>0</v>
      </c>
    </row>
    <row r="561" spans="1:8" s="32" customFormat="1" ht="15" x14ac:dyDescent="0.25">
      <c r="A561" s="113" t="s">
        <v>134</v>
      </c>
      <c r="B561" s="107" t="s">
        <v>101</v>
      </c>
      <c r="C561" s="107" t="s">
        <v>196</v>
      </c>
      <c r="D561" s="107" t="s">
        <v>862</v>
      </c>
      <c r="E561" s="107" t="s">
        <v>58</v>
      </c>
      <c r="F561" s="108">
        <f>F562</f>
        <v>60</v>
      </c>
      <c r="G561" s="108">
        <v>0</v>
      </c>
      <c r="H561" s="108">
        <v>0</v>
      </c>
    </row>
    <row r="562" spans="1:8" s="32" customFormat="1" ht="26.25" x14ac:dyDescent="0.25">
      <c r="A562" s="113" t="s">
        <v>77</v>
      </c>
      <c r="B562" s="107" t="s">
        <v>101</v>
      </c>
      <c r="C562" s="107" t="s">
        <v>196</v>
      </c>
      <c r="D562" s="107" t="s">
        <v>862</v>
      </c>
      <c r="E562" s="107" t="s">
        <v>78</v>
      </c>
      <c r="F562" s="108">
        <f>F563</f>
        <v>60</v>
      </c>
      <c r="G562" s="108">
        <v>0</v>
      </c>
      <c r="H562" s="108">
        <v>0</v>
      </c>
    </row>
    <row r="563" spans="1:8" s="32" customFormat="1" ht="32.25" customHeight="1" x14ac:dyDescent="0.25">
      <c r="A563" s="113" t="s">
        <v>79</v>
      </c>
      <c r="B563" s="107" t="s">
        <v>101</v>
      </c>
      <c r="C563" s="107" t="s">
        <v>196</v>
      </c>
      <c r="D563" s="107" t="s">
        <v>862</v>
      </c>
      <c r="E563" s="107" t="s">
        <v>80</v>
      </c>
      <c r="F563" s="108">
        <v>60</v>
      </c>
      <c r="G563" s="108">
        <v>0</v>
      </c>
      <c r="H563" s="108">
        <v>0</v>
      </c>
    </row>
    <row r="564" spans="1:8" s="32" customFormat="1" ht="67.5" customHeight="1" x14ac:dyDescent="0.25">
      <c r="A564" s="113" t="s">
        <v>863</v>
      </c>
      <c r="B564" s="107" t="s">
        <v>101</v>
      </c>
      <c r="C564" s="107" t="s">
        <v>196</v>
      </c>
      <c r="D564" s="107" t="s">
        <v>864</v>
      </c>
      <c r="E564" s="107" t="s">
        <v>58</v>
      </c>
      <c r="F564" s="108">
        <f>F565</f>
        <v>40</v>
      </c>
      <c r="G564" s="108">
        <v>0</v>
      </c>
      <c r="H564" s="108">
        <v>0</v>
      </c>
    </row>
    <row r="565" spans="1:8" s="32" customFormat="1" ht="15" x14ac:dyDescent="0.25">
      <c r="A565" s="113" t="s">
        <v>134</v>
      </c>
      <c r="B565" s="107" t="s">
        <v>101</v>
      </c>
      <c r="C565" s="107" t="s">
        <v>196</v>
      </c>
      <c r="D565" s="107" t="s">
        <v>865</v>
      </c>
      <c r="E565" s="107" t="s">
        <v>58</v>
      </c>
      <c r="F565" s="108">
        <f>F566</f>
        <v>40</v>
      </c>
      <c r="G565" s="108">
        <v>0</v>
      </c>
      <c r="H565" s="108">
        <v>0</v>
      </c>
    </row>
    <row r="566" spans="1:8" s="32" customFormat="1" ht="26.25" x14ac:dyDescent="0.25">
      <c r="A566" s="113" t="s">
        <v>77</v>
      </c>
      <c r="B566" s="107" t="s">
        <v>101</v>
      </c>
      <c r="C566" s="107" t="s">
        <v>196</v>
      </c>
      <c r="D566" s="107" t="s">
        <v>865</v>
      </c>
      <c r="E566" s="107" t="s">
        <v>78</v>
      </c>
      <c r="F566" s="108">
        <f>F567</f>
        <v>40</v>
      </c>
      <c r="G566" s="108">
        <v>0</v>
      </c>
      <c r="H566" s="108">
        <v>0</v>
      </c>
    </row>
    <row r="567" spans="1:8" s="32" customFormat="1" ht="28.5" customHeight="1" x14ac:dyDescent="0.25">
      <c r="A567" s="113" t="s">
        <v>79</v>
      </c>
      <c r="B567" s="107" t="s">
        <v>101</v>
      </c>
      <c r="C567" s="107" t="s">
        <v>196</v>
      </c>
      <c r="D567" s="107" t="s">
        <v>865</v>
      </c>
      <c r="E567" s="107" t="s">
        <v>80</v>
      </c>
      <c r="F567" s="108">
        <v>40</v>
      </c>
      <c r="G567" s="108">
        <v>0</v>
      </c>
      <c r="H567" s="108">
        <v>0</v>
      </c>
    </row>
    <row r="568" spans="1:8" s="31" customFormat="1" ht="15" x14ac:dyDescent="0.25">
      <c r="A568" s="113" t="s">
        <v>332</v>
      </c>
      <c r="B568" s="107" t="s">
        <v>113</v>
      </c>
      <c r="C568" s="107" t="s">
        <v>56</v>
      </c>
      <c r="D568" s="107" t="s">
        <v>57</v>
      </c>
      <c r="E568" s="107" t="s">
        <v>58</v>
      </c>
      <c r="F568" s="108">
        <f>F569+F611+F673+F733+F743</f>
        <v>48542.5</v>
      </c>
      <c r="G568" s="108">
        <f>G569+G611+G673+G733+G743</f>
        <v>44039.5</v>
      </c>
      <c r="H568" s="108">
        <f>H569+H611+H673+H733+H743</f>
        <v>37153.5</v>
      </c>
    </row>
    <row r="569" spans="1:8" s="31" customFormat="1" ht="15" x14ac:dyDescent="0.25">
      <c r="A569" s="113" t="s">
        <v>333</v>
      </c>
      <c r="B569" s="107" t="s">
        <v>113</v>
      </c>
      <c r="C569" s="107" t="s">
        <v>55</v>
      </c>
      <c r="D569" s="107" t="s">
        <v>57</v>
      </c>
      <c r="E569" s="107" t="s">
        <v>58</v>
      </c>
      <c r="F569" s="108">
        <f>F570+F575</f>
        <v>20562.100000000002</v>
      </c>
      <c r="G569" s="108">
        <f>G570+G575</f>
        <v>17800.5</v>
      </c>
      <c r="H569" s="108">
        <f>H598</f>
        <v>14423.5</v>
      </c>
    </row>
    <row r="570" spans="1:8" s="31" customFormat="1" ht="39" hidden="1" x14ac:dyDescent="0.25">
      <c r="A570" s="113" t="s">
        <v>334</v>
      </c>
      <c r="B570" s="107" t="s">
        <v>113</v>
      </c>
      <c r="C570" s="107" t="s">
        <v>55</v>
      </c>
      <c r="D570" s="107" t="s">
        <v>335</v>
      </c>
      <c r="E570" s="107" t="s">
        <v>58</v>
      </c>
      <c r="F570" s="108">
        <f t="shared" ref="F570:H573" si="106">F571</f>
        <v>0</v>
      </c>
      <c r="G570" s="108">
        <f t="shared" si="106"/>
        <v>0</v>
      </c>
      <c r="H570" s="108">
        <f t="shared" si="106"/>
        <v>0</v>
      </c>
    </row>
    <row r="571" spans="1:8" s="31" customFormat="1" ht="51.75" hidden="1" x14ac:dyDescent="0.25">
      <c r="A571" s="124" t="s">
        <v>336</v>
      </c>
      <c r="B571" s="125" t="s">
        <v>113</v>
      </c>
      <c r="C571" s="125" t="s">
        <v>55</v>
      </c>
      <c r="D571" s="125" t="s">
        <v>337</v>
      </c>
      <c r="E571" s="125" t="s">
        <v>58</v>
      </c>
      <c r="F571" s="121">
        <f t="shared" si="106"/>
        <v>0</v>
      </c>
      <c r="G571" s="121">
        <f t="shared" si="106"/>
        <v>0</v>
      </c>
      <c r="H571" s="121">
        <f t="shared" si="106"/>
        <v>0</v>
      </c>
    </row>
    <row r="572" spans="1:8" s="31" customFormat="1" ht="15" hidden="1" x14ac:dyDescent="0.25">
      <c r="A572" s="124" t="s">
        <v>134</v>
      </c>
      <c r="B572" s="125" t="s">
        <v>113</v>
      </c>
      <c r="C572" s="125" t="s">
        <v>55</v>
      </c>
      <c r="D572" s="125" t="s">
        <v>338</v>
      </c>
      <c r="E572" s="125" t="s">
        <v>58</v>
      </c>
      <c r="F572" s="121">
        <f t="shared" si="106"/>
        <v>0</v>
      </c>
      <c r="G572" s="121">
        <f t="shared" si="106"/>
        <v>0</v>
      </c>
      <c r="H572" s="121">
        <f t="shared" si="106"/>
        <v>0</v>
      </c>
    </row>
    <row r="573" spans="1:8" s="31" customFormat="1" ht="39" hidden="1" x14ac:dyDescent="0.25">
      <c r="A573" s="124" t="s">
        <v>339</v>
      </c>
      <c r="B573" s="125" t="s">
        <v>113</v>
      </c>
      <c r="C573" s="125" t="s">
        <v>55</v>
      </c>
      <c r="D573" s="125" t="s">
        <v>338</v>
      </c>
      <c r="E573" s="125" t="s">
        <v>340</v>
      </c>
      <c r="F573" s="121">
        <f t="shared" si="106"/>
        <v>0</v>
      </c>
      <c r="G573" s="121">
        <f t="shared" si="106"/>
        <v>0</v>
      </c>
      <c r="H573" s="121">
        <f t="shared" si="106"/>
        <v>0</v>
      </c>
    </row>
    <row r="574" spans="1:8" s="31" customFormat="1" ht="15" hidden="1" x14ac:dyDescent="0.25">
      <c r="A574" s="124" t="s">
        <v>341</v>
      </c>
      <c r="B574" s="125" t="s">
        <v>113</v>
      </c>
      <c r="C574" s="125" t="s">
        <v>55</v>
      </c>
      <c r="D574" s="125" t="s">
        <v>338</v>
      </c>
      <c r="E574" s="125" t="s">
        <v>342</v>
      </c>
      <c r="F574" s="121">
        <f>63.1-63.1</f>
        <v>0</v>
      </c>
      <c r="G574" s="121">
        <f>63.1-63.1</f>
        <v>0</v>
      </c>
      <c r="H574" s="121">
        <f>63.1-63.1</f>
        <v>0</v>
      </c>
    </row>
    <row r="575" spans="1:8" s="31" customFormat="1" ht="39" x14ac:dyDescent="0.25">
      <c r="A575" s="113" t="s">
        <v>761</v>
      </c>
      <c r="B575" s="107" t="s">
        <v>113</v>
      </c>
      <c r="C575" s="107" t="s">
        <v>55</v>
      </c>
      <c r="D575" s="107" t="s">
        <v>343</v>
      </c>
      <c r="E575" s="107" t="s">
        <v>58</v>
      </c>
      <c r="F575" s="108">
        <f>F576</f>
        <v>20562.100000000002</v>
      </c>
      <c r="G575" s="108">
        <f>G576</f>
        <v>17800.5</v>
      </c>
      <c r="H575" s="108">
        <f>H576</f>
        <v>0</v>
      </c>
    </row>
    <row r="576" spans="1:8" s="31" customFormat="1" ht="55.5" customHeight="1" x14ac:dyDescent="0.25">
      <c r="A576" s="113" t="s">
        <v>344</v>
      </c>
      <c r="B576" s="107" t="s">
        <v>113</v>
      </c>
      <c r="C576" s="107" t="s">
        <v>55</v>
      </c>
      <c r="D576" s="107" t="s">
        <v>345</v>
      </c>
      <c r="E576" s="107" t="s">
        <v>58</v>
      </c>
      <c r="F576" s="108">
        <f>F577+F586+F589+F592+F580+F583+F595</f>
        <v>20562.100000000002</v>
      </c>
      <c r="G576" s="108">
        <f t="shared" ref="G576:H576" si="107">G577+G586+G589+G592+G580+G583</f>
        <v>17800.5</v>
      </c>
      <c r="H576" s="108">
        <f t="shared" si="107"/>
        <v>0</v>
      </c>
    </row>
    <row r="577" spans="1:8" s="31" customFormat="1" ht="43.5" customHeight="1" x14ac:dyDescent="0.25">
      <c r="A577" s="113" t="s">
        <v>346</v>
      </c>
      <c r="B577" s="107" t="s">
        <v>113</v>
      </c>
      <c r="C577" s="107" t="s">
        <v>55</v>
      </c>
      <c r="D577" s="107" t="s">
        <v>347</v>
      </c>
      <c r="E577" s="107" t="s">
        <v>58</v>
      </c>
      <c r="F577" s="108">
        <f t="shared" ref="F577:H578" si="108">F578</f>
        <v>10995.5</v>
      </c>
      <c r="G577" s="108">
        <f t="shared" si="108"/>
        <v>8603</v>
      </c>
      <c r="H577" s="108">
        <f t="shared" si="108"/>
        <v>0</v>
      </c>
    </row>
    <row r="578" spans="1:8" s="31" customFormat="1" ht="31.5" customHeight="1" x14ac:dyDescent="0.25">
      <c r="A578" s="113" t="s">
        <v>339</v>
      </c>
      <c r="B578" s="107" t="s">
        <v>113</v>
      </c>
      <c r="C578" s="107" t="s">
        <v>55</v>
      </c>
      <c r="D578" s="107" t="s">
        <v>347</v>
      </c>
      <c r="E578" s="107" t="s">
        <v>340</v>
      </c>
      <c r="F578" s="108">
        <f t="shared" si="108"/>
        <v>10995.5</v>
      </c>
      <c r="G578" s="108">
        <f t="shared" si="108"/>
        <v>8603</v>
      </c>
      <c r="H578" s="108">
        <f t="shared" si="108"/>
        <v>0</v>
      </c>
    </row>
    <row r="579" spans="1:8" s="31" customFormat="1" ht="17.25" customHeight="1" x14ac:dyDescent="0.25">
      <c r="A579" s="113" t="s">
        <v>341</v>
      </c>
      <c r="B579" s="107" t="s">
        <v>113</v>
      </c>
      <c r="C579" s="107" t="s">
        <v>55</v>
      </c>
      <c r="D579" s="107" t="s">
        <v>347</v>
      </c>
      <c r="E579" s="107" t="s">
        <v>342</v>
      </c>
      <c r="F579" s="108">
        <v>10995.5</v>
      </c>
      <c r="G579" s="108">
        <f>8985-94-288</f>
        <v>8603</v>
      </c>
      <c r="H579" s="121">
        <v>0</v>
      </c>
    </row>
    <row r="580" spans="1:8" s="31" customFormat="1" ht="30.75" customHeight="1" x14ac:dyDescent="0.25">
      <c r="A580" s="113" t="s">
        <v>644</v>
      </c>
      <c r="B580" s="107" t="s">
        <v>113</v>
      </c>
      <c r="C580" s="107" t="s">
        <v>55</v>
      </c>
      <c r="D580" s="107" t="s">
        <v>660</v>
      </c>
      <c r="E580" s="107" t="s">
        <v>58</v>
      </c>
      <c r="F580" s="108">
        <f>F581</f>
        <v>540.29999999999995</v>
      </c>
      <c r="G580" s="108">
        <f t="shared" ref="G580:H581" si="109">G581</f>
        <v>0</v>
      </c>
      <c r="H580" s="108">
        <f t="shared" si="109"/>
        <v>0</v>
      </c>
    </row>
    <row r="581" spans="1:8" s="31" customFormat="1" ht="28.5" customHeight="1" x14ac:dyDescent="0.25">
      <c r="A581" s="113" t="s">
        <v>339</v>
      </c>
      <c r="B581" s="107" t="s">
        <v>113</v>
      </c>
      <c r="C581" s="107" t="s">
        <v>55</v>
      </c>
      <c r="D581" s="107" t="s">
        <v>660</v>
      </c>
      <c r="E581" s="107" t="s">
        <v>340</v>
      </c>
      <c r="F581" s="108">
        <f>F582</f>
        <v>540.29999999999995</v>
      </c>
      <c r="G581" s="108">
        <f t="shared" si="109"/>
        <v>0</v>
      </c>
      <c r="H581" s="108">
        <f t="shared" si="109"/>
        <v>0</v>
      </c>
    </row>
    <row r="582" spans="1:8" s="31" customFormat="1" ht="17.25" customHeight="1" x14ac:dyDescent="0.25">
      <c r="A582" s="113" t="s">
        <v>341</v>
      </c>
      <c r="B582" s="107" t="s">
        <v>113</v>
      </c>
      <c r="C582" s="107" t="s">
        <v>55</v>
      </c>
      <c r="D582" s="107" t="s">
        <v>660</v>
      </c>
      <c r="E582" s="107" t="s">
        <v>342</v>
      </c>
      <c r="F582" s="108">
        <v>540.29999999999995</v>
      </c>
      <c r="G582" s="108">
        <v>0</v>
      </c>
      <c r="H582" s="108">
        <v>0</v>
      </c>
    </row>
    <row r="583" spans="1:8" s="31" customFormat="1" ht="45" customHeight="1" x14ac:dyDescent="0.25">
      <c r="A583" s="113" t="s">
        <v>647</v>
      </c>
      <c r="B583" s="107" t="s">
        <v>113</v>
      </c>
      <c r="C583" s="107" t="s">
        <v>55</v>
      </c>
      <c r="D583" s="107" t="s">
        <v>661</v>
      </c>
      <c r="E583" s="107" t="s">
        <v>58</v>
      </c>
      <c r="F583" s="108">
        <f>F584</f>
        <v>28.4</v>
      </c>
      <c r="G583" s="108">
        <f t="shared" ref="G583:H584" si="110">G584</f>
        <v>0</v>
      </c>
      <c r="H583" s="108">
        <f t="shared" si="110"/>
        <v>0</v>
      </c>
    </row>
    <row r="584" spans="1:8" s="31" customFormat="1" ht="32.25" customHeight="1" x14ac:dyDescent="0.25">
      <c r="A584" s="113" t="s">
        <v>339</v>
      </c>
      <c r="B584" s="107" t="s">
        <v>113</v>
      </c>
      <c r="C584" s="107" t="s">
        <v>55</v>
      </c>
      <c r="D584" s="107" t="s">
        <v>661</v>
      </c>
      <c r="E584" s="107" t="s">
        <v>340</v>
      </c>
      <c r="F584" s="108">
        <f>F585</f>
        <v>28.4</v>
      </c>
      <c r="G584" s="108">
        <f t="shared" si="110"/>
        <v>0</v>
      </c>
      <c r="H584" s="108">
        <f t="shared" si="110"/>
        <v>0</v>
      </c>
    </row>
    <row r="585" spans="1:8" s="31" customFormat="1" ht="17.25" customHeight="1" x14ac:dyDescent="0.25">
      <c r="A585" s="113" t="s">
        <v>341</v>
      </c>
      <c r="B585" s="107" t="s">
        <v>113</v>
      </c>
      <c r="C585" s="107" t="s">
        <v>55</v>
      </c>
      <c r="D585" s="107" t="s">
        <v>661</v>
      </c>
      <c r="E585" s="107" t="s">
        <v>342</v>
      </c>
      <c r="F585" s="108">
        <v>28.4</v>
      </c>
      <c r="G585" s="108">
        <v>0</v>
      </c>
      <c r="H585" s="108">
        <v>0</v>
      </c>
    </row>
    <row r="586" spans="1:8" s="31" customFormat="1" ht="64.5" x14ac:dyDescent="0.25">
      <c r="A586" s="113" t="s">
        <v>348</v>
      </c>
      <c r="B586" s="107" t="s">
        <v>113</v>
      </c>
      <c r="C586" s="107" t="s">
        <v>55</v>
      </c>
      <c r="D586" s="107" t="s">
        <v>349</v>
      </c>
      <c r="E586" s="107" t="s">
        <v>58</v>
      </c>
      <c r="F586" s="108">
        <f t="shared" ref="F586:H587" si="111">F587</f>
        <v>89</v>
      </c>
      <c r="G586" s="108">
        <f t="shared" si="111"/>
        <v>89</v>
      </c>
      <c r="H586" s="108">
        <f t="shared" si="111"/>
        <v>0</v>
      </c>
    </row>
    <row r="587" spans="1:8" s="31" customFormat="1" ht="30.75" customHeight="1" x14ac:dyDescent="0.25">
      <c r="A587" s="113" t="s">
        <v>339</v>
      </c>
      <c r="B587" s="107" t="s">
        <v>113</v>
      </c>
      <c r="C587" s="107" t="s">
        <v>55</v>
      </c>
      <c r="D587" s="107" t="s">
        <v>349</v>
      </c>
      <c r="E587" s="107" t="s">
        <v>340</v>
      </c>
      <c r="F587" s="108">
        <f t="shared" si="111"/>
        <v>89</v>
      </c>
      <c r="G587" s="108">
        <f t="shared" si="111"/>
        <v>89</v>
      </c>
      <c r="H587" s="108">
        <f t="shared" si="111"/>
        <v>0</v>
      </c>
    </row>
    <row r="588" spans="1:8" s="31" customFormat="1" ht="19.5" customHeight="1" x14ac:dyDescent="0.25">
      <c r="A588" s="113" t="s">
        <v>341</v>
      </c>
      <c r="B588" s="107" t="s">
        <v>113</v>
      </c>
      <c r="C588" s="107" t="s">
        <v>55</v>
      </c>
      <c r="D588" s="107" t="s">
        <v>349</v>
      </c>
      <c r="E588" s="107" t="s">
        <v>342</v>
      </c>
      <c r="F588" s="108">
        <v>89</v>
      </c>
      <c r="G588" s="108">
        <v>89</v>
      </c>
      <c r="H588" s="108">
        <v>0</v>
      </c>
    </row>
    <row r="589" spans="1:8" s="31" customFormat="1" ht="141" x14ac:dyDescent="0.25">
      <c r="A589" s="113" t="s">
        <v>350</v>
      </c>
      <c r="B589" s="107" t="s">
        <v>113</v>
      </c>
      <c r="C589" s="107" t="s">
        <v>55</v>
      </c>
      <c r="D589" s="107" t="s">
        <v>351</v>
      </c>
      <c r="E589" s="107" t="s">
        <v>58</v>
      </c>
      <c r="F589" s="108">
        <f t="shared" ref="F589:H590" si="112">F590</f>
        <v>50.7</v>
      </c>
      <c r="G589" s="108">
        <f t="shared" si="112"/>
        <v>52.4</v>
      </c>
      <c r="H589" s="108">
        <f t="shared" si="112"/>
        <v>0</v>
      </c>
    </row>
    <row r="590" spans="1:8" s="31" customFormat="1" ht="39" x14ac:dyDescent="0.25">
      <c r="A590" s="113" t="s">
        <v>339</v>
      </c>
      <c r="B590" s="107" t="s">
        <v>113</v>
      </c>
      <c r="C590" s="107" t="s">
        <v>55</v>
      </c>
      <c r="D590" s="107" t="s">
        <v>351</v>
      </c>
      <c r="E590" s="107" t="s">
        <v>340</v>
      </c>
      <c r="F590" s="108">
        <f t="shared" si="112"/>
        <v>50.7</v>
      </c>
      <c r="G590" s="108">
        <f t="shared" si="112"/>
        <v>52.4</v>
      </c>
      <c r="H590" s="108">
        <f t="shared" si="112"/>
        <v>0</v>
      </c>
    </row>
    <row r="591" spans="1:8" s="31" customFormat="1" ht="15" x14ac:dyDescent="0.25">
      <c r="A591" s="113" t="s">
        <v>341</v>
      </c>
      <c r="B591" s="107" t="s">
        <v>113</v>
      </c>
      <c r="C591" s="107" t="s">
        <v>55</v>
      </c>
      <c r="D591" s="107" t="s">
        <v>351</v>
      </c>
      <c r="E591" s="107" t="s">
        <v>342</v>
      </c>
      <c r="F591" s="108">
        <v>50.7</v>
      </c>
      <c r="G591" s="108">
        <v>52.4</v>
      </c>
      <c r="H591" s="108">
        <v>0</v>
      </c>
    </row>
    <row r="592" spans="1:8" s="31" customFormat="1" ht="39" x14ac:dyDescent="0.25">
      <c r="A592" s="113" t="s">
        <v>352</v>
      </c>
      <c r="B592" s="107" t="s">
        <v>113</v>
      </c>
      <c r="C592" s="107" t="s">
        <v>55</v>
      </c>
      <c r="D592" s="107" t="s">
        <v>353</v>
      </c>
      <c r="E592" s="107" t="s">
        <v>58</v>
      </c>
      <c r="F592" s="108">
        <f t="shared" ref="F592:H593" si="113">F593</f>
        <v>8858.2000000000007</v>
      </c>
      <c r="G592" s="108">
        <f t="shared" si="113"/>
        <v>9056.1</v>
      </c>
      <c r="H592" s="108">
        <f t="shared" si="113"/>
        <v>0</v>
      </c>
    </row>
    <row r="593" spans="1:8" s="31" customFormat="1" ht="29.25" customHeight="1" x14ac:dyDescent="0.25">
      <c r="A593" s="113" t="s">
        <v>339</v>
      </c>
      <c r="B593" s="107" t="s">
        <v>113</v>
      </c>
      <c r="C593" s="107" t="s">
        <v>55</v>
      </c>
      <c r="D593" s="107" t="s">
        <v>353</v>
      </c>
      <c r="E593" s="107" t="s">
        <v>340</v>
      </c>
      <c r="F593" s="108">
        <f t="shared" si="113"/>
        <v>8858.2000000000007</v>
      </c>
      <c r="G593" s="108">
        <f t="shared" si="113"/>
        <v>9056.1</v>
      </c>
      <c r="H593" s="108">
        <f t="shared" si="113"/>
        <v>0</v>
      </c>
    </row>
    <row r="594" spans="1:8" s="31" customFormat="1" ht="18" customHeight="1" x14ac:dyDescent="0.25">
      <c r="A594" s="113" t="s">
        <v>341</v>
      </c>
      <c r="B594" s="107" t="s">
        <v>113</v>
      </c>
      <c r="C594" s="107" t="s">
        <v>55</v>
      </c>
      <c r="D594" s="107" t="s">
        <v>353</v>
      </c>
      <c r="E594" s="107" t="s">
        <v>342</v>
      </c>
      <c r="F594" s="108">
        <v>8858.2000000000007</v>
      </c>
      <c r="G594" s="108">
        <v>9056.1</v>
      </c>
      <c r="H594" s="108">
        <v>0</v>
      </c>
    </row>
    <row r="595" spans="1:8" s="31" customFormat="1" ht="47.25" hidden="1" customHeight="1" x14ac:dyDescent="0.25">
      <c r="A595" s="113" t="s">
        <v>642</v>
      </c>
      <c r="B595" s="107" t="s">
        <v>113</v>
      </c>
      <c r="C595" s="107" t="s">
        <v>55</v>
      </c>
      <c r="D595" s="107" t="s">
        <v>659</v>
      </c>
      <c r="E595" s="107" t="s">
        <v>58</v>
      </c>
      <c r="F595" s="108">
        <f>F596</f>
        <v>0</v>
      </c>
      <c r="G595" s="108">
        <v>0</v>
      </c>
      <c r="H595" s="108">
        <v>0</v>
      </c>
    </row>
    <row r="596" spans="1:8" s="31" customFormat="1" ht="28.5" hidden="1" customHeight="1" x14ac:dyDescent="0.25">
      <c r="A596" s="113" t="s">
        <v>339</v>
      </c>
      <c r="B596" s="107" t="s">
        <v>113</v>
      </c>
      <c r="C596" s="107" t="s">
        <v>55</v>
      </c>
      <c r="D596" s="107" t="s">
        <v>659</v>
      </c>
      <c r="E596" s="107" t="s">
        <v>340</v>
      </c>
      <c r="F596" s="108">
        <f>F597</f>
        <v>0</v>
      </c>
      <c r="G596" s="108">
        <v>0</v>
      </c>
      <c r="H596" s="108">
        <v>0</v>
      </c>
    </row>
    <row r="597" spans="1:8" s="31" customFormat="1" ht="18" hidden="1" customHeight="1" x14ac:dyDescent="0.25">
      <c r="A597" s="113" t="s">
        <v>341</v>
      </c>
      <c r="B597" s="107" t="s">
        <v>113</v>
      </c>
      <c r="C597" s="107" t="s">
        <v>55</v>
      </c>
      <c r="D597" s="107" t="s">
        <v>659</v>
      </c>
      <c r="E597" s="107" t="s">
        <v>342</v>
      </c>
      <c r="F597" s="108"/>
      <c r="G597" s="108"/>
      <c r="H597" s="108"/>
    </row>
    <row r="598" spans="1:8" s="31" customFormat="1" ht="45" customHeight="1" x14ac:dyDescent="0.25">
      <c r="A598" s="113" t="s">
        <v>762</v>
      </c>
      <c r="B598" s="107" t="s">
        <v>113</v>
      </c>
      <c r="C598" s="107" t="s">
        <v>55</v>
      </c>
      <c r="D598" s="107" t="s">
        <v>763</v>
      </c>
      <c r="E598" s="107" t="s">
        <v>58</v>
      </c>
      <c r="F598" s="108">
        <v>0</v>
      </c>
      <c r="G598" s="108">
        <v>0</v>
      </c>
      <c r="H598" s="108">
        <f>H599+H602+H605+H608</f>
        <v>14423.5</v>
      </c>
    </row>
    <row r="599" spans="1:8" s="31" customFormat="1" ht="42" customHeight="1" x14ac:dyDescent="0.25">
      <c r="A599" s="113" t="s">
        <v>346</v>
      </c>
      <c r="B599" s="107" t="s">
        <v>113</v>
      </c>
      <c r="C599" s="107" t="s">
        <v>55</v>
      </c>
      <c r="D599" s="107" t="s">
        <v>771</v>
      </c>
      <c r="E599" s="107" t="s">
        <v>58</v>
      </c>
      <c r="F599" s="108">
        <v>0</v>
      </c>
      <c r="G599" s="108">
        <v>0</v>
      </c>
      <c r="H599" s="108">
        <f>H600</f>
        <v>4708.8999999999996</v>
      </c>
    </row>
    <row r="600" spans="1:8" s="31" customFormat="1" ht="27" customHeight="1" x14ac:dyDescent="0.25">
      <c r="A600" s="113" t="s">
        <v>339</v>
      </c>
      <c r="B600" s="107" t="s">
        <v>113</v>
      </c>
      <c r="C600" s="107" t="s">
        <v>55</v>
      </c>
      <c r="D600" s="107" t="s">
        <v>771</v>
      </c>
      <c r="E600" s="107" t="s">
        <v>340</v>
      </c>
      <c r="F600" s="108">
        <v>0</v>
      </c>
      <c r="G600" s="108">
        <v>0</v>
      </c>
      <c r="H600" s="108">
        <f>H601</f>
        <v>4708.8999999999996</v>
      </c>
    </row>
    <row r="601" spans="1:8" s="31" customFormat="1" ht="18" customHeight="1" x14ac:dyDescent="0.25">
      <c r="A601" s="113" t="s">
        <v>341</v>
      </c>
      <c r="B601" s="107" t="s">
        <v>113</v>
      </c>
      <c r="C601" s="107" t="s">
        <v>55</v>
      </c>
      <c r="D601" s="107" t="s">
        <v>771</v>
      </c>
      <c r="E601" s="107" t="s">
        <v>342</v>
      </c>
      <c r="F601" s="108">
        <v>0</v>
      </c>
      <c r="G601" s="108">
        <v>0</v>
      </c>
      <c r="H601" s="108">
        <v>4708.8999999999996</v>
      </c>
    </row>
    <row r="602" spans="1:8" s="31" customFormat="1" ht="65.25" customHeight="1" x14ac:dyDescent="0.25">
      <c r="A602" s="113" t="s">
        <v>348</v>
      </c>
      <c r="B602" s="107" t="s">
        <v>113</v>
      </c>
      <c r="C602" s="107" t="s">
        <v>55</v>
      </c>
      <c r="D602" s="107" t="s">
        <v>764</v>
      </c>
      <c r="E602" s="107" t="s">
        <v>58</v>
      </c>
      <c r="F602" s="108">
        <v>0</v>
      </c>
      <c r="G602" s="108">
        <v>0</v>
      </c>
      <c r="H602" s="108">
        <f>H603</f>
        <v>89</v>
      </c>
    </row>
    <row r="603" spans="1:8" s="31" customFormat="1" ht="31.5" customHeight="1" x14ac:dyDescent="0.25">
      <c r="A603" s="113" t="s">
        <v>339</v>
      </c>
      <c r="B603" s="107" t="s">
        <v>113</v>
      </c>
      <c r="C603" s="107" t="s">
        <v>55</v>
      </c>
      <c r="D603" s="107" t="s">
        <v>764</v>
      </c>
      <c r="E603" s="107" t="s">
        <v>340</v>
      </c>
      <c r="F603" s="108">
        <v>0</v>
      </c>
      <c r="G603" s="108">
        <v>0</v>
      </c>
      <c r="H603" s="108">
        <f>H604</f>
        <v>89</v>
      </c>
    </row>
    <row r="604" spans="1:8" s="31" customFormat="1" ht="18" customHeight="1" x14ac:dyDescent="0.25">
      <c r="A604" s="113" t="s">
        <v>341</v>
      </c>
      <c r="B604" s="107" t="s">
        <v>113</v>
      </c>
      <c r="C604" s="107" t="s">
        <v>55</v>
      </c>
      <c r="D604" s="107" t="s">
        <v>764</v>
      </c>
      <c r="E604" s="107" t="s">
        <v>342</v>
      </c>
      <c r="F604" s="108">
        <v>0</v>
      </c>
      <c r="G604" s="108">
        <v>0</v>
      </c>
      <c r="H604" s="108">
        <v>89</v>
      </c>
    </row>
    <row r="605" spans="1:8" s="31" customFormat="1" ht="147.75" customHeight="1" x14ac:dyDescent="0.25">
      <c r="A605" s="113" t="s">
        <v>350</v>
      </c>
      <c r="B605" s="107" t="s">
        <v>113</v>
      </c>
      <c r="C605" s="107" t="s">
        <v>55</v>
      </c>
      <c r="D605" s="107" t="s">
        <v>765</v>
      </c>
      <c r="E605" s="107" t="s">
        <v>58</v>
      </c>
      <c r="F605" s="108">
        <v>0</v>
      </c>
      <c r="G605" s="108">
        <v>0</v>
      </c>
      <c r="H605" s="108">
        <f>H606</f>
        <v>54</v>
      </c>
    </row>
    <row r="606" spans="1:8" s="31" customFormat="1" ht="28.5" customHeight="1" x14ac:dyDescent="0.25">
      <c r="A606" s="113" t="s">
        <v>339</v>
      </c>
      <c r="B606" s="107" t="s">
        <v>113</v>
      </c>
      <c r="C606" s="107" t="s">
        <v>55</v>
      </c>
      <c r="D606" s="107" t="s">
        <v>765</v>
      </c>
      <c r="E606" s="107" t="s">
        <v>340</v>
      </c>
      <c r="F606" s="108">
        <v>0</v>
      </c>
      <c r="G606" s="108">
        <v>0</v>
      </c>
      <c r="H606" s="108">
        <f>H607</f>
        <v>54</v>
      </c>
    </row>
    <row r="607" spans="1:8" s="31" customFormat="1" ht="18" customHeight="1" x14ac:dyDescent="0.25">
      <c r="A607" s="113" t="s">
        <v>341</v>
      </c>
      <c r="B607" s="107" t="s">
        <v>113</v>
      </c>
      <c r="C607" s="107" t="s">
        <v>55</v>
      </c>
      <c r="D607" s="107" t="s">
        <v>765</v>
      </c>
      <c r="E607" s="107" t="s">
        <v>342</v>
      </c>
      <c r="F607" s="108">
        <v>0</v>
      </c>
      <c r="G607" s="108">
        <v>0</v>
      </c>
      <c r="H607" s="108">
        <v>54</v>
      </c>
    </row>
    <row r="608" spans="1:8" s="31" customFormat="1" ht="45.75" customHeight="1" x14ac:dyDescent="0.25">
      <c r="A608" s="113" t="s">
        <v>352</v>
      </c>
      <c r="B608" s="107" t="s">
        <v>113</v>
      </c>
      <c r="C608" s="107" t="s">
        <v>55</v>
      </c>
      <c r="D608" s="107" t="s">
        <v>766</v>
      </c>
      <c r="E608" s="107" t="s">
        <v>58</v>
      </c>
      <c r="F608" s="108">
        <v>0</v>
      </c>
      <c r="G608" s="108">
        <v>0</v>
      </c>
      <c r="H608" s="108">
        <f>H609</f>
        <v>9571.6</v>
      </c>
    </row>
    <row r="609" spans="1:8" s="31" customFormat="1" ht="27" customHeight="1" x14ac:dyDescent="0.25">
      <c r="A609" s="113" t="s">
        <v>339</v>
      </c>
      <c r="B609" s="107" t="s">
        <v>113</v>
      </c>
      <c r="C609" s="107" t="s">
        <v>55</v>
      </c>
      <c r="D609" s="107" t="s">
        <v>766</v>
      </c>
      <c r="E609" s="107" t="s">
        <v>340</v>
      </c>
      <c r="F609" s="108">
        <v>0</v>
      </c>
      <c r="G609" s="108">
        <v>0</v>
      </c>
      <c r="H609" s="108">
        <f>H610</f>
        <v>9571.6</v>
      </c>
    </row>
    <row r="610" spans="1:8" s="31" customFormat="1" ht="18" customHeight="1" x14ac:dyDescent="0.25">
      <c r="A610" s="113" t="s">
        <v>341</v>
      </c>
      <c r="B610" s="107" t="s">
        <v>113</v>
      </c>
      <c r="C610" s="107" t="s">
        <v>55</v>
      </c>
      <c r="D610" s="107" t="s">
        <v>766</v>
      </c>
      <c r="E610" s="107" t="s">
        <v>342</v>
      </c>
      <c r="F610" s="108">
        <v>0</v>
      </c>
      <c r="G610" s="108">
        <v>0</v>
      </c>
      <c r="H610" s="108">
        <v>9571.6</v>
      </c>
    </row>
    <row r="611" spans="1:8" s="31" customFormat="1" ht="19.5" customHeight="1" x14ac:dyDescent="0.25">
      <c r="A611" s="113" t="s">
        <v>354</v>
      </c>
      <c r="B611" s="107" t="s">
        <v>113</v>
      </c>
      <c r="C611" s="107" t="s">
        <v>60</v>
      </c>
      <c r="D611" s="107" t="s">
        <v>57</v>
      </c>
      <c r="E611" s="107" t="s">
        <v>58</v>
      </c>
      <c r="F611" s="108">
        <f>F612+F640</f>
        <v>24621.199999999997</v>
      </c>
      <c r="G611" s="108">
        <f>G612+G640</f>
        <v>23000.2</v>
      </c>
      <c r="H611" s="108">
        <f>H663</f>
        <v>19728.900000000001</v>
      </c>
    </row>
    <row r="612" spans="1:8" s="31" customFormat="1" ht="39" hidden="1" x14ac:dyDescent="0.25">
      <c r="A612" s="113" t="s">
        <v>334</v>
      </c>
      <c r="B612" s="107" t="s">
        <v>113</v>
      </c>
      <c r="C612" s="107" t="s">
        <v>60</v>
      </c>
      <c r="D612" s="107" t="s">
        <v>335</v>
      </c>
      <c r="E612" s="107" t="s">
        <v>58</v>
      </c>
      <c r="F612" s="108">
        <f t="shared" ref="F612:H615" si="114">F613</f>
        <v>0</v>
      </c>
      <c r="G612" s="108">
        <f t="shared" si="114"/>
        <v>0</v>
      </c>
      <c r="H612" s="108">
        <f t="shared" si="114"/>
        <v>0</v>
      </c>
    </row>
    <row r="613" spans="1:8" s="31" customFormat="1" ht="51.75" hidden="1" x14ac:dyDescent="0.25">
      <c r="A613" s="113" t="s">
        <v>336</v>
      </c>
      <c r="B613" s="107" t="s">
        <v>113</v>
      </c>
      <c r="C613" s="107" t="s">
        <v>60</v>
      </c>
      <c r="D613" s="107" t="s">
        <v>337</v>
      </c>
      <c r="E613" s="107" t="s">
        <v>58</v>
      </c>
      <c r="F613" s="108">
        <f t="shared" si="114"/>
        <v>0</v>
      </c>
      <c r="G613" s="108">
        <f t="shared" si="114"/>
        <v>0</v>
      </c>
      <c r="H613" s="108">
        <f t="shared" si="114"/>
        <v>0</v>
      </c>
    </row>
    <row r="614" spans="1:8" s="31" customFormat="1" ht="15" hidden="1" x14ac:dyDescent="0.25">
      <c r="A614" s="113" t="s">
        <v>134</v>
      </c>
      <c r="B614" s="107" t="s">
        <v>113</v>
      </c>
      <c r="C614" s="107" t="s">
        <v>60</v>
      </c>
      <c r="D614" s="107" t="s">
        <v>338</v>
      </c>
      <c r="E614" s="107" t="s">
        <v>58</v>
      </c>
      <c r="F614" s="108">
        <f t="shared" si="114"/>
        <v>0</v>
      </c>
      <c r="G614" s="108">
        <f t="shared" si="114"/>
        <v>0</v>
      </c>
      <c r="H614" s="108">
        <f t="shared" si="114"/>
        <v>0</v>
      </c>
    </row>
    <row r="615" spans="1:8" s="31" customFormat="1" ht="39" hidden="1" x14ac:dyDescent="0.25">
      <c r="A615" s="113" t="s">
        <v>339</v>
      </c>
      <c r="B615" s="107" t="s">
        <v>113</v>
      </c>
      <c r="C615" s="107" t="s">
        <v>60</v>
      </c>
      <c r="D615" s="107" t="s">
        <v>338</v>
      </c>
      <c r="E615" s="107" t="s">
        <v>340</v>
      </c>
      <c r="F615" s="108">
        <f t="shared" si="114"/>
        <v>0</v>
      </c>
      <c r="G615" s="108">
        <f t="shared" si="114"/>
        <v>0</v>
      </c>
      <c r="H615" s="108">
        <f t="shared" si="114"/>
        <v>0</v>
      </c>
    </row>
    <row r="616" spans="1:8" s="31" customFormat="1" ht="15" hidden="1" x14ac:dyDescent="0.25">
      <c r="A616" s="113" t="s">
        <v>341</v>
      </c>
      <c r="B616" s="107" t="s">
        <v>113</v>
      </c>
      <c r="C616" s="107" t="s">
        <v>60</v>
      </c>
      <c r="D616" s="107" t="s">
        <v>338</v>
      </c>
      <c r="E616" s="107" t="s">
        <v>342</v>
      </c>
      <c r="F616" s="108">
        <f>64.2-64.2</f>
        <v>0</v>
      </c>
      <c r="G616" s="108">
        <f>64.2-64.2</f>
        <v>0</v>
      </c>
      <c r="H616" s="108">
        <f>64.2-64.2</f>
        <v>0</v>
      </c>
    </row>
    <row r="617" spans="1:8" s="31" customFormat="1" ht="39" hidden="1" x14ac:dyDescent="0.25">
      <c r="A617" s="113" t="s">
        <v>355</v>
      </c>
      <c r="B617" s="107" t="s">
        <v>113</v>
      </c>
      <c r="C617" s="107" t="s">
        <v>60</v>
      </c>
      <c r="D617" s="107" t="s">
        <v>356</v>
      </c>
      <c r="E617" s="107" t="s">
        <v>58</v>
      </c>
      <c r="F617" s="108">
        <f t="shared" ref="F617:H620" si="115">F618</f>
        <v>0</v>
      </c>
      <c r="G617" s="108">
        <f t="shared" si="115"/>
        <v>0</v>
      </c>
      <c r="H617" s="108">
        <f t="shared" si="115"/>
        <v>0</v>
      </c>
    </row>
    <row r="618" spans="1:8" s="31" customFormat="1" ht="77.25" hidden="1" x14ac:dyDescent="0.25">
      <c r="A618" s="113" t="s">
        <v>357</v>
      </c>
      <c r="B618" s="107" t="s">
        <v>113</v>
      </c>
      <c r="C618" s="107" t="s">
        <v>60</v>
      </c>
      <c r="D618" s="107" t="s">
        <v>358</v>
      </c>
      <c r="E618" s="107" t="s">
        <v>58</v>
      </c>
      <c r="F618" s="108">
        <f t="shared" si="115"/>
        <v>0</v>
      </c>
      <c r="G618" s="108">
        <f t="shared" si="115"/>
        <v>0</v>
      </c>
      <c r="H618" s="108">
        <f t="shared" si="115"/>
        <v>0</v>
      </c>
    </row>
    <row r="619" spans="1:8" s="31" customFormat="1" ht="15" hidden="1" x14ac:dyDescent="0.25">
      <c r="A619" s="113" t="s">
        <v>134</v>
      </c>
      <c r="B619" s="107" t="s">
        <v>113</v>
      </c>
      <c r="C619" s="107" t="s">
        <v>60</v>
      </c>
      <c r="D619" s="107" t="s">
        <v>359</v>
      </c>
      <c r="E619" s="107" t="s">
        <v>58</v>
      </c>
      <c r="F619" s="108">
        <f t="shared" si="115"/>
        <v>0</v>
      </c>
      <c r="G619" s="108">
        <f t="shared" si="115"/>
        <v>0</v>
      </c>
      <c r="H619" s="108">
        <f t="shared" si="115"/>
        <v>0</v>
      </c>
    </row>
    <row r="620" spans="1:8" s="31" customFormat="1" ht="64.5" hidden="1" x14ac:dyDescent="0.25">
      <c r="A620" s="113" t="s">
        <v>67</v>
      </c>
      <c r="B620" s="107" t="s">
        <v>113</v>
      </c>
      <c r="C620" s="107" t="s">
        <v>60</v>
      </c>
      <c r="D620" s="107" t="s">
        <v>359</v>
      </c>
      <c r="E620" s="107" t="s">
        <v>68</v>
      </c>
      <c r="F620" s="108">
        <f t="shared" si="115"/>
        <v>0</v>
      </c>
      <c r="G620" s="108">
        <f t="shared" si="115"/>
        <v>0</v>
      </c>
      <c r="H620" s="108">
        <f t="shared" si="115"/>
        <v>0</v>
      </c>
    </row>
    <row r="621" spans="1:8" s="31" customFormat="1" ht="26.25" hidden="1" x14ac:dyDescent="0.25">
      <c r="A621" s="113" t="s">
        <v>192</v>
      </c>
      <c r="B621" s="107" t="s">
        <v>113</v>
      </c>
      <c r="C621" s="107" t="s">
        <v>60</v>
      </c>
      <c r="D621" s="107" t="s">
        <v>359</v>
      </c>
      <c r="E621" s="107" t="s">
        <v>193</v>
      </c>
      <c r="F621" s="108"/>
      <c r="G621" s="108"/>
      <c r="H621" s="108"/>
    </row>
    <row r="622" spans="1:8" s="31" customFormat="1" ht="25.5" hidden="1" customHeight="1" x14ac:dyDescent="0.25">
      <c r="A622" s="124" t="s">
        <v>360</v>
      </c>
      <c r="B622" s="125" t="s">
        <v>113</v>
      </c>
      <c r="C622" s="125" t="s">
        <v>60</v>
      </c>
      <c r="D622" s="125" t="s">
        <v>361</v>
      </c>
      <c r="E622" s="125" t="s">
        <v>58</v>
      </c>
      <c r="F622" s="121">
        <f>F623+F629+F633</f>
        <v>0</v>
      </c>
      <c r="G622" s="121">
        <f>G623+G629+G633</f>
        <v>0</v>
      </c>
      <c r="H622" s="121">
        <f>H623+H629+H633</f>
        <v>0</v>
      </c>
    </row>
    <row r="623" spans="1:8" s="31" customFormat="1" ht="25.5" hidden="1" customHeight="1" x14ac:dyDescent="0.25">
      <c r="A623" s="113" t="s">
        <v>362</v>
      </c>
      <c r="B623" s="107" t="s">
        <v>113</v>
      </c>
      <c r="C623" s="107" t="s">
        <v>60</v>
      </c>
      <c r="D623" s="107" t="s">
        <v>363</v>
      </c>
      <c r="E623" s="107" t="s">
        <v>58</v>
      </c>
      <c r="F623" s="108">
        <f>F624</f>
        <v>0</v>
      </c>
      <c r="G623" s="108">
        <f>G624</f>
        <v>0</v>
      </c>
      <c r="H623" s="108">
        <f>H624</f>
        <v>0</v>
      </c>
    </row>
    <row r="624" spans="1:8" s="31" customFormat="1" ht="25.5" hidden="1" customHeight="1" x14ac:dyDescent="0.25">
      <c r="A624" s="113" t="s">
        <v>190</v>
      </c>
      <c r="B624" s="107" t="s">
        <v>113</v>
      </c>
      <c r="C624" s="107" t="s">
        <v>60</v>
      </c>
      <c r="D624" s="107" t="s">
        <v>364</v>
      </c>
      <c r="E624" s="107" t="s">
        <v>58</v>
      </c>
      <c r="F624" s="108">
        <f>F625+F627</f>
        <v>0</v>
      </c>
      <c r="G624" s="108">
        <f>G625+G627</f>
        <v>0</v>
      </c>
      <c r="H624" s="108">
        <f>H625+H627</f>
        <v>0</v>
      </c>
    </row>
    <row r="625" spans="1:8" s="31" customFormat="1" ht="25.5" hidden="1" customHeight="1" x14ac:dyDescent="0.25">
      <c r="A625" s="113" t="s">
        <v>67</v>
      </c>
      <c r="B625" s="107" t="s">
        <v>113</v>
      </c>
      <c r="C625" s="107" t="s">
        <v>60</v>
      </c>
      <c r="D625" s="107" t="s">
        <v>364</v>
      </c>
      <c r="E625" s="107" t="s">
        <v>68</v>
      </c>
      <c r="F625" s="108">
        <f>F626</f>
        <v>0</v>
      </c>
      <c r="G625" s="108">
        <f>G626</f>
        <v>0</v>
      </c>
      <c r="H625" s="108">
        <f>H626</f>
        <v>0</v>
      </c>
    </row>
    <row r="626" spans="1:8" s="31" customFormat="1" ht="12.75" hidden="1" customHeight="1" x14ac:dyDescent="0.25">
      <c r="A626" s="113" t="s">
        <v>192</v>
      </c>
      <c r="B626" s="107" t="s">
        <v>113</v>
      </c>
      <c r="C626" s="107" t="s">
        <v>60</v>
      </c>
      <c r="D626" s="107" t="s">
        <v>364</v>
      </c>
      <c r="E626" s="107" t="s">
        <v>193</v>
      </c>
      <c r="F626" s="108"/>
      <c r="G626" s="108"/>
      <c r="H626" s="108"/>
    </row>
    <row r="627" spans="1:8" s="31" customFormat="1" ht="25.5" hidden="1" customHeight="1" x14ac:dyDescent="0.25">
      <c r="A627" s="113" t="s">
        <v>77</v>
      </c>
      <c r="B627" s="107" t="s">
        <v>113</v>
      </c>
      <c r="C627" s="107" t="s">
        <v>60</v>
      </c>
      <c r="D627" s="107" t="s">
        <v>364</v>
      </c>
      <c r="E627" s="107" t="s">
        <v>78</v>
      </c>
      <c r="F627" s="108">
        <f>F628</f>
        <v>0</v>
      </c>
      <c r="G627" s="108">
        <f>G628</f>
        <v>0</v>
      </c>
      <c r="H627" s="108">
        <f>H628</f>
        <v>0</v>
      </c>
    </row>
    <row r="628" spans="1:8" s="31" customFormat="1" ht="25.5" hidden="1" customHeight="1" x14ac:dyDescent="0.25">
      <c r="A628" s="113" t="s">
        <v>208</v>
      </c>
      <c r="B628" s="107" t="s">
        <v>113</v>
      </c>
      <c r="C628" s="107" t="s">
        <v>60</v>
      </c>
      <c r="D628" s="107" t="s">
        <v>364</v>
      </c>
      <c r="E628" s="107" t="s">
        <v>80</v>
      </c>
      <c r="F628" s="108"/>
      <c r="G628" s="108"/>
      <c r="H628" s="108"/>
    </row>
    <row r="629" spans="1:8" s="31" customFormat="1" ht="39" hidden="1" x14ac:dyDescent="0.25">
      <c r="A629" s="113" t="s">
        <v>365</v>
      </c>
      <c r="B629" s="107" t="s">
        <v>113</v>
      </c>
      <c r="C629" s="107" t="s">
        <v>60</v>
      </c>
      <c r="D629" s="107" t="s">
        <v>366</v>
      </c>
      <c r="E629" s="107" t="s">
        <v>58</v>
      </c>
      <c r="F629" s="108">
        <f t="shared" ref="F629:H631" si="116">F630</f>
        <v>0</v>
      </c>
      <c r="G629" s="108">
        <f t="shared" si="116"/>
        <v>0</v>
      </c>
      <c r="H629" s="108">
        <f t="shared" si="116"/>
        <v>0</v>
      </c>
    </row>
    <row r="630" spans="1:8" s="31" customFormat="1" ht="26.25" hidden="1" x14ac:dyDescent="0.25">
      <c r="A630" s="113" t="s">
        <v>190</v>
      </c>
      <c r="B630" s="107" t="s">
        <v>113</v>
      </c>
      <c r="C630" s="107" t="s">
        <v>60</v>
      </c>
      <c r="D630" s="107" t="s">
        <v>367</v>
      </c>
      <c r="E630" s="107" t="s">
        <v>58</v>
      </c>
      <c r="F630" s="108">
        <f t="shared" si="116"/>
        <v>0</v>
      </c>
      <c r="G630" s="108">
        <f t="shared" si="116"/>
        <v>0</v>
      </c>
      <c r="H630" s="108">
        <f t="shared" si="116"/>
        <v>0</v>
      </c>
    </row>
    <row r="631" spans="1:8" s="31" customFormat="1" ht="26.25" hidden="1" x14ac:dyDescent="0.25">
      <c r="A631" s="113" t="s">
        <v>77</v>
      </c>
      <c r="B631" s="107" t="s">
        <v>113</v>
      </c>
      <c r="C631" s="107" t="s">
        <v>60</v>
      </c>
      <c r="D631" s="107" t="s">
        <v>367</v>
      </c>
      <c r="E631" s="107" t="s">
        <v>78</v>
      </c>
      <c r="F631" s="108">
        <f t="shared" si="116"/>
        <v>0</v>
      </c>
      <c r="G631" s="108">
        <f t="shared" si="116"/>
        <v>0</v>
      </c>
      <c r="H631" s="108">
        <f t="shared" si="116"/>
        <v>0</v>
      </c>
    </row>
    <row r="632" spans="1:8" s="31" customFormat="1" ht="39" hidden="1" x14ac:dyDescent="0.25">
      <c r="A632" s="113" t="s">
        <v>208</v>
      </c>
      <c r="B632" s="107" t="s">
        <v>113</v>
      </c>
      <c r="C632" s="107" t="s">
        <v>60</v>
      </c>
      <c r="D632" s="107" t="s">
        <v>367</v>
      </c>
      <c r="E632" s="107" t="s">
        <v>80</v>
      </c>
      <c r="F632" s="108"/>
      <c r="G632" s="108"/>
      <c r="H632" s="108"/>
    </row>
    <row r="633" spans="1:8" s="31" customFormat="1" ht="26.25" hidden="1" x14ac:dyDescent="0.25">
      <c r="A633" s="113" t="s">
        <v>368</v>
      </c>
      <c r="B633" s="107" t="s">
        <v>113</v>
      </c>
      <c r="C633" s="107" t="s">
        <v>60</v>
      </c>
      <c r="D633" s="107" t="s">
        <v>369</v>
      </c>
      <c r="E633" s="107" t="s">
        <v>58</v>
      </c>
      <c r="F633" s="108">
        <f>F634+F637</f>
        <v>0</v>
      </c>
      <c r="G633" s="108">
        <f>G634+G637</f>
        <v>0</v>
      </c>
      <c r="H633" s="108">
        <f>H634+H637</f>
        <v>0</v>
      </c>
    </row>
    <row r="634" spans="1:8" s="31" customFormat="1" ht="26.25" hidden="1" x14ac:dyDescent="0.25">
      <c r="A634" s="113" t="s">
        <v>190</v>
      </c>
      <c r="B634" s="107" t="s">
        <v>113</v>
      </c>
      <c r="C634" s="107" t="s">
        <v>60</v>
      </c>
      <c r="D634" s="107" t="s">
        <v>370</v>
      </c>
      <c r="E634" s="107" t="s">
        <v>58</v>
      </c>
      <c r="F634" s="108">
        <f t="shared" ref="F634:H635" si="117">F635</f>
        <v>0</v>
      </c>
      <c r="G634" s="108">
        <f t="shared" si="117"/>
        <v>0</v>
      </c>
      <c r="H634" s="108">
        <f t="shared" si="117"/>
        <v>0</v>
      </c>
    </row>
    <row r="635" spans="1:8" s="31" customFormat="1" ht="26.25" hidden="1" x14ac:dyDescent="0.25">
      <c r="A635" s="113" t="s">
        <v>77</v>
      </c>
      <c r="B635" s="107" t="s">
        <v>113</v>
      </c>
      <c r="C635" s="107" t="s">
        <v>60</v>
      </c>
      <c r="D635" s="107" t="s">
        <v>370</v>
      </c>
      <c r="E635" s="107" t="s">
        <v>78</v>
      </c>
      <c r="F635" s="108">
        <f t="shared" si="117"/>
        <v>0</v>
      </c>
      <c r="G635" s="108">
        <f t="shared" si="117"/>
        <v>0</v>
      </c>
      <c r="H635" s="108">
        <f t="shared" si="117"/>
        <v>0</v>
      </c>
    </row>
    <row r="636" spans="1:8" s="31" customFormat="1" ht="39" hidden="1" x14ac:dyDescent="0.25">
      <c r="A636" s="113" t="s">
        <v>208</v>
      </c>
      <c r="B636" s="107" t="s">
        <v>113</v>
      </c>
      <c r="C636" s="107" t="s">
        <v>60</v>
      </c>
      <c r="D636" s="107" t="s">
        <v>370</v>
      </c>
      <c r="E636" s="107" t="s">
        <v>80</v>
      </c>
      <c r="F636" s="108"/>
      <c r="G636" s="108"/>
      <c r="H636" s="108"/>
    </row>
    <row r="637" spans="1:8" s="31" customFormat="1" ht="51.75" hidden="1" x14ac:dyDescent="0.25">
      <c r="A637" s="113" t="s">
        <v>188</v>
      </c>
      <c r="B637" s="107" t="s">
        <v>113</v>
      </c>
      <c r="C637" s="107" t="s">
        <v>60</v>
      </c>
      <c r="D637" s="107" t="s">
        <v>371</v>
      </c>
      <c r="E637" s="107" t="s">
        <v>58</v>
      </c>
      <c r="F637" s="108">
        <f t="shared" ref="F637:H638" si="118">F638</f>
        <v>0</v>
      </c>
      <c r="G637" s="108">
        <f t="shared" si="118"/>
        <v>0</v>
      </c>
      <c r="H637" s="108">
        <f t="shared" si="118"/>
        <v>0</v>
      </c>
    </row>
    <row r="638" spans="1:8" s="31" customFormat="1" ht="15" hidden="1" x14ac:dyDescent="0.25">
      <c r="A638" s="113" t="s">
        <v>81</v>
      </c>
      <c r="B638" s="107" t="s">
        <v>113</v>
      </c>
      <c r="C638" s="107" t="s">
        <v>60</v>
      </c>
      <c r="D638" s="107" t="s">
        <v>371</v>
      </c>
      <c r="E638" s="107" t="s">
        <v>82</v>
      </c>
      <c r="F638" s="108">
        <f t="shared" si="118"/>
        <v>0</v>
      </c>
      <c r="G638" s="108">
        <f t="shared" si="118"/>
        <v>0</v>
      </c>
      <c r="H638" s="108">
        <f t="shared" si="118"/>
        <v>0</v>
      </c>
    </row>
    <row r="639" spans="1:8" s="31" customFormat="1" ht="15" hidden="1" x14ac:dyDescent="0.25">
      <c r="A639" s="113" t="s">
        <v>83</v>
      </c>
      <c r="B639" s="107" t="s">
        <v>113</v>
      </c>
      <c r="C639" s="107" t="s">
        <v>60</v>
      </c>
      <c r="D639" s="107" t="s">
        <v>371</v>
      </c>
      <c r="E639" s="107" t="s">
        <v>84</v>
      </c>
      <c r="F639" s="108"/>
      <c r="G639" s="108"/>
      <c r="H639" s="108"/>
    </row>
    <row r="640" spans="1:8" s="31" customFormat="1" ht="109.5" customHeight="1" x14ac:dyDescent="0.25">
      <c r="A640" s="113" t="s">
        <v>768</v>
      </c>
      <c r="B640" s="107" t="s">
        <v>113</v>
      </c>
      <c r="C640" s="107" t="s">
        <v>60</v>
      </c>
      <c r="D640" s="107" t="s">
        <v>372</v>
      </c>
      <c r="E640" s="107" t="s">
        <v>58</v>
      </c>
      <c r="F640" s="108">
        <f>F641</f>
        <v>24621.199999999997</v>
      </c>
      <c r="G640" s="108">
        <f>G641</f>
        <v>23000.2</v>
      </c>
      <c r="H640" s="108">
        <f>H641</f>
        <v>0</v>
      </c>
    </row>
    <row r="641" spans="1:8" s="31" customFormat="1" ht="51.75" x14ac:dyDescent="0.25">
      <c r="A641" s="113" t="s">
        <v>373</v>
      </c>
      <c r="B641" s="107" t="s">
        <v>113</v>
      </c>
      <c r="C641" s="107" t="s">
        <v>60</v>
      </c>
      <c r="D641" s="107" t="s">
        <v>374</v>
      </c>
      <c r="E641" s="107" t="s">
        <v>58</v>
      </c>
      <c r="F641" s="108">
        <f>F651+F654+F657+F642+F648+F645</f>
        <v>24621.199999999997</v>
      </c>
      <c r="G641" s="108">
        <f t="shared" ref="G641:H641" si="119">G651+G654+G657+G642+G648</f>
        <v>23000.2</v>
      </c>
      <c r="H641" s="108">
        <f t="shared" si="119"/>
        <v>0</v>
      </c>
    </row>
    <row r="642" spans="1:8" s="31" customFormat="1" ht="26.25" x14ac:dyDescent="0.25">
      <c r="A642" s="113" t="s">
        <v>644</v>
      </c>
      <c r="B642" s="107" t="s">
        <v>113</v>
      </c>
      <c r="C642" s="107" t="s">
        <v>60</v>
      </c>
      <c r="D642" s="107" t="s">
        <v>663</v>
      </c>
      <c r="E642" s="107" t="s">
        <v>58</v>
      </c>
      <c r="F642" s="108">
        <f>F643</f>
        <v>299.3</v>
      </c>
      <c r="G642" s="108">
        <f t="shared" ref="G642:H643" si="120">G643</f>
        <v>0</v>
      </c>
      <c r="H642" s="108">
        <f t="shared" si="120"/>
        <v>0</v>
      </c>
    </row>
    <row r="643" spans="1:8" s="31" customFormat="1" ht="39" x14ac:dyDescent="0.25">
      <c r="A643" s="113" t="s">
        <v>339</v>
      </c>
      <c r="B643" s="107" t="s">
        <v>113</v>
      </c>
      <c r="C643" s="107" t="s">
        <v>60</v>
      </c>
      <c r="D643" s="107" t="s">
        <v>663</v>
      </c>
      <c r="E643" s="107" t="s">
        <v>340</v>
      </c>
      <c r="F643" s="108">
        <f>F644</f>
        <v>299.3</v>
      </c>
      <c r="G643" s="108">
        <f t="shared" si="120"/>
        <v>0</v>
      </c>
      <c r="H643" s="108">
        <f t="shared" si="120"/>
        <v>0</v>
      </c>
    </row>
    <row r="644" spans="1:8" s="31" customFormat="1" ht="15" x14ac:dyDescent="0.25">
      <c r="A644" s="113" t="s">
        <v>341</v>
      </c>
      <c r="B644" s="107" t="s">
        <v>113</v>
      </c>
      <c r="C644" s="107" t="s">
        <v>60</v>
      </c>
      <c r="D644" s="107" t="s">
        <v>663</v>
      </c>
      <c r="E644" s="107" t="s">
        <v>342</v>
      </c>
      <c r="F644" s="108">
        <v>299.3</v>
      </c>
      <c r="G644" s="108">
        <v>0</v>
      </c>
      <c r="H644" s="108">
        <v>0</v>
      </c>
    </row>
    <row r="645" spans="1:8" s="31" customFormat="1" ht="51.75" hidden="1" x14ac:dyDescent="0.25">
      <c r="A645" s="113" t="s">
        <v>642</v>
      </c>
      <c r="B645" s="107" t="s">
        <v>113</v>
      </c>
      <c r="C645" s="107" t="s">
        <v>60</v>
      </c>
      <c r="D645" s="107" t="s">
        <v>662</v>
      </c>
      <c r="E645" s="107" t="s">
        <v>58</v>
      </c>
      <c r="F645" s="108">
        <f>F646</f>
        <v>0</v>
      </c>
      <c r="G645" s="108">
        <v>0</v>
      </c>
      <c r="H645" s="108">
        <v>0</v>
      </c>
    </row>
    <row r="646" spans="1:8" s="31" customFormat="1" ht="39" hidden="1" x14ac:dyDescent="0.25">
      <c r="A646" s="113" t="s">
        <v>339</v>
      </c>
      <c r="B646" s="107" t="s">
        <v>113</v>
      </c>
      <c r="C646" s="107" t="s">
        <v>60</v>
      </c>
      <c r="D646" s="107" t="s">
        <v>662</v>
      </c>
      <c r="E646" s="107" t="s">
        <v>340</v>
      </c>
      <c r="F646" s="108">
        <f>F647</f>
        <v>0</v>
      </c>
      <c r="G646" s="108">
        <v>0</v>
      </c>
      <c r="H646" s="108">
        <v>0</v>
      </c>
    </row>
    <row r="647" spans="1:8" s="31" customFormat="1" ht="15" hidden="1" x14ac:dyDescent="0.25">
      <c r="A647" s="113" t="s">
        <v>341</v>
      </c>
      <c r="B647" s="107" t="s">
        <v>113</v>
      </c>
      <c r="C647" s="107" t="s">
        <v>60</v>
      </c>
      <c r="D647" s="107" t="s">
        <v>662</v>
      </c>
      <c r="E647" s="107" t="s">
        <v>342</v>
      </c>
      <c r="F647" s="108"/>
      <c r="G647" s="108"/>
      <c r="H647" s="108"/>
    </row>
    <row r="648" spans="1:8" s="31" customFormat="1" ht="39" x14ac:dyDescent="0.25">
      <c r="A648" s="113" t="s">
        <v>647</v>
      </c>
      <c r="B648" s="107" t="s">
        <v>113</v>
      </c>
      <c r="C648" s="107" t="s">
        <v>60</v>
      </c>
      <c r="D648" s="107" t="s">
        <v>664</v>
      </c>
      <c r="E648" s="107" t="s">
        <v>58</v>
      </c>
      <c r="F648" s="108">
        <f>F649</f>
        <v>15.8</v>
      </c>
      <c r="G648" s="108">
        <f t="shared" ref="G648:H649" si="121">G649</f>
        <v>0</v>
      </c>
      <c r="H648" s="108">
        <f t="shared" si="121"/>
        <v>0</v>
      </c>
    </row>
    <row r="649" spans="1:8" s="31" customFormat="1" ht="39" x14ac:dyDescent="0.25">
      <c r="A649" s="113" t="s">
        <v>339</v>
      </c>
      <c r="B649" s="107" t="s">
        <v>113</v>
      </c>
      <c r="C649" s="107" t="s">
        <v>60</v>
      </c>
      <c r="D649" s="107" t="s">
        <v>664</v>
      </c>
      <c r="E649" s="107" t="s">
        <v>340</v>
      </c>
      <c r="F649" s="108">
        <f>F650</f>
        <v>15.8</v>
      </c>
      <c r="G649" s="108">
        <f t="shared" si="121"/>
        <v>0</v>
      </c>
      <c r="H649" s="108">
        <f t="shared" si="121"/>
        <v>0</v>
      </c>
    </row>
    <row r="650" spans="1:8" s="31" customFormat="1" ht="15" x14ac:dyDescent="0.25">
      <c r="A650" s="113" t="s">
        <v>341</v>
      </c>
      <c r="B650" s="107" t="s">
        <v>113</v>
      </c>
      <c r="C650" s="107" t="s">
        <v>60</v>
      </c>
      <c r="D650" s="107" t="s">
        <v>664</v>
      </c>
      <c r="E650" s="107" t="s">
        <v>342</v>
      </c>
      <c r="F650" s="108">
        <v>15.8</v>
      </c>
      <c r="G650" s="108">
        <v>0</v>
      </c>
      <c r="H650" s="108">
        <v>0</v>
      </c>
    </row>
    <row r="651" spans="1:8" s="31" customFormat="1" ht="64.5" x14ac:dyDescent="0.25">
      <c r="A651" s="113" t="s">
        <v>375</v>
      </c>
      <c r="B651" s="107" t="s">
        <v>113</v>
      </c>
      <c r="C651" s="107" t="s">
        <v>60</v>
      </c>
      <c r="D651" s="107" t="s">
        <v>376</v>
      </c>
      <c r="E651" s="107" t="s">
        <v>58</v>
      </c>
      <c r="F651" s="108">
        <f t="shared" ref="F651:H652" si="122">F652</f>
        <v>285.7</v>
      </c>
      <c r="G651" s="108">
        <f t="shared" si="122"/>
        <v>285.7</v>
      </c>
      <c r="H651" s="108">
        <f t="shared" si="122"/>
        <v>0</v>
      </c>
    </row>
    <row r="652" spans="1:8" s="31" customFormat="1" ht="33.75" customHeight="1" x14ac:dyDescent="0.25">
      <c r="A652" s="113" t="s">
        <v>339</v>
      </c>
      <c r="B652" s="107" t="s">
        <v>113</v>
      </c>
      <c r="C652" s="107" t="s">
        <v>60</v>
      </c>
      <c r="D652" s="107" t="s">
        <v>376</v>
      </c>
      <c r="E652" s="107" t="s">
        <v>340</v>
      </c>
      <c r="F652" s="108">
        <f t="shared" si="122"/>
        <v>285.7</v>
      </c>
      <c r="G652" s="108">
        <f t="shared" si="122"/>
        <v>285.7</v>
      </c>
      <c r="H652" s="108">
        <f t="shared" si="122"/>
        <v>0</v>
      </c>
    </row>
    <row r="653" spans="1:8" s="31" customFormat="1" ht="15" x14ac:dyDescent="0.25">
      <c r="A653" s="113" t="s">
        <v>341</v>
      </c>
      <c r="B653" s="107" t="s">
        <v>113</v>
      </c>
      <c r="C653" s="107" t="s">
        <v>60</v>
      </c>
      <c r="D653" s="107" t="s">
        <v>376</v>
      </c>
      <c r="E653" s="107" t="s">
        <v>342</v>
      </c>
      <c r="F653" s="108">
        <v>285.7</v>
      </c>
      <c r="G653" s="108">
        <v>285.7</v>
      </c>
      <c r="H653" s="108">
        <v>0</v>
      </c>
    </row>
    <row r="654" spans="1:8" s="31" customFormat="1" ht="39" x14ac:dyDescent="0.25">
      <c r="A654" s="113" t="s">
        <v>346</v>
      </c>
      <c r="B654" s="107" t="s">
        <v>113</v>
      </c>
      <c r="C654" s="107" t="s">
        <v>60</v>
      </c>
      <c r="D654" s="107" t="s">
        <v>377</v>
      </c>
      <c r="E654" s="107" t="s">
        <v>58</v>
      </c>
      <c r="F654" s="108">
        <f t="shared" ref="F654:H655" si="123">F655</f>
        <v>9066.7999999999993</v>
      </c>
      <c r="G654" s="108">
        <f t="shared" si="123"/>
        <v>7279.6</v>
      </c>
      <c r="H654" s="108">
        <f t="shared" si="123"/>
        <v>0</v>
      </c>
    </row>
    <row r="655" spans="1:8" s="31" customFormat="1" ht="33" customHeight="1" x14ac:dyDescent="0.25">
      <c r="A655" s="113" t="s">
        <v>339</v>
      </c>
      <c r="B655" s="107" t="s">
        <v>113</v>
      </c>
      <c r="C655" s="107" t="s">
        <v>60</v>
      </c>
      <c r="D655" s="107" t="s">
        <v>377</v>
      </c>
      <c r="E655" s="107" t="s">
        <v>340</v>
      </c>
      <c r="F655" s="108">
        <f t="shared" si="123"/>
        <v>9066.7999999999993</v>
      </c>
      <c r="G655" s="108">
        <f t="shared" si="123"/>
        <v>7279.6</v>
      </c>
      <c r="H655" s="108">
        <f t="shared" si="123"/>
        <v>0</v>
      </c>
    </row>
    <row r="656" spans="1:8" s="31" customFormat="1" ht="18.75" customHeight="1" x14ac:dyDescent="0.25">
      <c r="A656" s="113" t="s">
        <v>341</v>
      </c>
      <c r="B656" s="107" t="s">
        <v>113</v>
      </c>
      <c r="C656" s="107" t="s">
        <v>60</v>
      </c>
      <c r="D656" s="107" t="s">
        <v>377</v>
      </c>
      <c r="E656" s="107" t="s">
        <v>342</v>
      </c>
      <c r="F656" s="108">
        <v>9066.7999999999993</v>
      </c>
      <c r="G656" s="108">
        <f>7661.6-94-288</f>
        <v>7279.6</v>
      </c>
      <c r="H656" s="108">
        <v>0</v>
      </c>
    </row>
    <row r="657" spans="1:8" s="31" customFormat="1" ht="32.25" customHeight="1" x14ac:dyDescent="0.25">
      <c r="A657" s="113" t="s">
        <v>378</v>
      </c>
      <c r="B657" s="107" t="s">
        <v>113</v>
      </c>
      <c r="C657" s="107" t="s">
        <v>60</v>
      </c>
      <c r="D657" s="107" t="s">
        <v>379</v>
      </c>
      <c r="E657" s="107" t="s">
        <v>58</v>
      </c>
      <c r="F657" s="108">
        <f t="shared" ref="F657:H658" si="124">F658</f>
        <v>14953.6</v>
      </c>
      <c r="G657" s="108">
        <f t="shared" si="124"/>
        <v>15434.9</v>
      </c>
      <c r="H657" s="108">
        <f t="shared" si="124"/>
        <v>0</v>
      </c>
    </row>
    <row r="658" spans="1:8" s="31" customFormat="1" ht="31.5" customHeight="1" x14ac:dyDescent="0.25">
      <c r="A658" s="113" t="s">
        <v>339</v>
      </c>
      <c r="B658" s="107" t="s">
        <v>113</v>
      </c>
      <c r="C658" s="107" t="s">
        <v>60</v>
      </c>
      <c r="D658" s="107" t="s">
        <v>379</v>
      </c>
      <c r="E658" s="107" t="s">
        <v>340</v>
      </c>
      <c r="F658" s="108">
        <f t="shared" si="124"/>
        <v>14953.6</v>
      </c>
      <c r="G658" s="108">
        <f t="shared" si="124"/>
        <v>15434.9</v>
      </c>
      <c r="H658" s="108">
        <f t="shared" si="124"/>
        <v>0</v>
      </c>
    </row>
    <row r="659" spans="1:8" s="31" customFormat="1" ht="15" x14ac:dyDescent="0.25">
      <c r="A659" s="113" t="s">
        <v>341</v>
      </c>
      <c r="B659" s="107" t="s">
        <v>113</v>
      </c>
      <c r="C659" s="107" t="s">
        <v>60</v>
      </c>
      <c r="D659" s="107" t="s">
        <v>379</v>
      </c>
      <c r="E659" s="107" t="s">
        <v>342</v>
      </c>
      <c r="F659" s="108">
        <v>14953.6</v>
      </c>
      <c r="G659" s="108">
        <v>15434.9</v>
      </c>
      <c r="H659" s="108">
        <v>0</v>
      </c>
    </row>
    <row r="660" spans="1:8" s="31" customFormat="1" ht="54" hidden="1" customHeight="1" x14ac:dyDescent="0.25">
      <c r="A660" s="113" t="s">
        <v>380</v>
      </c>
      <c r="B660" s="107" t="s">
        <v>113</v>
      </c>
      <c r="C660" s="107" t="s">
        <v>60</v>
      </c>
      <c r="D660" s="107" t="s">
        <v>381</v>
      </c>
      <c r="E660" s="107" t="s">
        <v>58</v>
      </c>
      <c r="F660" s="108">
        <f t="shared" ref="F660:H661" si="125">F661</f>
        <v>0</v>
      </c>
      <c r="G660" s="108">
        <f t="shared" si="125"/>
        <v>0</v>
      </c>
      <c r="H660" s="108">
        <f t="shared" si="125"/>
        <v>0</v>
      </c>
    </row>
    <row r="661" spans="1:8" s="31" customFormat="1" ht="31.5" hidden="1" customHeight="1" x14ac:dyDescent="0.25">
      <c r="A661" s="113" t="s">
        <v>179</v>
      </c>
      <c r="B661" s="107" t="s">
        <v>113</v>
      </c>
      <c r="C661" s="107" t="s">
        <v>60</v>
      </c>
      <c r="D661" s="107" t="s">
        <v>381</v>
      </c>
      <c r="E661" s="107" t="s">
        <v>180</v>
      </c>
      <c r="F661" s="108">
        <f t="shared" si="125"/>
        <v>0</v>
      </c>
      <c r="G661" s="108">
        <f t="shared" si="125"/>
        <v>0</v>
      </c>
      <c r="H661" s="108">
        <f t="shared" si="125"/>
        <v>0</v>
      </c>
    </row>
    <row r="662" spans="1:8" s="31" customFormat="1" ht="14.25" hidden="1" customHeight="1" x14ac:dyDescent="0.25">
      <c r="A662" s="113" t="s">
        <v>181</v>
      </c>
      <c r="B662" s="107" t="s">
        <v>113</v>
      </c>
      <c r="C662" s="107" t="s">
        <v>60</v>
      </c>
      <c r="D662" s="107" t="s">
        <v>381</v>
      </c>
      <c r="E662" s="107" t="s">
        <v>182</v>
      </c>
      <c r="F662" s="108">
        <v>0</v>
      </c>
      <c r="G662" s="108">
        <v>0</v>
      </c>
      <c r="H662" s="108">
        <v>0</v>
      </c>
    </row>
    <row r="663" spans="1:8" s="31" customFormat="1" ht="96.75" customHeight="1" x14ac:dyDescent="0.25">
      <c r="A663" s="113" t="s">
        <v>769</v>
      </c>
      <c r="B663" s="107" t="s">
        <v>113</v>
      </c>
      <c r="C663" s="107" t="s">
        <v>60</v>
      </c>
      <c r="D663" s="107" t="s">
        <v>767</v>
      </c>
      <c r="E663" s="107" t="s">
        <v>58</v>
      </c>
      <c r="F663" s="108">
        <v>0</v>
      </c>
      <c r="G663" s="108">
        <v>0</v>
      </c>
      <c r="H663" s="108">
        <f>H664+H667+H670</f>
        <v>19728.900000000001</v>
      </c>
    </row>
    <row r="664" spans="1:8" s="31" customFormat="1" ht="75.75" customHeight="1" x14ac:dyDescent="0.25">
      <c r="A664" s="113" t="s">
        <v>375</v>
      </c>
      <c r="B664" s="107" t="s">
        <v>113</v>
      </c>
      <c r="C664" s="107" t="s">
        <v>60</v>
      </c>
      <c r="D664" s="107" t="s">
        <v>770</v>
      </c>
      <c r="E664" s="107" t="s">
        <v>58</v>
      </c>
      <c r="F664" s="108">
        <v>0</v>
      </c>
      <c r="G664" s="108">
        <v>0</v>
      </c>
      <c r="H664" s="108">
        <f>H665</f>
        <v>285.7</v>
      </c>
    </row>
    <row r="665" spans="1:8" s="31" customFormat="1" ht="28.5" customHeight="1" x14ac:dyDescent="0.25">
      <c r="A665" s="113" t="s">
        <v>339</v>
      </c>
      <c r="B665" s="107" t="s">
        <v>113</v>
      </c>
      <c r="C665" s="107" t="s">
        <v>60</v>
      </c>
      <c r="D665" s="107" t="s">
        <v>770</v>
      </c>
      <c r="E665" s="107" t="s">
        <v>340</v>
      </c>
      <c r="F665" s="108">
        <v>0</v>
      </c>
      <c r="G665" s="108">
        <v>0</v>
      </c>
      <c r="H665" s="108">
        <f>H666</f>
        <v>285.7</v>
      </c>
    </row>
    <row r="666" spans="1:8" s="31" customFormat="1" ht="14.25" customHeight="1" x14ac:dyDescent="0.25">
      <c r="A666" s="113" t="s">
        <v>341</v>
      </c>
      <c r="B666" s="107" t="s">
        <v>113</v>
      </c>
      <c r="C666" s="107" t="s">
        <v>60</v>
      </c>
      <c r="D666" s="107" t="s">
        <v>770</v>
      </c>
      <c r="E666" s="107" t="s">
        <v>342</v>
      </c>
      <c r="F666" s="108">
        <v>0</v>
      </c>
      <c r="G666" s="108">
        <v>0</v>
      </c>
      <c r="H666" s="108">
        <v>285.7</v>
      </c>
    </row>
    <row r="667" spans="1:8" s="31" customFormat="1" ht="39.75" customHeight="1" x14ac:dyDescent="0.25">
      <c r="A667" s="113" t="s">
        <v>346</v>
      </c>
      <c r="B667" s="107" t="s">
        <v>113</v>
      </c>
      <c r="C667" s="107" t="s">
        <v>60</v>
      </c>
      <c r="D667" s="107" t="s">
        <v>772</v>
      </c>
      <c r="E667" s="107" t="s">
        <v>58</v>
      </c>
      <c r="F667" s="108">
        <v>0</v>
      </c>
      <c r="G667" s="108">
        <v>0</v>
      </c>
      <c r="H667" s="108">
        <f>H668</f>
        <v>3274.8</v>
      </c>
    </row>
    <row r="668" spans="1:8" s="31" customFormat="1" ht="28.5" customHeight="1" x14ac:dyDescent="0.25">
      <c r="A668" s="113" t="s">
        <v>339</v>
      </c>
      <c r="B668" s="107" t="s">
        <v>113</v>
      </c>
      <c r="C668" s="107" t="s">
        <v>60</v>
      </c>
      <c r="D668" s="107" t="s">
        <v>772</v>
      </c>
      <c r="E668" s="107" t="s">
        <v>340</v>
      </c>
      <c r="F668" s="108">
        <v>0</v>
      </c>
      <c r="G668" s="108">
        <v>0</v>
      </c>
      <c r="H668" s="108">
        <f>H669</f>
        <v>3274.8</v>
      </c>
    </row>
    <row r="669" spans="1:8" s="31" customFormat="1" ht="14.25" customHeight="1" x14ac:dyDescent="0.25">
      <c r="A669" s="113" t="s">
        <v>341</v>
      </c>
      <c r="B669" s="107" t="s">
        <v>113</v>
      </c>
      <c r="C669" s="107" t="s">
        <v>60</v>
      </c>
      <c r="D669" s="107" t="s">
        <v>772</v>
      </c>
      <c r="E669" s="107" t="s">
        <v>342</v>
      </c>
      <c r="F669" s="108">
        <v>0</v>
      </c>
      <c r="G669" s="108">
        <v>0</v>
      </c>
      <c r="H669" s="108">
        <v>3274.8</v>
      </c>
    </row>
    <row r="670" spans="1:8" s="31" customFormat="1" ht="30" customHeight="1" x14ac:dyDescent="0.25">
      <c r="A670" s="113" t="s">
        <v>378</v>
      </c>
      <c r="B670" s="107" t="s">
        <v>113</v>
      </c>
      <c r="C670" s="107" t="s">
        <v>60</v>
      </c>
      <c r="D670" s="107" t="s">
        <v>773</v>
      </c>
      <c r="E670" s="107" t="s">
        <v>58</v>
      </c>
      <c r="F670" s="108">
        <v>0</v>
      </c>
      <c r="G670" s="108">
        <v>0</v>
      </c>
      <c r="H670" s="108">
        <f>H671</f>
        <v>16168.4</v>
      </c>
    </row>
    <row r="671" spans="1:8" s="31" customFormat="1" ht="31.5" customHeight="1" x14ac:dyDescent="0.25">
      <c r="A671" s="113" t="s">
        <v>339</v>
      </c>
      <c r="B671" s="107" t="s">
        <v>113</v>
      </c>
      <c r="C671" s="107" t="s">
        <v>60</v>
      </c>
      <c r="D671" s="107" t="s">
        <v>773</v>
      </c>
      <c r="E671" s="107" t="s">
        <v>340</v>
      </c>
      <c r="F671" s="108">
        <v>0</v>
      </c>
      <c r="G671" s="108">
        <v>0</v>
      </c>
      <c r="H671" s="108">
        <f>H672</f>
        <v>16168.4</v>
      </c>
    </row>
    <row r="672" spans="1:8" s="31" customFormat="1" ht="14.25" customHeight="1" x14ac:dyDescent="0.25">
      <c r="A672" s="113" t="s">
        <v>341</v>
      </c>
      <c r="B672" s="107" t="s">
        <v>113</v>
      </c>
      <c r="C672" s="107" t="s">
        <v>60</v>
      </c>
      <c r="D672" s="107" t="s">
        <v>773</v>
      </c>
      <c r="E672" s="107" t="s">
        <v>342</v>
      </c>
      <c r="F672" s="108">
        <v>0</v>
      </c>
      <c r="G672" s="108">
        <v>0</v>
      </c>
      <c r="H672" s="108">
        <v>16168.4</v>
      </c>
    </row>
    <row r="673" spans="1:8" s="31" customFormat="1" ht="14.25" customHeight="1" x14ac:dyDescent="0.25">
      <c r="A673" s="113" t="s">
        <v>382</v>
      </c>
      <c r="B673" s="107" t="s">
        <v>113</v>
      </c>
      <c r="C673" s="107" t="s">
        <v>196</v>
      </c>
      <c r="D673" s="107" t="s">
        <v>57</v>
      </c>
      <c r="E673" s="107" t="s">
        <v>58</v>
      </c>
      <c r="F673" s="108">
        <f>F674+F683+F718+F679</f>
        <v>2786.7</v>
      </c>
      <c r="G673" s="108">
        <f>G674+G683+G718+G679</f>
        <v>2735.3</v>
      </c>
      <c r="H673" s="108">
        <f>H674+H683+H718+H679</f>
        <v>2634.6</v>
      </c>
    </row>
    <row r="674" spans="1:8" s="31" customFormat="1" ht="54.75" customHeight="1" x14ac:dyDescent="0.25">
      <c r="A674" s="113" t="s">
        <v>782</v>
      </c>
      <c r="B674" s="107" t="s">
        <v>113</v>
      </c>
      <c r="C674" s="107" t="s">
        <v>196</v>
      </c>
      <c r="D674" s="107" t="s">
        <v>356</v>
      </c>
      <c r="E674" s="107" t="s">
        <v>58</v>
      </c>
      <c r="F674" s="108">
        <f t="shared" ref="F674:H677" si="126">F675</f>
        <v>34</v>
      </c>
      <c r="G674" s="108">
        <f t="shared" si="126"/>
        <v>0</v>
      </c>
      <c r="H674" s="108">
        <f t="shared" si="126"/>
        <v>0</v>
      </c>
    </row>
    <row r="675" spans="1:8" s="31" customFormat="1" ht="79.5" customHeight="1" x14ac:dyDescent="0.25">
      <c r="A675" s="113" t="s">
        <v>384</v>
      </c>
      <c r="B675" s="107" t="s">
        <v>113</v>
      </c>
      <c r="C675" s="107" t="s">
        <v>196</v>
      </c>
      <c r="D675" s="107" t="s">
        <v>358</v>
      </c>
      <c r="E675" s="107" t="s">
        <v>58</v>
      </c>
      <c r="F675" s="108">
        <f t="shared" si="126"/>
        <v>34</v>
      </c>
      <c r="G675" s="108">
        <f t="shared" si="126"/>
        <v>0</v>
      </c>
      <c r="H675" s="108">
        <f t="shared" si="126"/>
        <v>0</v>
      </c>
    </row>
    <row r="676" spans="1:8" s="31" customFormat="1" ht="14.25" customHeight="1" x14ac:dyDescent="0.25">
      <c r="A676" s="113" t="s">
        <v>134</v>
      </c>
      <c r="B676" s="107" t="s">
        <v>113</v>
      </c>
      <c r="C676" s="107" t="s">
        <v>196</v>
      </c>
      <c r="D676" s="107" t="s">
        <v>359</v>
      </c>
      <c r="E676" s="107" t="s">
        <v>58</v>
      </c>
      <c r="F676" s="108">
        <f t="shared" si="126"/>
        <v>34</v>
      </c>
      <c r="G676" s="108">
        <f t="shared" si="126"/>
        <v>0</v>
      </c>
      <c r="H676" s="108">
        <f t="shared" si="126"/>
        <v>0</v>
      </c>
    </row>
    <row r="677" spans="1:8" s="31" customFormat="1" ht="68.25" customHeight="1" x14ac:dyDescent="0.25">
      <c r="A677" s="113" t="s">
        <v>67</v>
      </c>
      <c r="B677" s="107" t="s">
        <v>113</v>
      </c>
      <c r="C677" s="107" t="s">
        <v>196</v>
      </c>
      <c r="D677" s="107" t="s">
        <v>359</v>
      </c>
      <c r="E677" s="107" t="s">
        <v>68</v>
      </c>
      <c r="F677" s="108">
        <f t="shared" si="126"/>
        <v>34</v>
      </c>
      <c r="G677" s="108">
        <f t="shared" si="126"/>
        <v>0</v>
      </c>
      <c r="H677" s="108">
        <f t="shared" si="126"/>
        <v>0</v>
      </c>
    </row>
    <row r="678" spans="1:8" s="31" customFormat="1" ht="20.25" customHeight="1" x14ac:dyDescent="0.25">
      <c r="A678" s="113" t="s">
        <v>192</v>
      </c>
      <c r="B678" s="107" t="s">
        <v>113</v>
      </c>
      <c r="C678" s="107" t="s">
        <v>196</v>
      </c>
      <c r="D678" s="107" t="s">
        <v>359</v>
      </c>
      <c r="E678" s="107" t="s">
        <v>193</v>
      </c>
      <c r="F678" s="108">
        <v>34</v>
      </c>
      <c r="G678" s="108">
        <v>0</v>
      </c>
      <c r="H678" s="108">
        <v>0</v>
      </c>
    </row>
    <row r="679" spans="1:8" s="31" customFormat="1" ht="45.75" customHeight="1" x14ac:dyDescent="0.25">
      <c r="A679" s="113" t="s">
        <v>796</v>
      </c>
      <c r="B679" s="107" t="s">
        <v>113</v>
      </c>
      <c r="C679" s="107" t="s">
        <v>196</v>
      </c>
      <c r="D679" s="107" t="s">
        <v>774</v>
      </c>
      <c r="E679" s="107" t="s">
        <v>58</v>
      </c>
      <c r="F679" s="108">
        <v>0</v>
      </c>
      <c r="G679" s="108">
        <f t="shared" ref="G679:H681" si="127">G680</f>
        <v>34</v>
      </c>
      <c r="H679" s="108">
        <f t="shared" si="127"/>
        <v>34</v>
      </c>
    </row>
    <row r="680" spans="1:8" s="31" customFormat="1" ht="20.25" customHeight="1" x14ac:dyDescent="0.25">
      <c r="A680" s="113" t="s">
        <v>134</v>
      </c>
      <c r="B680" s="107" t="s">
        <v>113</v>
      </c>
      <c r="C680" s="107" t="s">
        <v>196</v>
      </c>
      <c r="D680" s="107" t="s">
        <v>775</v>
      </c>
      <c r="E680" s="107" t="s">
        <v>58</v>
      </c>
      <c r="F680" s="108">
        <v>0</v>
      </c>
      <c r="G680" s="108">
        <f t="shared" si="127"/>
        <v>34</v>
      </c>
      <c r="H680" s="108">
        <f t="shared" si="127"/>
        <v>34</v>
      </c>
    </row>
    <row r="681" spans="1:8" s="31" customFormat="1" ht="70.5" customHeight="1" x14ac:dyDescent="0.25">
      <c r="A681" s="113" t="s">
        <v>67</v>
      </c>
      <c r="B681" s="107" t="s">
        <v>113</v>
      </c>
      <c r="C681" s="107" t="s">
        <v>196</v>
      </c>
      <c r="D681" s="107" t="s">
        <v>775</v>
      </c>
      <c r="E681" s="107" t="s">
        <v>68</v>
      </c>
      <c r="F681" s="108">
        <v>0</v>
      </c>
      <c r="G681" s="108">
        <f t="shared" si="127"/>
        <v>34</v>
      </c>
      <c r="H681" s="108">
        <f t="shared" si="127"/>
        <v>34</v>
      </c>
    </row>
    <row r="682" spans="1:8" s="31" customFormat="1" ht="20.25" customHeight="1" x14ac:dyDescent="0.25">
      <c r="A682" s="113" t="s">
        <v>192</v>
      </c>
      <c r="B682" s="107" t="s">
        <v>113</v>
      </c>
      <c r="C682" s="107" t="s">
        <v>196</v>
      </c>
      <c r="D682" s="107" t="s">
        <v>775</v>
      </c>
      <c r="E682" s="107" t="s">
        <v>193</v>
      </c>
      <c r="F682" s="108">
        <v>0</v>
      </c>
      <c r="G682" s="108">
        <v>34</v>
      </c>
      <c r="H682" s="108">
        <v>34</v>
      </c>
    </row>
    <row r="683" spans="1:8" s="31" customFormat="1" ht="54.75" customHeight="1" x14ac:dyDescent="0.25">
      <c r="A683" s="124" t="s">
        <v>784</v>
      </c>
      <c r="B683" s="107" t="s">
        <v>113</v>
      </c>
      <c r="C683" s="107" t="s">
        <v>196</v>
      </c>
      <c r="D683" s="107" t="s">
        <v>361</v>
      </c>
      <c r="E683" s="107" t="s">
        <v>58</v>
      </c>
      <c r="F683" s="108">
        <f>F684+F707+F711</f>
        <v>2752.7</v>
      </c>
      <c r="G683" s="108">
        <f>G684+G707+G711</f>
        <v>2701.3</v>
      </c>
      <c r="H683" s="108">
        <f>H684+H707+H711</f>
        <v>0</v>
      </c>
    </row>
    <row r="684" spans="1:8" s="31" customFormat="1" ht="64.5" customHeight="1" x14ac:dyDescent="0.25">
      <c r="A684" s="113" t="s">
        <v>362</v>
      </c>
      <c r="B684" s="107" t="s">
        <v>113</v>
      </c>
      <c r="C684" s="107" t="s">
        <v>196</v>
      </c>
      <c r="D684" s="107" t="s">
        <v>363</v>
      </c>
      <c r="E684" s="107" t="s">
        <v>58</v>
      </c>
      <c r="F684" s="108">
        <f>F685+F698+F701+F704+F692+F695</f>
        <v>2268.5</v>
      </c>
      <c r="G684" s="108">
        <f t="shared" ref="G684:H684" si="128">G685+G698+G701+G704+G692+G695</f>
        <v>2423</v>
      </c>
      <c r="H684" s="108">
        <f t="shared" si="128"/>
        <v>0</v>
      </c>
    </row>
    <row r="685" spans="1:8" s="31" customFormat="1" ht="30.75" customHeight="1" x14ac:dyDescent="0.25">
      <c r="A685" s="113" t="s">
        <v>190</v>
      </c>
      <c r="B685" s="107" t="s">
        <v>113</v>
      </c>
      <c r="C685" s="107" t="s">
        <v>196</v>
      </c>
      <c r="D685" s="107" t="s">
        <v>364</v>
      </c>
      <c r="E685" s="107" t="s">
        <v>58</v>
      </c>
      <c r="F685" s="108">
        <f>F686+F688+F690</f>
        <v>1960.1</v>
      </c>
      <c r="G685" s="108">
        <f>G686+G688</f>
        <v>2032.4</v>
      </c>
      <c r="H685" s="108">
        <f>H686+H688</f>
        <v>0</v>
      </c>
    </row>
    <row r="686" spans="1:8" s="31" customFormat="1" ht="69" customHeight="1" x14ac:dyDescent="0.25">
      <c r="A686" s="113" t="s">
        <v>67</v>
      </c>
      <c r="B686" s="107" t="s">
        <v>113</v>
      </c>
      <c r="C686" s="107" t="s">
        <v>196</v>
      </c>
      <c r="D686" s="107" t="s">
        <v>364</v>
      </c>
      <c r="E686" s="107" t="s">
        <v>68</v>
      </c>
      <c r="F686" s="108">
        <f>F687</f>
        <v>1950.1</v>
      </c>
      <c r="G686" s="108">
        <f>G687</f>
        <v>2032.4</v>
      </c>
      <c r="H686" s="108">
        <f>H687</f>
        <v>0</v>
      </c>
    </row>
    <row r="687" spans="1:8" s="31" customFormat="1" ht="21" customHeight="1" x14ac:dyDescent="0.25">
      <c r="A687" s="113" t="s">
        <v>192</v>
      </c>
      <c r="B687" s="107" t="s">
        <v>113</v>
      </c>
      <c r="C687" s="107" t="s">
        <v>196</v>
      </c>
      <c r="D687" s="107" t="s">
        <v>364</v>
      </c>
      <c r="E687" s="107" t="s">
        <v>193</v>
      </c>
      <c r="F687" s="108">
        <f>1865.3+65.1+19.7</f>
        <v>1950.1</v>
      </c>
      <c r="G687" s="108">
        <v>2032.4</v>
      </c>
      <c r="H687" s="108">
        <v>0</v>
      </c>
    </row>
    <row r="688" spans="1:8" s="31" customFormat="1" ht="29.25" hidden="1" customHeight="1" x14ac:dyDescent="0.25">
      <c r="A688" s="113" t="s">
        <v>77</v>
      </c>
      <c r="B688" s="107" t="s">
        <v>113</v>
      </c>
      <c r="C688" s="107" t="s">
        <v>196</v>
      </c>
      <c r="D688" s="107" t="s">
        <v>364</v>
      </c>
      <c r="E688" s="107" t="s">
        <v>78</v>
      </c>
      <c r="F688" s="108">
        <f>F689</f>
        <v>0</v>
      </c>
      <c r="G688" s="108">
        <f>G689</f>
        <v>0</v>
      </c>
      <c r="H688" s="108">
        <f>H689</f>
        <v>0</v>
      </c>
    </row>
    <row r="689" spans="1:8" s="31" customFormat="1" ht="27.75" hidden="1" customHeight="1" x14ac:dyDescent="0.25">
      <c r="A689" s="113" t="s">
        <v>79</v>
      </c>
      <c r="B689" s="107" t="s">
        <v>113</v>
      </c>
      <c r="C689" s="107" t="s">
        <v>196</v>
      </c>
      <c r="D689" s="107" t="s">
        <v>364</v>
      </c>
      <c r="E689" s="107" t="s">
        <v>80</v>
      </c>
      <c r="F689" s="108">
        <v>0</v>
      </c>
      <c r="G689" s="108">
        <v>0</v>
      </c>
      <c r="H689" s="108">
        <v>0</v>
      </c>
    </row>
    <row r="690" spans="1:8" s="31" customFormat="1" ht="27.75" customHeight="1" x14ac:dyDescent="0.25">
      <c r="A690" s="113" t="s">
        <v>77</v>
      </c>
      <c r="B690" s="107" t="s">
        <v>113</v>
      </c>
      <c r="C690" s="107" t="s">
        <v>196</v>
      </c>
      <c r="D690" s="107" t="s">
        <v>364</v>
      </c>
      <c r="E690" s="107" t="s">
        <v>78</v>
      </c>
      <c r="F690" s="108">
        <f>F691</f>
        <v>10</v>
      </c>
      <c r="G690" s="108">
        <v>0</v>
      </c>
      <c r="H690" s="108">
        <v>0</v>
      </c>
    </row>
    <row r="691" spans="1:8" s="31" customFormat="1" ht="27.75" customHeight="1" x14ac:dyDescent="0.25">
      <c r="A691" s="113" t="s">
        <v>79</v>
      </c>
      <c r="B691" s="107" t="s">
        <v>113</v>
      </c>
      <c r="C691" s="107" t="s">
        <v>196</v>
      </c>
      <c r="D691" s="107" t="s">
        <v>364</v>
      </c>
      <c r="E691" s="107" t="s">
        <v>80</v>
      </c>
      <c r="F691" s="108">
        <v>10</v>
      </c>
      <c r="G691" s="108">
        <v>0</v>
      </c>
      <c r="H691" s="108">
        <v>0</v>
      </c>
    </row>
    <row r="692" spans="1:8" s="31" customFormat="1" ht="56.25" customHeight="1" x14ac:dyDescent="0.25">
      <c r="A692" s="113" t="s">
        <v>726</v>
      </c>
      <c r="B692" s="107" t="s">
        <v>113</v>
      </c>
      <c r="C692" s="107" t="s">
        <v>196</v>
      </c>
      <c r="D692" s="107" t="s">
        <v>727</v>
      </c>
      <c r="E692" s="107" t="s">
        <v>58</v>
      </c>
      <c r="F692" s="108">
        <f>F693</f>
        <v>293</v>
      </c>
      <c r="G692" s="108">
        <f t="shared" ref="G692:H693" si="129">G693</f>
        <v>293</v>
      </c>
      <c r="H692" s="108">
        <f t="shared" si="129"/>
        <v>0</v>
      </c>
    </row>
    <row r="693" spans="1:8" s="31" customFormat="1" ht="73.5" customHeight="1" x14ac:dyDescent="0.25">
      <c r="A693" s="113" t="s">
        <v>67</v>
      </c>
      <c r="B693" s="107" t="s">
        <v>113</v>
      </c>
      <c r="C693" s="107" t="s">
        <v>196</v>
      </c>
      <c r="D693" s="107" t="s">
        <v>727</v>
      </c>
      <c r="E693" s="107" t="s">
        <v>68</v>
      </c>
      <c r="F693" s="108">
        <f>F694</f>
        <v>293</v>
      </c>
      <c r="G693" s="108">
        <f t="shared" si="129"/>
        <v>293</v>
      </c>
      <c r="H693" s="108">
        <f t="shared" si="129"/>
        <v>0</v>
      </c>
    </row>
    <row r="694" spans="1:8" s="31" customFormat="1" ht="21.75" customHeight="1" x14ac:dyDescent="0.25">
      <c r="A694" s="113" t="s">
        <v>192</v>
      </c>
      <c r="B694" s="107" t="s">
        <v>113</v>
      </c>
      <c r="C694" s="107" t="s">
        <v>196</v>
      </c>
      <c r="D694" s="107" t="s">
        <v>727</v>
      </c>
      <c r="E694" s="107" t="s">
        <v>193</v>
      </c>
      <c r="F694" s="108">
        <v>293</v>
      </c>
      <c r="G694" s="108">
        <v>293</v>
      </c>
      <c r="H694" s="108">
        <v>0</v>
      </c>
    </row>
    <row r="695" spans="1:8" s="31" customFormat="1" ht="57" customHeight="1" x14ac:dyDescent="0.25">
      <c r="A695" s="113" t="s">
        <v>685</v>
      </c>
      <c r="B695" s="107" t="s">
        <v>113</v>
      </c>
      <c r="C695" s="107" t="s">
        <v>196</v>
      </c>
      <c r="D695" s="107" t="s">
        <v>728</v>
      </c>
      <c r="E695" s="107" t="s">
        <v>58</v>
      </c>
      <c r="F695" s="108">
        <f>F696</f>
        <v>15.399999999999991</v>
      </c>
      <c r="G695" s="108">
        <f t="shared" ref="G695:H696" si="130">G696</f>
        <v>97.6</v>
      </c>
      <c r="H695" s="108">
        <f t="shared" si="130"/>
        <v>0</v>
      </c>
    </row>
    <row r="696" spans="1:8" s="31" customFormat="1" ht="66.75" customHeight="1" x14ac:dyDescent="0.25">
      <c r="A696" s="113" t="s">
        <v>67</v>
      </c>
      <c r="B696" s="107" t="s">
        <v>113</v>
      </c>
      <c r="C696" s="107" t="s">
        <v>196</v>
      </c>
      <c r="D696" s="107" t="s">
        <v>728</v>
      </c>
      <c r="E696" s="107" t="s">
        <v>68</v>
      </c>
      <c r="F696" s="108">
        <f>F697</f>
        <v>15.399999999999991</v>
      </c>
      <c r="G696" s="108">
        <f t="shared" si="130"/>
        <v>97.6</v>
      </c>
      <c r="H696" s="108">
        <f t="shared" si="130"/>
        <v>0</v>
      </c>
    </row>
    <row r="697" spans="1:8" s="31" customFormat="1" ht="21.75" customHeight="1" x14ac:dyDescent="0.25">
      <c r="A697" s="113" t="s">
        <v>192</v>
      </c>
      <c r="B697" s="107" t="s">
        <v>113</v>
      </c>
      <c r="C697" s="107" t="s">
        <v>196</v>
      </c>
      <c r="D697" s="107" t="s">
        <v>728</v>
      </c>
      <c r="E697" s="107" t="s">
        <v>193</v>
      </c>
      <c r="F697" s="108">
        <f>97.6-63.1-19.1</f>
        <v>15.399999999999991</v>
      </c>
      <c r="G697" s="108">
        <v>97.6</v>
      </c>
      <c r="H697" s="108">
        <v>0</v>
      </c>
    </row>
    <row r="698" spans="1:8" s="31" customFormat="1" ht="45" hidden="1" customHeight="1" x14ac:dyDescent="0.25">
      <c r="A698" s="113" t="s">
        <v>647</v>
      </c>
      <c r="B698" s="107" t="s">
        <v>113</v>
      </c>
      <c r="C698" s="107" t="s">
        <v>196</v>
      </c>
      <c r="D698" s="107" t="s">
        <v>681</v>
      </c>
      <c r="E698" s="107" t="s">
        <v>58</v>
      </c>
      <c r="F698" s="108">
        <f t="shared" ref="F698:H699" si="131">F699</f>
        <v>0</v>
      </c>
      <c r="G698" s="108">
        <f t="shared" si="131"/>
        <v>0</v>
      </c>
      <c r="H698" s="108">
        <f t="shared" si="131"/>
        <v>0</v>
      </c>
    </row>
    <row r="699" spans="1:8" s="31" customFormat="1" ht="65.25" hidden="1" customHeight="1" x14ac:dyDescent="0.25">
      <c r="A699" s="113" t="s">
        <v>67</v>
      </c>
      <c r="B699" s="107" t="s">
        <v>113</v>
      </c>
      <c r="C699" s="107" t="s">
        <v>196</v>
      </c>
      <c r="D699" s="107" t="s">
        <v>681</v>
      </c>
      <c r="E699" s="107" t="s">
        <v>68</v>
      </c>
      <c r="F699" s="108">
        <f t="shared" si="131"/>
        <v>0</v>
      </c>
      <c r="G699" s="108">
        <f t="shared" si="131"/>
        <v>0</v>
      </c>
      <c r="H699" s="108">
        <f t="shared" si="131"/>
        <v>0</v>
      </c>
    </row>
    <row r="700" spans="1:8" s="31" customFormat="1" ht="27.75" hidden="1" customHeight="1" x14ac:dyDescent="0.25">
      <c r="A700" s="113" t="s">
        <v>192</v>
      </c>
      <c r="B700" s="107" t="s">
        <v>113</v>
      </c>
      <c r="C700" s="107" t="s">
        <v>196</v>
      </c>
      <c r="D700" s="107" t="s">
        <v>681</v>
      </c>
      <c r="E700" s="107" t="s">
        <v>193</v>
      </c>
      <c r="F700" s="108">
        <f>2.6-2-0.6</f>
        <v>0</v>
      </c>
      <c r="G700" s="108">
        <v>0</v>
      </c>
      <c r="H700" s="108">
        <v>0</v>
      </c>
    </row>
    <row r="701" spans="1:8" s="31" customFormat="1" ht="27.75" hidden="1" customHeight="1" x14ac:dyDescent="0.25">
      <c r="A701" s="113" t="s">
        <v>644</v>
      </c>
      <c r="B701" s="107" t="s">
        <v>113</v>
      </c>
      <c r="C701" s="107" t="s">
        <v>196</v>
      </c>
      <c r="D701" s="107" t="s">
        <v>682</v>
      </c>
      <c r="E701" s="107" t="s">
        <v>58</v>
      </c>
      <c r="F701" s="108">
        <f>F702</f>
        <v>0</v>
      </c>
      <c r="G701" s="108">
        <f t="shared" ref="G701:H702" si="132">G702</f>
        <v>0</v>
      </c>
      <c r="H701" s="108">
        <f t="shared" si="132"/>
        <v>0</v>
      </c>
    </row>
    <row r="702" spans="1:8" s="31" customFormat="1" ht="71.25" hidden="1" customHeight="1" x14ac:dyDescent="0.25">
      <c r="A702" s="113" t="s">
        <v>67</v>
      </c>
      <c r="B702" s="107" t="s">
        <v>113</v>
      </c>
      <c r="C702" s="107" t="s">
        <v>196</v>
      </c>
      <c r="D702" s="107" t="s">
        <v>682</v>
      </c>
      <c r="E702" s="107" t="s">
        <v>68</v>
      </c>
      <c r="F702" s="108">
        <f>F703</f>
        <v>0</v>
      </c>
      <c r="G702" s="108">
        <f t="shared" si="132"/>
        <v>0</v>
      </c>
      <c r="H702" s="108">
        <f t="shared" si="132"/>
        <v>0</v>
      </c>
    </row>
    <row r="703" spans="1:8" s="31" customFormat="1" ht="21.75" hidden="1" customHeight="1" x14ac:dyDescent="0.25">
      <c r="A703" s="113" t="s">
        <v>192</v>
      </c>
      <c r="B703" s="107" t="s">
        <v>113</v>
      </c>
      <c r="C703" s="107" t="s">
        <v>196</v>
      </c>
      <c r="D703" s="107" t="s">
        <v>682</v>
      </c>
      <c r="E703" s="107" t="s">
        <v>193</v>
      </c>
      <c r="F703" s="108">
        <f>50.3-38.6-11.7</f>
        <v>0</v>
      </c>
      <c r="G703" s="108">
        <v>0</v>
      </c>
      <c r="H703" s="108">
        <v>0</v>
      </c>
    </row>
    <row r="704" spans="1:8" s="31" customFormat="1" ht="43.5" hidden="1" customHeight="1" x14ac:dyDescent="0.25">
      <c r="A704" s="113" t="s">
        <v>642</v>
      </c>
      <c r="B704" s="107" t="s">
        <v>113</v>
      </c>
      <c r="C704" s="107" t="s">
        <v>196</v>
      </c>
      <c r="D704" s="107" t="s">
        <v>683</v>
      </c>
      <c r="E704" s="107" t="s">
        <v>58</v>
      </c>
      <c r="F704" s="108">
        <f>F705</f>
        <v>0</v>
      </c>
      <c r="G704" s="108">
        <v>0</v>
      </c>
      <c r="H704" s="108">
        <v>0</v>
      </c>
    </row>
    <row r="705" spans="1:8" s="31" customFormat="1" ht="27.75" hidden="1" customHeight="1" x14ac:dyDescent="0.25">
      <c r="A705" s="113" t="s">
        <v>77</v>
      </c>
      <c r="B705" s="107" t="s">
        <v>113</v>
      </c>
      <c r="C705" s="107" t="s">
        <v>196</v>
      </c>
      <c r="D705" s="107" t="s">
        <v>683</v>
      </c>
      <c r="E705" s="107" t="s">
        <v>78</v>
      </c>
      <c r="F705" s="108">
        <f>F706</f>
        <v>0</v>
      </c>
      <c r="G705" s="108">
        <v>0</v>
      </c>
      <c r="H705" s="108">
        <v>0</v>
      </c>
    </row>
    <row r="706" spans="1:8" s="31" customFormat="1" ht="27.75" hidden="1" customHeight="1" x14ac:dyDescent="0.25">
      <c r="A706" s="113" t="s">
        <v>79</v>
      </c>
      <c r="B706" s="107" t="s">
        <v>113</v>
      </c>
      <c r="C706" s="107" t="s">
        <v>196</v>
      </c>
      <c r="D706" s="107" t="s">
        <v>683</v>
      </c>
      <c r="E706" s="107" t="s">
        <v>80</v>
      </c>
      <c r="F706" s="108"/>
      <c r="G706" s="108"/>
      <c r="H706" s="108"/>
    </row>
    <row r="707" spans="1:8" s="31" customFormat="1" ht="48" customHeight="1" x14ac:dyDescent="0.25">
      <c r="A707" s="113" t="s">
        <v>365</v>
      </c>
      <c r="B707" s="107" t="s">
        <v>113</v>
      </c>
      <c r="C707" s="107" t="s">
        <v>196</v>
      </c>
      <c r="D707" s="107" t="s">
        <v>366</v>
      </c>
      <c r="E707" s="107" t="s">
        <v>58</v>
      </c>
      <c r="F707" s="108">
        <f t="shared" ref="F707:H709" si="133">F708</f>
        <v>51.5</v>
      </c>
      <c r="G707" s="108">
        <f t="shared" si="133"/>
        <v>0</v>
      </c>
      <c r="H707" s="108">
        <f t="shared" si="133"/>
        <v>0</v>
      </c>
    </row>
    <row r="708" spans="1:8" s="31" customFormat="1" ht="27.75" customHeight="1" x14ac:dyDescent="0.25">
      <c r="A708" s="113" t="s">
        <v>190</v>
      </c>
      <c r="B708" s="107" t="s">
        <v>113</v>
      </c>
      <c r="C708" s="107" t="s">
        <v>196</v>
      </c>
      <c r="D708" s="107" t="s">
        <v>367</v>
      </c>
      <c r="E708" s="107" t="s">
        <v>58</v>
      </c>
      <c r="F708" s="108">
        <f t="shared" si="133"/>
        <v>51.5</v>
      </c>
      <c r="G708" s="108">
        <f t="shared" si="133"/>
        <v>0</v>
      </c>
      <c r="H708" s="108">
        <f t="shared" si="133"/>
        <v>0</v>
      </c>
    </row>
    <row r="709" spans="1:8" s="31" customFormat="1" ht="27.75" customHeight="1" x14ac:dyDescent="0.25">
      <c r="A709" s="113" t="s">
        <v>77</v>
      </c>
      <c r="B709" s="107" t="s">
        <v>113</v>
      </c>
      <c r="C709" s="107" t="s">
        <v>196</v>
      </c>
      <c r="D709" s="107" t="s">
        <v>367</v>
      </c>
      <c r="E709" s="107" t="s">
        <v>78</v>
      </c>
      <c r="F709" s="108">
        <f t="shared" si="133"/>
        <v>51.5</v>
      </c>
      <c r="G709" s="108">
        <f t="shared" si="133"/>
        <v>0</v>
      </c>
      <c r="H709" s="108">
        <f t="shared" si="133"/>
        <v>0</v>
      </c>
    </row>
    <row r="710" spans="1:8" s="31" customFormat="1" ht="27.75" customHeight="1" x14ac:dyDescent="0.25">
      <c r="A710" s="113" t="s">
        <v>79</v>
      </c>
      <c r="B710" s="107" t="s">
        <v>113</v>
      </c>
      <c r="C710" s="107" t="s">
        <v>196</v>
      </c>
      <c r="D710" s="107" t="s">
        <v>367</v>
      </c>
      <c r="E710" s="107" t="s">
        <v>80</v>
      </c>
      <c r="F710" s="108">
        <v>51.5</v>
      </c>
      <c r="G710" s="108">
        <v>0</v>
      </c>
      <c r="H710" s="108">
        <v>0</v>
      </c>
    </row>
    <row r="711" spans="1:8" s="31" customFormat="1" ht="27.75" customHeight="1" x14ac:dyDescent="0.25">
      <c r="A711" s="113" t="s">
        <v>368</v>
      </c>
      <c r="B711" s="107" t="s">
        <v>113</v>
      </c>
      <c r="C711" s="107" t="s">
        <v>196</v>
      </c>
      <c r="D711" s="107" t="s">
        <v>369</v>
      </c>
      <c r="E711" s="107" t="s">
        <v>58</v>
      </c>
      <c r="F711" s="108">
        <f>F712+F715</f>
        <v>432.7</v>
      </c>
      <c r="G711" s="108">
        <f>G712+G715</f>
        <v>278.3</v>
      </c>
      <c r="H711" s="108">
        <f>H712+H715</f>
        <v>0</v>
      </c>
    </row>
    <row r="712" spans="1:8" s="31" customFormat="1" ht="27.75" customHeight="1" x14ac:dyDescent="0.25">
      <c r="A712" s="113" t="s">
        <v>190</v>
      </c>
      <c r="B712" s="107" t="s">
        <v>113</v>
      </c>
      <c r="C712" s="107" t="s">
        <v>196</v>
      </c>
      <c r="D712" s="107" t="s">
        <v>370</v>
      </c>
      <c r="E712" s="107" t="s">
        <v>58</v>
      </c>
      <c r="F712" s="108">
        <f t="shared" ref="F712:H713" si="134">F713</f>
        <v>392.7</v>
      </c>
      <c r="G712" s="108">
        <f t="shared" si="134"/>
        <v>231.7</v>
      </c>
      <c r="H712" s="108">
        <f t="shared" si="134"/>
        <v>0</v>
      </c>
    </row>
    <row r="713" spans="1:8" s="31" customFormat="1" ht="27.75" customHeight="1" x14ac:dyDescent="0.25">
      <c r="A713" s="113" t="s">
        <v>77</v>
      </c>
      <c r="B713" s="107" t="s">
        <v>113</v>
      </c>
      <c r="C713" s="107" t="s">
        <v>196</v>
      </c>
      <c r="D713" s="107" t="s">
        <v>370</v>
      </c>
      <c r="E713" s="107" t="s">
        <v>78</v>
      </c>
      <c r="F713" s="108">
        <f t="shared" si="134"/>
        <v>392.7</v>
      </c>
      <c r="G713" s="108">
        <f t="shared" si="134"/>
        <v>231.7</v>
      </c>
      <c r="H713" s="108">
        <f t="shared" si="134"/>
        <v>0</v>
      </c>
    </row>
    <row r="714" spans="1:8" s="31" customFormat="1" ht="27.75" customHeight="1" x14ac:dyDescent="0.25">
      <c r="A714" s="113" t="s">
        <v>79</v>
      </c>
      <c r="B714" s="107" t="s">
        <v>113</v>
      </c>
      <c r="C714" s="107" t="s">
        <v>196</v>
      </c>
      <c r="D714" s="107" t="s">
        <v>370</v>
      </c>
      <c r="E714" s="107" t="s">
        <v>80</v>
      </c>
      <c r="F714" s="108">
        <v>392.7</v>
      </c>
      <c r="G714" s="108">
        <v>231.7</v>
      </c>
      <c r="H714" s="108">
        <v>0</v>
      </c>
    </row>
    <row r="715" spans="1:8" s="31" customFormat="1" ht="61.5" customHeight="1" x14ac:dyDescent="0.25">
      <c r="A715" s="113" t="s">
        <v>188</v>
      </c>
      <c r="B715" s="107" t="s">
        <v>113</v>
      </c>
      <c r="C715" s="107" t="s">
        <v>196</v>
      </c>
      <c r="D715" s="107" t="s">
        <v>371</v>
      </c>
      <c r="E715" s="107" t="s">
        <v>58</v>
      </c>
      <c r="F715" s="108">
        <f t="shared" ref="F715:H716" si="135">F716</f>
        <v>40</v>
      </c>
      <c r="G715" s="108">
        <f t="shared" si="135"/>
        <v>46.6</v>
      </c>
      <c r="H715" s="108">
        <f t="shared" si="135"/>
        <v>0</v>
      </c>
    </row>
    <row r="716" spans="1:8" s="31" customFormat="1" ht="18" customHeight="1" x14ac:dyDescent="0.25">
      <c r="A716" s="113" t="s">
        <v>81</v>
      </c>
      <c r="B716" s="107" t="s">
        <v>113</v>
      </c>
      <c r="C716" s="107" t="s">
        <v>196</v>
      </c>
      <c r="D716" s="107" t="s">
        <v>371</v>
      </c>
      <c r="E716" s="107" t="s">
        <v>82</v>
      </c>
      <c r="F716" s="108">
        <f t="shared" si="135"/>
        <v>40</v>
      </c>
      <c r="G716" s="108">
        <f t="shared" si="135"/>
        <v>46.6</v>
      </c>
      <c r="H716" s="108">
        <f t="shared" si="135"/>
        <v>0</v>
      </c>
    </row>
    <row r="717" spans="1:8" s="31" customFormat="1" ht="18.75" customHeight="1" x14ac:dyDescent="0.25">
      <c r="A717" s="113" t="s">
        <v>83</v>
      </c>
      <c r="B717" s="107" t="s">
        <v>113</v>
      </c>
      <c r="C717" s="107" t="s">
        <v>196</v>
      </c>
      <c r="D717" s="107" t="s">
        <v>371</v>
      </c>
      <c r="E717" s="107" t="s">
        <v>84</v>
      </c>
      <c r="F717" s="108">
        <v>40</v>
      </c>
      <c r="G717" s="108">
        <v>46.6</v>
      </c>
      <c r="H717" s="108">
        <v>0</v>
      </c>
    </row>
    <row r="718" spans="1:8" s="31" customFormat="1" ht="51.75" customHeight="1" x14ac:dyDescent="0.25">
      <c r="A718" s="124" t="s">
        <v>785</v>
      </c>
      <c r="B718" s="107" t="s">
        <v>113</v>
      </c>
      <c r="C718" s="107" t="s">
        <v>196</v>
      </c>
      <c r="D718" s="107" t="s">
        <v>783</v>
      </c>
      <c r="E718" s="107" t="s">
        <v>58</v>
      </c>
      <c r="F718" s="108">
        <v>0</v>
      </c>
      <c r="G718" s="108">
        <v>0</v>
      </c>
      <c r="H718" s="108">
        <f>H719+H724+H727+H730</f>
        <v>2600.6</v>
      </c>
    </row>
    <row r="719" spans="1:8" s="31" customFormat="1" ht="26.25" customHeight="1" x14ac:dyDescent="0.25">
      <c r="A719" s="113" t="s">
        <v>190</v>
      </c>
      <c r="B719" s="107" t="s">
        <v>113</v>
      </c>
      <c r="C719" s="107" t="s">
        <v>196</v>
      </c>
      <c r="D719" s="107" t="s">
        <v>786</v>
      </c>
      <c r="E719" s="107" t="s">
        <v>58</v>
      </c>
      <c r="F719" s="108">
        <v>0</v>
      </c>
      <c r="G719" s="108">
        <v>0</v>
      </c>
      <c r="H719" s="108">
        <f>H720+H722</f>
        <v>2163.4</v>
      </c>
    </row>
    <row r="720" spans="1:8" s="31" customFormat="1" ht="67.5" customHeight="1" x14ac:dyDescent="0.25">
      <c r="A720" s="113" t="s">
        <v>67</v>
      </c>
      <c r="B720" s="107" t="s">
        <v>113</v>
      </c>
      <c r="C720" s="107" t="s">
        <v>196</v>
      </c>
      <c r="D720" s="107" t="s">
        <v>786</v>
      </c>
      <c r="E720" s="107" t="s">
        <v>68</v>
      </c>
      <c r="F720" s="108">
        <v>0</v>
      </c>
      <c r="G720" s="108">
        <v>0</v>
      </c>
      <c r="H720" s="108">
        <f>H721</f>
        <v>2032.4</v>
      </c>
    </row>
    <row r="721" spans="1:8" s="31" customFormat="1" ht="18.75" customHeight="1" x14ac:dyDescent="0.25">
      <c r="A721" s="113" t="s">
        <v>192</v>
      </c>
      <c r="B721" s="107" t="s">
        <v>113</v>
      </c>
      <c r="C721" s="107" t="s">
        <v>196</v>
      </c>
      <c r="D721" s="107" t="s">
        <v>786</v>
      </c>
      <c r="E721" s="107" t="s">
        <v>193</v>
      </c>
      <c r="F721" s="108">
        <v>0</v>
      </c>
      <c r="G721" s="108">
        <v>0</v>
      </c>
      <c r="H721" s="108">
        <v>2032.4</v>
      </c>
    </row>
    <row r="722" spans="1:8" s="31" customFormat="1" ht="27.75" customHeight="1" x14ac:dyDescent="0.25">
      <c r="A722" s="113" t="s">
        <v>77</v>
      </c>
      <c r="B722" s="107" t="s">
        <v>113</v>
      </c>
      <c r="C722" s="107" t="s">
        <v>196</v>
      </c>
      <c r="D722" s="107" t="s">
        <v>786</v>
      </c>
      <c r="E722" s="107" t="s">
        <v>78</v>
      </c>
      <c r="F722" s="108">
        <v>0</v>
      </c>
      <c r="G722" s="108">
        <v>0</v>
      </c>
      <c r="H722" s="108">
        <f>H723</f>
        <v>131</v>
      </c>
    </row>
    <row r="723" spans="1:8" s="31" customFormat="1" ht="30" customHeight="1" x14ac:dyDescent="0.25">
      <c r="A723" s="113" t="s">
        <v>79</v>
      </c>
      <c r="B723" s="107" t="s">
        <v>113</v>
      </c>
      <c r="C723" s="107" t="s">
        <v>196</v>
      </c>
      <c r="D723" s="107" t="s">
        <v>786</v>
      </c>
      <c r="E723" s="107" t="s">
        <v>80</v>
      </c>
      <c r="F723" s="108">
        <v>0</v>
      </c>
      <c r="G723" s="108">
        <v>0</v>
      </c>
      <c r="H723" s="108">
        <v>131</v>
      </c>
    </row>
    <row r="724" spans="1:8" s="31" customFormat="1" ht="60" customHeight="1" x14ac:dyDescent="0.25">
      <c r="A724" s="113" t="s">
        <v>188</v>
      </c>
      <c r="B724" s="107" t="s">
        <v>113</v>
      </c>
      <c r="C724" s="107" t="s">
        <v>196</v>
      </c>
      <c r="D724" s="107" t="s">
        <v>803</v>
      </c>
      <c r="E724" s="107" t="s">
        <v>58</v>
      </c>
      <c r="F724" s="108">
        <v>0</v>
      </c>
      <c r="G724" s="108">
        <v>0</v>
      </c>
      <c r="H724" s="108">
        <f>H725</f>
        <v>46.6</v>
      </c>
    </row>
    <row r="725" spans="1:8" s="31" customFormat="1" ht="18.75" customHeight="1" x14ac:dyDescent="0.25">
      <c r="A725" s="113" t="s">
        <v>81</v>
      </c>
      <c r="B725" s="107" t="s">
        <v>113</v>
      </c>
      <c r="C725" s="107" t="s">
        <v>196</v>
      </c>
      <c r="D725" s="107" t="s">
        <v>803</v>
      </c>
      <c r="E725" s="107" t="s">
        <v>82</v>
      </c>
      <c r="F725" s="108">
        <v>0</v>
      </c>
      <c r="G725" s="108">
        <v>0</v>
      </c>
      <c r="H725" s="108">
        <f>H726</f>
        <v>46.6</v>
      </c>
    </row>
    <row r="726" spans="1:8" s="31" customFormat="1" ht="18.75" customHeight="1" x14ac:dyDescent="0.25">
      <c r="A726" s="113" t="s">
        <v>83</v>
      </c>
      <c r="B726" s="107" t="s">
        <v>113</v>
      </c>
      <c r="C726" s="107" t="s">
        <v>196</v>
      </c>
      <c r="D726" s="107" t="s">
        <v>803</v>
      </c>
      <c r="E726" s="107" t="s">
        <v>84</v>
      </c>
      <c r="F726" s="108">
        <v>0</v>
      </c>
      <c r="G726" s="108">
        <v>0</v>
      </c>
      <c r="H726" s="108">
        <v>46.6</v>
      </c>
    </row>
    <row r="727" spans="1:8" s="31" customFormat="1" ht="58.5" customHeight="1" x14ac:dyDescent="0.25">
      <c r="A727" s="113" t="s">
        <v>726</v>
      </c>
      <c r="B727" s="107" t="s">
        <v>113</v>
      </c>
      <c r="C727" s="107" t="s">
        <v>196</v>
      </c>
      <c r="D727" s="107" t="s">
        <v>787</v>
      </c>
      <c r="E727" s="107" t="s">
        <v>58</v>
      </c>
      <c r="F727" s="108">
        <v>0</v>
      </c>
      <c r="G727" s="108">
        <v>0</v>
      </c>
      <c r="H727" s="108">
        <f>H728</f>
        <v>293</v>
      </c>
    </row>
    <row r="728" spans="1:8" s="31" customFormat="1" ht="70.5" customHeight="1" x14ac:dyDescent="0.25">
      <c r="A728" s="113" t="s">
        <v>67</v>
      </c>
      <c r="B728" s="107" t="s">
        <v>113</v>
      </c>
      <c r="C728" s="107" t="s">
        <v>196</v>
      </c>
      <c r="D728" s="107" t="s">
        <v>787</v>
      </c>
      <c r="E728" s="107" t="s">
        <v>68</v>
      </c>
      <c r="F728" s="108">
        <v>0</v>
      </c>
      <c r="G728" s="108">
        <v>0</v>
      </c>
      <c r="H728" s="108">
        <f>H729</f>
        <v>293</v>
      </c>
    </row>
    <row r="729" spans="1:8" s="31" customFormat="1" ht="18.75" customHeight="1" x14ac:dyDescent="0.25">
      <c r="A729" s="113" t="s">
        <v>192</v>
      </c>
      <c r="B729" s="107" t="s">
        <v>113</v>
      </c>
      <c r="C729" s="107" t="s">
        <v>196</v>
      </c>
      <c r="D729" s="107" t="s">
        <v>787</v>
      </c>
      <c r="E729" s="107" t="s">
        <v>193</v>
      </c>
      <c r="F729" s="108">
        <v>0</v>
      </c>
      <c r="G729" s="108">
        <v>0</v>
      </c>
      <c r="H729" s="108">
        <v>293</v>
      </c>
    </row>
    <row r="730" spans="1:8" s="31" customFormat="1" ht="60" customHeight="1" x14ac:dyDescent="0.25">
      <c r="A730" s="113" t="s">
        <v>685</v>
      </c>
      <c r="B730" s="107" t="s">
        <v>113</v>
      </c>
      <c r="C730" s="107" t="s">
        <v>196</v>
      </c>
      <c r="D730" s="107" t="s">
        <v>804</v>
      </c>
      <c r="E730" s="107" t="s">
        <v>58</v>
      </c>
      <c r="F730" s="108">
        <v>0</v>
      </c>
      <c r="G730" s="108">
        <v>0</v>
      </c>
      <c r="H730" s="108">
        <f>H731</f>
        <v>97.6</v>
      </c>
    </row>
    <row r="731" spans="1:8" s="31" customFormat="1" ht="67.5" customHeight="1" x14ac:dyDescent="0.25">
      <c r="A731" s="113" t="s">
        <v>67</v>
      </c>
      <c r="B731" s="107" t="s">
        <v>113</v>
      </c>
      <c r="C731" s="107" t="s">
        <v>196</v>
      </c>
      <c r="D731" s="107" t="s">
        <v>804</v>
      </c>
      <c r="E731" s="107" t="s">
        <v>68</v>
      </c>
      <c r="F731" s="108">
        <v>0</v>
      </c>
      <c r="G731" s="108">
        <v>0</v>
      </c>
      <c r="H731" s="108">
        <f>H732</f>
        <v>97.6</v>
      </c>
    </row>
    <row r="732" spans="1:8" s="31" customFormat="1" ht="18.75" customHeight="1" x14ac:dyDescent="0.25">
      <c r="A732" s="113" t="s">
        <v>192</v>
      </c>
      <c r="B732" s="107" t="s">
        <v>113</v>
      </c>
      <c r="C732" s="107" t="s">
        <v>196</v>
      </c>
      <c r="D732" s="107" t="s">
        <v>804</v>
      </c>
      <c r="E732" s="107" t="s">
        <v>193</v>
      </c>
      <c r="F732" s="108">
        <v>0</v>
      </c>
      <c r="G732" s="108">
        <v>0</v>
      </c>
      <c r="H732" s="108">
        <v>97.6</v>
      </c>
    </row>
    <row r="733" spans="1:8" s="31" customFormat="1" ht="31.5" customHeight="1" x14ac:dyDescent="0.25">
      <c r="A733" s="113" t="s">
        <v>385</v>
      </c>
      <c r="B733" s="107" t="s">
        <v>113</v>
      </c>
      <c r="C733" s="107" t="s">
        <v>101</v>
      </c>
      <c r="D733" s="107" t="s">
        <v>57</v>
      </c>
      <c r="E733" s="107" t="s">
        <v>58</v>
      </c>
      <c r="F733" s="108">
        <f t="shared" ref="F733:H737" si="136">F734</f>
        <v>256</v>
      </c>
      <c r="G733" s="108">
        <f t="shared" si="136"/>
        <v>187</v>
      </c>
      <c r="H733" s="108">
        <f>H734+H739</f>
        <v>50</v>
      </c>
    </row>
    <row r="734" spans="1:8" s="31" customFormat="1" ht="44.25" customHeight="1" x14ac:dyDescent="0.25">
      <c r="A734" s="113" t="s">
        <v>788</v>
      </c>
      <c r="B734" s="107" t="s">
        <v>113</v>
      </c>
      <c r="C734" s="107" t="s">
        <v>101</v>
      </c>
      <c r="D734" s="107" t="s">
        <v>136</v>
      </c>
      <c r="E734" s="107" t="s">
        <v>58</v>
      </c>
      <c r="F734" s="108">
        <f t="shared" si="136"/>
        <v>256</v>
      </c>
      <c r="G734" s="108">
        <f t="shared" si="136"/>
        <v>187</v>
      </c>
      <c r="H734" s="108">
        <f t="shared" si="136"/>
        <v>0</v>
      </c>
    </row>
    <row r="735" spans="1:8" s="31" customFormat="1" ht="106.5" customHeight="1" x14ac:dyDescent="0.25">
      <c r="A735" s="113" t="s">
        <v>386</v>
      </c>
      <c r="B735" s="107" t="s">
        <v>113</v>
      </c>
      <c r="C735" s="107" t="s">
        <v>101</v>
      </c>
      <c r="D735" s="107" t="s">
        <v>141</v>
      </c>
      <c r="E735" s="107" t="s">
        <v>58</v>
      </c>
      <c r="F735" s="108">
        <f t="shared" si="136"/>
        <v>256</v>
      </c>
      <c r="G735" s="108">
        <f t="shared" si="136"/>
        <v>187</v>
      </c>
      <c r="H735" s="108">
        <f t="shared" si="136"/>
        <v>0</v>
      </c>
    </row>
    <row r="736" spans="1:8" s="31" customFormat="1" ht="14.25" customHeight="1" x14ac:dyDescent="0.25">
      <c r="A736" s="113" t="s">
        <v>134</v>
      </c>
      <c r="B736" s="107" t="s">
        <v>113</v>
      </c>
      <c r="C736" s="107" t="s">
        <v>101</v>
      </c>
      <c r="D736" s="107" t="s">
        <v>142</v>
      </c>
      <c r="E736" s="107" t="s">
        <v>58</v>
      </c>
      <c r="F736" s="108">
        <f t="shared" si="136"/>
        <v>256</v>
      </c>
      <c r="G736" s="108">
        <f t="shared" si="136"/>
        <v>187</v>
      </c>
      <c r="H736" s="108">
        <f t="shared" si="136"/>
        <v>0</v>
      </c>
    </row>
    <row r="737" spans="1:8" s="31" customFormat="1" ht="28.5" customHeight="1" x14ac:dyDescent="0.25">
      <c r="A737" s="113" t="s">
        <v>77</v>
      </c>
      <c r="B737" s="107" t="s">
        <v>113</v>
      </c>
      <c r="C737" s="107" t="s">
        <v>101</v>
      </c>
      <c r="D737" s="107" t="s">
        <v>142</v>
      </c>
      <c r="E737" s="107" t="s">
        <v>78</v>
      </c>
      <c r="F737" s="108">
        <f t="shared" si="136"/>
        <v>256</v>
      </c>
      <c r="G737" s="108">
        <f t="shared" si="136"/>
        <v>187</v>
      </c>
      <c r="H737" s="108">
        <f t="shared" si="136"/>
        <v>0</v>
      </c>
    </row>
    <row r="738" spans="1:8" s="31" customFormat="1" ht="29.25" customHeight="1" x14ac:dyDescent="0.25">
      <c r="A738" s="113" t="s">
        <v>79</v>
      </c>
      <c r="B738" s="107" t="s">
        <v>113</v>
      </c>
      <c r="C738" s="107" t="s">
        <v>101</v>
      </c>
      <c r="D738" s="107" t="s">
        <v>142</v>
      </c>
      <c r="E738" s="107" t="s">
        <v>80</v>
      </c>
      <c r="F738" s="108">
        <f>187+69</f>
        <v>256</v>
      </c>
      <c r="G738" s="108">
        <v>187</v>
      </c>
      <c r="H738" s="108">
        <v>0</v>
      </c>
    </row>
    <row r="739" spans="1:8" s="31" customFormat="1" ht="45" customHeight="1" x14ac:dyDescent="0.25">
      <c r="A739" s="113" t="s">
        <v>744</v>
      </c>
      <c r="B739" s="107" t="s">
        <v>113</v>
      </c>
      <c r="C739" s="107" t="s">
        <v>101</v>
      </c>
      <c r="D739" s="107" t="s">
        <v>742</v>
      </c>
      <c r="E739" s="107" t="s">
        <v>58</v>
      </c>
      <c r="F739" s="108">
        <v>0</v>
      </c>
      <c r="G739" s="108">
        <v>0</v>
      </c>
      <c r="H739" s="108">
        <f>H740</f>
        <v>50</v>
      </c>
    </row>
    <row r="740" spans="1:8" s="31" customFormat="1" ht="19.5" customHeight="1" x14ac:dyDescent="0.25">
      <c r="A740" s="113" t="s">
        <v>134</v>
      </c>
      <c r="B740" s="107" t="s">
        <v>113</v>
      </c>
      <c r="C740" s="107" t="s">
        <v>101</v>
      </c>
      <c r="D740" s="107" t="s">
        <v>743</v>
      </c>
      <c r="E740" s="107" t="s">
        <v>58</v>
      </c>
      <c r="F740" s="108">
        <v>0</v>
      </c>
      <c r="G740" s="108">
        <v>0</v>
      </c>
      <c r="H740" s="108">
        <f>H741</f>
        <v>50</v>
      </c>
    </row>
    <row r="741" spans="1:8" s="31" customFormat="1" ht="29.25" customHeight="1" x14ac:dyDescent="0.25">
      <c r="A741" s="113" t="s">
        <v>77</v>
      </c>
      <c r="B741" s="107" t="s">
        <v>113</v>
      </c>
      <c r="C741" s="107" t="s">
        <v>101</v>
      </c>
      <c r="D741" s="107" t="s">
        <v>743</v>
      </c>
      <c r="E741" s="107" t="s">
        <v>78</v>
      </c>
      <c r="F741" s="108">
        <v>0</v>
      </c>
      <c r="G741" s="108">
        <v>0</v>
      </c>
      <c r="H741" s="108">
        <f>H742</f>
        <v>50</v>
      </c>
    </row>
    <row r="742" spans="1:8" s="31" customFormat="1" ht="29.25" customHeight="1" x14ac:dyDescent="0.25">
      <c r="A742" s="113" t="s">
        <v>79</v>
      </c>
      <c r="B742" s="107" t="s">
        <v>113</v>
      </c>
      <c r="C742" s="107" t="s">
        <v>101</v>
      </c>
      <c r="D742" s="107" t="s">
        <v>743</v>
      </c>
      <c r="E742" s="107" t="s">
        <v>80</v>
      </c>
      <c r="F742" s="108">
        <v>0</v>
      </c>
      <c r="G742" s="108">
        <v>0</v>
      </c>
      <c r="H742" s="108">
        <v>50</v>
      </c>
    </row>
    <row r="743" spans="1:8" s="31" customFormat="1" ht="18.75" customHeight="1" x14ac:dyDescent="0.25">
      <c r="A743" s="113" t="s">
        <v>387</v>
      </c>
      <c r="B743" s="107" t="s">
        <v>113</v>
      </c>
      <c r="C743" s="107" t="s">
        <v>113</v>
      </c>
      <c r="D743" s="107" t="s">
        <v>57</v>
      </c>
      <c r="E743" s="107" t="s">
        <v>58</v>
      </c>
      <c r="F743" s="108">
        <f>F744</f>
        <v>316.5</v>
      </c>
      <c r="G743" s="108">
        <f>G755</f>
        <v>316.5</v>
      </c>
      <c r="H743" s="108">
        <f>H755</f>
        <v>316.5</v>
      </c>
    </row>
    <row r="744" spans="1:8" s="31" customFormat="1" ht="44.25" customHeight="1" x14ac:dyDescent="0.25">
      <c r="A744" s="113" t="s">
        <v>791</v>
      </c>
      <c r="B744" s="107" t="s">
        <v>113</v>
      </c>
      <c r="C744" s="107" t="s">
        <v>113</v>
      </c>
      <c r="D744" s="107" t="s">
        <v>388</v>
      </c>
      <c r="E744" s="107" t="s">
        <v>58</v>
      </c>
      <c r="F744" s="108">
        <f>F745+F751</f>
        <v>316.5</v>
      </c>
      <c r="G744" s="108">
        <f>G745+G751</f>
        <v>0</v>
      </c>
      <c r="H744" s="108">
        <f>H745+H751</f>
        <v>0</v>
      </c>
    </row>
    <row r="745" spans="1:8" s="31" customFormat="1" ht="28.5" customHeight="1" x14ac:dyDescent="0.25">
      <c r="A745" s="113" t="s">
        <v>389</v>
      </c>
      <c r="B745" s="107" t="s">
        <v>113</v>
      </c>
      <c r="C745" s="107" t="s">
        <v>113</v>
      </c>
      <c r="D745" s="107" t="s">
        <v>390</v>
      </c>
      <c r="E745" s="107" t="s">
        <v>58</v>
      </c>
      <c r="F745" s="108">
        <f t="shared" ref="F745:H747" si="137">F746</f>
        <v>261.8</v>
      </c>
      <c r="G745" s="108">
        <f t="shared" si="137"/>
        <v>0</v>
      </c>
      <c r="H745" s="108">
        <f t="shared" si="137"/>
        <v>0</v>
      </c>
    </row>
    <row r="746" spans="1:8" s="31" customFormat="1" ht="15" customHeight="1" x14ac:dyDescent="0.25">
      <c r="A746" s="113" t="s">
        <v>134</v>
      </c>
      <c r="B746" s="107" t="s">
        <v>113</v>
      </c>
      <c r="C746" s="107" t="s">
        <v>113</v>
      </c>
      <c r="D746" s="107" t="s">
        <v>391</v>
      </c>
      <c r="E746" s="107" t="s">
        <v>58</v>
      </c>
      <c r="F746" s="108">
        <f t="shared" si="137"/>
        <v>261.8</v>
      </c>
      <c r="G746" s="108">
        <f t="shared" si="137"/>
        <v>0</v>
      </c>
      <c r="H746" s="108">
        <f t="shared" si="137"/>
        <v>0</v>
      </c>
    </row>
    <row r="747" spans="1:8" s="31" customFormat="1" ht="32.25" customHeight="1" x14ac:dyDescent="0.25">
      <c r="A747" s="113" t="s">
        <v>339</v>
      </c>
      <c r="B747" s="107" t="s">
        <v>113</v>
      </c>
      <c r="C747" s="107" t="s">
        <v>113</v>
      </c>
      <c r="D747" s="107" t="s">
        <v>391</v>
      </c>
      <c r="E747" s="107" t="s">
        <v>340</v>
      </c>
      <c r="F747" s="108">
        <f t="shared" si="137"/>
        <v>261.8</v>
      </c>
      <c r="G747" s="108">
        <f t="shared" si="137"/>
        <v>0</v>
      </c>
      <c r="H747" s="108">
        <f t="shared" si="137"/>
        <v>0</v>
      </c>
    </row>
    <row r="748" spans="1:8" s="31" customFormat="1" ht="15" x14ac:dyDescent="0.25">
      <c r="A748" s="113" t="s">
        <v>341</v>
      </c>
      <c r="B748" s="107" t="s">
        <v>113</v>
      </c>
      <c r="C748" s="107" t="s">
        <v>113</v>
      </c>
      <c r="D748" s="107" t="s">
        <v>391</v>
      </c>
      <c r="E748" s="107" t="s">
        <v>342</v>
      </c>
      <c r="F748" s="108">
        <v>261.8</v>
      </c>
      <c r="G748" s="108">
        <v>0</v>
      </c>
      <c r="H748" s="108">
        <v>0</v>
      </c>
    </row>
    <row r="749" spans="1:8" s="31" customFormat="1" ht="39" hidden="1" customHeight="1" x14ac:dyDescent="0.25">
      <c r="A749" s="113" t="s">
        <v>392</v>
      </c>
      <c r="B749" s="107" t="s">
        <v>113</v>
      </c>
      <c r="C749" s="107" t="s">
        <v>201</v>
      </c>
      <c r="D749" s="107" t="s">
        <v>393</v>
      </c>
      <c r="E749" s="107" t="s">
        <v>58</v>
      </c>
      <c r="F749" s="108">
        <f t="shared" ref="F749:H750" si="138">G749/1000</f>
        <v>0</v>
      </c>
      <c r="G749" s="108">
        <f t="shared" si="138"/>
        <v>0</v>
      </c>
      <c r="H749" s="108">
        <f t="shared" si="138"/>
        <v>0</v>
      </c>
    </row>
    <row r="750" spans="1:8" s="31" customFormat="1" ht="15" hidden="1" customHeight="1" x14ac:dyDescent="0.25">
      <c r="A750" s="113" t="s">
        <v>394</v>
      </c>
      <c r="B750" s="107" t="s">
        <v>113</v>
      </c>
      <c r="C750" s="107" t="s">
        <v>201</v>
      </c>
      <c r="D750" s="107" t="s">
        <v>393</v>
      </c>
      <c r="E750" s="107" t="s">
        <v>395</v>
      </c>
      <c r="F750" s="108">
        <f t="shared" si="138"/>
        <v>0</v>
      </c>
      <c r="G750" s="108">
        <f t="shared" si="138"/>
        <v>0</v>
      </c>
      <c r="H750" s="108">
        <f t="shared" si="138"/>
        <v>0</v>
      </c>
    </row>
    <row r="751" spans="1:8" s="31" customFormat="1" ht="27.75" customHeight="1" x14ac:dyDescent="0.25">
      <c r="A751" s="113" t="s">
        <v>396</v>
      </c>
      <c r="B751" s="107" t="s">
        <v>113</v>
      </c>
      <c r="C751" s="107" t="s">
        <v>113</v>
      </c>
      <c r="D751" s="107" t="s">
        <v>397</v>
      </c>
      <c r="E751" s="107" t="s">
        <v>58</v>
      </c>
      <c r="F751" s="108">
        <f t="shared" ref="F751:H753" si="139">F752</f>
        <v>54.7</v>
      </c>
      <c r="G751" s="108">
        <f t="shared" si="139"/>
        <v>0</v>
      </c>
      <c r="H751" s="108">
        <f t="shared" si="139"/>
        <v>0</v>
      </c>
    </row>
    <row r="752" spans="1:8" s="31" customFormat="1" ht="17.25" customHeight="1" x14ac:dyDescent="0.25">
      <c r="A752" s="113" t="s">
        <v>134</v>
      </c>
      <c r="B752" s="107" t="s">
        <v>113</v>
      </c>
      <c r="C752" s="107" t="s">
        <v>113</v>
      </c>
      <c r="D752" s="107" t="s">
        <v>398</v>
      </c>
      <c r="E752" s="107" t="s">
        <v>58</v>
      </c>
      <c r="F752" s="108">
        <f t="shared" si="139"/>
        <v>54.7</v>
      </c>
      <c r="G752" s="108">
        <f t="shared" si="139"/>
        <v>0</v>
      </c>
      <c r="H752" s="108">
        <f t="shared" si="139"/>
        <v>0</v>
      </c>
    </row>
    <row r="753" spans="1:8" s="31" customFormat="1" ht="29.25" customHeight="1" x14ac:dyDescent="0.25">
      <c r="A753" s="113" t="s">
        <v>339</v>
      </c>
      <c r="B753" s="107" t="s">
        <v>113</v>
      </c>
      <c r="C753" s="107" t="s">
        <v>113</v>
      </c>
      <c r="D753" s="107" t="s">
        <v>398</v>
      </c>
      <c r="E753" s="107" t="s">
        <v>340</v>
      </c>
      <c r="F753" s="108">
        <f t="shared" si="139"/>
        <v>54.7</v>
      </c>
      <c r="G753" s="108">
        <f t="shared" si="139"/>
        <v>0</v>
      </c>
      <c r="H753" s="108">
        <f t="shared" si="139"/>
        <v>0</v>
      </c>
    </row>
    <row r="754" spans="1:8" s="31" customFormat="1" ht="19.5" customHeight="1" x14ac:dyDescent="0.25">
      <c r="A754" s="113" t="s">
        <v>341</v>
      </c>
      <c r="B754" s="107" t="s">
        <v>113</v>
      </c>
      <c r="C754" s="107" t="s">
        <v>113</v>
      </c>
      <c r="D754" s="107" t="s">
        <v>398</v>
      </c>
      <c r="E754" s="107" t="s">
        <v>342</v>
      </c>
      <c r="F754" s="108">
        <v>54.7</v>
      </c>
      <c r="G754" s="108">
        <v>0</v>
      </c>
      <c r="H754" s="108">
        <v>0</v>
      </c>
    </row>
    <row r="755" spans="1:8" s="31" customFormat="1" ht="44.25" customHeight="1" x14ac:dyDescent="0.25">
      <c r="A755" s="113" t="s">
        <v>792</v>
      </c>
      <c r="B755" s="107" t="s">
        <v>113</v>
      </c>
      <c r="C755" s="107" t="s">
        <v>113</v>
      </c>
      <c r="D755" s="107" t="s">
        <v>789</v>
      </c>
      <c r="E755" s="107" t="s">
        <v>58</v>
      </c>
      <c r="F755" s="108">
        <v>0</v>
      </c>
      <c r="G755" s="108">
        <f t="shared" ref="G755:H757" si="140">G756</f>
        <v>316.5</v>
      </c>
      <c r="H755" s="108">
        <f t="shared" si="140"/>
        <v>316.5</v>
      </c>
    </row>
    <row r="756" spans="1:8" s="31" customFormat="1" ht="19.5" customHeight="1" x14ac:dyDescent="0.25">
      <c r="A756" s="113" t="s">
        <v>134</v>
      </c>
      <c r="B756" s="107" t="s">
        <v>113</v>
      </c>
      <c r="C756" s="107" t="s">
        <v>113</v>
      </c>
      <c r="D756" s="107" t="s">
        <v>790</v>
      </c>
      <c r="E756" s="107" t="s">
        <v>58</v>
      </c>
      <c r="F756" s="108">
        <v>0</v>
      </c>
      <c r="G756" s="108">
        <f t="shared" si="140"/>
        <v>316.5</v>
      </c>
      <c r="H756" s="108">
        <f t="shared" si="140"/>
        <v>316.5</v>
      </c>
    </row>
    <row r="757" spans="1:8" s="31" customFormat="1" ht="33" customHeight="1" x14ac:dyDescent="0.25">
      <c r="A757" s="113" t="s">
        <v>339</v>
      </c>
      <c r="B757" s="107" t="s">
        <v>113</v>
      </c>
      <c r="C757" s="107" t="s">
        <v>113</v>
      </c>
      <c r="D757" s="107" t="s">
        <v>790</v>
      </c>
      <c r="E757" s="107" t="s">
        <v>340</v>
      </c>
      <c r="F757" s="108">
        <v>0</v>
      </c>
      <c r="G757" s="108">
        <f t="shared" si="140"/>
        <v>316.5</v>
      </c>
      <c r="H757" s="108">
        <f t="shared" si="140"/>
        <v>316.5</v>
      </c>
    </row>
    <row r="758" spans="1:8" s="31" customFormat="1" ht="19.5" customHeight="1" x14ac:dyDescent="0.25">
      <c r="A758" s="113" t="s">
        <v>341</v>
      </c>
      <c r="B758" s="107" t="s">
        <v>113</v>
      </c>
      <c r="C758" s="107" t="s">
        <v>113</v>
      </c>
      <c r="D758" s="107" t="s">
        <v>790</v>
      </c>
      <c r="E758" s="107" t="s">
        <v>342</v>
      </c>
      <c r="F758" s="108">
        <v>0</v>
      </c>
      <c r="G758" s="108">
        <f>261.8+54.7</f>
        <v>316.5</v>
      </c>
      <c r="H758" s="108">
        <f>261.8+54.7</f>
        <v>316.5</v>
      </c>
    </row>
    <row r="759" spans="1:8" s="31" customFormat="1" ht="19.5" hidden="1" customHeight="1" x14ac:dyDescent="0.25">
      <c r="A759" s="113"/>
      <c r="B759" s="107"/>
      <c r="C759" s="107"/>
      <c r="D759" s="107"/>
      <c r="E759" s="107"/>
      <c r="F759" s="108"/>
      <c r="G759" s="108"/>
      <c r="H759" s="108"/>
    </row>
    <row r="760" spans="1:8" s="31" customFormat="1" ht="15" customHeight="1" x14ac:dyDescent="0.25">
      <c r="A760" s="113" t="s">
        <v>399</v>
      </c>
      <c r="B760" s="107" t="s">
        <v>400</v>
      </c>
      <c r="C760" s="107" t="s">
        <v>56</v>
      </c>
      <c r="D760" s="107" t="s">
        <v>57</v>
      </c>
      <c r="E760" s="107" t="s">
        <v>58</v>
      </c>
      <c r="F760" s="108">
        <f>F761</f>
        <v>6217.9999999999991</v>
      </c>
      <c r="G760" s="108">
        <f>G761</f>
        <v>5041.9999999999991</v>
      </c>
      <c r="H760" s="108">
        <f>H761</f>
        <v>4933.0999999999985</v>
      </c>
    </row>
    <row r="761" spans="1:8" s="31" customFormat="1" ht="18.75" customHeight="1" x14ac:dyDescent="0.25">
      <c r="A761" s="113" t="s">
        <v>401</v>
      </c>
      <c r="B761" s="107" t="s">
        <v>400</v>
      </c>
      <c r="C761" s="107" t="s">
        <v>55</v>
      </c>
      <c r="D761" s="107" t="s">
        <v>57</v>
      </c>
      <c r="E761" s="107" t="s">
        <v>58</v>
      </c>
      <c r="F761" s="108">
        <f>F762+F767+F772+F808</f>
        <v>6217.9999999999991</v>
      </c>
      <c r="G761" s="108">
        <f>G762+G767+G772+G808+G814</f>
        <v>5041.9999999999991</v>
      </c>
      <c r="H761" s="108">
        <f>H762+H767+H772+H808</f>
        <v>4933.0999999999985</v>
      </c>
    </row>
    <row r="762" spans="1:8" s="31" customFormat="1" ht="41.25" customHeight="1" x14ac:dyDescent="0.25">
      <c r="A762" s="113" t="s">
        <v>793</v>
      </c>
      <c r="B762" s="107" t="s">
        <v>400</v>
      </c>
      <c r="C762" s="107" t="s">
        <v>55</v>
      </c>
      <c r="D762" s="107" t="s">
        <v>131</v>
      </c>
      <c r="E762" s="107" t="s">
        <v>58</v>
      </c>
      <c r="F762" s="108">
        <f>F763</f>
        <v>5.9</v>
      </c>
      <c r="G762" s="108">
        <f>G763</f>
        <v>5.9</v>
      </c>
      <c r="H762" s="108">
        <f>H763</f>
        <v>5.9</v>
      </c>
    </row>
    <row r="763" spans="1:8" s="31" customFormat="1" ht="42.75" customHeight="1" x14ac:dyDescent="0.25">
      <c r="A763" s="113" t="s">
        <v>402</v>
      </c>
      <c r="B763" s="107" t="s">
        <v>400</v>
      </c>
      <c r="C763" s="107" t="s">
        <v>55</v>
      </c>
      <c r="D763" s="107" t="s">
        <v>403</v>
      </c>
      <c r="E763" s="107" t="s">
        <v>58</v>
      </c>
      <c r="F763" s="108">
        <f t="shared" ref="F763:H770" si="141">F764</f>
        <v>5.9</v>
      </c>
      <c r="G763" s="108">
        <f t="shared" si="141"/>
        <v>5.9</v>
      </c>
      <c r="H763" s="108">
        <f t="shared" si="141"/>
        <v>5.9</v>
      </c>
    </row>
    <row r="764" spans="1:8" s="31" customFormat="1" ht="14.25" customHeight="1" x14ac:dyDescent="0.25">
      <c r="A764" s="113" t="s">
        <v>134</v>
      </c>
      <c r="B764" s="107" t="s">
        <v>400</v>
      </c>
      <c r="C764" s="107" t="s">
        <v>55</v>
      </c>
      <c r="D764" s="107" t="s">
        <v>404</v>
      </c>
      <c r="E764" s="107" t="s">
        <v>58</v>
      </c>
      <c r="F764" s="108">
        <f t="shared" si="141"/>
        <v>5.9</v>
      </c>
      <c r="G764" s="108">
        <f t="shared" si="141"/>
        <v>5.9</v>
      </c>
      <c r="H764" s="108">
        <f t="shared" si="141"/>
        <v>5.9</v>
      </c>
    </row>
    <row r="765" spans="1:8" s="31" customFormat="1" ht="27.75" customHeight="1" x14ac:dyDescent="0.25">
      <c r="A765" s="113" t="s">
        <v>77</v>
      </c>
      <c r="B765" s="107" t="s">
        <v>400</v>
      </c>
      <c r="C765" s="107" t="s">
        <v>55</v>
      </c>
      <c r="D765" s="107" t="s">
        <v>404</v>
      </c>
      <c r="E765" s="107" t="s">
        <v>78</v>
      </c>
      <c r="F765" s="108">
        <f t="shared" si="141"/>
        <v>5.9</v>
      </c>
      <c r="G765" s="108">
        <f t="shared" si="141"/>
        <v>5.9</v>
      </c>
      <c r="H765" s="108">
        <f t="shared" si="141"/>
        <v>5.9</v>
      </c>
    </row>
    <row r="766" spans="1:8" s="31" customFormat="1" ht="28.5" customHeight="1" x14ac:dyDescent="0.25">
      <c r="A766" s="113" t="s">
        <v>79</v>
      </c>
      <c r="B766" s="107" t="s">
        <v>400</v>
      </c>
      <c r="C766" s="107" t="s">
        <v>55</v>
      </c>
      <c r="D766" s="107" t="s">
        <v>404</v>
      </c>
      <c r="E766" s="107" t="s">
        <v>80</v>
      </c>
      <c r="F766" s="108">
        <v>5.9</v>
      </c>
      <c r="G766" s="108">
        <v>5.9</v>
      </c>
      <c r="H766" s="108">
        <v>5.9</v>
      </c>
    </row>
    <row r="767" spans="1:8" s="31" customFormat="1" ht="37.5" hidden="1" customHeight="1" x14ac:dyDescent="0.25">
      <c r="A767" s="113" t="s">
        <v>405</v>
      </c>
      <c r="B767" s="107" t="s">
        <v>400</v>
      </c>
      <c r="C767" s="107" t="s">
        <v>55</v>
      </c>
      <c r="D767" s="107" t="s">
        <v>406</v>
      </c>
      <c r="E767" s="107" t="s">
        <v>58</v>
      </c>
      <c r="F767" s="108">
        <f t="shared" si="141"/>
        <v>0</v>
      </c>
      <c r="G767" s="108">
        <f t="shared" si="141"/>
        <v>0</v>
      </c>
      <c r="H767" s="108">
        <f t="shared" si="141"/>
        <v>0</v>
      </c>
    </row>
    <row r="768" spans="1:8" s="31" customFormat="1" ht="24" hidden="1" customHeight="1" x14ac:dyDescent="0.25">
      <c r="A768" s="113" t="s">
        <v>407</v>
      </c>
      <c r="B768" s="107" t="s">
        <v>400</v>
      </c>
      <c r="C768" s="107" t="s">
        <v>55</v>
      </c>
      <c r="D768" s="107" t="s">
        <v>408</v>
      </c>
      <c r="E768" s="107" t="s">
        <v>58</v>
      </c>
      <c r="F768" s="108">
        <f t="shared" si="141"/>
        <v>0</v>
      </c>
      <c r="G768" s="108">
        <f t="shared" si="141"/>
        <v>0</v>
      </c>
      <c r="H768" s="108">
        <f t="shared" si="141"/>
        <v>0</v>
      </c>
    </row>
    <row r="769" spans="1:8" s="31" customFormat="1" ht="15" hidden="1" customHeight="1" x14ac:dyDescent="0.25">
      <c r="A769" s="113" t="s">
        <v>134</v>
      </c>
      <c r="B769" s="107" t="s">
        <v>400</v>
      </c>
      <c r="C769" s="107" t="s">
        <v>55</v>
      </c>
      <c r="D769" s="107" t="s">
        <v>409</v>
      </c>
      <c r="E769" s="107" t="s">
        <v>58</v>
      </c>
      <c r="F769" s="108">
        <f t="shared" si="141"/>
        <v>0</v>
      </c>
      <c r="G769" s="108">
        <f t="shared" si="141"/>
        <v>0</v>
      </c>
      <c r="H769" s="108">
        <f t="shared" si="141"/>
        <v>0</v>
      </c>
    </row>
    <row r="770" spans="1:8" s="31" customFormat="1" ht="30" hidden="1" customHeight="1" x14ac:dyDescent="0.25">
      <c r="A770" s="113" t="s">
        <v>77</v>
      </c>
      <c r="B770" s="107" t="s">
        <v>400</v>
      </c>
      <c r="C770" s="107" t="s">
        <v>55</v>
      </c>
      <c r="D770" s="107" t="s">
        <v>409</v>
      </c>
      <c r="E770" s="107" t="s">
        <v>78</v>
      </c>
      <c r="F770" s="108">
        <f t="shared" si="141"/>
        <v>0</v>
      </c>
      <c r="G770" s="108">
        <f t="shared" si="141"/>
        <v>0</v>
      </c>
      <c r="H770" s="108">
        <f t="shared" si="141"/>
        <v>0</v>
      </c>
    </row>
    <row r="771" spans="1:8" s="31" customFormat="1" ht="27.75" hidden="1" customHeight="1" x14ac:dyDescent="0.25">
      <c r="A771" s="113" t="s">
        <v>79</v>
      </c>
      <c r="B771" s="107" t="s">
        <v>400</v>
      </c>
      <c r="C771" s="107" t="s">
        <v>55</v>
      </c>
      <c r="D771" s="107" t="s">
        <v>409</v>
      </c>
      <c r="E771" s="107" t="s">
        <v>80</v>
      </c>
      <c r="F771" s="108">
        <f>5.9-5.9</f>
        <v>0</v>
      </c>
      <c r="G771" s="108">
        <f>5.9-5.9</f>
        <v>0</v>
      </c>
      <c r="H771" s="108">
        <f>5.9-5.9</f>
        <v>0</v>
      </c>
    </row>
    <row r="772" spans="1:8" s="31" customFormat="1" ht="40.5" customHeight="1" x14ac:dyDescent="0.25">
      <c r="A772" s="113" t="s">
        <v>794</v>
      </c>
      <c r="B772" s="107" t="s">
        <v>400</v>
      </c>
      <c r="C772" s="107" t="s">
        <v>55</v>
      </c>
      <c r="D772" s="107" t="s">
        <v>410</v>
      </c>
      <c r="E772" s="107" t="s">
        <v>58</v>
      </c>
      <c r="F772" s="108">
        <f>F773+F797+F804</f>
        <v>6128.4999999999991</v>
      </c>
      <c r="G772" s="108">
        <f>G773+G797</f>
        <v>4958.8999999999996</v>
      </c>
      <c r="H772" s="108">
        <f>H773+H797</f>
        <v>4927.1999999999989</v>
      </c>
    </row>
    <row r="773" spans="1:8" s="31" customFormat="1" ht="27.75" customHeight="1" x14ac:dyDescent="0.25">
      <c r="A773" s="113" t="s">
        <v>411</v>
      </c>
      <c r="B773" s="107" t="s">
        <v>400</v>
      </c>
      <c r="C773" s="107" t="s">
        <v>55</v>
      </c>
      <c r="D773" s="107" t="s">
        <v>412</v>
      </c>
      <c r="E773" s="107" t="s">
        <v>58</v>
      </c>
      <c r="F773" s="108">
        <f>F774+F782+F791+F779</f>
        <v>4942.5999999999995</v>
      </c>
      <c r="G773" s="108">
        <f>G774+G791+G782+G779</f>
        <v>4660.5</v>
      </c>
      <c r="H773" s="108">
        <f>H774+H791+H782+H779</f>
        <v>4628.7999999999993</v>
      </c>
    </row>
    <row r="774" spans="1:8" s="31" customFormat="1" ht="27.75" customHeight="1" x14ac:dyDescent="0.25">
      <c r="A774" s="113" t="s">
        <v>190</v>
      </c>
      <c r="B774" s="107" t="s">
        <v>400</v>
      </c>
      <c r="C774" s="107" t="s">
        <v>55</v>
      </c>
      <c r="D774" s="107" t="s">
        <v>413</v>
      </c>
      <c r="E774" s="107" t="s">
        <v>58</v>
      </c>
      <c r="F774" s="108">
        <f>F775+F778</f>
        <v>3986.8999999999996</v>
      </c>
      <c r="G774" s="108">
        <f>G775+G777</f>
        <v>3478</v>
      </c>
      <c r="H774" s="108">
        <f>H775+H777</f>
        <v>3591.6</v>
      </c>
    </row>
    <row r="775" spans="1:8" s="31" customFormat="1" ht="68.25" customHeight="1" x14ac:dyDescent="0.25">
      <c r="A775" s="113" t="s">
        <v>67</v>
      </c>
      <c r="B775" s="107" t="s">
        <v>400</v>
      </c>
      <c r="C775" s="107" t="s">
        <v>55</v>
      </c>
      <c r="D775" s="107" t="s">
        <v>413</v>
      </c>
      <c r="E775" s="107" t="s">
        <v>68</v>
      </c>
      <c r="F775" s="108">
        <f>F776</f>
        <v>3322.1</v>
      </c>
      <c r="G775" s="108">
        <f>G776</f>
        <v>3478</v>
      </c>
      <c r="H775" s="108">
        <f>H776</f>
        <v>3591.6</v>
      </c>
    </row>
    <row r="776" spans="1:8" s="31" customFormat="1" ht="19.5" customHeight="1" x14ac:dyDescent="0.25">
      <c r="A776" s="113" t="s">
        <v>192</v>
      </c>
      <c r="B776" s="107" t="s">
        <v>400</v>
      </c>
      <c r="C776" s="107" t="s">
        <v>55</v>
      </c>
      <c r="D776" s="107" t="s">
        <v>413</v>
      </c>
      <c r="E776" s="107" t="s">
        <v>193</v>
      </c>
      <c r="F776" s="108">
        <f>3185.9+104.6+31.6</f>
        <v>3322.1</v>
      </c>
      <c r="G776" s="108">
        <v>3478</v>
      </c>
      <c r="H776" s="108">
        <v>3591.6</v>
      </c>
    </row>
    <row r="777" spans="1:8" s="31" customFormat="1" ht="30" customHeight="1" x14ac:dyDescent="0.25">
      <c r="A777" s="113" t="s">
        <v>77</v>
      </c>
      <c r="B777" s="107" t="s">
        <v>400</v>
      </c>
      <c r="C777" s="107" t="s">
        <v>55</v>
      </c>
      <c r="D777" s="107" t="s">
        <v>413</v>
      </c>
      <c r="E777" s="107" t="s">
        <v>78</v>
      </c>
      <c r="F777" s="108">
        <f>F778</f>
        <v>664.8</v>
      </c>
      <c r="G777" s="108">
        <f>G778</f>
        <v>0</v>
      </c>
      <c r="H777" s="108">
        <f>H778</f>
        <v>0</v>
      </c>
    </row>
    <row r="778" spans="1:8" s="31" customFormat="1" ht="30.75" customHeight="1" x14ac:dyDescent="0.25">
      <c r="A778" s="113" t="s">
        <v>79</v>
      </c>
      <c r="B778" s="107" t="s">
        <v>400</v>
      </c>
      <c r="C778" s="107" t="s">
        <v>55</v>
      </c>
      <c r="D778" s="107" t="s">
        <v>413</v>
      </c>
      <c r="E778" s="107" t="s">
        <v>80</v>
      </c>
      <c r="F778" s="108">
        <v>664.8</v>
      </c>
      <c r="G778" s="108">
        <v>0</v>
      </c>
      <c r="H778" s="108">
        <v>0</v>
      </c>
    </row>
    <row r="779" spans="1:8" s="31" customFormat="1" ht="58.5" customHeight="1" x14ac:dyDescent="0.25">
      <c r="A779" s="113" t="s">
        <v>688</v>
      </c>
      <c r="B779" s="107" t="s">
        <v>400</v>
      </c>
      <c r="C779" s="107" t="s">
        <v>55</v>
      </c>
      <c r="D779" s="107" t="s">
        <v>730</v>
      </c>
      <c r="E779" s="107" t="s">
        <v>58</v>
      </c>
      <c r="F779" s="108">
        <f>F780</f>
        <v>25.499999999999993</v>
      </c>
      <c r="G779" s="108">
        <f t="shared" ref="G779:H780" si="142">G780</f>
        <v>184.3</v>
      </c>
      <c r="H779" s="108">
        <f t="shared" si="142"/>
        <v>198</v>
      </c>
    </row>
    <row r="780" spans="1:8" s="31" customFormat="1" ht="72" customHeight="1" x14ac:dyDescent="0.25">
      <c r="A780" s="113" t="s">
        <v>67</v>
      </c>
      <c r="B780" s="107" t="s">
        <v>400</v>
      </c>
      <c r="C780" s="107" t="s">
        <v>55</v>
      </c>
      <c r="D780" s="107" t="s">
        <v>730</v>
      </c>
      <c r="E780" s="107" t="s">
        <v>68</v>
      </c>
      <c r="F780" s="108">
        <f>F781</f>
        <v>25.499999999999993</v>
      </c>
      <c r="G780" s="108">
        <f t="shared" si="142"/>
        <v>184.3</v>
      </c>
      <c r="H780" s="108">
        <f t="shared" si="142"/>
        <v>198</v>
      </c>
    </row>
    <row r="781" spans="1:8" s="31" customFormat="1" ht="27" customHeight="1" x14ac:dyDescent="0.25">
      <c r="A781" s="113" t="s">
        <v>192</v>
      </c>
      <c r="B781" s="107" t="s">
        <v>400</v>
      </c>
      <c r="C781" s="107" t="s">
        <v>55</v>
      </c>
      <c r="D781" s="107" t="s">
        <v>730</v>
      </c>
      <c r="E781" s="107" t="s">
        <v>193</v>
      </c>
      <c r="F781" s="108">
        <f>161.7-104.6-31.6</f>
        <v>25.499999999999993</v>
      </c>
      <c r="G781" s="108">
        <v>184.3</v>
      </c>
      <c r="H781" s="108">
        <v>198</v>
      </c>
    </row>
    <row r="782" spans="1:8" s="31" customFormat="1" ht="53.25" customHeight="1" x14ac:dyDescent="0.25">
      <c r="A782" s="113" t="s">
        <v>726</v>
      </c>
      <c r="B782" s="107" t="s">
        <v>400</v>
      </c>
      <c r="C782" s="107" t="s">
        <v>55</v>
      </c>
      <c r="D782" s="107" t="s">
        <v>729</v>
      </c>
      <c r="E782" s="107" t="s">
        <v>58</v>
      </c>
      <c r="F782" s="108">
        <f t="shared" ref="F782:H783" si="143">F783</f>
        <v>485</v>
      </c>
      <c r="G782" s="108">
        <f t="shared" si="143"/>
        <v>553</v>
      </c>
      <c r="H782" s="108">
        <f t="shared" si="143"/>
        <v>594</v>
      </c>
    </row>
    <row r="783" spans="1:8" s="31" customFormat="1" ht="25.5" customHeight="1" x14ac:dyDescent="0.25">
      <c r="A783" s="113" t="s">
        <v>67</v>
      </c>
      <c r="B783" s="107" t="s">
        <v>400</v>
      </c>
      <c r="C783" s="107" t="s">
        <v>55</v>
      </c>
      <c r="D783" s="107" t="s">
        <v>729</v>
      </c>
      <c r="E783" s="107" t="s">
        <v>68</v>
      </c>
      <c r="F783" s="108">
        <f t="shared" si="143"/>
        <v>485</v>
      </c>
      <c r="G783" s="108">
        <f t="shared" si="143"/>
        <v>553</v>
      </c>
      <c r="H783" s="108">
        <f t="shared" si="143"/>
        <v>594</v>
      </c>
    </row>
    <row r="784" spans="1:8" s="31" customFormat="1" ht="15.75" customHeight="1" x14ac:dyDescent="0.25">
      <c r="A784" s="113" t="s">
        <v>192</v>
      </c>
      <c r="B784" s="107" t="s">
        <v>400</v>
      </c>
      <c r="C784" s="107" t="s">
        <v>55</v>
      </c>
      <c r="D784" s="107" t="s">
        <v>729</v>
      </c>
      <c r="E784" s="107" t="s">
        <v>193</v>
      </c>
      <c r="F784" s="108">
        <v>485</v>
      </c>
      <c r="G784" s="108">
        <v>553</v>
      </c>
      <c r="H784" s="108">
        <v>594</v>
      </c>
    </row>
    <row r="785" spans="1:8" s="31" customFormat="1" ht="42.75" hidden="1" customHeight="1" x14ac:dyDescent="0.25">
      <c r="A785" s="113" t="s">
        <v>642</v>
      </c>
      <c r="B785" s="107" t="s">
        <v>400</v>
      </c>
      <c r="C785" s="107" t="s">
        <v>55</v>
      </c>
      <c r="D785" s="107" t="s">
        <v>680</v>
      </c>
      <c r="E785" s="107" t="s">
        <v>58</v>
      </c>
      <c r="F785" s="108">
        <f>F786+F788</f>
        <v>0</v>
      </c>
      <c r="G785" s="108">
        <v>0</v>
      </c>
      <c r="H785" s="108">
        <v>0</v>
      </c>
    </row>
    <row r="786" spans="1:8" s="31" customFormat="1" ht="30" hidden="1" customHeight="1" x14ac:dyDescent="0.25">
      <c r="A786" s="113" t="s">
        <v>77</v>
      </c>
      <c r="B786" s="107" t="s">
        <v>400</v>
      </c>
      <c r="C786" s="107" t="s">
        <v>55</v>
      </c>
      <c r="D786" s="107" t="s">
        <v>680</v>
      </c>
      <c r="E786" s="107" t="s">
        <v>78</v>
      </c>
      <c r="F786" s="108">
        <f>F787</f>
        <v>0</v>
      </c>
      <c r="G786" s="108">
        <v>0</v>
      </c>
      <c r="H786" s="108">
        <v>0</v>
      </c>
    </row>
    <row r="787" spans="1:8" s="31" customFormat="1" ht="29.25" hidden="1" customHeight="1" x14ac:dyDescent="0.25">
      <c r="A787" s="113" t="s">
        <v>79</v>
      </c>
      <c r="B787" s="107" t="s">
        <v>400</v>
      </c>
      <c r="C787" s="107" t="s">
        <v>55</v>
      </c>
      <c r="D787" s="107" t="s">
        <v>680</v>
      </c>
      <c r="E787" s="107" t="s">
        <v>80</v>
      </c>
      <c r="F787" s="108"/>
      <c r="G787" s="108"/>
      <c r="H787" s="108"/>
    </row>
    <row r="788" spans="1:8" s="31" customFormat="1" ht="18.75" hidden="1" customHeight="1" x14ac:dyDescent="0.25">
      <c r="A788" s="113" t="s">
        <v>81</v>
      </c>
      <c r="B788" s="107" t="s">
        <v>400</v>
      </c>
      <c r="C788" s="107" t="s">
        <v>55</v>
      </c>
      <c r="D788" s="107" t="s">
        <v>680</v>
      </c>
      <c r="E788" s="107" t="s">
        <v>82</v>
      </c>
      <c r="F788" s="108">
        <f>F789</f>
        <v>0</v>
      </c>
      <c r="G788" s="108">
        <v>0</v>
      </c>
      <c r="H788" s="108">
        <v>0</v>
      </c>
    </row>
    <row r="789" spans="1:8" s="31" customFormat="1" ht="21.75" hidden="1" customHeight="1" x14ac:dyDescent="0.25">
      <c r="A789" s="113" t="s">
        <v>83</v>
      </c>
      <c r="B789" s="107" t="s">
        <v>400</v>
      </c>
      <c r="C789" s="107" t="s">
        <v>55</v>
      </c>
      <c r="D789" s="107" t="s">
        <v>680</v>
      </c>
      <c r="E789" s="107" t="s">
        <v>84</v>
      </c>
      <c r="F789" s="108"/>
      <c r="G789" s="108"/>
      <c r="H789" s="108"/>
    </row>
    <row r="790" spans="1:8" s="31" customFormat="1" ht="29.25" hidden="1" customHeight="1" x14ac:dyDescent="0.25">
      <c r="A790" s="113"/>
      <c r="B790" s="107"/>
      <c r="C790" s="107"/>
      <c r="D790" s="107"/>
      <c r="E790" s="107"/>
      <c r="F790" s="108"/>
      <c r="G790" s="108"/>
      <c r="H790" s="108"/>
    </row>
    <row r="791" spans="1:8" s="31" customFormat="1" ht="54" customHeight="1" x14ac:dyDescent="0.25">
      <c r="A791" s="113" t="s">
        <v>188</v>
      </c>
      <c r="B791" s="107" t="s">
        <v>400</v>
      </c>
      <c r="C791" s="107" t="s">
        <v>55</v>
      </c>
      <c r="D791" s="107" t="s">
        <v>414</v>
      </c>
      <c r="E791" s="107" t="s">
        <v>58</v>
      </c>
      <c r="F791" s="108">
        <f t="shared" ref="F791:H792" si="144">F792</f>
        <v>445.2</v>
      </c>
      <c r="G791" s="108">
        <f t="shared" si="144"/>
        <v>445.2</v>
      </c>
      <c r="H791" s="108">
        <f t="shared" si="144"/>
        <v>245.2</v>
      </c>
    </row>
    <row r="792" spans="1:8" s="31" customFormat="1" ht="15" customHeight="1" x14ac:dyDescent="0.25">
      <c r="A792" s="113" t="s">
        <v>81</v>
      </c>
      <c r="B792" s="107" t="s">
        <v>400</v>
      </c>
      <c r="C792" s="107" t="s">
        <v>55</v>
      </c>
      <c r="D792" s="107" t="s">
        <v>414</v>
      </c>
      <c r="E792" s="107" t="s">
        <v>82</v>
      </c>
      <c r="F792" s="108">
        <f t="shared" si="144"/>
        <v>445.2</v>
      </c>
      <c r="G792" s="108">
        <f t="shared" si="144"/>
        <v>445.2</v>
      </c>
      <c r="H792" s="108">
        <f t="shared" si="144"/>
        <v>245.2</v>
      </c>
    </row>
    <row r="793" spans="1:8" s="31" customFormat="1" ht="15" customHeight="1" x14ac:dyDescent="0.25">
      <c r="A793" s="113" t="s">
        <v>83</v>
      </c>
      <c r="B793" s="107" t="s">
        <v>400</v>
      </c>
      <c r="C793" s="107" t="s">
        <v>55</v>
      </c>
      <c r="D793" s="107" t="s">
        <v>414</v>
      </c>
      <c r="E793" s="107" t="s">
        <v>84</v>
      </c>
      <c r="F793" s="108">
        <v>445.2</v>
      </c>
      <c r="G793" s="108">
        <v>445.2</v>
      </c>
      <c r="H793" s="108">
        <f>445.2-200</f>
        <v>245.2</v>
      </c>
    </row>
    <row r="794" spans="1:8" s="31" customFormat="1" ht="30.75" hidden="1" customHeight="1" x14ac:dyDescent="0.25">
      <c r="A794" s="113" t="s">
        <v>678</v>
      </c>
      <c r="B794" s="107" t="s">
        <v>400</v>
      </c>
      <c r="C794" s="107" t="s">
        <v>55</v>
      </c>
      <c r="D794" s="107" t="s">
        <v>679</v>
      </c>
      <c r="E794" s="107" t="s">
        <v>58</v>
      </c>
      <c r="F794" s="121">
        <f>F795</f>
        <v>0</v>
      </c>
      <c r="G794" s="108">
        <v>0</v>
      </c>
      <c r="H794" s="108">
        <v>0</v>
      </c>
    </row>
    <row r="795" spans="1:8" s="31" customFormat="1" ht="33" hidden="1" customHeight="1" x14ac:dyDescent="0.25">
      <c r="A795" s="113" t="s">
        <v>77</v>
      </c>
      <c r="B795" s="107" t="s">
        <v>400</v>
      </c>
      <c r="C795" s="107" t="s">
        <v>55</v>
      </c>
      <c r="D795" s="107" t="s">
        <v>679</v>
      </c>
      <c r="E795" s="107" t="s">
        <v>78</v>
      </c>
      <c r="F795" s="108">
        <f>F796</f>
        <v>0</v>
      </c>
      <c r="G795" s="108">
        <v>0</v>
      </c>
      <c r="H795" s="108">
        <v>0</v>
      </c>
    </row>
    <row r="796" spans="1:8" s="31" customFormat="1" ht="30.75" hidden="1" customHeight="1" x14ac:dyDescent="0.25">
      <c r="A796" s="113" t="s">
        <v>79</v>
      </c>
      <c r="B796" s="107" t="s">
        <v>400</v>
      </c>
      <c r="C796" s="107" t="s">
        <v>55</v>
      </c>
      <c r="D796" s="107" t="s">
        <v>679</v>
      </c>
      <c r="E796" s="107" t="s">
        <v>80</v>
      </c>
      <c r="F796" s="108"/>
      <c r="G796" s="108"/>
      <c r="H796" s="108"/>
    </row>
    <row r="797" spans="1:8" s="31" customFormat="1" ht="41.25" customHeight="1" x14ac:dyDescent="0.25">
      <c r="A797" s="113" t="s">
        <v>415</v>
      </c>
      <c r="B797" s="107" t="s">
        <v>400</v>
      </c>
      <c r="C797" s="107" t="s">
        <v>55</v>
      </c>
      <c r="D797" s="107" t="s">
        <v>416</v>
      </c>
      <c r="E797" s="107" t="s">
        <v>58</v>
      </c>
      <c r="F797" s="108">
        <f t="shared" ref="F797:H799" si="145">F798</f>
        <v>611</v>
      </c>
      <c r="G797" s="108">
        <f t="shared" si="145"/>
        <v>298.39999999999998</v>
      </c>
      <c r="H797" s="108">
        <f t="shared" si="145"/>
        <v>298.39999999999998</v>
      </c>
    </row>
    <row r="798" spans="1:8" s="31" customFormat="1" ht="27.75" customHeight="1" x14ac:dyDescent="0.25">
      <c r="A798" s="113" t="s">
        <v>190</v>
      </c>
      <c r="B798" s="107" t="s">
        <v>400</v>
      </c>
      <c r="C798" s="107" t="s">
        <v>55</v>
      </c>
      <c r="D798" s="107" t="s">
        <v>417</v>
      </c>
      <c r="E798" s="107" t="s">
        <v>58</v>
      </c>
      <c r="F798" s="108">
        <f t="shared" si="145"/>
        <v>611</v>
      </c>
      <c r="G798" s="108">
        <f t="shared" si="145"/>
        <v>298.39999999999998</v>
      </c>
      <c r="H798" s="108">
        <f t="shared" si="145"/>
        <v>298.39999999999998</v>
      </c>
    </row>
    <row r="799" spans="1:8" s="31" customFormat="1" ht="28.5" customHeight="1" x14ac:dyDescent="0.25">
      <c r="A799" s="113" t="s">
        <v>77</v>
      </c>
      <c r="B799" s="107" t="s">
        <v>400</v>
      </c>
      <c r="C799" s="107" t="s">
        <v>55</v>
      </c>
      <c r="D799" s="107" t="s">
        <v>417</v>
      </c>
      <c r="E799" s="107" t="s">
        <v>78</v>
      </c>
      <c r="F799" s="108">
        <f t="shared" si="145"/>
        <v>611</v>
      </c>
      <c r="G799" s="108">
        <f t="shared" si="145"/>
        <v>298.39999999999998</v>
      </c>
      <c r="H799" s="108">
        <f t="shared" si="145"/>
        <v>298.39999999999998</v>
      </c>
    </row>
    <row r="800" spans="1:8" s="31" customFormat="1" ht="30.75" customHeight="1" x14ac:dyDescent="0.25">
      <c r="A800" s="113" t="s">
        <v>79</v>
      </c>
      <c r="B800" s="107" t="s">
        <v>400</v>
      </c>
      <c r="C800" s="107" t="s">
        <v>55</v>
      </c>
      <c r="D800" s="107" t="s">
        <v>417</v>
      </c>
      <c r="E800" s="107" t="s">
        <v>80</v>
      </c>
      <c r="F800" s="108">
        <v>611</v>
      </c>
      <c r="G800" s="108">
        <f>398.4-100</f>
        <v>298.39999999999998</v>
      </c>
      <c r="H800" s="108">
        <v>298.39999999999998</v>
      </c>
    </row>
    <row r="801" spans="1:8" s="31" customFormat="1" ht="30.75" hidden="1" customHeight="1" x14ac:dyDescent="0.25">
      <c r="A801" s="113"/>
      <c r="B801" s="107"/>
      <c r="C801" s="107"/>
      <c r="D801" s="107"/>
      <c r="E801" s="107"/>
      <c r="F801" s="108"/>
      <c r="G801" s="108"/>
      <c r="H801" s="108"/>
    </row>
    <row r="802" spans="1:8" s="31" customFormat="1" ht="30.75" hidden="1" customHeight="1" x14ac:dyDescent="0.25">
      <c r="A802" s="113"/>
      <c r="B802" s="107"/>
      <c r="C802" s="107"/>
      <c r="D802" s="107"/>
      <c r="E802" s="107"/>
      <c r="F802" s="108"/>
      <c r="G802" s="108"/>
      <c r="H802" s="108"/>
    </row>
    <row r="803" spans="1:8" s="31" customFormat="1" ht="30.75" hidden="1" customHeight="1" x14ac:dyDescent="0.25">
      <c r="A803" s="113"/>
      <c r="B803" s="107"/>
      <c r="C803" s="107"/>
      <c r="D803" s="107"/>
      <c r="E803" s="107"/>
      <c r="F803" s="108"/>
      <c r="G803" s="108"/>
      <c r="H803" s="108"/>
    </row>
    <row r="804" spans="1:8" s="31" customFormat="1" ht="46.5" customHeight="1" x14ac:dyDescent="0.25">
      <c r="A804" s="113" t="s">
        <v>866</v>
      </c>
      <c r="B804" s="107" t="s">
        <v>400</v>
      </c>
      <c r="C804" s="107" t="s">
        <v>55</v>
      </c>
      <c r="D804" s="107" t="s">
        <v>867</v>
      </c>
      <c r="E804" s="107" t="s">
        <v>58</v>
      </c>
      <c r="F804" s="108">
        <f>F805</f>
        <v>574.9</v>
      </c>
      <c r="G804" s="108">
        <v>0</v>
      </c>
      <c r="H804" s="108">
        <v>0</v>
      </c>
    </row>
    <row r="805" spans="1:8" s="31" customFormat="1" ht="85.5" customHeight="1" x14ac:dyDescent="0.25">
      <c r="A805" s="113" t="s">
        <v>868</v>
      </c>
      <c r="B805" s="107" t="s">
        <v>400</v>
      </c>
      <c r="C805" s="107" t="s">
        <v>55</v>
      </c>
      <c r="D805" s="107" t="s">
        <v>869</v>
      </c>
      <c r="E805" s="107" t="s">
        <v>58</v>
      </c>
      <c r="F805" s="108">
        <f>F806</f>
        <v>574.9</v>
      </c>
      <c r="G805" s="108">
        <v>0</v>
      </c>
      <c r="H805" s="108">
        <v>0</v>
      </c>
    </row>
    <row r="806" spans="1:8" s="31" customFormat="1" ht="30.75" customHeight="1" x14ac:dyDescent="0.25">
      <c r="A806" s="113" t="s">
        <v>77</v>
      </c>
      <c r="B806" s="107" t="s">
        <v>400</v>
      </c>
      <c r="C806" s="107" t="s">
        <v>55</v>
      </c>
      <c r="D806" s="107" t="s">
        <v>869</v>
      </c>
      <c r="E806" s="107" t="s">
        <v>78</v>
      </c>
      <c r="F806" s="108">
        <f>F807</f>
        <v>574.9</v>
      </c>
      <c r="G806" s="108">
        <v>0</v>
      </c>
      <c r="H806" s="108">
        <v>0</v>
      </c>
    </row>
    <row r="807" spans="1:8" s="31" customFormat="1" ht="30.75" customHeight="1" x14ac:dyDescent="0.25">
      <c r="A807" s="113" t="s">
        <v>79</v>
      </c>
      <c r="B807" s="107" t="s">
        <v>400</v>
      </c>
      <c r="C807" s="107" t="s">
        <v>55</v>
      </c>
      <c r="D807" s="107" t="s">
        <v>869</v>
      </c>
      <c r="E807" s="107" t="s">
        <v>80</v>
      </c>
      <c r="F807" s="108">
        <v>574.9</v>
      </c>
      <c r="G807" s="108">
        <v>0</v>
      </c>
      <c r="H807" s="108">
        <v>0</v>
      </c>
    </row>
    <row r="808" spans="1:8" s="31" customFormat="1" ht="59.25" customHeight="1" x14ac:dyDescent="0.25">
      <c r="A808" s="113" t="s">
        <v>157</v>
      </c>
      <c r="B808" s="107" t="s">
        <v>400</v>
      </c>
      <c r="C808" s="107" t="s">
        <v>55</v>
      </c>
      <c r="D808" s="107" t="s">
        <v>158</v>
      </c>
      <c r="E808" s="107" t="s">
        <v>58</v>
      </c>
      <c r="F808" s="108">
        <f>F809</f>
        <v>83.6</v>
      </c>
      <c r="G808" s="108">
        <f t="shared" ref="G808:H812" si="146">G809</f>
        <v>0</v>
      </c>
      <c r="H808" s="108">
        <f t="shared" si="146"/>
        <v>0</v>
      </c>
    </row>
    <row r="809" spans="1:8" s="31" customFormat="1" ht="40.5" customHeight="1" x14ac:dyDescent="0.25">
      <c r="A809" s="113" t="s">
        <v>159</v>
      </c>
      <c r="B809" s="107" t="s">
        <v>400</v>
      </c>
      <c r="C809" s="107" t="s">
        <v>55</v>
      </c>
      <c r="D809" s="107" t="s">
        <v>160</v>
      </c>
      <c r="E809" s="107" t="s">
        <v>58</v>
      </c>
      <c r="F809" s="108">
        <f>F810</f>
        <v>83.6</v>
      </c>
      <c r="G809" s="108">
        <f t="shared" si="146"/>
        <v>0</v>
      </c>
      <c r="H809" s="108">
        <f t="shared" si="146"/>
        <v>0</v>
      </c>
    </row>
    <row r="810" spans="1:8" s="31" customFormat="1" ht="42" customHeight="1" x14ac:dyDescent="0.25">
      <c r="A810" s="113" t="s">
        <v>795</v>
      </c>
      <c r="B810" s="107" t="s">
        <v>400</v>
      </c>
      <c r="C810" s="107" t="s">
        <v>55</v>
      </c>
      <c r="D810" s="107" t="s">
        <v>162</v>
      </c>
      <c r="E810" s="107" t="s">
        <v>58</v>
      </c>
      <c r="F810" s="108">
        <f>F811</f>
        <v>83.6</v>
      </c>
      <c r="G810" s="108">
        <f t="shared" si="146"/>
        <v>0</v>
      </c>
      <c r="H810" s="108">
        <f t="shared" si="146"/>
        <v>0</v>
      </c>
    </row>
    <row r="811" spans="1:8" s="31" customFormat="1" ht="15.75" customHeight="1" x14ac:dyDescent="0.25">
      <c r="A811" s="113" t="s">
        <v>134</v>
      </c>
      <c r="B811" s="107" t="s">
        <v>400</v>
      </c>
      <c r="C811" s="107" t="s">
        <v>55</v>
      </c>
      <c r="D811" s="107" t="s">
        <v>163</v>
      </c>
      <c r="E811" s="107" t="s">
        <v>58</v>
      </c>
      <c r="F811" s="108">
        <f>F812</f>
        <v>83.6</v>
      </c>
      <c r="G811" s="108">
        <f t="shared" si="146"/>
        <v>0</v>
      </c>
      <c r="H811" s="108">
        <f t="shared" si="146"/>
        <v>0</v>
      </c>
    </row>
    <row r="812" spans="1:8" s="31" customFormat="1" ht="27" customHeight="1" x14ac:dyDescent="0.25">
      <c r="A812" s="113" t="s">
        <v>77</v>
      </c>
      <c r="B812" s="107" t="s">
        <v>400</v>
      </c>
      <c r="C812" s="107" t="s">
        <v>55</v>
      </c>
      <c r="D812" s="107" t="s">
        <v>163</v>
      </c>
      <c r="E812" s="107" t="s">
        <v>78</v>
      </c>
      <c r="F812" s="108">
        <f>F813</f>
        <v>83.6</v>
      </c>
      <c r="G812" s="108">
        <f t="shared" si="146"/>
        <v>0</v>
      </c>
      <c r="H812" s="108">
        <f t="shared" si="146"/>
        <v>0</v>
      </c>
    </row>
    <row r="813" spans="1:8" s="31" customFormat="1" ht="27.75" customHeight="1" x14ac:dyDescent="0.25">
      <c r="A813" s="113" t="s">
        <v>79</v>
      </c>
      <c r="B813" s="107" t="s">
        <v>400</v>
      </c>
      <c r="C813" s="107" t="s">
        <v>55</v>
      </c>
      <c r="D813" s="107" t="s">
        <v>163</v>
      </c>
      <c r="E813" s="107" t="s">
        <v>80</v>
      </c>
      <c r="F813" s="108">
        <v>83.6</v>
      </c>
      <c r="G813" s="108">
        <v>0</v>
      </c>
      <c r="H813" s="108">
        <v>0</v>
      </c>
    </row>
    <row r="814" spans="1:8" s="31" customFormat="1" ht="58.5" customHeight="1" x14ac:dyDescent="0.25">
      <c r="A814" s="113" t="s">
        <v>749</v>
      </c>
      <c r="B814" s="107" t="s">
        <v>400</v>
      </c>
      <c r="C814" s="107" t="s">
        <v>55</v>
      </c>
      <c r="D814" s="107" t="s">
        <v>746</v>
      </c>
      <c r="E814" s="107" t="s">
        <v>58</v>
      </c>
      <c r="F814" s="108">
        <v>0</v>
      </c>
      <c r="G814" s="108">
        <f>G815</f>
        <v>77.2</v>
      </c>
      <c r="H814" s="108">
        <v>0</v>
      </c>
    </row>
    <row r="815" spans="1:8" s="31" customFormat="1" ht="27.75" customHeight="1" x14ac:dyDescent="0.25">
      <c r="A815" s="113" t="s">
        <v>134</v>
      </c>
      <c r="B815" s="107" t="s">
        <v>400</v>
      </c>
      <c r="C815" s="107" t="s">
        <v>55</v>
      </c>
      <c r="D815" s="107" t="s">
        <v>747</v>
      </c>
      <c r="E815" s="107" t="s">
        <v>58</v>
      </c>
      <c r="F815" s="108">
        <v>0</v>
      </c>
      <c r="G815" s="108">
        <f>G816</f>
        <v>77.2</v>
      </c>
      <c r="H815" s="108">
        <v>0</v>
      </c>
    </row>
    <row r="816" spans="1:8" s="31" customFormat="1" ht="27.75" customHeight="1" x14ac:dyDescent="0.25">
      <c r="A816" s="113" t="s">
        <v>77</v>
      </c>
      <c r="B816" s="107" t="s">
        <v>400</v>
      </c>
      <c r="C816" s="107" t="s">
        <v>55</v>
      </c>
      <c r="D816" s="107" t="s">
        <v>747</v>
      </c>
      <c r="E816" s="107" t="s">
        <v>78</v>
      </c>
      <c r="F816" s="108">
        <v>0</v>
      </c>
      <c r="G816" s="108">
        <f>G817</f>
        <v>77.2</v>
      </c>
      <c r="H816" s="108">
        <v>0</v>
      </c>
    </row>
    <row r="817" spans="1:8" s="31" customFormat="1" ht="27.75" customHeight="1" x14ac:dyDescent="0.25">
      <c r="A817" s="113" t="s">
        <v>79</v>
      </c>
      <c r="B817" s="107" t="s">
        <v>400</v>
      </c>
      <c r="C817" s="107" t="s">
        <v>55</v>
      </c>
      <c r="D817" s="107" t="s">
        <v>747</v>
      </c>
      <c r="E817" s="107" t="s">
        <v>80</v>
      </c>
      <c r="F817" s="108">
        <v>0</v>
      </c>
      <c r="G817" s="108">
        <v>77.2</v>
      </c>
      <c r="H817" s="108">
        <v>0</v>
      </c>
    </row>
    <row r="818" spans="1:8" s="31" customFormat="1" ht="15" x14ac:dyDescent="0.25">
      <c r="A818" s="113" t="s">
        <v>418</v>
      </c>
      <c r="B818" s="107" t="s">
        <v>419</v>
      </c>
      <c r="C818" s="107" t="s">
        <v>56</v>
      </c>
      <c r="D818" s="107" t="s">
        <v>57</v>
      </c>
      <c r="E818" s="107" t="s">
        <v>58</v>
      </c>
      <c r="F818" s="108">
        <f>F819+F824+F832</f>
        <v>561.6</v>
      </c>
      <c r="G818" s="108">
        <f>G819+G824+G832</f>
        <v>526.20000000000005</v>
      </c>
      <c r="H818" s="108">
        <f>H819+H824+H832</f>
        <v>505.1</v>
      </c>
    </row>
    <row r="819" spans="1:8" s="31" customFormat="1" ht="15" hidden="1" x14ac:dyDescent="0.25">
      <c r="A819" s="113" t="s">
        <v>420</v>
      </c>
      <c r="B819" s="107" t="s">
        <v>419</v>
      </c>
      <c r="C819" s="107" t="s">
        <v>55</v>
      </c>
      <c r="D819" s="107" t="s">
        <v>57</v>
      </c>
      <c r="E819" s="107" t="s">
        <v>58</v>
      </c>
      <c r="F819" s="108">
        <f t="shared" ref="F819:H822" si="147">F820</f>
        <v>0</v>
      </c>
      <c r="G819" s="108">
        <f t="shared" si="147"/>
        <v>0</v>
      </c>
      <c r="H819" s="108">
        <f t="shared" si="147"/>
        <v>0</v>
      </c>
    </row>
    <row r="820" spans="1:8" s="33" customFormat="1" ht="26.25" hidden="1" x14ac:dyDescent="0.25">
      <c r="A820" s="113" t="s">
        <v>289</v>
      </c>
      <c r="B820" s="107" t="s">
        <v>419</v>
      </c>
      <c r="C820" s="107" t="s">
        <v>55</v>
      </c>
      <c r="D820" s="107" t="s">
        <v>290</v>
      </c>
      <c r="E820" s="107" t="s">
        <v>58</v>
      </c>
      <c r="F820" s="108">
        <f t="shared" si="147"/>
        <v>0</v>
      </c>
      <c r="G820" s="108">
        <f t="shared" si="147"/>
        <v>0</v>
      </c>
      <c r="H820" s="108">
        <f t="shared" si="147"/>
        <v>0</v>
      </c>
    </row>
    <row r="821" spans="1:8" s="33" customFormat="1" ht="15" hidden="1" x14ac:dyDescent="0.25">
      <c r="A821" s="113" t="s">
        <v>421</v>
      </c>
      <c r="B821" s="107" t="s">
        <v>419</v>
      </c>
      <c r="C821" s="107" t="s">
        <v>55</v>
      </c>
      <c r="D821" s="107" t="s">
        <v>422</v>
      </c>
      <c r="E821" s="107" t="s">
        <v>58</v>
      </c>
      <c r="F821" s="108">
        <f t="shared" si="147"/>
        <v>0</v>
      </c>
      <c r="G821" s="108">
        <f t="shared" si="147"/>
        <v>0</v>
      </c>
      <c r="H821" s="108">
        <f t="shared" si="147"/>
        <v>0</v>
      </c>
    </row>
    <row r="822" spans="1:8" s="32" customFormat="1" ht="21" hidden="1" customHeight="1" x14ac:dyDescent="0.25">
      <c r="A822" s="113" t="s">
        <v>423</v>
      </c>
      <c r="B822" s="107" t="s">
        <v>419</v>
      </c>
      <c r="C822" s="107" t="s">
        <v>55</v>
      </c>
      <c r="D822" s="107" t="s">
        <v>422</v>
      </c>
      <c r="E822" s="107" t="s">
        <v>424</v>
      </c>
      <c r="F822" s="108">
        <f t="shared" si="147"/>
        <v>0</v>
      </c>
      <c r="G822" s="108">
        <f t="shared" si="147"/>
        <v>0</v>
      </c>
      <c r="H822" s="108">
        <f t="shared" si="147"/>
        <v>0</v>
      </c>
    </row>
    <row r="823" spans="1:8" s="32" customFormat="1" ht="26.25" hidden="1" x14ac:dyDescent="0.25">
      <c r="A823" s="113" t="s">
        <v>425</v>
      </c>
      <c r="B823" s="107" t="s">
        <v>419</v>
      </c>
      <c r="C823" s="107" t="s">
        <v>55</v>
      </c>
      <c r="D823" s="107" t="s">
        <v>422</v>
      </c>
      <c r="E823" s="107" t="s">
        <v>426</v>
      </c>
      <c r="F823" s="108"/>
      <c r="G823" s="108"/>
      <c r="H823" s="108"/>
    </row>
    <row r="824" spans="1:8" s="32" customFormat="1" ht="15" x14ac:dyDescent="0.25">
      <c r="A824" s="113" t="s">
        <v>427</v>
      </c>
      <c r="B824" s="107" t="s">
        <v>419</v>
      </c>
      <c r="C824" s="107" t="s">
        <v>196</v>
      </c>
      <c r="D824" s="107" t="s">
        <v>57</v>
      </c>
      <c r="E824" s="107" t="s">
        <v>58</v>
      </c>
      <c r="F824" s="108">
        <f t="shared" ref="F824:G825" si="148">F825</f>
        <v>174.79999999999998</v>
      </c>
      <c r="G824" s="108">
        <f t="shared" si="148"/>
        <v>181.3</v>
      </c>
      <c r="H824" s="108">
        <f>H825</f>
        <v>188</v>
      </c>
    </row>
    <row r="825" spans="1:8" s="31" customFormat="1" ht="26.25" x14ac:dyDescent="0.25">
      <c r="A825" s="113" t="s">
        <v>289</v>
      </c>
      <c r="B825" s="107" t="s">
        <v>419</v>
      </c>
      <c r="C825" s="107" t="s">
        <v>196</v>
      </c>
      <c r="D825" s="107" t="s">
        <v>290</v>
      </c>
      <c r="E825" s="107" t="s">
        <v>58</v>
      </c>
      <c r="F825" s="108">
        <f t="shared" si="148"/>
        <v>174.79999999999998</v>
      </c>
      <c r="G825" s="108">
        <f t="shared" si="148"/>
        <v>181.3</v>
      </c>
      <c r="H825" s="108">
        <f>H826</f>
        <v>188</v>
      </c>
    </row>
    <row r="826" spans="1:8" s="33" customFormat="1" ht="55.5" customHeight="1" x14ac:dyDescent="0.25">
      <c r="A826" s="113" t="s">
        <v>812</v>
      </c>
      <c r="B826" s="107" t="s">
        <v>419</v>
      </c>
      <c r="C826" s="107" t="s">
        <v>196</v>
      </c>
      <c r="D826" s="107" t="s">
        <v>428</v>
      </c>
      <c r="E826" s="107" t="s">
        <v>58</v>
      </c>
      <c r="F826" s="108">
        <f>F828+F830</f>
        <v>174.79999999999998</v>
      </c>
      <c r="G826" s="108">
        <f>G828+G830</f>
        <v>181.3</v>
      </c>
      <c r="H826" s="108">
        <f>H827+H829</f>
        <v>188</v>
      </c>
    </row>
    <row r="827" spans="1:8" s="33" customFormat="1" ht="27" customHeight="1" x14ac:dyDescent="0.25">
      <c r="A827" s="113" t="s">
        <v>77</v>
      </c>
      <c r="B827" s="107" t="s">
        <v>419</v>
      </c>
      <c r="C827" s="107" t="s">
        <v>196</v>
      </c>
      <c r="D827" s="107" t="s">
        <v>428</v>
      </c>
      <c r="E827" s="107" t="s">
        <v>78</v>
      </c>
      <c r="F827" s="108">
        <f>F828</f>
        <v>3.1</v>
      </c>
      <c r="G827" s="108">
        <f>G828</f>
        <v>3.3</v>
      </c>
      <c r="H827" s="108">
        <f>H828</f>
        <v>3.4</v>
      </c>
    </row>
    <row r="828" spans="1:8" s="33" customFormat="1" ht="27.75" customHeight="1" x14ac:dyDescent="0.25">
      <c r="A828" s="113" t="s">
        <v>79</v>
      </c>
      <c r="B828" s="107" t="s">
        <v>419</v>
      </c>
      <c r="C828" s="107" t="s">
        <v>196</v>
      </c>
      <c r="D828" s="107" t="s">
        <v>428</v>
      </c>
      <c r="E828" s="107" t="s">
        <v>80</v>
      </c>
      <c r="F828" s="108">
        <v>3.1</v>
      </c>
      <c r="G828" s="108">
        <v>3.3</v>
      </c>
      <c r="H828" s="108">
        <v>3.4</v>
      </c>
    </row>
    <row r="829" spans="1:8" s="32" customFormat="1" ht="14.25" customHeight="1" x14ac:dyDescent="0.25">
      <c r="A829" s="113" t="s">
        <v>423</v>
      </c>
      <c r="B829" s="107" t="s">
        <v>419</v>
      </c>
      <c r="C829" s="107" t="s">
        <v>196</v>
      </c>
      <c r="D829" s="107" t="s">
        <v>428</v>
      </c>
      <c r="E829" s="107" t="s">
        <v>424</v>
      </c>
      <c r="F829" s="108">
        <f>F830</f>
        <v>171.7</v>
      </c>
      <c r="G829" s="108">
        <f>G830</f>
        <v>178</v>
      </c>
      <c r="H829" s="108">
        <f>H830</f>
        <v>184.6</v>
      </c>
    </row>
    <row r="830" spans="1:8" s="32" customFormat="1" ht="28.5" customHeight="1" x14ac:dyDescent="0.25">
      <c r="A830" s="113" t="s">
        <v>425</v>
      </c>
      <c r="B830" s="107" t="s">
        <v>419</v>
      </c>
      <c r="C830" s="107" t="s">
        <v>196</v>
      </c>
      <c r="D830" s="107" t="s">
        <v>428</v>
      </c>
      <c r="E830" s="107" t="s">
        <v>426</v>
      </c>
      <c r="F830" s="108">
        <v>171.7</v>
      </c>
      <c r="G830" s="108">
        <v>178</v>
      </c>
      <c r="H830" s="108">
        <v>184.6</v>
      </c>
    </row>
    <row r="831" spans="1:8" s="32" customFormat="1" ht="14.25" hidden="1" customHeight="1" x14ac:dyDescent="0.25">
      <c r="A831" s="113"/>
      <c r="B831" s="107"/>
      <c r="C831" s="107"/>
      <c r="D831" s="107"/>
      <c r="E831" s="107"/>
      <c r="F831" s="108">
        <f>G831/1000</f>
        <v>0</v>
      </c>
      <c r="G831" s="108">
        <f>H831/1000</f>
        <v>0</v>
      </c>
      <c r="H831" s="108">
        <f>I831/1000</f>
        <v>0</v>
      </c>
    </row>
    <row r="832" spans="1:8" s="31" customFormat="1" ht="18.75" customHeight="1" x14ac:dyDescent="0.25">
      <c r="A832" s="113" t="s">
        <v>429</v>
      </c>
      <c r="B832" s="107" t="s">
        <v>419</v>
      </c>
      <c r="C832" s="107" t="s">
        <v>72</v>
      </c>
      <c r="D832" s="107" t="s">
        <v>57</v>
      </c>
      <c r="E832" s="107" t="s">
        <v>58</v>
      </c>
      <c r="F832" s="108">
        <f>F833</f>
        <v>386.8</v>
      </c>
      <c r="G832" s="108">
        <f>G833</f>
        <v>344.9</v>
      </c>
      <c r="H832" s="108">
        <f>H833</f>
        <v>317.10000000000002</v>
      </c>
    </row>
    <row r="833" spans="1:8" s="31" customFormat="1" ht="26.25" x14ac:dyDescent="0.25">
      <c r="A833" s="113" t="s">
        <v>289</v>
      </c>
      <c r="B833" s="107" t="s">
        <v>419</v>
      </c>
      <c r="C833" s="107" t="s">
        <v>72</v>
      </c>
      <c r="D833" s="107" t="s">
        <v>290</v>
      </c>
      <c r="E833" s="107" t="s">
        <v>58</v>
      </c>
      <c r="F833" s="108">
        <f>F837+F834</f>
        <v>386.8</v>
      </c>
      <c r="G833" s="108">
        <f>G837+G834</f>
        <v>344.9</v>
      </c>
      <c r="H833" s="108">
        <f>H837+H834</f>
        <v>317.10000000000002</v>
      </c>
    </row>
    <row r="834" spans="1:8" s="31" customFormat="1" ht="90" hidden="1" x14ac:dyDescent="0.25">
      <c r="A834" s="113" t="s">
        <v>96</v>
      </c>
      <c r="B834" s="107" t="s">
        <v>419</v>
      </c>
      <c r="C834" s="107" t="s">
        <v>72</v>
      </c>
      <c r="D834" s="107" t="s">
        <v>97</v>
      </c>
      <c r="E834" s="107" t="s">
        <v>58</v>
      </c>
      <c r="F834" s="108">
        <f t="shared" ref="F834:H835" si="149">F835</f>
        <v>0</v>
      </c>
      <c r="G834" s="108">
        <f t="shared" si="149"/>
        <v>0</v>
      </c>
      <c r="H834" s="108">
        <f t="shared" si="149"/>
        <v>0</v>
      </c>
    </row>
    <row r="835" spans="1:8" s="31" customFormat="1" ht="26.25" hidden="1" x14ac:dyDescent="0.25">
      <c r="A835" s="113" t="s">
        <v>77</v>
      </c>
      <c r="B835" s="107" t="s">
        <v>419</v>
      </c>
      <c r="C835" s="107" t="s">
        <v>72</v>
      </c>
      <c r="D835" s="107" t="s">
        <v>97</v>
      </c>
      <c r="E835" s="107" t="s">
        <v>78</v>
      </c>
      <c r="F835" s="108">
        <f t="shared" si="149"/>
        <v>0</v>
      </c>
      <c r="G835" s="108">
        <f t="shared" si="149"/>
        <v>0</v>
      </c>
      <c r="H835" s="108">
        <f t="shared" si="149"/>
        <v>0</v>
      </c>
    </row>
    <row r="836" spans="1:8" s="31" customFormat="1" ht="39" hidden="1" x14ac:dyDescent="0.25">
      <c r="A836" s="113" t="s">
        <v>79</v>
      </c>
      <c r="B836" s="107" t="s">
        <v>419</v>
      </c>
      <c r="C836" s="107" t="s">
        <v>72</v>
      </c>
      <c r="D836" s="107" t="s">
        <v>97</v>
      </c>
      <c r="E836" s="107" t="s">
        <v>80</v>
      </c>
      <c r="F836" s="108">
        <f>4.9-4.9</f>
        <v>0</v>
      </c>
      <c r="G836" s="108">
        <f>4.9-4.9</f>
        <v>0</v>
      </c>
      <c r="H836" s="108">
        <f>4.9-4.9</f>
        <v>0</v>
      </c>
    </row>
    <row r="837" spans="1:8" s="31" customFormat="1" ht="54" customHeight="1" x14ac:dyDescent="0.25">
      <c r="A837" s="113" t="s">
        <v>430</v>
      </c>
      <c r="B837" s="107" t="s">
        <v>419</v>
      </c>
      <c r="C837" s="107" t="s">
        <v>72</v>
      </c>
      <c r="D837" s="107" t="s">
        <v>431</v>
      </c>
      <c r="E837" s="107" t="s">
        <v>58</v>
      </c>
      <c r="F837" s="108">
        <f t="shared" ref="F837:H838" si="150">F838</f>
        <v>386.8</v>
      </c>
      <c r="G837" s="108">
        <f t="shared" si="150"/>
        <v>344.9</v>
      </c>
      <c r="H837" s="108">
        <f t="shared" si="150"/>
        <v>317.10000000000002</v>
      </c>
    </row>
    <row r="838" spans="1:8" s="31" customFormat="1" ht="15" x14ac:dyDescent="0.25">
      <c r="A838" s="113" t="s">
        <v>432</v>
      </c>
      <c r="B838" s="107" t="s">
        <v>419</v>
      </c>
      <c r="C838" s="107" t="s">
        <v>72</v>
      </c>
      <c r="D838" s="107" t="s">
        <v>431</v>
      </c>
      <c r="E838" s="107" t="s">
        <v>424</v>
      </c>
      <c r="F838" s="108">
        <f t="shared" si="150"/>
        <v>386.8</v>
      </c>
      <c r="G838" s="108">
        <f t="shared" si="150"/>
        <v>344.9</v>
      </c>
      <c r="H838" s="108">
        <f t="shared" si="150"/>
        <v>317.10000000000002</v>
      </c>
    </row>
    <row r="839" spans="1:8" s="31" customFormat="1" ht="26.25" x14ac:dyDescent="0.25">
      <c r="A839" s="113" t="s">
        <v>425</v>
      </c>
      <c r="B839" s="107" t="s">
        <v>419</v>
      </c>
      <c r="C839" s="107" t="s">
        <v>72</v>
      </c>
      <c r="D839" s="107" t="s">
        <v>431</v>
      </c>
      <c r="E839" s="107" t="s">
        <v>426</v>
      </c>
      <c r="F839" s="108">
        <v>386.8</v>
      </c>
      <c r="G839" s="108">
        <v>344.9</v>
      </c>
      <c r="H839" s="108">
        <v>317.10000000000002</v>
      </c>
    </row>
    <row r="840" spans="1:8" s="31" customFormat="1" ht="15" hidden="1" x14ac:dyDescent="0.25">
      <c r="A840" s="113" t="s">
        <v>433</v>
      </c>
      <c r="B840" s="107" t="s">
        <v>419</v>
      </c>
      <c r="C840" s="107" t="s">
        <v>109</v>
      </c>
      <c r="D840" s="107" t="s">
        <v>57</v>
      </c>
      <c r="E840" s="107" t="s">
        <v>58</v>
      </c>
      <c r="F840" s="108">
        <f t="shared" ref="F840:H843" si="151">F841</f>
        <v>0</v>
      </c>
      <c r="G840" s="108">
        <f t="shared" si="151"/>
        <v>0</v>
      </c>
      <c r="H840" s="108">
        <f t="shared" si="151"/>
        <v>0</v>
      </c>
    </row>
    <row r="841" spans="1:8" s="31" customFormat="1" ht="26.25" hidden="1" x14ac:dyDescent="0.25">
      <c r="A841" s="113" t="s">
        <v>289</v>
      </c>
      <c r="B841" s="107" t="s">
        <v>419</v>
      </c>
      <c r="C841" s="107" t="s">
        <v>109</v>
      </c>
      <c r="D841" s="107" t="s">
        <v>290</v>
      </c>
      <c r="E841" s="107" t="s">
        <v>58</v>
      </c>
      <c r="F841" s="108">
        <f t="shared" si="151"/>
        <v>0</v>
      </c>
      <c r="G841" s="108">
        <f t="shared" si="151"/>
        <v>0</v>
      </c>
      <c r="H841" s="108">
        <f t="shared" si="151"/>
        <v>0</v>
      </c>
    </row>
    <row r="842" spans="1:8" s="31" customFormat="1" ht="26.25" hidden="1" x14ac:dyDescent="0.25">
      <c r="A842" s="113" t="s">
        <v>434</v>
      </c>
      <c r="B842" s="107" t="s">
        <v>419</v>
      </c>
      <c r="C842" s="107" t="s">
        <v>109</v>
      </c>
      <c r="D842" s="107" t="s">
        <v>435</v>
      </c>
      <c r="E842" s="107" t="s">
        <v>58</v>
      </c>
      <c r="F842" s="108">
        <f t="shared" si="151"/>
        <v>0</v>
      </c>
      <c r="G842" s="108">
        <f t="shared" si="151"/>
        <v>0</v>
      </c>
      <c r="H842" s="108">
        <f t="shared" si="151"/>
        <v>0</v>
      </c>
    </row>
    <row r="843" spans="1:8" s="31" customFormat="1" ht="15" hidden="1" x14ac:dyDescent="0.25">
      <c r="A843" s="113" t="s">
        <v>432</v>
      </c>
      <c r="B843" s="107" t="s">
        <v>419</v>
      </c>
      <c r="C843" s="107" t="s">
        <v>109</v>
      </c>
      <c r="D843" s="107" t="s">
        <v>435</v>
      </c>
      <c r="E843" s="107" t="s">
        <v>424</v>
      </c>
      <c r="F843" s="108">
        <f t="shared" si="151"/>
        <v>0</v>
      </c>
      <c r="G843" s="108">
        <f t="shared" si="151"/>
        <v>0</v>
      </c>
      <c r="H843" s="108">
        <f t="shared" si="151"/>
        <v>0</v>
      </c>
    </row>
    <row r="844" spans="1:8" s="31" customFormat="1" ht="15.75" hidden="1" customHeight="1" x14ac:dyDescent="0.25">
      <c r="A844" s="113" t="s">
        <v>425</v>
      </c>
      <c r="B844" s="107" t="s">
        <v>419</v>
      </c>
      <c r="C844" s="107" t="s">
        <v>109</v>
      </c>
      <c r="D844" s="107" t="s">
        <v>435</v>
      </c>
      <c r="E844" s="107" t="s">
        <v>426</v>
      </c>
      <c r="F844" s="108">
        <v>0</v>
      </c>
      <c r="G844" s="108">
        <v>0</v>
      </c>
      <c r="H844" s="108">
        <v>0</v>
      </c>
    </row>
    <row r="845" spans="1:8" s="31" customFormat="1" ht="15.75" customHeight="1" x14ac:dyDescent="0.25">
      <c r="A845" s="113" t="s">
        <v>436</v>
      </c>
      <c r="B845" s="107" t="s">
        <v>119</v>
      </c>
      <c r="C845" s="107" t="s">
        <v>56</v>
      </c>
      <c r="D845" s="107" t="s">
        <v>57</v>
      </c>
      <c r="E845" s="107" t="s">
        <v>58</v>
      </c>
      <c r="F845" s="108">
        <f t="shared" ref="F845:H846" si="152">F846</f>
        <v>378</v>
      </c>
      <c r="G845" s="108">
        <f t="shared" si="152"/>
        <v>369</v>
      </c>
      <c r="H845" s="108">
        <f t="shared" si="152"/>
        <v>278.2</v>
      </c>
    </row>
    <row r="846" spans="1:8" s="31" customFormat="1" ht="15.75" customHeight="1" x14ac:dyDescent="0.25">
      <c r="A846" s="113" t="s">
        <v>437</v>
      </c>
      <c r="B846" s="107" t="s">
        <v>119</v>
      </c>
      <c r="C846" s="107" t="s">
        <v>60</v>
      </c>
      <c r="D846" s="107" t="s">
        <v>57</v>
      </c>
      <c r="E846" s="107" t="s">
        <v>58</v>
      </c>
      <c r="F846" s="108">
        <f t="shared" si="152"/>
        <v>378</v>
      </c>
      <c r="G846" s="108">
        <f>G879</f>
        <v>369</v>
      </c>
      <c r="H846" s="108">
        <f>H879</f>
        <v>278.2</v>
      </c>
    </row>
    <row r="847" spans="1:8" s="31" customFormat="1" ht="42.75" customHeight="1" x14ac:dyDescent="0.25">
      <c r="A847" s="113" t="s">
        <v>782</v>
      </c>
      <c r="B847" s="107" t="s">
        <v>119</v>
      </c>
      <c r="C847" s="107" t="s">
        <v>60</v>
      </c>
      <c r="D847" s="107" t="s">
        <v>356</v>
      </c>
      <c r="E847" s="107" t="s">
        <v>58</v>
      </c>
      <c r="F847" s="108">
        <f>F848+F852+F862+F869</f>
        <v>378</v>
      </c>
      <c r="G847" s="108">
        <f>G848+G852+G862</f>
        <v>0</v>
      </c>
      <c r="H847" s="108">
        <f>H848+H852+H862</f>
        <v>0</v>
      </c>
    </row>
    <row r="848" spans="1:8" s="31" customFormat="1" ht="39" customHeight="1" x14ac:dyDescent="0.25">
      <c r="A848" s="113" t="s">
        <v>438</v>
      </c>
      <c r="B848" s="107" t="s">
        <v>119</v>
      </c>
      <c r="C848" s="107" t="s">
        <v>60</v>
      </c>
      <c r="D848" s="107" t="s">
        <v>439</v>
      </c>
      <c r="E848" s="107" t="s">
        <v>58</v>
      </c>
      <c r="F848" s="108">
        <f t="shared" ref="F848:H850" si="153">F849</f>
        <v>30</v>
      </c>
      <c r="G848" s="108">
        <f t="shared" si="153"/>
        <v>0</v>
      </c>
      <c r="H848" s="108">
        <f t="shared" si="153"/>
        <v>0</v>
      </c>
    </row>
    <row r="849" spans="1:8" s="31" customFormat="1" ht="15.75" customHeight="1" x14ac:dyDescent="0.25">
      <c r="A849" s="113" t="s">
        <v>134</v>
      </c>
      <c r="B849" s="107" t="s">
        <v>119</v>
      </c>
      <c r="C849" s="107" t="s">
        <v>60</v>
      </c>
      <c r="D849" s="107" t="s">
        <v>440</v>
      </c>
      <c r="E849" s="107" t="s">
        <v>58</v>
      </c>
      <c r="F849" s="108">
        <f t="shared" si="153"/>
        <v>30</v>
      </c>
      <c r="G849" s="108">
        <f t="shared" si="153"/>
        <v>0</v>
      </c>
      <c r="H849" s="108">
        <f t="shared" si="153"/>
        <v>0</v>
      </c>
    </row>
    <row r="850" spans="1:8" s="31" customFormat="1" ht="27.75" customHeight="1" x14ac:dyDescent="0.25">
      <c r="A850" s="113" t="s">
        <v>77</v>
      </c>
      <c r="B850" s="107" t="s">
        <v>119</v>
      </c>
      <c r="C850" s="107" t="s">
        <v>60</v>
      </c>
      <c r="D850" s="107" t="s">
        <v>440</v>
      </c>
      <c r="E850" s="107" t="s">
        <v>78</v>
      </c>
      <c r="F850" s="108">
        <f t="shared" si="153"/>
        <v>30</v>
      </c>
      <c r="G850" s="108">
        <f t="shared" si="153"/>
        <v>0</v>
      </c>
      <c r="H850" s="108">
        <f t="shared" si="153"/>
        <v>0</v>
      </c>
    </row>
    <row r="851" spans="1:8" s="31" customFormat="1" ht="27.75" customHeight="1" x14ac:dyDescent="0.25">
      <c r="A851" s="113" t="s">
        <v>79</v>
      </c>
      <c r="B851" s="107" t="s">
        <v>119</v>
      </c>
      <c r="C851" s="107" t="s">
        <v>60</v>
      </c>
      <c r="D851" s="107" t="s">
        <v>440</v>
      </c>
      <c r="E851" s="107" t="s">
        <v>80</v>
      </c>
      <c r="F851" s="108">
        <v>30</v>
      </c>
      <c r="G851" s="108">
        <v>0</v>
      </c>
      <c r="H851" s="108">
        <v>0</v>
      </c>
    </row>
    <row r="852" spans="1:8" s="31" customFormat="1" ht="81.75" customHeight="1" x14ac:dyDescent="0.25">
      <c r="A852" s="113" t="s">
        <v>384</v>
      </c>
      <c r="B852" s="107" t="s">
        <v>119</v>
      </c>
      <c r="C852" s="107" t="s">
        <v>60</v>
      </c>
      <c r="D852" s="107" t="s">
        <v>358</v>
      </c>
      <c r="E852" s="107" t="s">
        <v>58</v>
      </c>
      <c r="F852" s="108">
        <f>F853</f>
        <v>328</v>
      </c>
      <c r="G852" s="108">
        <f>G853</f>
        <v>0</v>
      </c>
      <c r="H852" s="108">
        <f>H853</f>
        <v>0</v>
      </c>
    </row>
    <row r="853" spans="1:8" s="31" customFormat="1" ht="15.75" customHeight="1" x14ac:dyDescent="0.25">
      <c r="A853" s="113" t="s">
        <v>134</v>
      </c>
      <c r="B853" s="107" t="s">
        <v>119</v>
      </c>
      <c r="C853" s="107" t="s">
        <v>60</v>
      </c>
      <c r="D853" s="107" t="s">
        <v>359</v>
      </c>
      <c r="E853" s="107" t="s">
        <v>58</v>
      </c>
      <c r="F853" s="108">
        <f>F854+F856</f>
        <v>328</v>
      </c>
      <c r="G853" s="108">
        <f>G854+G856</f>
        <v>0</v>
      </c>
      <c r="H853" s="108">
        <f>H854+H856</f>
        <v>0</v>
      </c>
    </row>
    <row r="854" spans="1:8" s="31" customFormat="1" ht="71.25" customHeight="1" x14ac:dyDescent="0.25">
      <c r="A854" s="113" t="s">
        <v>67</v>
      </c>
      <c r="B854" s="107" t="s">
        <v>119</v>
      </c>
      <c r="C854" s="107" t="s">
        <v>60</v>
      </c>
      <c r="D854" s="107" t="s">
        <v>359</v>
      </c>
      <c r="E854" s="107" t="s">
        <v>68</v>
      </c>
      <c r="F854" s="108">
        <f>F855</f>
        <v>187.8</v>
      </c>
      <c r="G854" s="108">
        <f>G855</f>
        <v>0</v>
      </c>
      <c r="H854" s="108">
        <f>H855</f>
        <v>0</v>
      </c>
    </row>
    <row r="855" spans="1:8" s="31" customFormat="1" ht="15.75" customHeight="1" x14ac:dyDescent="0.25">
      <c r="A855" s="113" t="s">
        <v>192</v>
      </c>
      <c r="B855" s="107" t="s">
        <v>119</v>
      </c>
      <c r="C855" s="107" t="s">
        <v>60</v>
      </c>
      <c r="D855" s="107" t="s">
        <v>359</v>
      </c>
      <c r="E855" s="107" t="s">
        <v>193</v>
      </c>
      <c r="F855" s="108">
        <v>187.8</v>
      </c>
      <c r="G855" s="108">
        <v>0</v>
      </c>
      <c r="H855" s="108">
        <v>0</v>
      </c>
    </row>
    <row r="856" spans="1:8" s="31" customFormat="1" ht="28.5" customHeight="1" x14ac:dyDescent="0.25">
      <c r="A856" s="113" t="s">
        <v>77</v>
      </c>
      <c r="B856" s="107" t="s">
        <v>119</v>
      </c>
      <c r="C856" s="107" t="s">
        <v>60</v>
      </c>
      <c r="D856" s="107" t="s">
        <v>359</v>
      </c>
      <c r="E856" s="107" t="s">
        <v>78</v>
      </c>
      <c r="F856" s="108">
        <f>F857</f>
        <v>140.19999999999999</v>
      </c>
      <c r="G856" s="108">
        <f>G857</f>
        <v>0</v>
      </c>
      <c r="H856" s="108">
        <f>H857</f>
        <v>0</v>
      </c>
    </row>
    <row r="857" spans="1:8" s="31" customFormat="1" ht="26.25" customHeight="1" x14ac:dyDescent="0.25">
      <c r="A857" s="113" t="s">
        <v>79</v>
      </c>
      <c r="B857" s="107" t="s">
        <v>119</v>
      </c>
      <c r="C857" s="107" t="s">
        <v>60</v>
      </c>
      <c r="D857" s="107" t="s">
        <v>359</v>
      </c>
      <c r="E857" s="107" t="s">
        <v>80</v>
      </c>
      <c r="F857" s="108">
        <v>140.19999999999999</v>
      </c>
      <c r="G857" s="108">
        <v>0</v>
      </c>
      <c r="H857" s="108">
        <v>0</v>
      </c>
    </row>
    <row r="858" spans="1:8" s="31" customFormat="1" ht="24" hidden="1" customHeight="1" x14ac:dyDescent="0.25">
      <c r="A858" s="113" t="s">
        <v>441</v>
      </c>
      <c r="B858" s="107" t="s">
        <v>119</v>
      </c>
      <c r="C858" s="107" t="s">
        <v>60</v>
      </c>
      <c r="D858" s="107" t="s">
        <v>442</v>
      </c>
      <c r="E858" s="107" t="s">
        <v>58</v>
      </c>
      <c r="F858" s="108">
        <f t="shared" ref="F858:H860" si="154">F859</f>
        <v>0</v>
      </c>
      <c r="G858" s="108">
        <f t="shared" si="154"/>
        <v>0</v>
      </c>
      <c r="H858" s="108">
        <f t="shared" si="154"/>
        <v>0</v>
      </c>
    </row>
    <row r="859" spans="1:8" s="31" customFormat="1" ht="13.5" hidden="1" customHeight="1" x14ac:dyDescent="0.25">
      <c r="A859" s="113" t="s">
        <v>134</v>
      </c>
      <c r="B859" s="107" t="s">
        <v>119</v>
      </c>
      <c r="C859" s="107" t="s">
        <v>60</v>
      </c>
      <c r="D859" s="107" t="s">
        <v>443</v>
      </c>
      <c r="E859" s="107" t="s">
        <v>58</v>
      </c>
      <c r="F859" s="108">
        <f t="shared" si="154"/>
        <v>0</v>
      </c>
      <c r="G859" s="108">
        <f t="shared" si="154"/>
        <v>0</v>
      </c>
      <c r="H859" s="108">
        <f t="shared" si="154"/>
        <v>0</v>
      </c>
    </row>
    <row r="860" spans="1:8" s="31" customFormat="1" ht="27" hidden="1" customHeight="1" x14ac:dyDescent="0.25">
      <c r="A860" s="113" t="s">
        <v>77</v>
      </c>
      <c r="B860" s="107" t="s">
        <v>119</v>
      </c>
      <c r="C860" s="107" t="s">
        <v>60</v>
      </c>
      <c r="D860" s="107" t="s">
        <v>443</v>
      </c>
      <c r="E860" s="107" t="s">
        <v>78</v>
      </c>
      <c r="F860" s="108">
        <f t="shared" si="154"/>
        <v>0</v>
      </c>
      <c r="G860" s="108">
        <f t="shared" si="154"/>
        <v>0</v>
      </c>
      <c r="H860" s="108">
        <f t="shared" si="154"/>
        <v>0</v>
      </c>
    </row>
    <row r="861" spans="1:8" s="31" customFormat="1" ht="27.75" hidden="1" customHeight="1" x14ac:dyDescent="0.25">
      <c r="A861" s="113" t="s">
        <v>79</v>
      </c>
      <c r="B861" s="107" t="s">
        <v>119</v>
      </c>
      <c r="C861" s="107" t="s">
        <v>60</v>
      </c>
      <c r="D861" s="107" t="s">
        <v>443</v>
      </c>
      <c r="E861" s="107" t="s">
        <v>80</v>
      </c>
      <c r="F861" s="108"/>
      <c r="G861" s="108"/>
      <c r="H861" s="108"/>
    </row>
    <row r="862" spans="1:8" s="31" customFormat="1" ht="28.5" customHeight="1" x14ac:dyDescent="0.25">
      <c r="A862" s="113" t="s">
        <v>444</v>
      </c>
      <c r="B862" s="107" t="s">
        <v>119</v>
      </c>
      <c r="C862" s="107" t="s">
        <v>60</v>
      </c>
      <c r="D862" s="107" t="s">
        <v>445</v>
      </c>
      <c r="E862" s="107" t="s">
        <v>58</v>
      </c>
      <c r="F862" s="108">
        <f>F863+F866</f>
        <v>20</v>
      </c>
      <c r="G862" s="108">
        <f t="shared" ref="F862:H864" si="155">G863</f>
        <v>0</v>
      </c>
      <c r="H862" s="108">
        <f t="shared" si="155"/>
        <v>0</v>
      </c>
    </row>
    <row r="863" spans="1:8" s="31" customFormat="1" ht="17.25" customHeight="1" x14ac:dyDescent="0.25">
      <c r="A863" s="113" t="s">
        <v>134</v>
      </c>
      <c r="B863" s="107" t="s">
        <v>119</v>
      </c>
      <c r="C863" s="107" t="s">
        <v>60</v>
      </c>
      <c r="D863" s="107" t="s">
        <v>446</v>
      </c>
      <c r="E863" s="107" t="s">
        <v>58</v>
      </c>
      <c r="F863" s="108">
        <f t="shared" si="155"/>
        <v>20</v>
      </c>
      <c r="G863" s="108">
        <f t="shared" si="155"/>
        <v>0</v>
      </c>
      <c r="H863" s="108">
        <f t="shared" si="155"/>
        <v>0</v>
      </c>
    </row>
    <row r="864" spans="1:8" s="31" customFormat="1" ht="26.25" customHeight="1" x14ac:dyDescent="0.25">
      <c r="A864" s="113" t="s">
        <v>77</v>
      </c>
      <c r="B864" s="107" t="s">
        <v>119</v>
      </c>
      <c r="C864" s="107" t="s">
        <v>60</v>
      </c>
      <c r="D864" s="107" t="s">
        <v>446</v>
      </c>
      <c r="E864" s="107" t="s">
        <v>78</v>
      </c>
      <c r="F864" s="108">
        <f t="shared" si="155"/>
        <v>20</v>
      </c>
      <c r="G864" s="108">
        <f t="shared" si="155"/>
        <v>0</v>
      </c>
      <c r="H864" s="108">
        <f t="shared" si="155"/>
        <v>0</v>
      </c>
    </row>
    <row r="865" spans="1:8" s="31" customFormat="1" ht="26.25" customHeight="1" x14ac:dyDescent="0.25">
      <c r="A865" s="113" t="s">
        <v>79</v>
      </c>
      <c r="B865" s="107" t="s">
        <v>119</v>
      </c>
      <c r="C865" s="107" t="s">
        <v>60</v>
      </c>
      <c r="D865" s="107" t="s">
        <v>446</v>
      </c>
      <c r="E865" s="107" t="s">
        <v>80</v>
      </c>
      <c r="F865" s="108">
        <v>20</v>
      </c>
      <c r="G865" s="108">
        <v>0</v>
      </c>
      <c r="H865" s="108">
        <v>0</v>
      </c>
    </row>
    <row r="866" spans="1:8" s="31" customFormat="1" ht="43.5" hidden="1" customHeight="1" x14ac:dyDescent="0.25">
      <c r="A866" s="113" t="s">
        <v>642</v>
      </c>
      <c r="B866" s="107" t="s">
        <v>119</v>
      </c>
      <c r="C866" s="107" t="s">
        <v>60</v>
      </c>
      <c r="D866" s="107" t="s">
        <v>684</v>
      </c>
      <c r="E866" s="107" t="s">
        <v>58</v>
      </c>
      <c r="F866" s="108">
        <f>F867</f>
        <v>0</v>
      </c>
      <c r="G866" s="108">
        <v>0</v>
      </c>
      <c r="H866" s="108">
        <v>0</v>
      </c>
    </row>
    <row r="867" spans="1:8" s="31" customFormat="1" ht="26.25" hidden="1" customHeight="1" x14ac:dyDescent="0.25">
      <c r="A867" s="113" t="s">
        <v>77</v>
      </c>
      <c r="B867" s="107" t="s">
        <v>119</v>
      </c>
      <c r="C867" s="107" t="s">
        <v>60</v>
      </c>
      <c r="D867" s="107" t="s">
        <v>684</v>
      </c>
      <c r="E867" s="107" t="s">
        <v>78</v>
      </c>
      <c r="F867" s="108">
        <f>F868</f>
        <v>0</v>
      </c>
      <c r="G867" s="108">
        <v>0</v>
      </c>
      <c r="H867" s="108">
        <v>0</v>
      </c>
    </row>
    <row r="868" spans="1:8" s="31" customFormat="1" ht="26.25" hidden="1" customHeight="1" x14ac:dyDescent="0.25">
      <c r="A868" s="113" t="s">
        <v>79</v>
      </c>
      <c r="B868" s="107" t="s">
        <v>119</v>
      </c>
      <c r="C868" s="107" t="s">
        <v>60</v>
      </c>
      <c r="D868" s="107" t="s">
        <v>684</v>
      </c>
      <c r="E868" s="107" t="s">
        <v>80</v>
      </c>
      <c r="F868" s="108"/>
      <c r="G868" s="108"/>
      <c r="H868" s="108"/>
    </row>
    <row r="869" spans="1:8" s="31" customFormat="1" ht="27.75" hidden="1" customHeight="1" x14ac:dyDescent="0.25">
      <c r="A869" s="113" t="s">
        <v>665</v>
      </c>
      <c r="B869" s="107" t="s">
        <v>119</v>
      </c>
      <c r="C869" s="107" t="s">
        <v>60</v>
      </c>
      <c r="D869" s="107" t="s">
        <v>666</v>
      </c>
      <c r="E869" s="107" t="s">
        <v>58</v>
      </c>
      <c r="F869" s="108">
        <f>F873+F876+F870</f>
        <v>0</v>
      </c>
      <c r="G869" s="108">
        <v>0</v>
      </c>
      <c r="H869" s="108">
        <v>0</v>
      </c>
    </row>
    <row r="870" spans="1:8" s="31" customFormat="1" ht="42" hidden="1" customHeight="1" x14ac:dyDescent="0.25">
      <c r="A870" s="113" t="s">
        <v>667</v>
      </c>
      <c r="B870" s="107" t="s">
        <v>119</v>
      </c>
      <c r="C870" s="107" t="s">
        <v>60</v>
      </c>
      <c r="D870" s="107" t="s">
        <v>668</v>
      </c>
      <c r="E870" s="107" t="s">
        <v>58</v>
      </c>
      <c r="F870" s="108">
        <f>F871</f>
        <v>0</v>
      </c>
      <c r="G870" s="108">
        <v>0</v>
      </c>
      <c r="H870" s="108">
        <v>0</v>
      </c>
    </row>
    <row r="871" spans="1:8" s="31" customFormat="1" ht="27.75" hidden="1" customHeight="1" x14ac:dyDescent="0.25">
      <c r="A871" s="113" t="s">
        <v>77</v>
      </c>
      <c r="B871" s="107" t="s">
        <v>119</v>
      </c>
      <c r="C871" s="107" t="s">
        <v>60</v>
      </c>
      <c r="D871" s="107" t="s">
        <v>668</v>
      </c>
      <c r="E871" s="107" t="s">
        <v>78</v>
      </c>
      <c r="F871" s="108">
        <f>F872</f>
        <v>0</v>
      </c>
      <c r="G871" s="108">
        <v>0</v>
      </c>
      <c r="H871" s="108">
        <v>0</v>
      </c>
    </row>
    <row r="872" spans="1:8" s="31" customFormat="1" ht="27.75" hidden="1" customHeight="1" x14ac:dyDescent="0.25">
      <c r="A872" s="113" t="s">
        <v>79</v>
      </c>
      <c r="B872" s="107" t="s">
        <v>119</v>
      </c>
      <c r="C872" s="107" t="s">
        <v>60</v>
      </c>
      <c r="D872" s="107" t="s">
        <v>668</v>
      </c>
      <c r="E872" s="107" t="s">
        <v>80</v>
      </c>
      <c r="F872" s="108"/>
      <c r="G872" s="108"/>
      <c r="H872" s="108"/>
    </row>
    <row r="873" spans="1:8" s="31" customFormat="1" ht="42" hidden="1" customHeight="1" x14ac:dyDescent="0.25">
      <c r="A873" s="113" t="s">
        <v>669</v>
      </c>
      <c r="B873" s="107" t="s">
        <v>119</v>
      </c>
      <c r="C873" s="107" t="s">
        <v>60</v>
      </c>
      <c r="D873" s="107" t="s">
        <v>670</v>
      </c>
      <c r="E873" s="107" t="s">
        <v>58</v>
      </c>
      <c r="F873" s="108">
        <f>F874</f>
        <v>0</v>
      </c>
      <c r="G873" s="108">
        <v>0</v>
      </c>
      <c r="H873" s="108">
        <v>0</v>
      </c>
    </row>
    <row r="874" spans="1:8" s="31" customFormat="1" ht="26.25" hidden="1" customHeight="1" x14ac:dyDescent="0.25">
      <c r="A874" s="113" t="s">
        <v>77</v>
      </c>
      <c r="B874" s="107" t="s">
        <v>119</v>
      </c>
      <c r="C874" s="107" t="s">
        <v>60</v>
      </c>
      <c r="D874" s="107" t="s">
        <v>670</v>
      </c>
      <c r="E874" s="107" t="s">
        <v>78</v>
      </c>
      <c r="F874" s="108">
        <f>F875</f>
        <v>0</v>
      </c>
      <c r="G874" s="108">
        <v>0</v>
      </c>
      <c r="H874" s="108">
        <v>0</v>
      </c>
    </row>
    <row r="875" spans="1:8" s="31" customFormat="1" ht="26.25" hidden="1" customHeight="1" x14ac:dyDescent="0.25">
      <c r="A875" s="113" t="s">
        <v>79</v>
      </c>
      <c r="B875" s="107" t="s">
        <v>119</v>
      </c>
      <c r="C875" s="107" t="s">
        <v>60</v>
      </c>
      <c r="D875" s="107" t="s">
        <v>670</v>
      </c>
      <c r="E875" s="107" t="s">
        <v>80</v>
      </c>
      <c r="F875" s="108"/>
      <c r="G875" s="108"/>
      <c r="H875" s="108"/>
    </row>
    <row r="876" spans="1:8" s="31" customFormat="1" ht="68.25" hidden="1" customHeight="1" x14ac:dyDescent="0.25">
      <c r="A876" s="113" t="s">
        <v>671</v>
      </c>
      <c r="B876" s="107" t="s">
        <v>119</v>
      </c>
      <c r="C876" s="107" t="s">
        <v>60</v>
      </c>
      <c r="D876" s="107" t="s">
        <v>672</v>
      </c>
      <c r="E876" s="107" t="s">
        <v>58</v>
      </c>
      <c r="F876" s="108">
        <f>F877</f>
        <v>0</v>
      </c>
      <c r="G876" s="108">
        <v>0</v>
      </c>
      <c r="H876" s="108">
        <v>0</v>
      </c>
    </row>
    <row r="877" spans="1:8" s="31" customFormat="1" ht="26.25" hidden="1" customHeight="1" x14ac:dyDescent="0.25">
      <c r="A877" s="113" t="s">
        <v>77</v>
      </c>
      <c r="B877" s="107" t="s">
        <v>119</v>
      </c>
      <c r="C877" s="107" t="s">
        <v>60</v>
      </c>
      <c r="D877" s="107" t="s">
        <v>672</v>
      </c>
      <c r="E877" s="107" t="s">
        <v>78</v>
      </c>
      <c r="F877" s="108">
        <f>F878</f>
        <v>0</v>
      </c>
      <c r="G877" s="108">
        <v>0</v>
      </c>
      <c r="H877" s="108">
        <v>0</v>
      </c>
    </row>
    <row r="878" spans="1:8" s="31" customFormat="1" ht="26.25" hidden="1" customHeight="1" x14ac:dyDescent="0.25">
      <c r="A878" s="113" t="s">
        <v>79</v>
      </c>
      <c r="B878" s="107" t="s">
        <v>119</v>
      </c>
      <c r="C878" s="107" t="s">
        <v>60</v>
      </c>
      <c r="D878" s="107" t="s">
        <v>672</v>
      </c>
      <c r="E878" s="107" t="s">
        <v>80</v>
      </c>
      <c r="F878" s="108"/>
      <c r="G878" s="108"/>
      <c r="H878" s="108"/>
    </row>
    <row r="879" spans="1:8" s="31" customFormat="1" ht="42.75" customHeight="1" x14ac:dyDescent="0.25">
      <c r="A879" s="113" t="s">
        <v>796</v>
      </c>
      <c r="B879" s="107" t="s">
        <v>119</v>
      </c>
      <c r="C879" s="107" t="s">
        <v>60</v>
      </c>
      <c r="D879" s="107" t="s">
        <v>774</v>
      </c>
      <c r="E879" s="107" t="s">
        <v>58</v>
      </c>
      <c r="F879" s="108">
        <v>0</v>
      </c>
      <c r="G879" s="108">
        <f>G880</f>
        <v>369</v>
      </c>
      <c r="H879" s="108">
        <f>H880</f>
        <v>278.2</v>
      </c>
    </row>
    <row r="880" spans="1:8" s="31" customFormat="1" ht="26.25" customHeight="1" x14ac:dyDescent="0.25">
      <c r="A880" s="113" t="s">
        <v>134</v>
      </c>
      <c r="B880" s="107" t="s">
        <v>119</v>
      </c>
      <c r="C880" s="107" t="s">
        <v>60</v>
      </c>
      <c r="D880" s="107" t="s">
        <v>775</v>
      </c>
      <c r="E880" s="107" t="s">
        <v>58</v>
      </c>
      <c r="F880" s="108">
        <v>0</v>
      </c>
      <c r="G880" s="108">
        <f>G881+G883</f>
        <v>369</v>
      </c>
      <c r="H880" s="108">
        <f>H881+H883</f>
        <v>278.2</v>
      </c>
    </row>
    <row r="881" spans="1:8" s="31" customFormat="1" ht="68.25" customHeight="1" x14ac:dyDescent="0.25">
      <c r="A881" s="113" t="s">
        <v>67</v>
      </c>
      <c r="B881" s="107" t="s">
        <v>119</v>
      </c>
      <c r="C881" s="107" t="s">
        <v>60</v>
      </c>
      <c r="D881" s="107" t="s">
        <v>775</v>
      </c>
      <c r="E881" s="107" t="s">
        <v>68</v>
      </c>
      <c r="F881" s="108">
        <v>0</v>
      </c>
      <c r="G881" s="108">
        <f>G882</f>
        <v>187.8</v>
      </c>
      <c r="H881" s="108">
        <f>H882</f>
        <v>107</v>
      </c>
    </row>
    <row r="882" spans="1:8" s="31" customFormat="1" ht="17.25" customHeight="1" x14ac:dyDescent="0.25">
      <c r="A882" s="113" t="s">
        <v>192</v>
      </c>
      <c r="B882" s="107" t="s">
        <v>119</v>
      </c>
      <c r="C882" s="107" t="s">
        <v>60</v>
      </c>
      <c r="D882" s="107" t="s">
        <v>775</v>
      </c>
      <c r="E882" s="107" t="s">
        <v>193</v>
      </c>
      <c r="F882" s="108">
        <v>0</v>
      </c>
      <c r="G882" s="108">
        <v>187.8</v>
      </c>
      <c r="H882" s="108">
        <v>107</v>
      </c>
    </row>
    <row r="883" spans="1:8" s="31" customFormat="1" ht="26.25" customHeight="1" x14ac:dyDescent="0.25">
      <c r="A883" s="113" t="s">
        <v>77</v>
      </c>
      <c r="B883" s="107" t="s">
        <v>119</v>
      </c>
      <c r="C883" s="107" t="s">
        <v>60</v>
      </c>
      <c r="D883" s="107" t="s">
        <v>775</v>
      </c>
      <c r="E883" s="107" t="s">
        <v>78</v>
      </c>
      <c r="F883" s="108">
        <v>0</v>
      </c>
      <c r="G883" s="108">
        <f>G884</f>
        <v>181.2</v>
      </c>
      <c r="H883" s="108">
        <f>H884</f>
        <v>171.2</v>
      </c>
    </row>
    <row r="884" spans="1:8" s="31" customFormat="1" ht="26.25" customHeight="1" x14ac:dyDescent="0.25">
      <c r="A884" s="113" t="s">
        <v>79</v>
      </c>
      <c r="B884" s="107" t="s">
        <v>119</v>
      </c>
      <c r="C884" s="107" t="s">
        <v>60</v>
      </c>
      <c r="D884" s="107" t="s">
        <v>775</v>
      </c>
      <c r="E884" s="107" t="s">
        <v>80</v>
      </c>
      <c r="F884" s="108">
        <v>0</v>
      </c>
      <c r="G884" s="108">
        <f>21+140.2+20</f>
        <v>181.2</v>
      </c>
      <c r="H884" s="108">
        <f>21+130.2+20</f>
        <v>171.2</v>
      </c>
    </row>
    <row r="885" spans="1:8" s="31" customFormat="1" ht="26.25" hidden="1" customHeight="1" x14ac:dyDescent="0.25">
      <c r="A885" s="113"/>
      <c r="B885" s="107"/>
      <c r="C885" s="107"/>
      <c r="D885" s="107"/>
      <c r="E885" s="107"/>
      <c r="F885" s="108"/>
      <c r="G885" s="108"/>
      <c r="H885" s="108"/>
    </row>
    <row r="886" spans="1:8" s="31" customFormat="1" ht="15.75" customHeight="1" x14ac:dyDescent="0.25">
      <c r="A886" s="113" t="s">
        <v>447</v>
      </c>
      <c r="B886" s="107" t="s">
        <v>253</v>
      </c>
      <c r="C886" s="107" t="s">
        <v>56</v>
      </c>
      <c r="D886" s="107" t="s">
        <v>57</v>
      </c>
      <c r="E886" s="107" t="s">
        <v>58</v>
      </c>
      <c r="F886" s="108">
        <f>F887</f>
        <v>1486.6000000000001</v>
      </c>
      <c r="G886" s="108">
        <f>G887</f>
        <v>1380.9</v>
      </c>
      <c r="H886" s="108">
        <f>H887</f>
        <v>1260.7</v>
      </c>
    </row>
    <row r="887" spans="1:8" s="31" customFormat="1" ht="17.25" customHeight="1" x14ac:dyDescent="0.25">
      <c r="A887" s="113" t="s">
        <v>448</v>
      </c>
      <c r="B887" s="107" t="s">
        <v>253</v>
      </c>
      <c r="C887" s="107" t="s">
        <v>60</v>
      </c>
      <c r="D887" s="107" t="s">
        <v>57</v>
      </c>
      <c r="E887" s="107" t="s">
        <v>58</v>
      </c>
      <c r="F887" s="108">
        <f>F888+F893</f>
        <v>1486.6000000000001</v>
      </c>
      <c r="G887" s="108">
        <f>G888+G893</f>
        <v>1380.9</v>
      </c>
      <c r="H887" s="108">
        <f>H929</f>
        <v>1260.7</v>
      </c>
    </row>
    <row r="888" spans="1:8" s="31" customFormat="1" ht="27" hidden="1" customHeight="1" x14ac:dyDescent="0.25">
      <c r="A888" s="113" t="s">
        <v>334</v>
      </c>
      <c r="B888" s="107" t="s">
        <v>253</v>
      </c>
      <c r="C888" s="107" t="s">
        <v>60</v>
      </c>
      <c r="D888" s="107" t="s">
        <v>335</v>
      </c>
      <c r="E888" s="107" t="s">
        <v>58</v>
      </c>
      <c r="F888" s="108">
        <f t="shared" ref="F888:H891" si="156">F889</f>
        <v>0</v>
      </c>
      <c r="G888" s="108">
        <f t="shared" si="156"/>
        <v>0</v>
      </c>
      <c r="H888" s="108">
        <f t="shared" si="156"/>
        <v>0</v>
      </c>
    </row>
    <row r="889" spans="1:8" s="31" customFormat="1" ht="39" hidden="1" customHeight="1" x14ac:dyDescent="0.25">
      <c r="A889" s="113" t="s">
        <v>449</v>
      </c>
      <c r="B889" s="107" t="s">
        <v>253</v>
      </c>
      <c r="C889" s="107" t="s">
        <v>60</v>
      </c>
      <c r="D889" s="107" t="s">
        <v>450</v>
      </c>
      <c r="E889" s="107" t="s">
        <v>58</v>
      </c>
      <c r="F889" s="108">
        <f t="shared" si="156"/>
        <v>0</v>
      </c>
      <c r="G889" s="108">
        <f t="shared" si="156"/>
        <v>0</v>
      </c>
      <c r="H889" s="108">
        <f t="shared" si="156"/>
        <v>0</v>
      </c>
    </row>
    <row r="890" spans="1:8" s="31" customFormat="1" ht="17.25" hidden="1" customHeight="1" x14ac:dyDescent="0.25">
      <c r="A890" s="113" t="s">
        <v>134</v>
      </c>
      <c r="B890" s="107" t="s">
        <v>253</v>
      </c>
      <c r="C890" s="107" t="s">
        <v>60</v>
      </c>
      <c r="D890" s="107" t="s">
        <v>451</v>
      </c>
      <c r="E890" s="107" t="s">
        <v>58</v>
      </c>
      <c r="F890" s="108">
        <f t="shared" si="156"/>
        <v>0</v>
      </c>
      <c r="G890" s="108">
        <f t="shared" si="156"/>
        <v>0</v>
      </c>
      <c r="H890" s="108">
        <f t="shared" si="156"/>
        <v>0</v>
      </c>
    </row>
    <row r="891" spans="1:8" s="31" customFormat="1" ht="30" hidden="1" customHeight="1" x14ac:dyDescent="0.25">
      <c r="A891" s="113" t="s">
        <v>339</v>
      </c>
      <c r="B891" s="107" t="s">
        <v>253</v>
      </c>
      <c r="C891" s="107" t="s">
        <v>60</v>
      </c>
      <c r="D891" s="107" t="s">
        <v>451</v>
      </c>
      <c r="E891" s="107" t="s">
        <v>340</v>
      </c>
      <c r="F891" s="108">
        <f t="shared" si="156"/>
        <v>0</v>
      </c>
      <c r="G891" s="108">
        <f t="shared" si="156"/>
        <v>0</v>
      </c>
      <c r="H891" s="108">
        <f t="shared" si="156"/>
        <v>0</v>
      </c>
    </row>
    <row r="892" spans="1:8" s="31" customFormat="1" ht="17.25" hidden="1" customHeight="1" x14ac:dyDescent="0.25">
      <c r="A892" s="113" t="s">
        <v>341</v>
      </c>
      <c r="B892" s="107" t="s">
        <v>253</v>
      </c>
      <c r="C892" s="107" t="s">
        <v>60</v>
      </c>
      <c r="D892" s="107" t="s">
        <v>451</v>
      </c>
      <c r="E892" s="107" t="s">
        <v>342</v>
      </c>
      <c r="F892" s="108">
        <f>6-6</f>
        <v>0</v>
      </c>
      <c r="G892" s="108">
        <f>6-6</f>
        <v>0</v>
      </c>
      <c r="H892" s="108">
        <f>6-6</f>
        <v>0</v>
      </c>
    </row>
    <row r="893" spans="1:8" s="31" customFormat="1" ht="82.5" customHeight="1" x14ac:dyDescent="0.25">
      <c r="A893" s="113" t="s">
        <v>797</v>
      </c>
      <c r="B893" s="107" t="s">
        <v>253</v>
      </c>
      <c r="C893" s="107" t="s">
        <v>60</v>
      </c>
      <c r="D893" s="107" t="s">
        <v>452</v>
      </c>
      <c r="E893" s="107" t="s">
        <v>58</v>
      </c>
      <c r="F893" s="108">
        <f t="shared" ref="F893:H896" si="157">F894</f>
        <v>1486.6000000000001</v>
      </c>
      <c r="G893" s="108">
        <f t="shared" si="157"/>
        <v>1380.9</v>
      </c>
      <c r="H893" s="108">
        <f t="shared" si="157"/>
        <v>0</v>
      </c>
    </row>
    <row r="894" spans="1:8" s="31" customFormat="1" ht="54" customHeight="1" x14ac:dyDescent="0.25">
      <c r="A894" s="113" t="s">
        <v>453</v>
      </c>
      <c r="B894" s="107" t="s">
        <v>253</v>
      </c>
      <c r="C894" s="107" t="s">
        <v>60</v>
      </c>
      <c r="D894" s="107" t="s">
        <v>454</v>
      </c>
      <c r="E894" s="107" t="s">
        <v>58</v>
      </c>
      <c r="F894" s="108">
        <f>F895+F919+F916+F925+F922</f>
        <v>1486.6000000000001</v>
      </c>
      <c r="G894" s="108">
        <f t="shared" ref="G894:H894" si="158">G895+G919</f>
        <v>1380.9</v>
      </c>
      <c r="H894" s="108">
        <f t="shared" si="158"/>
        <v>0</v>
      </c>
    </row>
    <row r="895" spans="1:8" s="31" customFormat="1" ht="41.25" customHeight="1" x14ac:dyDescent="0.25">
      <c r="A895" s="113" t="s">
        <v>346</v>
      </c>
      <c r="B895" s="107" t="s">
        <v>253</v>
      </c>
      <c r="C895" s="107" t="s">
        <v>60</v>
      </c>
      <c r="D895" s="107" t="s">
        <v>455</v>
      </c>
      <c r="E895" s="107" t="s">
        <v>58</v>
      </c>
      <c r="F895" s="108">
        <f t="shared" si="157"/>
        <v>1486.6000000000001</v>
      </c>
      <c r="G895" s="108">
        <f t="shared" si="157"/>
        <v>1380.9</v>
      </c>
      <c r="H895" s="108">
        <f t="shared" si="157"/>
        <v>0</v>
      </c>
    </row>
    <row r="896" spans="1:8" s="31" customFormat="1" ht="34.5" customHeight="1" x14ac:dyDescent="0.25">
      <c r="A896" s="113" t="s">
        <v>339</v>
      </c>
      <c r="B896" s="107" t="s">
        <v>253</v>
      </c>
      <c r="C896" s="107" t="s">
        <v>60</v>
      </c>
      <c r="D896" s="107" t="s">
        <v>455</v>
      </c>
      <c r="E896" s="107" t="s">
        <v>340</v>
      </c>
      <c r="F896" s="108">
        <f t="shared" si="157"/>
        <v>1486.6000000000001</v>
      </c>
      <c r="G896" s="108">
        <f t="shared" si="157"/>
        <v>1380.9</v>
      </c>
      <c r="H896" s="108">
        <f t="shared" si="157"/>
        <v>0</v>
      </c>
    </row>
    <row r="897" spans="1:8" s="31" customFormat="1" ht="15.75" customHeight="1" x14ac:dyDescent="0.25">
      <c r="A897" s="113" t="s">
        <v>341</v>
      </c>
      <c r="B897" s="107" t="s">
        <v>253</v>
      </c>
      <c r="C897" s="107" t="s">
        <v>60</v>
      </c>
      <c r="D897" s="107" t="s">
        <v>455</v>
      </c>
      <c r="E897" s="107" t="s">
        <v>342</v>
      </c>
      <c r="F897" s="108">
        <f>1485.4+1.2</f>
        <v>1486.6000000000001</v>
      </c>
      <c r="G897" s="108">
        <v>1380.9</v>
      </c>
      <c r="H897" s="108">
        <v>0</v>
      </c>
    </row>
    <row r="898" spans="1:8" s="31" customFormat="1" ht="30.75" hidden="1" customHeight="1" x14ac:dyDescent="0.25">
      <c r="A898" s="122" t="s">
        <v>456</v>
      </c>
      <c r="B898" s="107" t="s">
        <v>253</v>
      </c>
      <c r="C898" s="107" t="s">
        <v>60</v>
      </c>
      <c r="D898" s="107" t="s">
        <v>457</v>
      </c>
      <c r="E898" s="107" t="s">
        <v>58</v>
      </c>
      <c r="F898" s="108">
        <f t="shared" ref="F898:H899" si="159">F899</f>
        <v>0</v>
      </c>
      <c r="G898" s="108">
        <f t="shared" si="159"/>
        <v>0</v>
      </c>
      <c r="H898" s="108">
        <f t="shared" si="159"/>
        <v>0</v>
      </c>
    </row>
    <row r="899" spans="1:8" s="31" customFormat="1" ht="26.25" hidden="1" x14ac:dyDescent="0.25">
      <c r="A899" s="113" t="s">
        <v>458</v>
      </c>
      <c r="B899" s="107" t="s">
        <v>253</v>
      </c>
      <c r="C899" s="107" t="s">
        <v>60</v>
      </c>
      <c r="D899" s="107" t="s">
        <v>457</v>
      </c>
      <c r="E899" s="107" t="s">
        <v>78</v>
      </c>
      <c r="F899" s="108">
        <f t="shared" si="159"/>
        <v>0</v>
      </c>
      <c r="G899" s="108">
        <f t="shared" si="159"/>
        <v>0</v>
      </c>
      <c r="H899" s="108">
        <f t="shared" si="159"/>
        <v>0</v>
      </c>
    </row>
    <row r="900" spans="1:8" s="31" customFormat="1" ht="39" hidden="1" x14ac:dyDescent="0.25">
      <c r="A900" s="113" t="s">
        <v>208</v>
      </c>
      <c r="B900" s="107" t="s">
        <v>253</v>
      </c>
      <c r="C900" s="107" t="s">
        <v>60</v>
      </c>
      <c r="D900" s="107" t="s">
        <v>457</v>
      </c>
      <c r="E900" s="107" t="s">
        <v>80</v>
      </c>
      <c r="F900" s="108">
        <v>0</v>
      </c>
      <c r="G900" s="108">
        <v>0</v>
      </c>
      <c r="H900" s="108">
        <v>0</v>
      </c>
    </row>
    <row r="901" spans="1:8" s="31" customFormat="1" ht="39" hidden="1" x14ac:dyDescent="0.25">
      <c r="A901" s="113" t="s">
        <v>459</v>
      </c>
      <c r="B901" s="107" t="s">
        <v>113</v>
      </c>
      <c r="C901" s="107" t="s">
        <v>60</v>
      </c>
      <c r="D901" s="107" t="s">
        <v>460</v>
      </c>
      <c r="E901" s="107" t="s">
        <v>58</v>
      </c>
      <c r="F901" s="108">
        <f t="shared" ref="F901:H902" si="160">F902</f>
        <v>0</v>
      </c>
      <c r="G901" s="108">
        <f t="shared" si="160"/>
        <v>0</v>
      </c>
      <c r="H901" s="108">
        <f t="shared" si="160"/>
        <v>0</v>
      </c>
    </row>
    <row r="902" spans="1:8" s="31" customFormat="1" ht="26.25" hidden="1" x14ac:dyDescent="0.25">
      <c r="A902" s="113" t="s">
        <v>458</v>
      </c>
      <c r="B902" s="107" t="s">
        <v>113</v>
      </c>
      <c r="C902" s="107" t="s">
        <v>60</v>
      </c>
      <c r="D902" s="107" t="s">
        <v>460</v>
      </c>
      <c r="E902" s="107" t="s">
        <v>78</v>
      </c>
      <c r="F902" s="108">
        <f t="shared" si="160"/>
        <v>0</v>
      </c>
      <c r="G902" s="108">
        <f t="shared" si="160"/>
        <v>0</v>
      </c>
      <c r="H902" s="108">
        <f t="shared" si="160"/>
        <v>0</v>
      </c>
    </row>
    <row r="903" spans="1:8" s="31" customFormat="1" ht="39" hidden="1" x14ac:dyDescent="0.25">
      <c r="A903" s="113" t="s">
        <v>208</v>
      </c>
      <c r="B903" s="107" t="s">
        <v>113</v>
      </c>
      <c r="C903" s="107" t="s">
        <v>60</v>
      </c>
      <c r="D903" s="107" t="s">
        <v>460</v>
      </c>
      <c r="E903" s="107" t="s">
        <v>80</v>
      </c>
      <c r="F903" s="108">
        <v>0</v>
      </c>
      <c r="G903" s="108">
        <v>0</v>
      </c>
      <c r="H903" s="108">
        <v>0</v>
      </c>
    </row>
    <row r="904" spans="1:8" ht="39" hidden="1" x14ac:dyDescent="0.25">
      <c r="A904" s="113" t="s">
        <v>461</v>
      </c>
      <c r="B904" s="107" t="s">
        <v>113</v>
      </c>
      <c r="C904" s="107" t="s">
        <v>60</v>
      </c>
      <c r="D904" s="107" t="s">
        <v>462</v>
      </c>
      <c r="E904" s="107" t="s">
        <v>58</v>
      </c>
      <c r="F904" s="108">
        <f t="shared" ref="F904:H906" si="161">F905</f>
        <v>0</v>
      </c>
      <c r="G904" s="108">
        <f t="shared" si="161"/>
        <v>0</v>
      </c>
      <c r="H904" s="108">
        <f t="shared" si="161"/>
        <v>0</v>
      </c>
    </row>
    <row r="905" spans="1:8" ht="26.25" hidden="1" x14ac:dyDescent="0.25">
      <c r="A905" s="113" t="s">
        <v>463</v>
      </c>
      <c r="B905" s="107" t="s">
        <v>113</v>
      </c>
      <c r="C905" s="107" t="s">
        <v>60</v>
      </c>
      <c r="D905" s="107" t="s">
        <v>462</v>
      </c>
      <c r="E905" s="107" t="s">
        <v>58</v>
      </c>
      <c r="F905" s="108">
        <f t="shared" si="161"/>
        <v>0</v>
      </c>
      <c r="G905" s="108">
        <f t="shared" si="161"/>
        <v>0</v>
      </c>
      <c r="H905" s="108">
        <f t="shared" si="161"/>
        <v>0</v>
      </c>
    </row>
    <row r="906" spans="1:8" ht="64.5" hidden="1" x14ac:dyDescent="0.25">
      <c r="A906" s="113" t="s">
        <v>67</v>
      </c>
      <c r="B906" s="107" t="s">
        <v>113</v>
      </c>
      <c r="C906" s="107" t="s">
        <v>60</v>
      </c>
      <c r="D906" s="107" t="s">
        <v>462</v>
      </c>
      <c r="E906" s="107" t="s">
        <v>68</v>
      </c>
      <c r="F906" s="108">
        <f t="shared" si="161"/>
        <v>0</v>
      </c>
      <c r="G906" s="108">
        <f t="shared" si="161"/>
        <v>0</v>
      </c>
      <c r="H906" s="108">
        <f t="shared" si="161"/>
        <v>0</v>
      </c>
    </row>
    <row r="907" spans="1:8" ht="26.25" hidden="1" x14ac:dyDescent="0.25">
      <c r="A907" s="113" t="s">
        <v>464</v>
      </c>
      <c r="B907" s="107" t="s">
        <v>113</v>
      </c>
      <c r="C907" s="107" t="s">
        <v>60</v>
      </c>
      <c r="D907" s="107" t="s">
        <v>462</v>
      </c>
      <c r="E907" s="107" t="s">
        <v>193</v>
      </c>
      <c r="F907" s="108">
        <f>30-30</f>
        <v>0</v>
      </c>
      <c r="G907" s="108">
        <f>30-30</f>
        <v>0</v>
      </c>
      <c r="H907" s="108">
        <f>30-30</f>
        <v>0</v>
      </c>
    </row>
    <row r="908" spans="1:8" ht="64.5" hidden="1" x14ac:dyDescent="0.25">
      <c r="A908" s="113" t="s">
        <v>465</v>
      </c>
      <c r="B908" s="107" t="s">
        <v>113</v>
      </c>
      <c r="C908" s="107" t="s">
        <v>60</v>
      </c>
      <c r="D908" s="107" t="s">
        <v>381</v>
      </c>
      <c r="E908" s="107" t="s">
        <v>58</v>
      </c>
      <c r="F908" s="108">
        <f t="shared" ref="F908:H909" si="162">F909</f>
        <v>0</v>
      </c>
      <c r="G908" s="108">
        <f t="shared" si="162"/>
        <v>0</v>
      </c>
      <c r="H908" s="108">
        <f t="shared" si="162"/>
        <v>0</v>
      </c>
    </row>
    <row r="909" spans="1:8" ht="26.25" hidden="1" x14ac:dyDescent="0.25">
      <c r="A909" s="113" t="s">
        <v>458</v>
      </c>
      <c r="B909" s="107" t="s">
        <v>113</v>
      </c>
      <c r="C909" s="107" t="s">
        <v>60</v>
      </c>
      <c r="D909" s="107" t="s">
        <v>381</v>
      </c>
      <c r="E909" s="107" t="s">
        <v>78</v>
      </c>
      <c r="F909" s="108">
        <f t="shared" si="162"/>
        <v>0</v>
      </c>
      <c r="G909" s="108">
        <f t="shared" si="162"/>
        <v>0</v>
      </c>
      <c r="H909" s="108">
        <f t="shared" si="162"/>
        <v>0</v>
      </c>
    </row>
    <row r="910" spans="1:8" ht="39" hidden="1" x14ac:dyDescent="0.25">
      <c r="A910" s="113" t="s">
        <v>208</v>
      </c>
      <c r="B910" s="107" t="s">
        <v>113</v>
      </c>
      <c r="C910" s="107" t="s">
        <v>60</v>
      </c>
      <c r="D910" s="107" t="s">
        <v>381</v>
      </c>
      <c r="E910" s="107" t="s">
        <v>80</v>
      </c>
      <c r="F910" s="108">
        <v>0</v>
      </c>
      <c r="G910" s="108">
        <v>0</v>
      </c>
      <c r="H910" s="108">
        <v>0</v>
      </c>
    </row>
    <row r="911" spans="1:8" ht="26.25" hidden="1" x14ac:dyDescent="0.25">
      <c r="A911" s="113" t="s">
        <v>466</v>
      </c>
      <c r="B911" s="107" t="s">
        <v>129</v>
      </c>
      <c r="C911" s="107" t="s">
        <v>56</v>
      </c>
      <c r="D911" s="107" t="s">
        <v>57</v>
      </c>
      <c r="E911" s="107" t="s">
        <v>58</v>
      </c>
      <c r="F911" s="108">
        <f t="shared" ref="F911:H914" si="163">F912</f>
        <v>0</v>
      </c>
      <c r="G911" s="108">
        <f t="shared" si="163"/>
        <v>0</v>
      </c>
      <c r="H911" s="108">
        <f t="shared" si="163"/>
        <v>0</v>
      </c>
    </row>
    <row r="912" spans="1:8" ht="18" hidden="1" customHeight="1" x14ac:dyDescent="0.25">
      <c r="A912" s="113" t="s">
        <v>467</v>
      </c>
      <c r="B912" s="107" t="s">
        <v>129</v>
      </c>
      <c r="C912" s="107" t="s">
        <v>55</v>
      </c>
      <c r="D912" s="107" t="s">
        <v>57</v>
      </c>
      <c r="E912" s="107" t="s">
        <v>58</v>
      </c>
      <c r="F912" s="108">
        <f t="shared" si="163"/>
        <v>0</v>
      </c>
      <c r="G912" s="108">
        <f t="shared" si="163"/>
        <v>0</v>
      </c>
      <c r="H912" s="108">
        <f t="shared" si="163"/>
        <v>0</v>
      </c>
    </row>
    <row r="913" spans="1:8" ht="14.25" hidden="1" customHeight="1" x14ac:dyDescent="0.25">
      <c r="A913" s="113" t="s">
        <v>468</v>
      </c>
      <c r="B913" s="107" t="s">
        <v>129</v>
      </c>
      <c r="C913" s="107" t="s">
        <v>55</v>
      </c>
      <c r="D913" s="107" t="s">
        <v>469</v>
      </c>
      <c r="E913" s="107" t="s">
        <v>58</v>
      </c>
      <c r="F913" s="108">
        <f t="shared" si="163"/>
        <v>0</v>
      </c>
      <c r="G913" s="108">
        <f t="shared" si="163"/>
        <v>0</v>
      </c>
      <c r="H913" s="108">
        <f t="shared" si="163"/>
        <v>0</v>
      </c>
    </row>
    <row r="914" spans="1:8" ht="26.25" hidden="1" x14ac:dyDescent="0.25">
      <c r="A914" s="113" t="s">
        <v>470</v>
      </c>
      <c r="B914" s="107" t="s">
        <v>129</v>
      </c>
      <c r="C914" s="107" t="s">
        <v>55</v>
      </c>
      <c r="D914" s="107" t="s">
        <v>471</v>
      </c>
      <c r="E914" s="107" t="s">
        <v>58</v>
      </c>
      <c r="F914" s="108">
        <f t="shared" si="163"/>
        <v>0</v>
      </c>
      <c r="G914" s="108">
        <f t="shared" si="163"/>
        <v>0</v>
      </c>
      <c r="H914" s="108">
        <f t="shared" si="163"/>
        <v>0</v>
      </c>
    </row>
    <row r="915" spans="1:8" ht="15" hidden="1" x14ac:dyDescent="0.25">
      <c r="A915" s="113" t="s">
        <v>472</v>
      </c>
      <c r="B915" s="107" t="s">
        <v>129</v>
      </c>
      <c r="C915" s="107" t="s">
        <v>55</v>
      </c>
      <c r="D915" s="107" t="s">
        <v>471</v>
      </c>
      <c r="E915" s="107" t="s">
        <v>473</v>
      </c>
      <c r="F915" s="108"/>
      <c r="G915" s="108"/>
      <c r="H915" s="108"/>
    </row>
    <row r="916" spans="1:8" ht="39" hidden="1" x14ac:dyDescent="0.25">
      <c r="A916" s="113" t="s">
        <v>647</v>
      </c>
      <c r="B916" s="107" t="s">
        <v>253</v>
      </c>
      <c r="C916" s="107" t="s">
        <v>60</v>
      </c>
      <c r="D916" s="107" t="s">
        <v>674</v>
      </c>
      <c r="E916" s="107" t="s">
        <v>58</v>
      </c>
      <c r="F916" s="108">
        <f>F917</f>
        <v>0</v>
      </c>
      <c r="G916" s="108">
        <f t="shared" ref="G916:H917" si="164">G917</f>
        <v>0</v>
      </c>
      <c r="H916" s="108">
        <f t="shared" si="164"/>
        <v>0</v>
      </c>
    </row>
    <row r="917" spans="1:8" ht="39" hidden="1" x14ac:dyDescent="0.25">
      <c r="A917" s="113" t="s">
        <v>339</v>
      </c>
      <c r="B917" s="107" t="s">
        <v>253</v>
      </c>
      <c r="C917" s="107" t="s">
        <v>60</v>
      </c>
      <c r="D917" s="107" t="s">
        <v>674</v>
      </c>
      <c r="E917" s="107" t="s">
        <v>340</v>
      </c>
      <c r="F917" s="108">
        <f>F918</f>
        <v>0</v>
      </c>
      <c r="G917" s="108">
        <f t="shared" si="164"/>
        <v>0</v>
      </c>
      <c r="H917" s="108">
        <f t="shared" si="164"/>
        <v>0</v>
      </c>
    </row>
    <row r="918" spans="1:8" ht="15" hidden="1" x14ac:dyDescent="0.25">
      <c r="A918" s="113" t="s">
        <v>341</v>
      </c>
      <c r="B918" s="107" t="s">
        <v>253</v>
      </c>
      <c r="C918" s="107" t="s">
        <v>60</v>
      </c>
      <c r="D918" s="107" t="s">
        <v>674</v>
      </c>
      <c r="E918" s="107" t="s">
        <v>342</v>
      </c>
      <c r="F918" s="108">
        <f>1.2-1.2</f>
        <v>0</v>
      </c>
      <c r="G918" s="108">
        <v>0</v>
      </c>
      <c r="H918" s="108">
        <v>0</v>
      </c>
    </row>
    <row r="919" spans="1:8" ht="26.25" hidden="1" x14ac:dyDescent="0.25">
      <c r="A919" s="113" t="s">
        <v>644</v>
      </c>
      <c r="B919" s="107" t="s">
        <v>253</v>
      </c>
      <c r="C919" s="107" t="s">
        <v>60</v>
      </c>
      <c r="D919" s="107" t="s">
        <v>675</v>
      </c>
      <c r="E919" s="107" t="s">
        <v>58</v>
      </c>
      <c r="F919" s="108">
        <f>F920</f>
        <v>0</v>
      </c>
      <c r="G919" s="108">
        <f t="shared" ref="G919:H920" si="165">G920</f>
        <v>0</v>
      </c>
      <c r="H919" s="108">
        <f t="shared" si="165"/>
        <v>0</v>
      </c>
    </row>
    <row r="920" spans="1:8" ht="39" hidden="1" x14ac:dyDescent="0.25">
      <c r="A920" s="113" t="s">
        <v>339</v>
      </c>
      <c r="B920" s="107" t="s">
        <v>253</v>
      </c>
      <c r="C920" s="107" t="s">
        <v>60</v>
      </c>
      <c r="D920" s="107" t="s">
        <v>675</v>
      </c>
      <c r="E920" s="107" t="s">
        <v>340</v>
      </c>
      <c r="F920" s="108">
        <f>F921</f>
        <v>0</v>
      </c>
      <c r="G920" s="108">
        <f t="shared" si="165"/>
        <v>0</v>
      </c>
      <c r="H920" s="108">
        <f t="shared" si="165"/>
        <v>0</v>
      </c>
    </row>
    <row r="921" spans="1:8" ht="15" hidden="1" x14ac:dyDescent="0.25">
      <c r="A921" s="113" t="s">
        <v>341</v>
      </c>
      <c r="B921" s="107" t="s">
        <v>253</v>
      </c>
      <c r="C921" s="107" t="s">
        <v>60</v>
      </c>
      <c r="D921" s="107" t="s">
        <v>675</v>
      </c>
      <c r="E921" s="107" t="s">
        <v>342</v>
      </c>
      <c r="F921" s="108">
        <f>23.7-23.7</f>
        <v>0</v>
      </c>
      <c r="G921" s="108">
        <v>0</v>
      </c>
      <c r="H921" s="108">
        <v>0</v>
      </c>
    </row>
    <row r="922" spans="1:8" ht="45" hidden="1" customHeight="1" x14ac:dyDescent="0.25">
      <c r="A922" s="113" t="s">
        <v>642</v>
      </c>
      <c r="B922" s="107" t="s">
        <v>253</v>
      </c>
      <c r="C922" s="107" t="s">
        <v>60</v>
      </c>
      <c r="D922" s="107" t="s">
        <v>673</v>
      </c>
      <c r="E922" s="107" t="s">
        <v>58</v>
      </c>
      <c r="F922" s="108">
        <f>F923</f>
        <v>0</v>
      </c>
      <c r="G922" s="108">
        <v>0</v>
      </c>
      <c r="H922" s="108">
        <v>0</v>
      </c>
    </row>
    <row r="923" spans="1:8" ht="33" hidden="1" customHeight="1" x14ac:dyDescent="0.25">
      <c r="A923" s="113" t="s">
        <v>339</v>
      </c>
      <c r="B923" s="107" t="s">
        <v>253</v>
      </c>
      <c r="C923" s="107" t="s">
        <v>60</v>
      </c>
      <c r="D923" s="107" t="s">
        <v>673</v>
      </c>
      <c r="E923" s="107" t="s">
        <v>340</v>
      </c>
      <c r="F923" s="108">
        <f>F924</f>
        <v>0</v>
      </c>
      <c r="G923" s="108">
        <v>0</v>
      </c>
      <c r="H923" s="108">
        <v>0</v>
      </c>
    </row>
    <row r="924" spans="1:8" ht="15" hidden="1" x14ac:dyDescent="0.25">
      <c r="A924" s="113" t="s">
        <v>341</v>
      </c>
      <c r="B924" s="107" t="s">
        <v>253</v>
      </c>
      <c r="C924" s="107" t="s">
        <v>60</v>
      </c>
      <c r="D924" s="107" t="s">
        <v>673</v>
      </c>
      <c r="E924" s="107" t="s">
        <v>342</v>
      </c>
      <c r="F924" s="108"/>
      <c r="G924" s="108"/>
      <c r="H924" s="108"/>
    </row>
    <row r="925" spans="1:8" ht="30" hidden="1" customHeight="1" x14ac:dyDescent="0.25">
      <c r="A925" s="113" t="s">
        <v>676</v>
      </c>
      <c r="B925" s="107" t="s">
        <v>253</v>
      </c>
      <c r="C925" s="107" t="s">
        <v>60</v>
      </c>
      <c r="D925" s="107" t="s">
        <v>677</v>
      </c>
      <c r="E925" s="107" t="s">
        <v>58</v>
      </c>
      <c r="F925" s="108">
        <f>F926</f>
        <v>0</v>
      </c>
      <c r="G925" s="108">
        <v>0</v>
      </c>
      <c r="H925" s="108">
        <v>0</v>
      </c>
    </row>
    <row r="926" spans="1:8" ht="32.25" hidden="1" customHeight="1" x14ac:dyDescent="0.25">
      <c r="A926" s="113" t="s">
        <v>339</v>
      </c>
      <c r="B926" s="107" t="s">
        <v>253</v>
      </c>
      <c r="C926" s="107" t="s">
        <v>60</v>
      </c>
      <c r="D926" s="107" t="s">
        <v>677</v>
      </c>
      <c r="E926" s="107" t="s">
        <v>340</v>
      </c>
      <c r="F926" s="108">
        <f>F927</f>
        <v>0</v>
      </c>
      <c r="G926" s="108">
        <v>0</v>
      </c>
      <c r="H926" s="108">
        <v>0</v>
      </c>
    </row>
    <row r="927" spans="1:8" ht="15" hidden="1" x14ac:dyDescent="0.25">
      <c r="A927" s="113" t="s">
        <v>341</v>
      </c>
      <c r="B927" s="107" t="s">
        <v>253</v>
      </c>
      <c r="C927" s="107" t="s">
        <v>60</v>
      </c>
      <c r="D927" s="107" t="s">
        <v>677</v>
      </c>
      <c r="E927" s="107" t="s">
        <v>342</v>
      </c>
      <c r="F927" s="108"/>
      <c r="G927" s="108"/>
      <c r="H927" s="108"/>
    </row>
    <row r="928" spans="1:8" ht="15" hidden="1" x14ac:dyDescent="0.25">
      <c r="A928" s="114"/>
      <c r="B928" s="107"/>
      <c r="C928" s="107"/>
      <c r="D928" s="107"/>
      <c r="E928" s="107"/>
      <c r="F928" s="108"/>
      <c r="G928" s="108"/>
      <c r="H928" s="108"/>
    </row>
    <row r="929" spans="1:8" ht="77.25" x14ac:dyDescent="0.25">
      <c r="A929" s="113" t="s">
        <v>798</v>
      </c>
      <c r="B929" s="107" t="s">
        <v>253</v>
      </c>
      <c r="C929" s="107" t="s">
        <v>60</v>
      </c>
      <c r="D929" s="107" t="s">
        <v>799</v>
      </c>
      <c r="E929" s="107" t="s">
        <v>58</v>
      </c>
      <c r="F929" s="108">
        <v>0</v>
      </c>
      <c r="G929" s="108">
        <v>0</v>
      </c>
      <c r="H929" s="108">
        <f>H930</f>
        <v>1260.7</v>
      </c>
    </row>
    <row r="930" spans="1:8" ht="39" x14ac:dyDescent="0.25">
      <c r="A930" s="113" t="s">
        <v>346</v>
      </c>
      <c r="B930" s="107" t="s">
        <v>253</v>
      </c>
      <c r="C930" s="107" t="s">
        <v>60</v>
      </c>
      <c r="D930" s="107" t="s">
        <v>800</v>
      </c>
      <c r="E930" s="107" t="s">
        <v>58</v>
      </c>
      <c r="F930" s="108">
        <v>0</v>
      </c>
      <c r="G930" s="108">
        <v>0</v>
      </c>
      <c r="H930" s="108">
        <f>H931</f>
        <v>1260.7</v>
      </c>
    </row>
    <row r="931" spans="1:8" ht="39" x14ac:dyDescent="0.25">
      <c r="A931" s="113" t="s">
        <v>339</v>
      </c>
      <c r="B931" s="107" t="s">
        <v>253</v>
      </c>
      <c r="C931" s="107" t="s">
        <v>60</v>
      </c>
      <c r="D931" s="107" t="s">
        <v>800</v>
      </c>
      <c r="E931" s="107" t="s">
        <v>340</v>
      </c>
      <c r="F931" s="108">
        <v>0</v>
      </c>
      <c r="G931" s="108">
        <v>0</v>
      </c>
      <c r="H931" s="108">
        <f>H932</f>
        <v>1260.7</v>
      </c>
    </row>
    <row r="932" spans="1:8" ht="15" x14ac:dyDescent="0.25">
      <c r="A932" s="113" t="s">
        <v>341</v>
      </c>
      <c r="B932" s="107" t="s">
        <v>253</v>
      </c>
      <c r="C932" s="107" t="s">
        <v>60</v>
      </c>
      <c r="D932" s="107" t="s">
        <v>800</v>
      </c>
      <c r="E932" s="107" t="s">
        <v>342</v>
      </c>
      <c r="F932" s="108">
        <v>0</v>
      </c>
      <c r="G932" s="108">
        <v>0</v>
      </c>
      <c r="H932" s="108">
        <v>1260.7</v>
      </c>
    </row>
    <row r="933" spans="1:8" s="34" customFormat="1" ht="15.75" x14ac:dyDescent="0.25">
      <c r="A933" s="113" t="s">
        <v>474</v>
      </c>
      <c r="B933" s="107"/>
      <c r="C933" s="107"/>
      <c r="D933" s="130"/>
      <c r="E933" s="130"/>
      <c r="F933" s="108">
        <f>F16+F235+F244+F311+F395+F568+F760+F818+F845+F886+F928</f>
        <v>100056.1</v>
      </c>
      <c r="G933" s="108">
        <f>G16+G235+G244+G311+G395+G568+G760+G818+G845+G886+G928</f>
        <v>84419.4</v>
      </c>
      <c r="H933" s="108">
        <f>H16+H235+H244+H311+H395+H568+H760+H818+H845+H886+H928</f>
        <v>69766.2</v>
      </c>
    </row>
    <row r="934" spans="1:8" x14ac:dyDescent="0.2">
      <c r="A934" s="35"/>
      <c r="B934" s="36"/>
      <c r="C934" s="36"/>
      <c r="D934" s="36"/>
      <c r="E934" s="36"/>
      <c r="F934" s="36"/>
      <c r="G934" s="37"/>
      <c r="H934" s="37"/>
    </row>
    <row r="935" spans="1:8" x14ac:dyDescent="0.2">
      <c r="A935" s="35"/>
      <c r="B935" s="36"/>
      <c r="C935" s="36"/>
      <c r="D935" s="36"/>
      <c r="E935" s="36"/>
      <c r="F935" s="38"/>
      <c r="G935" s="37"/>
      <c r="H935" s="37"/>
    </row>
    <row r="936" spans="1:8" x14ac:dyDescent="0.2">
      <c r="A936" s="35"/>
      <c r="B936" s="36"/>
      <c r="C936" s="36"/>
      <c r="D936" s="36"/>
      <c r="E936" s="36"/>
      <c r="F936" s="36"/>
      <c r="G936" s="37"/>
      <c r="H936" s="37"/>
    </row>
    <row r="937" spans="1:8" x14ac:dyDescent="0.2">
      <c r="A937" s="35"/>
      <c r="B937" s="36"/>
      <c r="C937" s="36"/>
      <c r="D937" s="36"/>
      <c r="E937" s="36"/>
      <c r="F937" s="36"/>
      <c r="G937" s="37"/>
      <c r="H937" s="37"/>
    </row>
    <row r="938" spans="1:8" x14ac:dyDescent="0.2">
      <c r="A938" s="35"/>
      <c r="B938" s="36"/>
      <c r="C938" s="36"/>
      <c r="D938" s="36"/>
      <c r="E938" s="36"/>
      <c r="F938" s="36"/>
      <c r="G938" s="37"/>
      <c r="H938" s="37"/>
    </row>
    <row r="939" spans="1:8" x14ac:dyDescent="0.2">
      <c r="A939" s="35"/>
      <c r="B939" s="36"/>
      <c r="C939" s="36"/>
      <c r="D939" s="36"/>
      <c r="E939" s="36"/>
      <c r="F939" s="36"/>
      <c r="G939" s="37"/>
      <c r="H939" s="37"/>
    </row>
    <row r="940" spans="1:8" x14ac:dyDescent="0.2">
      <c r="A940" s="35"/>
      <c r="B940" s="36"/>
      <c r="C940" s="36"/>
      <c r="D940" s="36"/>
      <c r="E940" s="36"/>
      <c r="F940" s="36"/>
      <c r="G940" s="37"/>
      <c r="H940" s="37"/>
    </row>
    <row r="941" spans="1:8" x14ac:dyDescent="0.2">
      <c r="A941" s="35"/>
      <c r="B941" s="36"/>
      <c r="C941" s="36"/>
      <c r="D941" s="36"/>
      <c r="E941" s="36"/>
      <c r="F941" s="36"/>
      <c r="G941" s="37"/>
      <c r="H941" s="37"/>
    </row>
    <row r="942" spans="1:8" x14ac:dyDescent="0.2">
      <c r="A942" s="35"/>
      <c r="B942" s="36"/>
      <c r="C942" s="36"/>
      <c r="D942" s="36"/>
      <c r="E942" s="36"/>
      <c r="F942" s="36"/>
      <c r="G942" s="37"/>
      <c r="H942" s="37"/>
    </row>
    <row r="943" spans="1:8" x14ac:dyDescent="0.2">
      <c r="A943" s="35"/>
      <c r="B943" s="36"/>
      <c r="C943" s="36"/>
      <c r="D943" s="36"/>
      <c r="E943" s="36"/>
      <c r="F943" s="36"/>
      <c r="G943" s="37"/>
      <c r="H943" s="37"/>
    </row>
    <row r="944" spans="1:8" x14ac:dyDescent="0.2">
      <c r="A944" s="35"/>
      <c r="B944" s="36"/>
      <c r="C944" s="36"/>
      <c r="D944" s="36"/>
      <c r="E944" s="36"/>
      <c r="F944" s="36"/>
      <c r="G944" s="37"/>
      <c r="H944" s="37"/>
    </row>
    <row r="945" spans="1:8" x14ac:dyDescent="0.2">
      <c r="A945" s="35"/>
      <c r="B945" s="36"/>
      <c r="C945" s="36"/>
      <c r="D945" s="36"/>
      <c r="E945" s="36"/>
      <c r="F945" s="36"/>
      <c r="G945" s="37"/>
      <c r="H945" s="37"/>
    </row>
    <row r="946" spans="1:8" x14ac:dyDescent="0.2">
      <c r="A946" s="35"/>
      <c r="B946" s="36"/>
      <c r="C946" s="36"/>
      <c r="D946" s="36"/>
      <c r="E946" s="36"/>
      <c r="F946" s="36"/>
      <c r="G946" s="37"/>
      <c r="H946" s="37"/>
    </row>
    <row r="947" spans="1:8" x14ac:dyDescent="0.2">
      <c r="A947" s="35"/>
      <c r="B947" s="36"/>
      <c r="C947" s="36"/>
      <c r="D947" s="36"/>
      <c r="E947" s="36"/>
      <c r="F947" s="36"/>
      <c r="G947" s="37"/>
      <c r="H947" s="37"/>
    </row>
    <row r="948" spans="1:8" x14ac:dyDescent="0.2">
      <c r="A948" s="35"/>
      <c r="B948" s="36"/>
      <c r="C948" s="36"/>
      <c r="D948" s="36"/>
      <c r="E948" s="36"/>
      <c r="F948" s="36"/>
      <c r="G948" s="37"/>
      <c r="H948" s="37"/>
    </row>
    <row r="949" spans="1:8" x14ac:dyDescent="0.2">
      <c r="A949" s="35"/>
      <c r="B949" s="36"/>
      <c r="C949" s="36"/>
      <c r="D949" s="36"/>
      <c r="E949" s="36"/>
      <c r="F949" s="36"/>
      <c r="G949" s="37"/>
      <c r="H949" s="37"/>
    </row>
    <row r="950" spans="1:8" x14ac:dyDescent="0.2">
      <c r="A950" s="35"/>
      <c r="B950" s="36"/>
      <c r="C950" s="36"/>
      <c r="D950" s="36"/>
      <c r="E950" s="36"/>
      <c r="F950" s="36"/>
      <c r="G950" s="37"/>
      <c r="H950" s="37"/>
    </row>
    <row r="951" spans="1:8" x14ac:dyDescent="0.2">
      <c r="A951" s="35"/>
      <c r="B951" s="36"/>
      <c r="C951" s="36"/>
      <c r="D951" s="36"/>
      <c r="E951" s="36"/>
      <c r="F951" s="36"/>
      <c r="G951" s="37"/>
      <c r="H951" s="37"/>
    </row>
    <row r="952" spans="1:8" x14ac:dyDescent="0.2">
      <c r="A952" s="35"/>
      <c r="B952" s="36"/>
      <c r="C952" s="36"/>
      <c r="D952" s="36"/>
      <c r="E952" s="36"/>
      <c r="F952" s="36"/>
      <c r="G952" s="37"/>
      <c r="H952" s="37"/>
    </row>
    <row r="953" spans="1:8" x14ac:dyDescent="0.2">
      <c r="A953" s="35"/>
      <c r="B953" s="36"/>
      <c r="C953" s="36"/>
      <c r="D953" s="36"/>
      <c r="E953" s="36"/>
      <c r="F953" s="36"/>
      <c r="G953" s="37"/>
      <c r="H953" s="37"/>
    </row>
    <row r="954" spans="1:8" x14ac:dyDescent="0.2">
      <c r="A954" s="35"/>
      <c r="B954" s="36"/>
      <c r="C954" s="36"/>
      <c r="D954" s="36"/>
      <c r="E954" s="36"/>
      <c r="F954" s="36"/>
      <c r="G954" s="37"/>
      <c r="H954" s="37"/>
    </row>
    <row r="955" spans="1:8" x14ac:dyDescent="0.2">
      <c r="A955" s="35"/>
      <c r="B955" s="36"/>
      <c r="C955" s="36"/>
      <c r="D955" s="36"/>
      <c r="E955" s="36"/>
      <c r="F955" s="36"/>
      <c r="G955" s="37"/>
      <c r="H955" s="37"/>
    </row>
    <row r="956" spans="1:8" x14ac:dyDescent="0.2">
      <c r="A956" s="35"/>
      <c r="B956" s="36"/>
      <c r="C956" s="36"/>
      <c r="D956" s="36"/>
      <c r="E956" s="36"/>
      <c r="F956" s="36"/>
      <c r="G956" s="37"/>
      <c r="H956" s="37"/>
    </row>
    <row r="957" spans="1:8" x14ac:dyDescent="0.2">
      <c r="A957" s="35"/>
      <c r="B957" s="36"/>
      <c r="C957" s="36"/>
      <c r="D957" s="36"/>
      <c r="E957" s="36"/>
      <c r="F957" s="36"/>
      <c r="G957" s="37"/>
      <c r="H957" s="37"/>
    </row>
    <row r="958" spans="1:8" x14ac:dyDescent="0.2">
      <c r="A958" s="35"/>
      <c r="B958" s="36"/>
      <c r="C958" s="36"/>
      <c r="D958" s="36"/>
      <c r="E958" s="36"/>
      <c r="F958" s="36"/>
      <c r="G958" s="37"/>
      <c r="H958" s="37"/>
    </row>
    <row r="959" spans="1:8" x14ac:dyDescent="0.2">
      <c r="A959" s="35"/>
      <c r="B959" s="36"/>
      <c r="C959" s="36"/>
      <c r="D959" s="36"/>
      <c r="E959" s="36"/>
      <c r="F959" s="36"/>
      <c r="G959" s="37"/>
      <c r="H959" s="37"/>
    </row>
    <row r="960" spans="1:8" x14ac:dyDescent="0.2">
      <c r="A960" s="35"/>
      <c r="B960" s="36"/>
      <c r="C960" s="36"/>
      <c r="D960" s="36"/>
      <c r="E960" s="36"/>
      <c r="F960" s="36"/>
      <c r="G960" s="37"/>
      <c r="H960" s="37"/>
    </row>
    <row r="961" spans="1:8" x14ac:dyDescent="0.2">
      <c r="A961" s="35"/>
      <c r="B961" s="36"/>
      <c r="C961" s="36"/>
      <c r="D961" s="36"/>
      <c r="E961" s="36"/>
      <c r="F961" s="36"/>
      <c r="G961" s="37"/>
      <c r="H961" s="37"/>
    </row>
    <row r="962" spans="1:8" x14ac:dyDescent="0.2">
      <c r="A962" s="35"/>
      <c r="B962" s="36"/>
      <c r="C962" s="36"/>
      <c r="D962" s="36"/>
      <c r="E962" s="36"/>
      <c r="F962" s="36"/>
      <c r="G962" s="37"/>
      <c r="H962" s="37"/>
    </row>
    <row r="963" spans="1:8" x14ac:dyDescent="0.2">
      <c r="A963" s="35"/>
      <c r="B963" s="36"/>
      <c r="C963" s="36"/>
      <c r="D963" s="36"/>
      <c r="E963" s="36"/>
      <c r="F963" s="36"/>
      <c r="G963" s="37"/>
      <c r="H963" s="37"/>
    </row>
    <row r="964" spans="1:8" x14ac:dyDescent="0.2">
      <c r="A964" s="35"/>
      <c r="B964" s="36"/>
      <c r="C964" s="36"/>
      <c r="D964" s="36"/>
      <c r="E964" s="36"/>
      <c r="F964" s="36"/>
      <c r="G964" s="37"/>
      <c r="H964" s="37"/>
    </row>
    <row r="965" spans="1:8" x14ac:dyDescent="0.2">
      <c r="A965" s="35"/>
      <c r="B965" s="36"/>
      <c r="C965" s="36"/>
      <c r="D965" s="36"/>
      <c r="E965" s="36"/>
      <c r="F965" s="36"/>
      <c r="G965" s="37"/>
      <c r="H965" s="37"/>
    </row>
    <row r="966" spans="1:8" x14ac:dyDescent="0.2">
      <c r="A966" s="35"/>
      <c r="B966" s="36"/>
      <c r="C966" s="36"/>
      <c r="D966" s="36"/>
      <c r="E966" s="36"/>
      <c r="F966" s="36"/>
      <c r="G966" s="37"/>
      <c r="H966" s="37"/>
    </row>
    <row r="967" spans="1:8" x14ac:dyDescent="0.2">
      <c r="A967" s="35"/>
      <c r="B967" s="36"/>
      <c r="C967" s="36"/>
      <c r="D967" s="36"/>
      <c r="E967" s="36"/>
      <c r="F967" s="36"/>
      <c r="G967" s="37"/>
      <c r="H967" s="37"/>
    </row>
    <row r="968" spans="1:8" x14ac:dyDescent="0.2">
      <c r="A968" s="35"/>
      <c r="B968" s="36"/>
      <c r="C968" s="36"/>
      <c r="D968" s="36"/>
      <c r="E968" s="36"/>
      <c r="F968" s="36"/>
      <c r="G968" s="37"/>
      <c r="H968" s="37"/>
    </row>
    <row r="969" spans="1:8" x14ac:dyDescent="0.2">
      <c r="A969" s="35"/>
      <c r="B969" s="36"/>
      <c r="C969" s="36"/>
      <c r="D969" s="36"/>
      <c r="E969" s="36"/>
      <c r="F969" s="36"/>
      <c r="G969" s="37"/>
      <c r="H969" s="37"/>
    </row>
    <row r="970" spans="1:8" x14ac:dyDescent="0.2">
      <c r="A970" s="35"/>
      <c r="B970" s="36"/>
      <c r="C970" s="36"/>
      <c r="D970" s="36"/>
      <c r="E970" s="36"/>
      <c r="F970" s="36"/>
      <c r="G970" s="37"/>
      <c r="H970" s="37"/>
    </row>
    <row r="971" spans="1:8" x14ac:dyDescent="0.2">
      <c r="A971" s="35"/>
      <c r="B971" s="36"/>
      <c r="C971" s="36"/>
      <c r="D971" s="36"/>
      <c r="E971" s="36"/>
      <c r="F971" s="36"/>
      <c r="G971" s="37"/>
      <c r="H971" s="37"/>
    </row>
    <row r="972" spans="1:8" x14ac:dyDescent="0.2">
      <c r="A972" s="35"/>
      <c r="B972" s="36"/>
      <c r="C972" s="36"/>
      <c r="D972" s="36"/>
      <c r="E972" s="36"/>
      <c r="F972" s="36"/>
      <c r="G972" s="37"/>
      <c r="H972" s="37"/>
    </row>
    <row r="973" spans="1:8" x14ac:dyDescent="0.2">
      <c r="A973" s="35"/>
      <c r="B973" s="36"/>
      <c r="C973" s="36"/>
      <c r="D973" s="36"/>
      <c r="E973" s="36"/>
      <c r="F973" s="36"/>
      <c r="G973" s="37"/>
      <c r="H973" s="37"/>
    </row>
    <row r="974" spans="1:8" x14ac:dyDescent="0.2">
      <c r="A974" s="35"/>
      <c r="B974" s="36"/>
      <c r="C974" s="36"/>
      <c r="D974" s="36"/>
      <c r="E974" s="36"/>
      <c r="F974" s="36"/>
      <c r="G974" s="37"/>
      <c r="H974" s="37"/>
    </row>
    <row r="975" spans="1:8" x14ac:dyDescent="0.2">
      <c r="A975" s="35"/>
      <c r="B975" s="36"/>
      <c r="C975" s="36"/>
      <c r="D975" s="36"/>
      <c r="E975" s="36"/>
      <c r="F975" s="36"/>
      <c r="G975" s="37"/>
      <c r="H975" s="37"/>
    </row>
    <row r="976" spans="1:8" x14ac:dyDescent="0.2">
      <c r="A976" s="35"/>
      <c r="B976" s="36"/>
      <c r="C976" s="36"/>
      <c r="D976" s="36"/>
      <c r="E976" s="36"/>
      <c r="F976" s="36"/>
      <c r="G976" s="37"/>
      <c r="H976" s="37"/>
    </row>
    <row r="977" spans="1:8" x14ac:dyDescent="0.2">
      <c r="A977" s="35"/>
      <c r="B977" s="36"/>
      <c r="C977" s="36"/>
      <c r="D977" s="36"/>
      <c r="E977" s="36"/>
      <c r="F977" s="36"/>
      <c r="G977" s="37"/>
      <c r="H977" s="37"/>
    </row>
    <row r="978" spans="1:8" x14ac:dyDescent="0.2">
      <c r="A978" s="35"/>
      <c r="B978" s="36"/>
      <c r="C978" s="36"/>
      <c r="D978" s="36"/>
      <c r="E978" s="36"/>
      <c r="F978" s="36"/>
      <c r="G978" s="37"/>
      <c r="H978" s="37"/>
    </row>
    <row r="979" spans="1:8" x14ac:dyDescent="0.2">
      <c r="A979" s="35"/>
      <c r="B979" s="36"/>
      <c r="C979" s="36"/>
      <c r="D979" s="36"/>
      <c r="E979" s="36"/>
      <c r="F979" s="36"/>
      <c r="G979" s="37"/>
      <c r="H979" s="37"/>
    </row>
    <row r="980" spans="1:8" x14ac:dyDescent="0.2">
      <c r="A980" s="35"/>
      <c r="B980" s="36"/>
      <c r="C980" s="36"/>
      <c r="D980" s="36"/>
      <c r="E980" s="36"/>
      <c r="F980" s="36"/>
      <c r="G980" s="37"/>
      <c r="H980" s="37"/>
    </row>
    <row r="981" spans="1:8" x14ac:dyDescent="0.2">
      <c r="A981" s="35"/>
      <c r="B981" s="36"/>
      <c r="C981" s="36"/>
      <c r="D981" s="36"/>
      <c r="E981" s="36"/>
      <c r="F981" s="36"/>
      <c r="G981" s="37"/>
      <c r="H981" s="37"/>
    </row>
    <row r="982" spans="1:8" x14ac:dyDescent="0.2">
      <c r="A982" s="35"/>
      <c r="B982" s="36"/>
      <c r="C982" s="36"/>
      <c r="D982" s="36"/>
      <c r="E982" s="36"/>
      <c r="F982" s="36"/>
      <c r="G982" s="37"/>
      <c r="H982" s="37"/>
    </row>
    <row r="983" spans="1:8" x14ac:dyDescent="0.2">
      <c r="A983" s="35"/>
      <c r="B983" s="36"/>
      <c r="C983" s="36"/>
      <c r="D983" s="36"/>
      <c r="E983" s="36"/>
      <c r="F983" s="36"/>
      <c r="G983" s="37"/>
      <c r="H983" s="37"/>
    </row>
    <row r="984" spans="1:8" x14ac:dyDescent="0.2">
      <c r="A984" s="35"/>
      <c r="B984" s="36"/>
      <c r="C984" s="36"/>
      <c r="D984" s="36"/>
      <c r="E984" s="36"/>
      <c r="F984" s="36"/>
      <c r="G984" s="37"/>
      <c r="H984" s="37"/>
    </row>
    <row r="985" spans="1:8" x14ac:dyDescent="0.2">
      <c r="A985" s="35"/>
      <c r="B985" s="36"/>
      <c r="C985" s="36"/>
      <c r="D985" s="36"/>
      <c r="E985" s="36"/>
      <c r="F985" s="36"/>
      <c r="G985" s="37"/>
      <c r="H985" s="37"/>
    </row>
    <row r="986" spans="1:8" x14ac:dyDescent="0.2">
      <c r="A986" s="35"/>
      <c r="B986" s="36"/>
      <c r="C986" s="36"/>
      <c r="D986" s="36"/>
      <c r="E986" s="36"/>
      <c r="F986" s="36"/>
      <c r="G986" s="37"/>
      <c r="H986" s="37"/>
    </row>
    <row r="987" spans="1:8" x14ac:dyDescent="0.2">
      <c r="A987" s="35"/>
      <c r="B987" s="36"/>
      <c r="C987" s="36"/>
      <c r="D987" s="36"/>
      <c r="E987" s="36"/>
      <c r="F987" s="36"/>
      <c r="G987" s="37"/>
      <c r="H987" s="37"/>
    </row>
    <row r="988" spans="1:8" x14ac:dyDescent="0.2">
      <c r="A988" s="35"/>
      <c r="B988" s="36"/>
      <c r="C988" s="36"/>
      <c r="D988" s="36"/>
      <c r="E988" s="36"/>
      <c r="F988" s="36"/>
      <c r="G988" s="37"/>
      <c r="H988" s="37"/>
    </row>
    <row r="989" spans="1:8" x14ac:dyDescent="0.2">
      <c r="A989" s="35"/>
      <c r="B989" s="36"/>
      <c r="C989" s="36"/>
      <c r="D989" s="36"/>
      <c r="E989" s="36"/>
      <c r="F989" s="36"/>
      <c r="G989" s="37"/>
      <c r="H989" s="37"/>
    </row>
    <row r="990" spans="1:8" x14ac:dyDescent="0.2">
      <c r="A990" s="35"/>
      <c r="B990" s="36"/>
      <c r="C990" s="36"/>
      <c r="D990" s="36"/>
      <c r="E990" s="36"/>
      <c r="F990" s="36"/>
      <c r="G990" s="37"/>
      <c r="H990" s="37"/>
    </row>
    <row r="991" spans="1:8" x14ac:dyDescent="0.2">
      <c r="A991" s="35"/>
      <c r="B991" s="36"/>
      <c r="C991" s="36"/>
      <c r="D991" s="36"/>
      <c r="E991" s="36"/>
      <c r="F991" s="36"/>
      <c r="G991" s="37"/>
      <c r="H991" s="37"/>
    </row>
    <row r="992" spans="1:8" x14ac:dyDescent="0.2">
      <c r="A992" s="35"/>
      <c r="B992" s="36"/>
      <c r="C992" s="36"/>
      <c r="D992" s="36"/>
      <c r="E992" s="36"/>
      <c r="F992" s="36"/>
      <c r="G992" s="37"/>
      <c r="H992" s="37"/>
    </row>
    <row r="993" spans="1:8" x14ac:dyDescent="0.2">
      <c r="A993" s="35"/>
      <c r="B993" s="36"/>
      <c r="C993" s="36"/>
      <c r="D993" s="36"/>
      <c r="E993" s="36"/>
      <c r="F993" s="36"/>
      <c r="G993" s="37"/>
      <c r="H993" s="37"/>
    </row>
    <row r="994" spans="1:8" x14ac:dyDescent="0.2">
      <c r="A994" s="35"/>
      <c r="B994" s="36"/>
      <c r="C994" s="36"/>
      <c r="D994" s="36"/>
      <c r="E994" s="36"/>
      <c r="F994" s="36"/>
      <c r="G994" s="37"/>
      <c r="H994" s="37"/>
    </row>
    <row r="995" spans="1:8" x14ac:dyDescent="0.2">
      <c r="A995" s="35"/>
      <c r="B995" s="36"/>
      <c r="C995" s="36"/>
      <c r="D995" s="36"/>
      <c r="E995" s="36"/>
      <c r="F995" s="36"/>
      <c r="G995" s="37"/>
      <c r="H995" s="37"/>
    </row>
    <row r="996" spans="1:8" x14ac:dyDescent="0.2">
      <c r="A996" s="35"/>
      <c r="B996" s="36"/>
      <c r="C996" s="36"/>
      <c r="D996" s="36"/>
      <c r="E996" s="36"/>
      <c r="F996" s="36"/>
      <c r="G996" s="37"/>
      <c r="H996" s="37"/>
    </row>
    <row r="997" spans="1:8" x14ac:dyDescent="0.2">
      <c r="A997" s="35"/>
      <c r="B997" s="36"/>
      <c r="C997" s="36"/>
      <c r="D997" s="36"/>
      <c r="E997" s="36"/>
      <c r="F997" s="36"/>
      <c r="G997" s="37"/>
      <c r="H997" s="37"/>
    </row>
    <row r="998" spans="1:8" x14ac:dyDescent="0.2">
      <c r="A998" s="35"/>
      <c r="B998" s="36"/>
      <c r="C998" s="36"/>
      <c r="D998" s="36"/>
      <c r="E998" s="36"/>
      <c r="F998" s="36"/>
      <c r="G998" s="37"/>
      <c r="H998" s="37"/>
    </row>
    <row r="999" spans="1:8" x14ac:dyDescent="0.2">
      <c r="A999" s="35"/>
      <c r="B999" s="36"/>
      <c r="C999" s="36"/>
      <c r="D999" s="36"/>
      <c r="E999" s="36"/>
      <c r="F999" s="36"/>
      <c r="G999" s="37"/>
      <c r="H999" s="37"/>
    </row>
    <row r="1000" spans="1:8" x14ac:dyDescent="0.2">
      <c r="A1000" s="35"/>
      <c r="B1000" s="36"/>
      <c r="C1000" s="36"/>
      <c r="D1000" s="36"/>
      <c r="E1000" s="36"/>
      <c r="F1000" s="36"/>
      <c r="G1000" s="37"/>
      <c r="H1000" s="37"/>
    </row>
    <row r="1001" spans="1:8" x14ac:dyDescent="0.2">
      <c r="A1001" s="35"/>
      <c r="B1001" s="36"/>
      <c r="C1001" s="36"/>
      <c r="D1001" s="36"/>
      <c r="E1001" s="36"/>
      <c r="F1001" s="36"/>
      <c r="G1001" s="37"/>
      <c r="H1001" s="37"/>
    </row>
    <row r="1002" spans="1:8" x14ac:dyDescent="0.2">
      <c r="A1002" s="35"/>
      <c r="B1002" s="36"/>
      <c r="C1002" s="36"/>
      <c r="D1002" s="36"/>
      <c r="E1002" s="36"/>
      <c r="F1002" s="36"/>
      <c r="G1002" s="37"/>
      <c r="H1002" s="37"/>
    </row>
    <row r="1003" spans="1:8" x14ac:dyDescent="0.2">
      <c r="A1003" s="35"/>
      <c r="B1003" s="36"/>
      <c r="C1003" s="36"/>
      <c r="D1003" s="36"/>
      <c r="E1003" s="36"/>
      <c r="F1003" s="36"/>
      <c r="G1003" s="37"/>
      <c r="H1003" s="37"/>
    </row>
    <row r="1004" spans="1:8" x14ac:dyDescent="0.2">
      <c r="A1004" s="35"/>
      <c r="B1004" s="36"/>
      <c r="C1004" s="36"/>
      <c r="D1004" s="36"/>
      <c r="E1004" s="36"/>
      <c r="F1004" s="36"/>
      <c r="G1004" s="37"/>
      <c r="H1004" s="37"/>
    </row>
    <row r="1005" spans="1:8" x14ac:dyDescent="0.2">
      <c r="A1005" s="35"/>
      <c r="B1005" s="36"/>
      <c r="C1005" s="36"/>
      <c r="D1005" s="36"/>
      <c r="E1005" s="36"/>
      <c r="F1005" s="36"/>
      <c r="G1005" s="37"/>
      <c r="H1005" s="37"/>
    </row>
    <row r="1006" spans="1:8" x14ac:dyDescent="0.2">
      <c r="A1006" s="35"/>
      <c r="B1006" s="36"/>
      <c r="C1006" s="36"/>
      <c r="D1006" s="36"/>
      <c r="E1006" s="36"/>
      <c r="F1006" s="36"/>
      <c r="G1006" s="37"/>
      <c r="H1006" s="37"/>
    </row>
    <row r="1007" spans="1:8" x14ac:dyDescent="0.2">
      <c r="A1007" s="35"/>
      <c r="B1007" s="36"/>
      <c r="C1007" s="36"/>
      <c r="D1007" s="36"/>
      <c r="E1007" s="36"/>
      <c r="F1007" s="36"/>
      <c r="G1007" s="37"/>
      <c r="H1007" s="37"/>
    </row>
    <row r="1008" spans="1:8" x14ac:dyDescent="0.2">
      <c r="A1008" s="35"/>
      <c r="B1008" s="36"/>
      <c r="C1008" s="36"/>
      <c r="D1008" s="36"/>
      <c r="E1008" s="36"/>
      <c r="F1008" s="36"/>
      <c r="G1008" s="37"/>
      <c r="H1008" s="37"/>
    </row>
    <row r="1009" spans="1:8" x14ac:dyDescent="0.2">
      <c r="A1009" s="35"/>
      <c r="B1009" s="36"/>
      <c r="C1009" s="36"/>
      <c r="D1009" s="36"/>
      <c r="E1009" s="36"/>
      <c r="F1009" s="36"/>
      <c r="G1009" s="37"/>
      <c r="H1009" s="37"/>
    </row>
    <row r="1010" spans="1:8" x14ac:dyDescent="0.2">
      <c r="A1010" s="35"/>
      <c r="B1010" s="36"/>
      <c r="C1010" s="36"/>
      <c r="D1010" s="36"/>
      <c r="E1010" s="36"/>
      <c r="F1010" s="36"/>
      <c r="G1010" s="37"/>
      <c r="H1010" s="37"/>
    </row>
    <row r="1011" spans="1:8" x14ac:dyDescent="0.2">
      <c r="A1011" s="35"/>
      <c r="B1011" s="36"/>
      <c r="C1011" s="36"/>
      <c r="D1011" s="36"/>
      <c r="E1011" s="36"/>
      <c r="F1011" s="36"/>
      <c r="G1011" s="37"/>
      <c r="H1011" s="37"/>
    </row>
    <row r="1012" spans="1:8" x14ac:dyDescent="0.2">
      <c r="A1012" s="35"/>
      <c r="B1012" s="36"/>
      <c r="C1012" s="36"/>
      <c r="D1012" s="36"/>
      <c r="E1012" s="36"/>
      <c r="F1012" s="36"/>
      <c r="G1012" s="37"/>
      <c r="H1012" s="37"/>
    </row>
    <row r="1013" spans="1:8" x14ac:dyDescent="0.2">
      <c r="A1013" s="35"/>
      <c r="B1013" s="36"/>
      <c r="C1013" s="36"/>
      <c r="D1013" s="36"/>
      <c r="E1013" s="36"/>
      <c r="F1013" s="36"/>
      <c r="G1013" s="37"/>
      <c r="H1013" s="37"/>
    </row>
    <row r="1014" spans="1:8" x14ac:dyDescent="0.2">
      <c r="A1014" s="35"/>
      <c r="B1014" s="36"/>
      <c r="C1014" s="36"/>
      <c r="D1014" s="36"/>
      <c r="E1014" s="36"/>
      <c r="F1014" s="36"/>
      <c r="G1014" s="37"/>
      <c r="H1014" s="37"/>
    </row>
    <row r="1015" spans="1:8" x14ac:dyDescent="0.2">
      <c r="A1015" s="35"/>
      <c r="B1015" s="36"/>
      <c r="C1015" s="36"/>
      <c r="D1015" s="36"/>
      <c r="E1015" s="36"/>
      <c r="F1015" s="36"/>
      <c r="G1015" s="37"/>
      <c r="H1015" s="37"/>
    </row>
    <row r="1016" spans="1:8" x14ac:dyDescent="0.2">
      <c r="A1016" s="35"/>
      <c r="B1016" s="36"/>
      <c r="C1016" s="36"/>
      <c r="D1016" s="36"/>
      <c r="E1016" s="36"/>
      <c r="F1016" s="36"/>
      <c r="G1016" s="37"/>
      <c r="H1016" s="37"/>
    </row>
    <row r="1017" spans="1:8" x14ac:dyDescent="0.2">
      <c r="A1017" s="35"/>
      <c r="B1017" s="36"/>
      <c r="C1017" s="36"/>
      <c r="D1017" s="36"/>
      <c r="E1017" s="36"/>
      <c r="F1017" s="36"/>
      <c r="G1017" s="37"/>
      <c r="H1017" s="37"/>
    </row>
    <row r="1018" spans="1:8" x14ac:dyDescent="0.2">
      <c r="A1018" s="35"/>
      <c r="B1018" s="36"/>
      <c r="C1018" s="36"/>
      <c r="D1018" s="36"/>
      <c r="E1018" s="36"/>
      <c r="F1018" s="36"/>
      <c r="G1018" s="37"/>
      <c r="H1018" s="37"/>
    </row>
    <row r="1019" spans="1:8" x14ac:dyDescent="0.2">
      <c r="A1019" s="35"/>
      <c r="B1019" s="36"/>
      <c r="C1019" s="36"/>
      <c r="D1019" s="36"/>
      <c r="E1019" s="36"/>
      <c r="F1019" s="36"/>
      <c r="G1019" s="37"/>
      <c r="H1019" s="37"/>
    </row>
    <row r="1020" spans="1:8" x14ac:dyDescent="0.2">
      <c r="A1020" s="35"/>
      <c r="B1020" s="36"/>
      <c r="C1020" s="36"/>
      <c r="D1020" s="36"/>
      <c r="E1020" s="36"/>
      <c r="F1020" s="36"/>
      <c r="G1020" s="37"/>
      <c r="H1020" s="37"/>
    </row>
    <row r="1021" spans="1:8" x14ac:dyDescent="0.2">
      <c r="A1021" s="35"/>
      <c r="B1021" s="36"/>
      <c r="C1021" s="36"/>
      <c r="D1021" s="36"/>
      <c r="E1021" s="36"/>
      <c r="F1021" s="36"/>
      <c r="G1021" s="37"/>
      <c r="H1021" s="37"/>
    </row>
    <row r="1022" spans="1:8" x14ac:dyDescent="0.2">
      <c r="A1022" s="35"/>
      <c r="B1022" s="36"/>
      <c r="C1022" s="36"/>
      <c r="D1022" s="36"/>
      <c r="E1022" s="36"/>
      <c r="F1022" s="36"/>
      <c r="G1022" s="37"/>
      <c r="H1022" s="37"/>
    </row>
    <row r="1023" spans="1:8" x14ac:dyDescent="0.2">
      <c r="A1023" s="35"/>
      <c r="B1023" s="36"/>
      <c r="C1023" s="36"/>
      <c r="D1023" s="36"/>
      <c r="E1023" s="36"/>
      <c r="F1023" s="36"/>
      <c r="G1023" s="37"/>
      <c r="H1023" s="37"/>
    </row>
    <row r="1024" spans="1:8" x14ac:dyDescent="0.2">
      <c r="A1024" s="35"/>
      <c r="B1024" s="36"/>
      <c r="C1024" s="36"/>
      <c r="D1024" s="36"/>
      <c r="E1024" s="36"/>
      <c r="F1024" s="36"/>
      <c r="G1024" s="37"/>
      <c r="H1024" s="37"/>
    </row>
  </sheetData>
  <mergeCells count="19">
    <mergeCell ref="A6:H6"/>
    <mergeCell ref="A1:H1"/>
    <mergeCell ref="A2:H2"/>
    <mergeCell ref="A3:H3"/>
    <mergeCell ref="A4:H4"/>
    <mergeCell ref="A5:H5"/>
    <mergeCell ref="F13:F14"/>
    <mergeCell ref="G13:G14"/>
    <mergeCell ref="H13:H14"/>
    <mergeCell ref="A7:H7"/>
    <mergeCell ref="A8:H8"/>
    <mergeCell ref="A9:H9"/>
    <mergeCell ref="A10:H10"/>
    <mergeCell ref="A11:H11"/>
    <mergeCell ref="A13:A14"/>
    <mergeCell ref="B13:B14"/>
    <mergeCell ref="C13:C14"/>
    <mergeCell ref="D13:D14"/>
    <mergeCell ref="E13:E14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86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P1040"/>
  <sheetViews>
    <sheetView view="pageBreakPreview" topLeftCell="A8" zoomScaleSheetLayoutView="100" workbookViewId="0">
      <selection activeCell="A4" sqref="A4:XFD7"/>
    </sheetView>
  </sheetViews>
  <sheetFormatPr defaultRowHeight="12.75" x14ac:dyDescent="0.2"/>
  <cols>
    <col min="1" max="1" width="49.28515625" style="39" customWidth="1"/>
    <col min="2" max="2" width="6.42578125" style="31" customWidth="1"/>
    <col min="3" max="3" width="7.28515625" style="31" customWidth="1"/>
    <col min="4" max="4" width="7.42578125" style="31" customWidth="1"/>
    <col min="5" max="5" width="12.7109375" style="31" customWidth="1"/>
    <col min="6" max="6" width="10" style="31" customWidth="1"/>
    <col min="7" max="7" width="13.42578125" style="31" customWidth="1"/>
    <col min="8" max="9" width="13.5703125" style="31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9" ht="15.75" hidden="1" x14ac:dyDescent="0.25">
      <c r="A1" s="184" t="s">
        <v>584</v>
      </c>
      <c r="B1" s="184"/>
      <c r="C1" s="184"/>
      <c r="D1" s="184"/>
      <c r="E1" s="184"/>
      <c r="F1" s="184"/>
      <c r="G1" s="184"/>
      <c r="H1" s="184"/>
      <c r="I1" s="184"/>
    </row>
    <row r="2" spans="1:9" ht="15.75" hidden="1" x14ac:dyDescent="0.2">
      <c r="A2" s="183" t="s">
        <v>45</v>
      </c>
      <c r="B2" s="183"/>
      <c r="C2" s="183"/>
      <c r="D2" s="183"/>
      <c r="E2" s="183"/>
      <c r="F2" s="183"/>
      <c r="G2" s="183"/>
      <c r="H2" s="183"/>
      <c r="I2" s="183"/>
    </row>
    <row r="3" spans="1:9" ht="15.75" hidden="1" x14ac:dyDescent="0.2">
      <c r="A3" s="177" t="s">
        <v>636</v>
      </c>
      <c r="B3" s="177"/>
      <c r="C3" s="177"/>
      <c r="D3" s="177"/>
      <c r="E3" s="177"/>
      <c r="F3" s="177"/>
      <c r="G3" s="177"/>
      <c r="H3" s="177"/>
      <c r="I3" s="177"/>
    </row>
    <row r="4" spans="1:9" ht="15" hidden="1" customHeight="1" x14ac:dyDescent="0.2">
      <c r="A4" s="177" t="s">
        <v>584</v>
      </c>
      <c r="B4" s="177"/>
      <c r="C4" s="177"/>
      <c r="D4" s="177"/>
      <c r="E4" s="177"/>
      <c r="F4" s="177"/>
      <c r="G4" s="177"/>
      <c r="H4" s="177"/>
      <c r="I4" s="177"/>
    </row>
    <row r="5" spans="1:9" ht="18" hidden="1" customHeight="1" x14ac:dyDescent="0.2">
      <c r="A5" s="177" t="s">
        <v>689</v>
      </c>
      <c r="B5" s="177"/>
      <c r="C5" s="177"/>
      <c r="D5" s="177"/>
      <c r="E5" s="177"/>
      <c r="F5" s="177"/>
      <c r="G5" s="177"/>
      <c r="H5" s="177"/>
      <c r="I5" s="177"/>
    </row>
    <row r="6" spans="1:9" ht="17.25" hidden="1" customHeight="1" x14ac:dyDescent="0.2">
      <c r="A6" s="177" t="s">
        <v>856</v>
      </c>
      <c r="B6" s="177"/>
      <c r="C6" s="177"/>
      <c r="D6" s="177"/>
      <c r="E6" s="177"/>
      <c r="F6" s="177"/>
      <c r="G6" s="177"/>
      <c r="H6" s="177"/>
      <c r="I6" s="177"/>
    </row>
    <row r="7" spans="1:9" ht="12.75" hidden="1" customHeight="1" x14ac:dyDescent="0.2">
      <c r="A7" s="164"/>
      <c r="B7" s="164"/>
      <c r="C7" s="164"/>
      <c r="D7" s="164"/>
      <c r="E7" s="164"/>
      <c r="F7" s="164"/>
      <c r="G7" s="164"/>
      <c r="H7" s="164"/>
      <c r="I7" s="164"/>
    </row>
    <row r="8" spans="1:9" ht="15" customHeight="1" x14ac:dyDescent="0.2">
      <c r="A8" s="177" t="s">
        <v>503</v>
      </c>
      <c r="B8" s="177"/>
      <c r="C8" s="177"/>
      <c r="D8" s="177"/>
      <c r="E8" s="177"/>
      <c r="F8" s="177"/>
      <c r="G8" s="177"/>
      <c r="H8" s="177"/>
      <c r="I8" s="177"/>
    </row>
    <row r="9" spans="1:9" ht="15" customHeight="1" x14ac:dyDescent="0.2">
      <c r="A9" s="177" t="s">
        <v>689</v>
      </c>
      <c r="B9" s="177"/>
      <c r="C9" s="177"/>
      <c r="D9" s="177"/>
      <c r="E9" s="177"/>
      <c r="F9" s="177"/>
      <c r="G9" s="177"/>
      <c r="H9" s="177"/>
      <c r="I9" s="177"/>
    </row>
    <row r="10" spans="1:9" ht="16.5" customHeight="1" x14ac:dyDescent="0.2">
      <c r="A10" s="177" t="s">
        <v>813</v>
      </c>
      <c r="B10" s="177"/>
      <c r="C10" s="177"/>
      <c r="D10" s="177"/>
      <c r="E10" s="177"/>
      <c r="F10" s="177"/>
      <c r="G10" s="177"/>
      <c r="H10" s="177"/>
      <c r="I10" s="177"/>
    </row>
    <row r="11" spans="1:9" ht="34.5" customHeight="1" x14ac:dyDescent="0.25">
      <c r="A11" s="41"/>
      <c r="B11" s="41"/>
      <c r="C11" s="186"/>
      <c r="D11" s="186"/>
      <c r="E11" s="186"/>
      <c r="F11" s="186"/>
      <c r="G11" s="186"/>
      <c r="H11" s="186"/>
      <c r="I11" s="186"/>
    </row>
    <row r="12" spans="1:9" ht="51.75" customHeight="1" x14ac:dyDescent="0.3">
      <c r="A12" s="196" t="s">
        <v>805</v>
      </c>
      <c r="B12" s="196"/>
      <c r="C12" s="196"/>
      <c r="D12" s="196"/>
      <c r="E12" s="196"/>
      <c r="F12" s="196"/>
      <c r="G12" s="196"/>
      <c r="H12" s="196"/>
      <c r="I12" s="196"/>
    </row>
    <row r="13" spans="1:9" x14ac:dyDescent="0.2">
      <c r="I13" s="116" t="s">
        <v>46</v>
      </c>
    </row>
    <row r="14" spans="1:9" s="26" customFormat="1" ht="16.5" customHeight="1" x14ac:dyDescent="0.2">
      <c r="A14" s="202" t="s">
        <v>47</v>
      </c>
      <c r="B14" s="199" t="s">
        <v>475</v>
      </c>
      <c r="C14" s="199" t="s">
        <v>48</v>
      </c>
      <c r="D14" s="199" t="s">
        <v>49</v>
      </c>
      <c r="E14" s="199" t="s">
        <v>50</v>
      </c>
      <c r="F14" s="199" t="s">
        <v>51</v>
      </c>
      <c r="G14" s="201" t="s">
        <v>52</v>
      </c>
      <c r="H14" s="201" t="s">
        <v>695</v>
      </c>
      <c r="I14" s="201" t="s">
        <v>696</v>
      </c>
    </row>
    <row r="15" spans="1:9" s="26" customFormat="1" ht="39.75" customHeight="1" x14ac:dyDescent="0.2">
      <c r="A15" s="202"/>
      <c r="B15" s="200"/>
      <c r="C15" s="200"/>
      <c r="D15" s="200"/>
      <c r="E15" s="200"/>
      <c r="F15" s="200"/>
      <c r="G15" s="200"/>
      <c r="H15" s="200"/>
      <c r="I15" s="200"/>
    </row>
    <row r="16" spans="1:9" s="29" customFormat="1" ht="12" customHeight="1" x14ac:dyDescent="0.2">
      <c r="A16" s="117">
        <v>1</v>
      </c>
      <c r="B16" s="117">
        <v>2</v>
      </c>
      <c r="C16" s="117">
        <v>3</v>
      </c>
      <c r="D16" s="117">
        <v>4</v>
      </c>
      <c r="E16" s="117">
        <v>5</v>
      </c>
      <c r="F16" s="117">
        <v>6</v>
      </c>
      <c r="G16" s="118" t="s">
        <v>476</v>
      </c>
      <c r="H16" s="119">
        <v>8</v>
      </c>
      <c r="I16" s="119">
        <v>9</v>
      </c>
    </row>
    <row r="17" spans="1:12" s="42" customFormat="1" ht="30" customHeight="1" x14ac:dyDescent="0.25">
      <c r="A17" s="113" t="s">
        <v>477</v>
      </c>
      <c r="B17" s="107" t="s">
        <v>478</v>
      </c>
      <c r="C17" s="107" t="s">
        <v>56</v>
      </c>
      <c r="D17" s="107" t="s">
        <v>56</v>
      </c>
      <c r="E17" s="107" t="s">
        <v>57</v>
      </c>
      <c r="F17" s="107" t="s">
        <v>58</v>
      </c>
      <c r="G17" s="108">
        <f>G18+G30</f>
        <v>2592.1</v>
      </c>
      <c r="H17" s="108">
        <f>H18+H30</f>
        <v>2723</v>
      </c>
      <c r="I17" s="108">
        <f>I18+I30</f>
        <v>2822.2</v>
      </c>
    </row>
    <row r="18" spans="1:12" ht="18" customHeight="1" x14ac:dyDescent="0.25">
      <c r="A18" s="113" t="s">
        <v>54</v>
      </c>
      <c r="B18" s="107" t="s">
        <v>478</v>
      </c>
      <c r="C18" s="107" t="s">
        <v>55</v>
      </c>
      <c r="D18" s="107" t="s">
        <v>56</v>
      </c>
      <c r="E18" s="107" t="s">
        <v>57</v>
      </c>
      <c r="F18" s="107" t="s">
        <v>58</v>
      </c>
      <c r="G18" s="108">
        <f>G19+G36</f>
        <v>2592.1</v>
      </c>
      <c r="H18" s="108">
        <f>H19+H36</f>
        <v>2723</v>
      </c>
      <c r="I18" s="108">
        <f>I19+I36</f>
        <v>2822.2</v>
      </c>
      <c r="J18" s="43"/>
      <c r="K18" s="43"/>
      <c r="L18" s="43"/>
    </row>
    <row r="19" spans="1:12" ht="26.25" x14ac:dyDescent="0.25">
      <c r="A19" s="113" t="s">
        <v>108</v>
      </c>
      <c r="B19" s="107" t="s">
        <v>478</v>
      </c>
      <c r="C19" s="107" t="s">
        <v>55</v>
      </c>
      <c r="D19" s="107" t="s">
        <v>109</v>
      </c>
      <c r="E19" s="107" t="s">
        <v>57</v>
      </c>
      <c r="F19" s="107" t="s">
        <v>58</v>
      </c>
      <c r="G19" s="108">
        <f>G23</f>
        <v>2493.1</v>
      </c>
      <c r="H19" s="108">
        <f>H23</f>
        <v>2624</v>
      </c>
      <c r="I19" s="108">
        <f>I23</f>
        <v>2723.2</v>
      </c>
    </row>
    <row r="20" spans="1:12" ht="39" hidden="1" x14ac:dyDescent="0.25">
      <c r="A20" s="113" t="s">
        <v>456</v>
      </c>
      <c r="B20" s="107" t="s">
        <v>478</v>
      </c>
      <c r="C20" s="107" t="s">
        <v>55</v>
      </c>
      <c r="D20" s="107" t="s">
        <v>109</v>
      </c>
      <c r="E20" s="107" t="s">
        <v>457</v>
      </c>
      <c r="F20" s="107" t="s">
        <v>58</v>
      </c>
      <c r="G20" s="108" t="e">
        <f>#REF!/1000</f>
        <v>#REF!</v>
      </c>
      <c r="H20" s="108" t="e">
        <f>#REF!/1000</f>
        <v>#REF!</v>
      </c>
      <c r="I20" s="108" t="e">
        <f>#REF!/1000</f>
        <v>#REF!</v>
      </c>
    </row>
    <row r="21" spans="1:12" ht="27.75" hidden="1" customHeight="1" x14ac:dyDescent="0.25">
      <c r="A21" s="113" t="s">
        <v>105</v>
      </c>
      <c r="B21" s="107" t="s">
        <v>478</v>
      </c>
      <c r="C21" s="107" t="s">
        <v>55</v>
      </c>
      <c r="D21" s="107" t="s">
        <v>109</v>
      </c>
      <c r="E21" s="107" t="s">
        <v>457</v>
      </c>
      <c r="F21" s="107" t="s">
        <v>78</v>
      </c>
      <c r="G21" s="108" t="e">
        <f>#REF!/1000</f>
        <v>#REF!</v>
      </c>
      <c r="H21" s="108" t="e">
        <f>#REF!/1000</f>
        <v>#REF!</v>
      </c>
      <c r="I21" s="108" t="e">
        <f>#REF!/1000</f>
        <v>#REF!</v>
      </c>
    </row>
    <row r="22" spans="1:12" ht="26.25" hidden="1" x14ac:dyDescent="0.25">
      <c r="A22" s="113" t="s">
        <v>79</v>
      </c>
      <c r="B22" s="107" t="s">
        <v>478</v>
      </c>
      <c r="C22" s="107" t="s">
        <v>55</v>
      </c>
      <c r="D22" s="107" t="s">
        <v>109</v>
      </c>
      <c r="E22" s="107" t="s">
        <v>457</v>
      </c>
      <c r="F22" s="107" t="s">
        <v>80</v>
      </c>
      <c r="G22" s="108" t="e">
        <f>#REF!/1000</f>
        <v>#REF!</v>
      </c>
      <c r="H22" s="108" t="e">
        <f>#REF!/1000</f>
        <v>#REF!</v>
      </c>
      <c r="I22" s="108" t="e">
        <f>#REF!/1000</f>
        <v>#REF!</v>
      </c>
    </row>
    <row r="23" spans="1:12" ht="26.25" x14ac:dyDescent="0.25">
      <c r="A23" s="113" t="s">
        <v>61</v>
      </c>
      <c r="B23" s="107" t="s">
        <v>478</v>
      </c>
      <c r="C23" s="107" t="s">
        <v>55</v>
      </c>
      <c r="D23" s="107" t="s">
        <v>109</v>
      </c>
      <c r="E23" s="107" t="s">
        <v>62</v>
      </c>
      <c r="F23" s="107" t="s">
        <v>58</v>
      </c>
      <c r="G23" s="108">
        <f t="shared" ref="G23:I24" si="0">G24</f>
        <v>2493.1</v>
      </c>
      <c r="H23" s="108">
        <f t="shared" si="0"/>
        <v>2624</v>
      </c>
      <c r="I23" s="108">
        <f t="shared" si="0"/>
        <v>2723.2</v>
      </c>
      <c r="J23" s="43"/>
    </row>
    <row r="24" spans="1:12" ht="27" customHeight="1" x14ac:dyDescent="0.25">
      <c r="A24" s="113" t="s">
        <v>63</v>
      </c>
      <c r="B24" s="107" t="s">
        <v>478</v>
      </c>
      <c r="C24" s="107" t="s">
        <v>55</v>
      </c>
      <c r="D24" s="107" t="s">
        <v>109</v>
      </c>
      <c r="E24" s="107" t="s">
        <v>64</v>
      </c>
      <c r="F24" s="107" t="s">
        <v>58</v>
      </c>
      <c r="G24" s="108">
        <f t="shared" si="0"/>
        <v>2493.1</v>
      </c>
      <c r="H24" s="108">
        <f t="shared" si="0"/>
        <v>2624</v>
      </c>
      <c r="I24" s="108">
        <f t="shared" si="0"/>
        <v>2723.2</v>
      </c>
    </row>
    <row r="25" spans="1:12" ht="15" x14ac:dyDescent="0.25">
      <c r="A25" s="113" t="s">
        <v>75</v>
      </c>
      <c r="B25" s="107" t="s">
        <v>478</v>
      </c>
      <c r="C25" s="107" t="s">
        <v>55</v>
      </c>
      <c r="D25" s="107" t="s">
        <v>109</v>
      </c>
      <c r="E25" s="107" t="s">
        <v>76</v>
      </c>
      <c r="F25" s="107" t="s">
        <v>58</v>
      </c>
      <c r="G25" s="108">
        <f>G26+G28</f>
        <v>2493.1</v>
      </c>
      <c r="H25" s="108">
        <f>H26+H28</f>
        <v>2624</v>
      </c>
      <c r="I25" s="108">
        <f>I26+I28</f>
        <v>2723.2</v>
      </c>
    </row>
    <row r="26" spans="1:12" ht="64.5" x14ac:dyDescent="0.25">
      <c r="A26" s="113" t="s">
        <v>67</v>
      </c>
      <c r="B26" s="107" t="s">
        <v>478</v>
      </c>
      <c r="C26" s="107" t="s">
        <v>55</v>
      </c>
      <c r="D26" s="107" t="s">
        <v>109</v>
      </c>
      <c r="E26" s="107" t="s">
        <v>76</v>
      </c>
      <c r="F26" s="107" t="s">
        <v>68</v>
      </c>
      <c r="G26" s="108">
        <f>G27</f>
        <v>2491.1</v>
      </c>
      <c r="H26" s="108">
        <f>H27</f>
        <v>2622</v>
      </c>
      <c r="I26" s="108">
        <f>I27</f>
        <v>2721.2</v>
      </c>
    </row>
    <row r="27" spans="1:12" ht="27.75" customHeight="1" x14ac:dyDescent="0.25">
      <c r="A27" s="113" t="s">
        <v>69</v>
      </c>
      <c r="B27" s="107" t="s">
        <v>478</v>
      </c>
      <c r="C27" s="107" t="s">
        <v>55</v>
      </c>
      <c r="D27" s="107" t="s">
        <v>109</v>
      </c>
      <c r="E27" s="107" t="s">
        <v>76</v>
      </c>
      <c r="F27" s="107" t="s">
        <v>70</v>
      </c>
      <c r="G27" s="108">
        <v>2491.1</v>
      </c>
      <c r="H27" s="108">
        <v>2622</v>
      </c>
      <c r="I27" s="108">
        <v>2721.2</v>
      </c>
    </row>
    <row r="28" spans="1:12" ht="15.75" customHeight="1" x14ac:dyDescent="0.25">
      <c r="A28" s="113" t="s">
        <v>81</v>
      </c>
      <c r="B28" s="107" t="s">
        <v>478</v>
      </c>
      <c r="C28" s="107" t="s">
        <v>55</v>
      </c>
      <c r="D28" s="107" t="s">
        <v>109</v>
      </c>
      <c r="E28" s="107" t="s">
        <v>76</v>
      </c>
      <c r="F28" s="107" t="s">
        <v>82</v>
      </c>
      <c r="G28" s="108">
        <f>G29</f>
        <v>2</v>
      </c>
      <c r="H28" s="108">
        <f>H29</f>
        <v>2</v>
      </c>
      <c r="I28" s="108">
        <f>I29</f>
        <v>2</v>
      </c>
    </row>
    <row r="29" spans="1:12" ht="13.5" customHeight="1" x14ac:dyDescent="0.25">
      <c r="A29" s="120" t="s">
        <v>83</v>
      </c>
      <c r="B29" s="107" t="s">
        <v>478</v>
      </c>
      <c r="C29" s="107" t="s">
        <v>55</v>
      </c>
      <c r="D29" s="107" t="s">
        <v>109</v>
      </c>
      <c r="E29" s="107" t="s">
        <v>76</v>
      </c>
      <c r="F29" s="107" t="s">
        <v>84</v>
      </c>
      <c r="G29" s="108">
        <v>2</v>
      </c>
      <c r="H29" s="108">
        <v>2</v>
      </c>
      <c r="I29" s="108">
        <v>2</v>
      </c>
    </row>
    <row r="30" spans="1:12" ht="14.25" hidden="1" customHeight="1" x14ac:dyDescent="0.25">
      <c r="A30" s="113" t="s">
        <v>332</v>
      </c>
      <c r="B30" s="107" t="s">
        <v>478</v>
      </c>
      <c r="C30" s="107" t="s">
        <v>113</v>
      </c>
      <c r="D30" s="107" t="s">
        <v>56</v>
      </c>
      <c r="E30" s="107" t="s">
        <v>57</v>
      </c>
      <c r="F30" s="107" t="s">
        <v>58</v>
      </c>
      <c r="G30" s="108">
        <f>G31</f>
        <v>0</v>
      </c>
      <c r="H30" s="168"/>
      <c r="I30" s="168"/>
    </row>
    <row r="31" spans="1:12" ht="24.75" hidden="1" customHeight="1" x14ac:dyDescent="0.25">
      <c r="A31" s="113" t="s">
        <v>385</v>
      </c>
      <c r="B31" s="107" t="s">
        <v>478</v>
      </c>
      <c r="C31" s="107" t="s">
        <v>113</v>
      </c>
      <c r="D31" s="107" t="s">
        <v>101</v>
      </c>
      <c r="E31" s="107" t="s">
        <v>57</v>
      </c>
      <c r="F31" s="107" t="s">
        <v>58</v>
      </c>
      <c r="G31" s="108">
        <f>G32</f>
        <v>0</v>
      </c>
      <c r="H31" s="168"/>
      <c r="I31" s="168"/>
    </row>
    <row r="32" spans="1:12" ht="26.25" hidden="1" customHeight="1" x14ac:dyDescent="0.25">
      <c r="A32" s="113" t="s">
        <v>479</v>
      </c>
      <c r="B32" s="107" t="s">
        <v>478</v>
      </c>
      <c r="C32" s="107" t="s">
        <v>113</v>
      </c>
      <c r="D32" s="107" t="s">
        <v>101</v>
      </c>
      <c r="E32" s="107" t="s">
        <v>136</v>
      </c>
      <c r="F32" s="107" t="s">
        <v>58</v>
      </c>
      <c r="G32" s="108">
        <f>G33</f>
        <v>0</v>
      </c>
      <c r="H32" s="168"/>
      <c r="I32" s="168"/>
    </row>
    <row r="33" spans="1:9" ht="75.75" hidden="1" customHeight="1" x14ac:dyDescent="0.25">
      <c r="A33" s="113" t="s">
        <v>140</v>
      </c>
      <c r="B33" s="107" t="s">
        <v>478</v>
      </c>
      <c r="C33" s="107" t="s">
        <v>113</v>
      </c>
      <c r="D33" s="107" t="s">
        <v>101</v>
      </c>
      <c r="E33" s="107" t="s">
        <v>141</v>
      </c>
      <c r="F33" s="107" t="s">
        <v>58</v>
      </c>
      <c r="G33" s="108">
        <f>G34</f>
        <v>0</v>
      </c>
      <c r="H33" s="168"/>
      <c r="I33" s="168"/>
    </row>
    <row r="34" spans="1:9" ht="30" hidden="1" customHeight="1" x14ac:dyDescent="0.25">
      <c r="A34" s="113" t="s">
        <v>77</v>
      </c>
      <c r="B34" s="107" t="s">
        <v>478</v>
      </c>
      <c r="C34" s="107" t="s">
        <v>113</v>
      </c>
      <c r="D34" s="107" t="s">
        <v>101</v>
      </c>
      <c r="E34" s="107" t="s">
        <v>142</v>
      </c>
      <c r="F34" s="107" t="s">
        <v>78</v>
      </c>
      <c r="G34" s="108">
        <f>G35</f>
        <v>0</v>
      </c>
      <c r="H34" s="168"/>
      <c r="I34" s="168"/>
    </row>
    <row r="35" spans="1:9" ht="27" hidden="1" customHeight="1" x14ac:dyDescent="0.25">
      <c r="A35" s="113" t="s">
        <v>79</v>
      </c>
      <c r="B35" s="107" t="s">
        <v>478</v>
      </c>
      <c r="C35" s="107" t="s">
        <v>113</v>
      </c>
      <c r="D35" s="107" t="s">
        <v>101</v>
      </c>
      <c r="E35" s="107" t="s">
        <v>142</v>
      </c>
      <c r="F35" s="107" t="s">
        <v>80</v>
      </c>
      <c r="G35" s="108">
        <f>30-30</f>
        <v>0</v>
      </c>
      <c r="H35" s="168"/>
      <c r="I35" s="168"/>
    </row>
    <row r="36" spans="1:9" ht="15" x14ac:dyDescent="0.25">
      <c r="A36" s="113" t="s">
        <v>118</v>
      </c>
      <c r="B36" s="107" t="s">
        <v>478</v>
      </c>
      <c r="C36" s="107" t="s">
        <v>55</v>
      </c>
      <c r="D36" s="107" t="s">
        <v>119</v>
      </c>
      <c r="E36" s="107" t="s">
        <v>57</v>
      </c>
      <c r="F36" s="107" t="s">
        <v>58</v>
      </c>
      <c r="G36" s="108">
        <f>G37</f>
        <v>99</v>
      </c>
      <c r="H36" s="108">
        <f t="shared" ref="H36:I40" si="1">H37</f>
        <v>99</v>
      </c>
      <c r="I36" s="108">
        <f t="shared" si="1"/>
        <v>99</v>
      </c>
    </row>
    <row r="37" spans="1:9" ht="15" x14ac:dyDescent="0.25">
      <c r="A37" s="113" t="s">
        <v>120</v>
      </c>
      <c r="B37" s="107" t="s">
        <v>478</v>
      </c>
      <c r="C37" s="107" t="s">
        <v>55</v>
      </c>
      <c r="D37" s="107" t="s">
        <v>119</v>
      </c>
      <c r="E37" s="107" t="s">
        <v>121</v>
      </c>
      <c r="F37" s="107" t="s">
        <v>58</v>
      </c>
      <c r="G37" s="108">
        <f>G38</f>
        <v>99</v>
      </c>
      <c r="H37" s="108">
        <f t="shared" si="1"/>
        <v>99</v>
      </c>
      <c r="I37" s="108">
        <f t="shared" si="1"/>
        <v>99</v>
      </c>
    </row>
    <row r="38" spans="1:9" ht="15" x14ac:dyDescent="0.25">
      <c r="A38" s="113" t="s">
        <v>122</v>
      </c>
      <c r="B38" s="107" t="s">
        <v>478</v>
      </c>
      <c r="C38" s="107" t="s">
        <v>55</v>
      </c>
      <c r="D38" s="107" t="s">
        <v>119</v>
      </c>
      <c r="E38" s="107" t="s">
        <v>123</v>
      </c>
      <c r="F38" s="107" t="s">
        <v>58</v>
      </c>
      <c r="G38" s="108">
        <f>G39</f>
        <v>99</v>
      </c>
      <c r="H38" s="108">
        <f t="shared" si="1"/>
        <v>99</v>
      </c>
      <c r="I38" s="108">
        <f t="shared" si="1"/>
        <v>99</v>
      </c>
    </row>
    <row r="39" spans="1:9" ht="26.25" x14ac:dyDescent="0.25">
      <c r="A39" s="113" t="s">
        <v>124</v>
      </c>
      <c r="B39" s="107" t="s">
        <v>478</v>
      </c>
      <c r="C39" s="107" t="s">
        <v>55</v>
      </c>
      <c r="D39" s="107" t="s">
        <v>119</v>
      </c>
      <c r="E39" s="107" t="s">
        <v>125</v>
      </c>
      <c r="F39" s="107" t="s">
        <v>58</v>
      </c>
      <c r="G39" s="108">
        <f>G40</f>
        <v>99</v>
      </c>
      <c r="H39" s="108">
        <f t="shared" si="1"/>
        <v>99</v>
      </c>
      <c r="I39" s="108">
        <f t="shared" si="1"/>
        <v>99</v>
      </c>
    </row>
    <row r="40" spans="1:9" ht="15" x14ac:dyDescent="0.25">
      <c r="A40" s="113" t="s">
        <v>81</v>
      </c>
      <c r="B40" s="107" t="s">
        <v>478</v>
      </c>
      <c r="C40" s="107" t="s">
        <v>55</v>
      </c>
      <c r="D40" s="107" t="s">
        <v>119</v>
      </c>
      <c r="E40" s="107" t="s">
        <v>125</v>
      </c>
      <c r="F40" s="107" t="s">
        <v>82</v>
      </c>
      <c r="G40" s="108">
        <f>G41</f>
        <v>99</v>
      </c>
      <c r="H40" s="108">
        <f t="shared" si="1"/>
        <v>99</v>
      </c>
      <c r="I40" s="108">
        <f t="shared" si="1"/>
        <v>99</v>
      </c>
    </row>
    <row r="41" spans="1:9" ht="15" x14ac:dyDescent="0.25">
      <c r="A41" s="113" t="s">
        <v>126</v>
      </c>
      <c r="B41" s="107" t="s">
        <v>478</v>
      </c>
      <c r="C41" s="107" t="s">
        <v>55</v>
      </c>
      <c r="D41" s="107" t="s">
        <v>119</v>
      </c>
      <c r="E41" s="107" t="s">
        <v>125</v>
      </c>
      <c r="F41" s="107" t="s">
        <v>127</v>
      </c>
      <c r="G41" s="108">
        <v>99</v>
      </c>
      <c r="H41" s="108">
        <v>99</v>
      </c>
      <c r="I41" s="108">
        <v>99</v>
      </c>
    </row>
    <row r="42" spans="1:9" ht="15" hidden="1" x14ac:dyDescent="0.25">
      <c r="A42" s="113" t="s">
        <v>466</v>
      </c>
      <c r="B42" s="107" t="s">
        <v>478</v>
      </c>
      <c r="C42" s="107" t="s">
        <v>129</v>
      </c>
      <c r="D42" s="107" t="s">
        <v>56</v>
      </c>
      <c r="E42" s="107" t="s">
        <v>57</v>
      </c>
      <c r="F42" s="107" t="s">
        <v>58</v>
      </c>
      <c r="G42" s="108">
        <f>G43</f>
        <v>0</v>
      </c>
      <c r="H42" s="168"/>
      <c r="I42" s="168"/>
    </row>
    <row r="43" spans="1:9" ht="16.5" hidden="1" customHeight="1" x14ac:dyDescent="0.25">
      <c r="A43" s="113" t="s">
        <v>467</v>
      </c>
      <c r="B43" s="107" t="s">
        <v>478</v>
      </c>
      <c r="C43" s="107" t="s">
        <v>129</v>
      </c>
      <c r="D43" s="107" t="s">
        <v>55</v>
      </c>
      <c r="E43" s="107" t="s">
        <v>57</v>
      </c>
      <c r="F43" s="107" t="s">
        <v>58</v>
      </c>
      <c r="G43" s="108">
        <f>G44</f>
        <v>0</v>
      </c>
      <c r="H43" s="168"/>
      <c r="I43" s="168"/>
    </row>
    <row r="44" spans="1:9" ht="16.5" hidden="1" customHeight="1" x14ac:dyDescent="0.25">
      <c r="A44" s="113" t="s">
        <v>468</v>
      </c>
      <c r="B44" s="107" t="s">
        <v>478</v>
      </c>
      <c r="C44" s="107" t="s">
        <v>129</v>
      </c>
      <c r="D44" s="107" t="s">
        <v>55</v>
      </c>
      <c r="E44" s="107" t="s">
        <v>469</v>
      </c>
      <c r="F44" s="107" t="s">
        <v>58</v>
      </c>
      <c r="G44" s="108">
        <f>G45</f>
        <v>0</v>
      </c>
      <c r="H44" s="168"/>
      <c r="I44" s="168"/>
    </row>
    <row r="45" spans="1:9" ht="26.25" hidden="1" x14ac:dyDescent="0.25">
      <c r="A45" s="113" t="s">
        <v>470</v>
      </c>
      <c r="B45" s="107" t="s">
        <v>478</v>
      </c>
      <c r="C45" s="107" t="s">
        <v>129</v>
      </c>
      <c r="D45" s="107" t="s">
        <v>55</v>
      </c>
      <c r="E45" s="107" t="s">
        <v>471</v>
      </c>
      <c r="F45" s="107" t="s">
        <v>58</v>
      </c>
      <c r="G45" s="108">
        <f>G46</f>
        <v>0</v>
      </c>
      <c r="H45" s="168"/>
      <c r="I45" s="168"/>
    </row>
    <row r="46" spans="1:9" ht="15" hidden="1" x14ac:dyDescent="0.25">
      <c r="A46" s="113" t="s">
        <v>472</v>
      </c>
      <c r="B46" s="107" t="s">
        <v>478</v>
      </c>
      <c r="C46" s="107" t="s">
        <v>129</v>
      </c>
      <c r="D46" s="107" t="s">
        <v>55</v>
      </c>
      <c r="E46" s="107" t="s">
        <v>471</v>
      </c>
      <c r="F46" s="107" t="s">
        <v>473</v>
      </c>
      <c r="G46" s="108"/>
      <c r="H46" s="168"/>
      <c r="I46" s="168"/>
    </row>
    <row r="47" spans="1:9" s="42" customFormat="1" ht="26.25" x14ac:dyDescent="0.25">
      <c r="A47" s="113" t="s">
        <v>480</v>
      </c>
      <c r="B47" s="107" t="s">
        <v>481</v>
      </c>
      <c r="C47" s="107" t="s">
        <v>56</v>
      </c>
      <c r="D47" s="107" t="s">
        <v>56</v>
      </c>
      <c r="E47" s="107" t="s">
        <v>57</v>
      </c>
      <c r="F47" s="107" t="s">
        <v>58</v>
      </c>
      <c r="G47" s="108">
        <f>G48</f>
        <v>599.1</v>
      </c>
      <c r="H47" s="108">
        <f>H48</f>
        <v>622</v>
      </c>
      <c r="I47" s="108">
        <f>I48</f>
        <v>643.5</v>
      </c>
    </row>
    <row r="48" spans="1:9" ht="18" customHeight="1" x14ac:dyDescent="0.25">
      <c r="A48" s="113" t="s">
        <v>54</v>
      </c>
      <c r="B48" s="107" t="s">
        <v>481</v>
      </c>
      <c r="C48" s="107" t="s">
        <v>55</v>
      </c>
      <c r="D48" s="107" t="s">
        <v>56</v>
      </c>
      <c r="E48" s="107" t="s">
        <v>57</v>
      </c>
      <c r="F48" s="107" t="s">
        <v>58</v>
      </c>
      <c r="G48" s="108">
        <f>G55</f>
        <v>599.1</v>
      </c>
      <c r="H48" s="108">
        <f>H55</f>
        <v>622</v>
      </c>
      <c r="I48" s="108">
        <f>I55</f>
        <v>643.5</v>
      </c>
    </row>
    <row r="49" spans="1:9" ht="28.5" hidden="1" customHeight="1" x14ac:dyDescent="0.25">
      <c r="A49" s="113" t="s">
        <v>482</v>
      </c>
      <c r="B49" s="107" t="s">
        <v>481</v>
      </c>
      <c r="C49" s="107" t="s">
        <v>55</v>
      </c>
      <c r="D49" s="107" t="s">
        <v>60</v>
      </c>
      <c r="E49" s="107" t="s">
        <v>57</v>
      </c>
      <c r="F49" s="107" t="s">
        <v>58</v>
      </c>
      <c r="G49" s="108">
        <f>G50</f>
        <v>0</v>
      </c>
      <c r="H49" s="108">
        <f t="shared" ref="H49:I53" si="2">H50</f>
        <v>0</v>
      </c>
      <c r="I49" s="108">
        <f t="shared" si="2"/>
        <v>0</v>
      </c>
    </row>
    <row r="50" spans="1:9" ht="26.25" hidden="1" customHeight="1" x14ac:dyDescent="0.25">
      <c r="A50" s="113" t="s">
        <v>61</v>
      </c>
      <c r="B50" s="107" t="s">
        <v>481</v>
      </c>
      <c r="C50" s="107" t="s">
        <v>55</v>
      </c>
      <c r="D50" s="107" t="s">
        <v>60</v>
      </c>
      <c r="E50" s="107" t="s">
        <v>62</v>
      </c>
      <c r="F50" s="107" t="s">
        <v>58</v>
      </c>
      <c r="G50" s="108">
        <f>G51</f>
        <v>0</v>
      </c>
      <c r="H50" s="108">
        <f t="shared" si="2"/>
        <v>0</v>
      </c>
      <c r="I50" s="108">
        <f t="shared" si="2"/>
        <v>0</v>
      </c>
    </row>
    <row r="51" spans="1:9" ht="18" hidden="1" customHeight="1" x14ac:dyDescent="0.25">
      <c r="A51" s="113" t="s">
        <v>63</v>
      </c>
      <c r="B51" s="107" t="s">
        <v>481</v>
      </c>
      <c r="C51" s="107" t="s">
        <v>55</v>
      </c>
      <c r="D51" s="107" t="s">
        <v>60</v>
      </c>
      <c r="E51" s="107" t="s">
        <v>64</v>
      </c>
      <c r="F51" s="107" t="s">
        <v>58</v>
      </c>
      <c r="G51" s="108">
        <f>G52</f>
        <v>0</v>
      </c>
      <c r="H51" s="108">
        <f t="shared" si="2"/>
        <v>0</v>
      </c>
      <c r="I51" s="108">
        <f t="shared" si="2"/>
        <v>0</v>
      </c>
    </row>
    <row r="52" spans="1:9" ht="18" hidden="1" customHeight="1" x14ac:dyDescent="0.25">
      <c r="A52" s="113" t="s">
        <v>65</v>
      </c>
      <c r="B52" s="107" t="s">
        <v>481</v>
      </c>
      <c r="C52" s="107" t="s">
        <v>55</v>
      </c>
      <c r="D52" s="107" t="s">
        <v>60</v>
      </c>
      <c r="E52" s="107" t="s">
        <v>66</v>
      </c>
      <c r="F52" s="107" t="s">
        <v>58</v>
      </c>
      <c r="G52" s="108">
        <f>G53</f>
        <v>0</v>
      </c>
      <c r="H52" s="108">
        <f t="shared" si="2"/>
        <v>0</v>
      </c>
      <c r="I52" s="108">
        <f t="shared" si="2"/>
        <v>0</v>
      </c>
    </row>
    <row r="53" spans="1:9" ht="55.5" hidden="1" customHeight="1" x14ac:dyDescent="0.25">
      <c r="A53" s="113" t="s">
        <v>67</v>
      </c>
      <c r="B53" s="107" t="s">
        <v>481</v>
      </c>
      <c r="C53" s="107" t="s">
        <v>55</v>
      </c>
      <c r="D53" s="107" t="s">
        <v>60</v>
      </c>
      <c r="E53" s="107" t="s">
        <v>66</v>
      </c>
      <c r="F53" s="107" t="s">
        <v>68</v>
      </c>
      <c r="G53" s="108">
        <f>G54</f>
        <v>0</v>
      </c>
      <c r="H53" s="108">
        <f t="shared" si="2"/>
        <v>0</v>
      </c>
      <c r="I53" s="108">
        <f t="shared" si="2"/>
        <v>0</v>
      </c>
    </row>
    <row r="54" spans="1:9" ht="29.25" hidden="1" customHeight="1" x14ac:dyDescent="0.25">
      <c r="A54" s="113" t="s">
        <v>69</v>
      </c>
      <c r="B54" s="107" t="s">
        <v>481</v>
      </c>
      <c r="C54" s="107" t="s">
        <v>55</v>
      </c>
      <c r="D54" s="107" t="s">
        <v>60</v>
      </c>
      <c r="E54" s="107" t="s">
        <v>66</v>
      </c>
      <c r="F54" s="107" t="s">
        <v>70</v>
      </c>
      <c r="G54" s="108">
        <v>0</v>
      </c>
      <c r="H54" s="108">
        <v>0</v>
      </c>
      <c r="I54" s="108">
        <v>0</v>
      </c>
    </row>
    <row r="55" spans="1:9" ht="26.25" x14ac:dyDescent="0.25">
      <c r="A55" s="113" t="s">
        <v>108</v>
      </c>
      <c r="B55" s="107" t="s">
        <v>481</v>
      </c>
      <c r="C55" s="107" t="s">
        <v>55</v>
      </c>
      <c r="D55" s="107" t="s">
        <v>109</v>
      </c>
      <c r="E55" s="107" t="s">
        <v>57</v>
      </c>
      <c r="F55" s="107" t="s">
        <v>58</v>
      </c>
      <c r="G55" s="108">
        <f>G56</f>
        <v>599.1</v>
      </c>
      <c r="H55" s="108">
        <f t="shared" ref="H55:I59" si="3">H56</f>
        <v>622</v>
      </c>
      <c r="I55" s="108">
        <f t="shared" si="3"/>
        <v>643.5</v>
      </c>
    </row>
    <row r="56" spans="1:9" ht="26.25" x14ac:dyDescent="0.25">
      <c r="A56" s="113" t="s">
        <v>61</v>
      </c>
      <c r="B56" s="107" t="s">
        <v>481</v>
      </c>
      <c r="C56" s="107" t="s">
        <v>55</v>
      </c>
      <c r="D56" s="107" t="s">
        <v>109</v>
      </c>
      <c r="E56" s="107" t="s">
        <v>62</v>
      </c>
      <c r="F56" s="107" t="s">
        <v>58</v>
      </c>
      <c r="G56" s="108">
        <f>G57</f>
        <v>599.1</v>
      </c>
      <c r="H56" s="108">
        <f t="shared" si="3"/>
        <v>622</v>
      </c>
      <c r="I56" s="108">
        <f t="shared" si="3"/>
        <v>643.5</v>
      </c>
    </row>
    <row r="57" spans="1:9" ht="26.25" x14ac:dyDescent="0.25">
      <c r="A57" s="113" t="s">
        <v>63</v>
      </c>
      <c r="B57" s="107" t="s">
        <v>481</v>
      </c>
      <c r="C57" s="107" t="s">
        <v>55</v>
      </c>
      <c r="D57" s="107" t="s">
        <v>109</v>
      </c>
      <c r="E57" s="107" t="s">
        <v>64</v>
      </c>
      <c r="F57" s="107" t="s">
        <v>58</v>
      </c>
      <c r="G57" s="108">
        <f>G58</f>
        <v>599.1</v>
      </c>
      <c r="H57" s="108">
        <f t="shared" si="3"/>
        <v>622</v>
      </c>
      <c r="I57" s="108">
        <f t="shared" si="3"/>
        <v>643.5</v>
      </c>
    </row>
    <row r="58" spans="1:9" ht="26.25" x14ac:dyDescent="0.25">
      <c r="A58" s="113" t="s">
        <v>110</v>
      </c>
      <c r="B58" s="107" t="s">
        <v>481</v>
      </c>
      <c r="C58" s="107" t="s">
        <v>55</v>
      </c>
      <c r="D58" s="107" t="s">
        <v>109</v>
      </c>
      <c r="E58" s="107" t="s">
        <v>111</v>
      </c>
      <c r="F58" s="107" t="s">
        <v>58</v>
      </c>
      <c r="G58" s="108">
        <f>G59</f>
        <v>599.1</v>
      </c>
      <c r="H58" s="108">
        <f t="shared" si="3"/>
        <v>622</v>
      </c>
      <c r="I58" s="108">
        <f t="shared" si="3"/>
        <v>643.5</v>
      </c>
    </row>
    <row r="59" spans="1:9" ht="64.5" x14ac:dyDescent="0.25">
      <c r="A59" s="113" t="s">
        <v>67</v>
      </c>
      <c r="B59" s="107" t="s">
        <v>481</v>
      </c>
      <c r="C59" s="107" t="s">
        <v>55</v>
      </c>
      <c r="D59" s="107" t="s">
        <v>109</v>
      </c>
      <c r="E59" s="107" t="s">
        <v>111</v>
      </c>
      <c r="F59" s="107" t="s">
        <v>68</v>
      </c>
      <c r="G59" s="108">
        <f>G60</f>
        <v>599.1</v>
      </c>
      <c r="H59" s="108">
        <f t="shared" si="3"/>
        <v>622</v>
      </c>
      <c r="I59" s="108">
        <f t="shared" si="3"/>
        <v>643.5</v>
      </c>
    </row>
    <row r="60" spans="1:9" ht="26.25" x14ac:dyDescent="0.25">
      <c r="A60" s="113" t="s">
        <v>69</v>
      </c>
      <c r="B60" s="107" t="s">
        <v>481</v>
      </c>
      <c r="C60" s="107" t="s">
        <v>55</v>
      </c>
      <c r="D60" s="107" t="s">
        <v>109</v>
      </c>
      <c r="E60" s="107" t="s">
        <v>111</v>
      </c>
      <c r="F60" s="107" t="s">
        <v>70</v>
      </c>
      <c r="G60" s="108">
        <v>599.1</v>
      </c>
      <c r="H60" s="108">
        <v>622</v>
      </c>
      <c r="I60" s="108">
        <v>643.5</v>
      </c>
    </row>
    <row r="61" spans="1:9" s="42" customFormat="1" ht="15" x14ac:dyDescent="0.25">
      <c r="A61" s="113" t="s">
        <v>483</v>
      </c>
      <c r="B61" s="107" t="s">
        <v>484</v>
      </c>
      <c r="C61" s="107" t="s">
        <v>56</v>
      </c>
      <c r="D61" s="107" t="s">
        <v>56</v>
      </c>
      <c r="E61" s="107" t="s">
        <v>57</v>
      </c>
      <c r="F61" s="107" t="s">
        <v>58</v>
      </c>
      <c r="G61" s="108">
        <f>G62+G253+G263+G332+G416+G555+G670+G710+G696+G663</f>
        <v>88057.200000000012</v>
      </c>
      <c r="H61" s="108">
        <f>H62+H253+H263+H332+H416+H555+H670+H710</f>
        <v>72928.099999999991</v>
      </c>
      <c r="I61" s="108">
        <f>I62+I253+I263+I332+I416+I555+I670+I710</f>
        <v>58454.6</v>
      </c>
    </row>
    <row r="62" spans="1:9" s="25" customFormat="1" ht="15" x14ac:dyDescent="0.25">
      <c r="A62" s="113" t="s">
        <v>54</v>
      </c>
      <c r="B62" s="107" t="s">
        <v>484</v>
      </c>
      <c r="C62" s="107" t="s">
        <v>55</v>
      </c>
      <c r="D62" s="107" t="s">
        <v>56</v>
      </c>
      <c r="E62" s="107" t="s">
        <v>57</v>
      </c>
      <c r="F62" s="107" t="s">
        <v>58</v>
      </c>
      <c r="G62" s="108">
        <f>G66+G69+G135+G124</f>
        <v>19987.300000000003</v>
      </c>
      <c r="H62" s="108">
        <f>H66+H69+H135+H124</f>
        <v>18678.300000000003</v>
      </c>
      <c r="I62" s="108">
        <f>I66+I69+I135+I124</f>
        <v>16084.6</v>
      </c>
    </row>
    <row r="63" spans="1:9" ht="15" hidden="1" x14ac:dyDescent="0.25">
      <c r="A63" s="113" t="s">
        <v>485</v>
      </c>
      <c r="B63" s="107" t="s">
        <v>484</v>
      </c>
      <c r="C63" s="107" t="s">
        <v>55</v>
      </c>
      <c r="D63" s="107" t="s">
        <v>72</v>
      </c>
      <c r="E63" s="107" t="s">
        <v>57</v>
      </c>
      <c r="F63" s="107" t="s">
        <v>58</v>
      </c>
      <c r="G63" s="108">
        <f>G64</f>
        <v>0</v>
      </c>
      <c r="H63" s="168"/>
      <c r="I63" s="168"/>
    </row>
    <row r="64" spans="1:9" ht="26.25" hidden="1" x14ac:dyDescent="0.25">
      <c r="A64" s="113" t="s">
        <v>61</v>
      </c>
      <c r="B64" s="107" t="s">
        <v>484</v>
      </c>
      <c r="C64" s="107" t="s">
        <v>55</v>
      </c>
      <c r="D64" s="107" t="s">
        <v>72</v>
      </c>
      <c r="E64" s="107" t="s">
        <v>62</v>
      </c>
      <c r="F64" s="107" t="s">
        <v>58</v>
      </c>
      <c r="G64" s="108">
        <f>G65</f>
        <v>0</v>
      </c>
      <c r="H64" s="168"/>
      <c r="I64" s="168"/>
    </row>
    <row r="65" spans="1:10" ht="26.25" hidden="1" x14ac:dyDescent="0.25">
      <c r="A65" s="113" t="s">
        <v>63</v>
      </c>
      <c r="B65" s="107" t="s">
        <v>484</v>
      </c>
      <c r="C65" s="107" t="s">
        <v>55</v>
      </c>
      <c r="D65" s="107" t="s">
        <v>72</v>
      </c>
      <c r="E65" s="107" t="s">
        <v>64</v>
      </c>
      <c r="F65" s="107" t="s">
        <v>58</v>
      </c>
      <c r="G65" s="108"/>
      <c r="H65" s="168"/>
      <c r="I65" s="168"/>
    </row>
    <row r="66" spans="1:10" ht="29.25" customHeight="1" x14ac:dyDescent="0.25">
      <c r="A66" s="113" t="s">
        <v>65</v>
      </c>
      <c r="B66" s="107" t="s">
        <v>484</v>
      </c>
      <c r="C66" s="107" t="s">
        <v>55</v>
      </c>
      <c r="D66" s="107" t="s">
        <v>60</v>
      </c>
      <c r="E66" s="107" t="s">
        <v>66</v>
      </c>
      <c r="F66" s="107" t="s">
        <v>58</v>
      </c>
      <c r="G66" s="108">
        <f t="shared" ref="G66:I67" si="4">G67</f>
        <v>1567.6</v>
      </c>
      <c r="H66" s="108">
        <f t="shared" si="4"/>
        <v>1629</v>
      </c>
      <c r="I66" s="108">
        <f t="shared" si="4"/>
        <v>1683</v>
      </c>
    </row>
    <row r="67" spans="1:10" ht="71.25" customHeight="1" x14ac:dyDescent="0.25">
      <c r="A67" s="113" t="s">
        <v>67</v>
      </c>
      <c r="B67" s="107" t="s">
        <v>484</v>
      </c>
      <c r="C67" s="107" t="s">
        <v>55</v>
      </c>
      <c r="D67" s="107" t="s">
        <v>60</v>
      </c>
      <c r="E67" s="107" t="s">
        <v>66</v>
      </c>
      <c r="F67" s="107" t="s">
        <v>68</v>
      </c>
      <c r="G67" s="108">
        <f t="shared" si="4"/>
        <v>1567.6</v>
      </c>
      <c r="H67" s="108">
        <f t="shared" si="4"/>
        <v>1629</v>
      </c>
      <c r="I67" s="108">
        <f t="shared" si="4"/>
        <v>1683</v>
      </c>
    </row>
    <row r="68" spans="1:10" ht="26.25" customHeight="1" x14ac:dyDescent="0.25">
      <c r="A68" s="113" t="s">
        <v>69</v>
      </c>
      <c r="B68" s="107" t="s">
        <v>484</v>
      </c>
      <c r="C68" s="107" t="s">
        <v>55</v>
      </c>
      <c r="D68" s="107" t="s">
        <v>60</v>
      </c>
      <c r="E68" s="107" t="s">
        <v>66</v>
      </c>
      <c r="F68" s="107" t="s">
        <v>70</v>
      </c>
      <c r="G68" s="108">
        <v>1567.6</v>
      </c>
      <c r="H68" s="108">
        <v>1629</v>
      </c>
      <c r="I68" s="108">
        <v>1683</v>
      </c>
    </row>
    <row r="69" spans="1:10" ht="19.5" customHeight="1" x14ac:dyDescent="0.25">
      <c r="A69" s="113" t="s">
        <v>485</v>
      </c>
      <c r="B69" s="107" t="s">
        <v>484</v>
      </c>
      <c r="C69" s="107" t="s">
        <v>55</v>
      </c>
      <c r="D69" s="107" t="s">
        <v>72</v>
      </c>
      <c r="E69" s="107" t="s">
        <v>57</v>
      </c>
      <c r="F69" s="107" t="s">
        <v>58</v>
      </c>
      <c r="G69" s="108">
        <f t="shared" ref="G69:I70" si="5">G70</f>
        <v>10085.799999999999</v>
      </c>
      <c r="H69" s="108">
        <f t="shared" si="5"/>
        <v>10483.800000000001</v>
      </c>
      <c r="I69" s="108">
        <f t="shared" si="5"/>
        <v>10805</v>
      </c>
    </row>
    <row r="70" spans="1:10" ht="29.25" customHeight="1" x14ac:dyDescent="0.25">
      <c r="A70" s="113" t="s">
        <v>61</v>
      </c>
      <c r="B70" s="107" t="s">
        <v>484</v>
      </c>
      <c r="C70" s="107" t="s">
        <v>55</v>
      </c>
      <c r="D70" s="107" t="s">
        <v>72</v>
      </c>
      <c r="E70" s="107" t="s">
        <v>62</v>
      </c>
      <c r="F70" s="107" t="s">
        <v>58</v>
      </c>
      <c r="G70" s="108">
        <f t="shared" si="5"/>
        <v>10085.799999999999</v>
      </c>
      <c r="H70" s="108">
        <f t="shared" si="5"/>
        <v>10483.800000000001</v>
      </c>
      <c r="I70" s="108">
        <f t="shared" si="5"/>
        <v>10805</v>
      </c>
    </row>
    <row r="71" spans="1:10" ht="28.5" customHeight="1" x14ac:dyDescent="0.25">
      <c r="A71" s="113" t="s">
        <v>63</v>
      </c>
      <c r="B71" s="107" t="s">
        <v>484</v>
      </c>
      <c r="C71" s="107" t="s">
        <v>55</v>
      </c>
      <c r="D71" s="107" t="s">
        <v>72</v>
      </c>
      <c r="E71" s="107" t="s">
        <v>64</v>
      </c>
      <c r="F71" s="107" t="s">
        <v>58</v>
      </c>
      <c r="G71" s="108">
        <f>G72+G79+G84+G89+G96+G101+G106+G112+G121+G109</f>
        <v>10085.799999999999</v>
      </c>
      <c r="H71" s="108">
        <f>H72+H79+H84+H89+H96+H101+H106+H112+H121+H109</f>
        <v>10483.800000000001</v>
      </c>
      <c r="I71" s="108">
        <f>I72+I79+I84+I89+I96+I101+I106+I112+I121+I109</f>
        <v>10805</v>
      </c>
    </row>
    <row r="72" spans="1:10" ht="18.75" customHeight="1" x14ac:dyDescent="0.25">
      <c r="A72" s="113" t="s">
        <v>75</v>
      </c>
      <c r="B72" s="107" t="s">
        <v>484</v>
      </c>
      <c r="C72" s="107" t="s">
        <v>55</v>
      </c>
      <c r="D72" s="107" t="s">
        <v>72</v>
      </c>
      <c r="E72" s="107" t="s">
        <v>76</v>
      </c>
      <c r="F72" s="107" t="s">
        <v>58</v>
      </c>
      <c r="G72" s="108">
        <f>G73+G75+G77</f>
        <v>8319.9000000000015</v>
      </c>
      <c r="H72" s="108">
        <f>H73+H75+H77</f>
        <v>8664.8000000000011</v>
      </c>
      <c r="I72" s="108">
        <f>I73+I75+I77</f>
        <v>8932.3000000000011</v>
      </c>
    </row>
    <row r="73" spans="1:10" ht="66" customHeight="1" x14ac:dyDescent="0.25">
      <c r="A73" s="113" t="s">
        <v>67</v>
      </c>
      <c r="B73" s="107" t="s">
        <v>484</v>
      </c>
      <c r="C73" s="107" t="s">
        <v>55</v>
      </c>
      <c r="D73" s="107" t="s">
        <v>72</v>
      </c>
      <c r="E73" s="107" t="s">
        <v>76</v>
      </c>
      <c r="F73" s="107" t="s">
        <v>68</v>
      </c>
      <c r="G73" s="108">
        <f>G74</f>
        <v>8255.7000000000007</v>
      </c>
      <c r="H73" s="108">
        <f>H74</f>
        <v>8600.6</v>
      </c>
      <c r="I73" s="108">
        <f>I74</f>
        <v>8868.1</v>
      </c>
    </row>
    <row r="74" spans="1:10" ht="30" customHeight="1" x14ac:dyDescent="0.25">
      <c r="A74" s="113" t="s">
        <v>69</v>
      </c>
      <c r="B74" s="107" t="s">
        <v>484</v>
      </c>
      <c r="C74" s="107" t="s">
        <v>55</v>
      </c>
      <c r="D74" s="107" t="s">
        <v>72</v>
      </c>
      <c r="E74" s="107" t="s">
        <v>76</v>
      </c>
      <c r="F74" s="107" t="s">
        <v>70</v>
      </c>
      <c r="G74" s="108">
        <v>8255.7000000000007</v>
      </c>
      <c r="H74" s="108">
        <v>8600.6</v>
      </c>
      <c r="I74" s="108">
        <v>8868.1</v>
      </c>
    </row>
    <row r="75" spans="1:10" ht="33" customHeight="1" x14ac:dyDescent="0.25">
      <c r="A75" s="113" t="s">
        <v>77</v>
      </c>
      <c r="B75" s="107" t="s">
        <v>484</v>
      </c>
      <c r="C75" s="107" t="s">
        <v>55</v>
      </c>
      <c r="D75" s="107" t="s">
        <v>72</v>
      </c>
      <c r="E75" s="107" t="s">
        <v>76</v>
      </c>
      <c r="F75" s="107" t="s">
        <v>78</v>
      </c>
      <c r="G75" s="108">
        <f>G76</f>
        <v>35</v>
      </c>
      <c r="H75" s="108">
        <f>H76</f>
        <v>35</v>
      </c>
      <c r="I75" s="108">
        <f>I76</f>
        <v>35</v>
      </c>
    </row>
    <row r="76" spans="1:10" ht="26.25" x14ac:dyDescent="0.25">
      <c r="A76" s="113" t="s">
        <v>79</v>
      </c>
      <c r="B76" s="107" t="s">
        <v>484</v>
      </c>
      <c r="C76" s="107" t="s">
        <v>55</v>
      </c>
      <c r="D76" s="107" t="s">
        <v>72</v>
      </c>
      <c r="E76" s="107" t="s">
        <v>76</v>
      </c>
      <c r="F76" s="107" t="s">
        <v>80</v>
      </c>
      <c r="G76" s="108">
        <v>35</v>
      </c>
      <c r="H76" s="108">
        <v>35</v>
      </c>
      <c r="I76" s="108">
        <v>35</v>
      </c>
    </row>
    <row r="77" spans="1:10" ht="15" x14ac:dyDescent="0.25">
      <c r="A77" s="113" t="s">
        <v>81</v>
      </c>
      <c r="B77" s="107" t="s">
        <v>484</v>
      </c>
      <c r="C77" s="107" t="s">
        <v>55</v>
      </c>
      <c r="D77" s="107" t="s">
        <v>72</v>
      </c>
      <c r="E77" s="107" t="s">
        <v>76</v>
      </c>
      <c r="F77" s="107" t="s">
        <v>82</v>
      </c>
      <c r="G77" s="108">
        <f>G78</f>
        <v>29.2</v>
      </c>
      <c r="H77" s="108">
        <f>H78</f>
        <v>29.2</v>
      </c>
      <c r="I77" s="108">
        <f>I78</f>
        <v>29.2</v>
      </c>
    </row>
    <row r="78" spans="1:10" ht="15" x14ac:dyDescent="0.25">
      <c r="A78" s="120" t="s">
        <v>83</v>
      </c>
      <c r="B78" s="107" t="s">
        <v>484</v>
      </c>
      <c r="C78" s="107" t="s">
        <v>55</v>
      </c>
      <c r="D78" s="107" t="s">
        <v>72</v>
      </c>
      <c r="E78" s="107" t="s">
        <v>76</v>
      </c>
      <c r="F78" s="107" t="s">
        <v>84</v>
      </c>
      <c r="G78" s="108">
        <v>29.2</v>
      </c>
      <c r="H78" s="108">
        <v>29.2</v>
      </c>
      <c r="I78" s="108">
        <v>29.2</v>
      </c>
    </row>
    <row r="79" spans="1:10" ht="26.25" x14ac:dyDescent="0.25">
      <c r="A79" s="113" t="s">
        <v>85</v>
      </c>
      <c r="B79" s="107" t="s">
        <v>484</v>
      </c>
      <c r="C79" s="107" t="s">
        <v>55</v>
      </c>
      <c r="D79" s="107" t="s">
        <v>72</v>
      </c>
      <c r="E79" s="107" t="s">
        <v>86</v>
      </c>
      <c r="F79" s="107" t="s">
        <v>58</v>
      </c>
      <c r="G79" s="108">
        <f>G80+G82</f>
        <v>212.79999999999998</v>
      </c>
      <c r="H79" s="108">
        <f>H80+H82</f>
        <v>219.70000000000002</v>
      </c>
      <c r="I79" s="108">
        <f>I80+I82</f>
        <v>226.7</v>
      </c>
      <c r="J79" s="43"/>
    </row>
    <row r="80" spans="1:10" ht="69.75" customHeight="1" x14ac:dyDescent="0.25">
      <c r="A80" s="113" t="s">
        <v>67</v>
      </c>
      <c r="B80" s="107" t="s">
        <v>484</v>
      </c>
      <c r="C80" s="107" t="s">
        <v>55</v>
      </c>
      <c r="D80" s="107" t="s">
        <v>72</v>
      </c>
      <c r="E80" s="107" t="s">
        <v>86</v>
      </c>
      <c r="F80" s="107" t="s">
        <v>68</v>
      </c>
      <c r="G80" s="108">
        <f>G81</f>
        <v>202.7</v>
      </c>
      <c r="H80" s="108">
        <f>H81</f>
        <v>210.4</v>
      </c>
      <c r="I80" s="108">
        <f>I81</f>
        <v>217.7</v>
      </c>
      <c r="J80" s="43"/>
    </row>
    <row r="81" spans="1:9" ht="34.5" customHeight="1" x14ac:dyDescent="0.25">
      <c r="A81" s="113" t="s">
        <v>69</v>
      </c>
      <c r="B81" s="107" t="s">
        <v>484</v>
      </c>
      <c r="C81" s="107" t="s">
        <v>55</v>
      </c>
      <c r="D81" s="107" t="s">
        <v>72</v>
      </c>
      <c r="E81" s="107" t="s">
        <v>86</v>
      </c>
      <c r="F81" s="107" t="s">
        <v>70</v>
      </c>
      <c r="G81" s="108">
        <v>202.7</v>
      </c>
      <c r="H81" s="108">
        <v>210.4</v>
      </c>
      <c r="I81" s="108">
        <v>217.7</v>
      </c>
    </row>
    <row r="82" spans="1:9" ht="32.25" customHeight="1" x14ac:dyDescent="0.25">
      <c r="A82" s="113" t="s">
        <v>77</v>
      </c>
      <c r="B82" s="107" t="s">
        <v>484</v>
      </c>
      <c r="C82" s="107" t="s">
        <v>55</v>
      </c>
      <c r="D82" s="107" t="s">
        <v>72</v>
      </c>
      <c r="E82" s="107" t="s">
        <v>86</v>
      </c>
      <c r="F82" s="107" t="s">
        <v>78</v>
      </c>
      <c r="G82" s="108">
        <f>G83</f>
        <v>10.1</v>
      </c>
      <c r="H82" s="108">
        <f>H83</f>
        <v>9.3000000000000007</v>
      </c>
      <c r="I82" s="108">
        <f>I83</f>
        <v>9</v>
      </c>
    </row>
    <row r="83" spans="1:9" ht="26.25" x14ac:dyDescent="0.25">
      <c r="A83" s="113" t="s">
        <v>79</v>
      </c>
      <c r="B83" s="107" t="s">
        <v>484</v>
      </c>
      <c r="C83" s="107" t="s">
        <v>55</v>
      </c>
      <c r="D83" s="107" t="s">
        <v>72</v>
      </c>
      <c r="E83" s="107" t="s">
        <v>86</v>
      </c>
      <c r="F83" s="107" t="s">
        <v>80</v>
      </c>
      <c r="G83" s="108">
        <v>10.1</v>
      </c>
      <c r="H83" s="108">
        <v>9.3000000000000007</v>
      </c>
      <c r="I83" s="108">
        <v>9</v>
      </c>
    </row>
    <row r="84" spans="1:9" ht="51.75" x14ac:dyDescent="0.25">
      <c r="A84" s="113" t="s">
        <v>811</v>
      </c>
      <c r="B84" s="107" t="s">
        <v>484</v>
      </c>
      <c r="C84" s="107" t="s">
        <v>55</v>
      </c>
      <c r="D84" s="107" t="s">
        <v>72</v>
      </c>
      <c r="E84" s="107" t="s">
        <v>87</v>
      </c>
      <c r="F84" s="107" t="s">
        <v>58</v>
      </c>
      <c r="G84" s="108">
        <f>G85+G87</f>
        <v>214.8</v>
      </c>
      <c r="H84" s="108">
        <f>H85+H87</f>
        <v>221.70000000000002</v>
      </c>
      <c r="I84" s="108">
        <f>I85+I87</f>
        <v>228.6</v>
      </c>
    </row>
    <row r="85" spans="1:9" ht="66" customHeight="1" x14ac:dyDescent="0.25">
      <c r="A85" s="113" t="s">
        <v>67</v>
      </c>
      <c r="B85" s="107" t="s">
        <v>484</v>
      </c>
      <c r="C85" s="107" t="s">
        <v>55</v>
      </c>
      <c r="D85" s="107" t="s">
        <v>72</v>
      </c>
      <c r="E85" s="107" t="s">
        <v>87</v>
      </c>
      <c r="F85" s="107" t="s">
        <v>68</v>
      </c>
      <c r="G85" s="108">
        <f>G86</f>
        <v>186.5</v>
      </c>
      <c r="H85" s="108">
        <f>H86</f>
        <v>192.8</v>
      </c>
      <c r="I85" s="108">
        <f>I86</f>
        <v>199.2</v>
      </c>
    </row>
    <row r="86" spans="1:9" ht="30" customHeight="1" x14ac:dyDescent="0.25">
      <c r="A86" s="113" t="s">
        <v>69</v>
      </c>
      <c r="B86" s="107" t="s">
        <v>484</v>
      </c>
      <c r="C86" s="107" t="s">
        <v>55</v>
      </c>
      <c r="D86" s="107" t="s">
        <v>72</v>
      </c>
      <c r="E86" s="107" t="s">
        <v>87</v>
      </c>
      <c r="F86" s="107" t="s">
        <v>70</v>
      </c>
      <c r="G86" s="108">
        <v>186.5</v>
      </c>
      <c r="H86" s="108">
        <v>192.8</v>
      </c>
      <c r="I86" s="108">
        <v>199.2</v>
      </c>
    </row>
    <row r="87" spans="1:9" ht="30.75" customHeight="1" x14ac:dyDescent="0.25">
      <c r="A87" s="113" t="s">
        <v>77</v>
      </c>
      <c r="B87" s="107" t="s">
        <v>484</v>
      </c>
      <c r="C87" s="107" t="s">
        <v>55</v>
      </c>
      <c r="D87" s="107" t="s">
        <v>72</v>
      </c>
      <c r="E87" s="107" t="s">
        <v>87</v>
      </c>
      <c r="F87" s="107" t="s">
        <v>78</v>
      </c>
      <c r="G87" s="108">
        <f>G88</f>
        <v>28.3</v>
      </c>
      <c r="H87" s="108">
        <f>H88</f>
        <v>28.9</v>
      </c>
      <c r="I87" s="108">
        <f>I88</f>
        <v>29.4</v>
      </c>
    </row>
    <row r="88" spans="1:9" ht="26.25" x14ac:dyDescent="0.25">
      <c r="A88" s="113" t="s">
        <v>79</v>
      </c>
      <c r="B88" s="107" t="s">
        <v>484</v>
      </c>
      <c r="C88" s="107" t="s">
        <v>55</v>
      </c>
      <c r="D88" s="107" t="s">
        <v>72</v>
      </c>
      <c r="E88" s="107" t="s">
        <v>87</v>
      </c>
      <c r="F88" s="107" t="s">
        <v>80</v>
      </c>
      <c r="G88" s="108">
        <v>28.3</v>
      </c>
      <c r="H88" s="108">
        <v>28.9</v>
      </c>
      <c r="I88" s="108">
        <v>29.4</v>
      </c>
    </row>
    <row r="89" spans="1:9" ht="40.5" customHeight="1" x14ac:dyDescent="0.25">
      <c r="A89" s="113" t="s">
        <v>88</v>
      </c>
      <c r="B89" s="107" t="s">
        <v>484</v>
      </c>
      <c r="C89" s="107" t="s">
        <v>55</v>
      </c>
      <c r="D89" s="107" t="s">
        <v>72</v>
      </c>
      <c r="E89" s="107" t="s">
        <v>89</v>
      </c>
      <c r="F89" s="107" t="s">
        <v>58</v>
      </c>
      <c r="G89" s="108">
        <f>G90+G92</f>
        <v>221.6</v>
      </c>
      <c r="H89" s="108">
        <f t="shared" ref="H89:I89" si="6">H90+H92</f>
        <v>228.5</v>
      </c>
      <c r="I89" s="108">
        <f t="shared" si="6"/>
        <v>235.5</v>
      </c>
    </row>
    <row r="90" spans="1:9" ht="64.5" x14ac:dyDescent="0.25">
      <c r="A90" s="113" t="s">
        <v>67</v>
      </c>
      <c r="B90" s="107" t="s">
        <v>484</v>
      </c>
      <c r="C90" s="107" t="s">
        <v>55</v>
      </c>
      <c r="D90" s="107" t="s">
        <v>72</v>
      </c>
      <c r="E90" s="107" t="s">
        <v>89</v>
      </c>
      <c r="F90" s="107" t="s">
        <v>68</v>
      </c>
      <c r="G90" s="108">
        <f>G91</f>
        <v>212</v>
      </c>
      <c r="H90" s="108">
        <f>H91</f>
        <v>219.1</v>
      </c>
      <c r="I90" s="108">
        <f>I91</f>
        <v>226.7</v>
      </c>
    </row>
    <row r="91" spans="1:9" ht="30" customHeight="1" x14ac:dyDescent="0.25">
      <c r="A91" s="113" t="s">
        <v>69</v>
      </c>
      <c r="B91" s="107" t="s">
        <v>484</v>
      </c>
      <c r="C91" s="107" t="s">
        <v>55</v>
      </c>
      <c r="D91" s="107" t="s">
        <v>72</v>
      </c>
      <c r="E91" s="107" t="s">
        <v>89</v>
      </c>
      <c r="F91" s="107" t="s">
        <v>70</v>
      </c>
      <c r="G91" s="108">
        <v>212</v>
      </c>
      <c r="H91" s="108">
        <v>219.1</v>
      </c>
      <c r="I91" s="108">
        <v>226.7</v>
      </c>
    </row>
    <row r="92" spans="1:9" ht="30" customHeight="1" x14ac:dyDescent="0.25">
      <c r="A92" s="113" t="s">
        <v>77</v>
      </c>
      <c r="B92" s="107" t="s">
        <v>484</v>
      </c>
      <c r="C92" s="107" t="s">
        <v>55</v>
      </c>
      <c r="D92" s="107" t="s">
        <v>72</v>
      </c>
      <c r="E92" s="107" t="s">
        <v>89</v>
      </c>
      <c r="F92" s="107" t="s">
        <v>78</v>
      </c>
      <c r="G92" s="108">
        <f>G93</f>
        <v>9.6</v>
      </c>
      <c r="H92" s="108">
        <f t="shared" ref="H92:I92" si="7">H93</f>
        <v>9.4</v>
      </c>
      <c r="I92" s="108">
        <f t="shared" si="7"/>
        <v>8.8000000000000007</v>
      </c>
    </row>
    <row r="93" spans="1:9" ht="26.25" x14ac:dyDescent="0.25">
      <c r="A93" s="113" t="s">
        <v>79</v>
      </c>
      <c r="B93" s="107" t="s">
        <v>484</v>
      </c>
      <c r="C93" s="107" t="s">
        <v>55</v>
      </c>
      <c r="D93" s="107" t="s">
        <v>72</v>
      </c>
      <c r="E93" s="107" t="s">
        <v>89</v>
      </c>
      <c r="F93" s="107" t="s">
        <v>80</v>
      </c>
      <c r="G93" s="108">
        <v>9.6</v>
      </c>
      <c r="H93" s="131">
        <v>9.4</v>
      </c>
      <c r="I93" s="131">
        <v>8.8000000000000007</v>
      </c>
    </row>
    <row r="94" spans="1:9" ht="15" hidden="1" x14ac:dyDescent="0.25">
      <c r="A94" s="113"/>
      <c r="B94" s="107" t="s">
        <v>484</v>
      </c>
      <c r="C94" s="107" t="s">
        <v>55</v>
      </c>
      <c r="D94" s="107" t="s">
        <v>72</v>
      </c>
      <c r="E94" s="107" t="s">
        <v>89</v>
      </c>
      <c r="F94" s="107" t="s">
        <v>78</v>
      </c>
      <c r="G94" s="108">
        <f>G95</f>
        <v>0</v>
      </c>
      <c r="H94" s="108">
        <f t="shared" ref="H94:I94" si="8">H95</f>
        <v>0</v>
      </c>
      <c r="I94" s="108">
        <f t="shared" si="8"/>
        <v>0</v>
      </c>
    </row>
    <row r="95" spans="1:9" ht="15" hidden="1" x14ac:dyDescent="0.25">
      <c r="A95" s="113"/>
      <c r="B95" s="107" t="s">
        <v>484</v>
      </c>
      <c r="C95" s="107" t="s">
        <v>55</v>
      </c>
      <c r="D95" s="107" t="s">
        <v>72</v>
      </c>
      <c r="E95" s="107" t="s">
        <v>89</v>
      </c>
      <c r="F95" s="107" t="s">
        <v>80</v>
      </c>
      <c r="G95" s="108"/>
      <c r="H95" s="168"/>
      <c r="I95" s="168"/>
    </row>
    <row r="96" spans="1:9" ht="69" customHeight="1" x14ac:dyDescent="0.25">
      <c r="A96" s="113" t="s">
        <v>90</v>
      </c>
      <c r="B96" s="107" t="s">
        <v>484</v>
      </c>
      <c r="C96" s="107" t="s">
        <v>55</v>
      </c>
      <c r="D96" s="107" t="s">
        <v>72</v>
      </c>
      <c r="E96" s="107" t="s">
        <v>91</v>
      </c>
      <c r="F96" s="107" t="s">
        <v>58</v>
      </c>
      <c r="G96" s="108">
        <f>G97+G99</f>
        <v>213</v>
      </c>
      <c r="H96" s="108">
        <f>H97+H99</f>
        <v>219.89999999999998</v>
      </c>
      <c r="I96" s="108">
        <f>I97+I99</f>
        <v>226.8</v>
      </c>
    </row>
    <row r="97" spans="1:9" ht="64.5" x14ac:dyDescent="0.25">
      <c r="A97" s="113" t="s">
        <v>67</v>
      </c>
      <c r="B97" s="107" t="s">
        <v>484</v>
      </c>
      <c r="C97" s="107" t="s">
        <v>55</v>
      </c>
      <c r="D97" s="107" t="s">
        <v>72</v>
      </c>
      <c r="E97" s="107" t="s">
        <v>91</v>
      </c>
      <c r="F97" s="107" t="s">
        <v>68</v>
      </c>
      <c r="G97" s="108">
        <f>G98</f>
        <v>184.7</v>
      </c>
      <c r="H97" s="108">
        <f>H98</f>
        <v>191.7</v>
      </c>
      <c r="I97" s="108">
        <f>I98</f>
        <v>198.3</v>
      </c>
    </row>
    <row r="98" spans="1:9" ht="30" customHeight="1" x14ac:dyDescent="0.25">
      <c r="A98" s="113" t="s">
        <v>69</v>
      </c>
      <c r="B98" s="107" t="s">
        <v>484</v>
      </c>
      <c r="C98" s="107" t="s">
        <v>55</v>
      </c>
      <c r="D98" s="107" t="s">
        <v>72</v>
      </c>
      <c r="E98" s="107" t="s">
        <v>91</v>
      </c>
      <c r="F98" s="107" t="s">
        <v>70</v>
      </c>
      <c r="G98" s="108">
        <v>184.7</v>
      </c>
      <c r="H98" s="108">
        <v>191.7</v>
      </c>
      <c r="I98" s="108">
        <v>198.3</v>
      </c>
    </row>
    <row r="99" spans="1:9" ht="33.75" customHeight="1" x14ac:dyDescent="0.25">
      <c r="A99" s="113" t="s">
        <v>77</v>
      </c>
      <c r="B99" s="107" t="s">
        <v>484</v>
      </c>
      <c r="C99" s="107" t="s">
        <v>55</v>
      </c>
      <c r="D99" s="107" t="s">
        <v>72</v>
      </c>
      <c r="E99" s="107" t="s">
        <v>91</v>
      </c>
      <c r="F99" s="107" t="s">
        <v>78</v>
      </c>
      <c r="G99" s="108">
        <f>G100</f>
        <v>28.3</v>
      </c>
      <c r="H99" s="108">
        <f>H100</f>
        <v>28.2</v>
      </c>
      <c r="I99" s="108">
        <f>I100</f>
        <v>28.5</v>
      </c>
    </row>
    <row r="100" spans="1:9" ht="26.25" x14ac:dyDescent="0.25">
      <c r="A100" s="113" t="s">
        <v>79</v>
      </c>
      <c r="B100" s="107" t="s">
        <v>484</v>
      </c>
      <c r="C100" s="107" t="s">
        <v>55</v>
      </c>
      <c r="D100" s="107" t="s">
        <v>72</v>
      </c>
      <c r="E100" s="107" t="s">
        <v>91</v>
      </c>
      <c r="F100" s="107" t="s">
        <v>80</v>
      </c>
      <c r="G100" s="108">
        <v>28.3</v>
      </c>
      <c r="H100" s="108">
        <v>28.2</v>
      </c>
      <c r="I100" s="108">
        <v>28.5</v>
      </c>
    </row>
    <row r="101" spans="1:9" ht="39" x14ac:dyDescent="0.25">
      <c r="A101" s="113" t="s">
        <v>92</v>
      </c>
      <c r="B101" s="107" t="s">
        <v>484</v>
      </c>
      <c r="C101" s="107" t="s">
        <v>55</v>
      </c>
      <c r="D101" s="107" t="s">
        <v>72</v>
      </c>
      <c r="E101" s="107" t="s">
        <v>93</v>
      </c>
      <c r="F101" s="107" t="s">
        <v>58</v>
      </c>
      <c r="G101" s="108">
        <f>G102+G104</f>
        <v>674.6</v>
      </c>
      <c r="H101" s="108">
        <f>H102+H104</f>
        <v>695.3</v>
      </c>
      <c r="I101" s="121">
        <f>I102+I104</f>
        <v>716.30000000000007</v>
      </c>
    </row>
    <row r="102" spans="1:9" ht="72.75" customHeight="1" x14ac:dyDescent="0.25">
      <c r="A102" s="113" t="s">
        <v>67</v>
      </c>
      <c r="B102" s="107" t="s">
        <v>484</v>
      </c>
      <c r="C102" s="107" t="s">
        <v>55</v>
      </c>
      <c r="D102" s="107" t="s">
        <v>72</v>
      </c>
      <c r="E102" s="107" t="s">
        <v>93</v>
      </c>
      <c r="F102" s="107" t="s">
        <v>68</v>
      </c>
      <c r="G102" s="108">
        <f>G103</f>
        <v>633.70000000000005</v>
      </c>
      <c r="H102" s="108">
        <f>H103</f>
        <v>656.4</v>
      </c>
      <c r="I102" s="108">
        <f>I103</f>
        <v>679.1</v>
      </c>
    </row>
    <row r="103" spans="1:9" ht="30" customHeight="1" x14ac:dyDescent="0.25">
      <c r="A103" s="113" t="s">
        <v>69</v>
      </c>
      <c r="B103" s="107" t="s">
        <v>484</v>
      </c>
      <c r="C103" s="107" t="s">
        <v>55</v>
      </c>
      <c r="D103" s="107" t="s">
        <v>72</v>
      </c>
      <c r="E103" s="107" t="s">
        <v>93</v>
      </c>
      <c r="F103" s="107" t="s">
        <v>70</v>
      </c>
      <c r="G103" s="108">
        <v>633.70000000000005</v>
      </c>
      <c r="H103" s="108">
        <v>656.4</v>
      </c>
      <c r="I103" s="108">
        <v>679.1</v>
      </c>
    </row>
    <row r="104" spans="1:9" ht="29.25" customHeight="1" x14ac:dyDescent="0.25">
      <c r="A104" s="113" t="s">
        <v>77</v>
      </c>
      <c r="B104" s="107" t="s">
        <v>484</v>
      </c>
      <c r="C104" s="107" t="s">
        <v>55</v>
      </c>
      <c r="D104" s="107" t="s">
        <v>72</v>
      </c>
      <c r="E104" s="107" t="s">
        <v>93</v>
      </c>
      <c r="F104" s="107" t="s">
        <v>78</v>
      </c>
      <c r="G104" s="108">
        <f>G105</f>
        <v>40.9</v>
      </c>
      <c r="H104" s="108">
        <f>H105</f>
        <v>38.9</v>
      </c>
      <c r="I104" s="108">
        <f>I105</f>
        <v>37.200000000000003</v>
      </c>
    </row>
    <row r="105" spans="1:9" ht="30.75" customHeight="1" x14ac:dyDescent="0.25">
      <c r="A105" s="113" t="s">
        <v>79</v>
      </c>
      <c r="B105" s="107" t="s">
        <v>484</v>
      </c>
      <c r="C105" s="107" t="s">
        <v>55</v>
      </c>
      <c r="D105" s="107" t="s">
        <v>72</v>
      </c>
      <c r="E105" s="107" t="s">
        <v>93</v>
      </c>
      <c r="F105" s="107" t="s">
        <v>80</v>
      </c>
      <c r="G105" s="108">
        <v>40.9</v>
      </c>
      <c r="H105" s="108">
        <v>38.9</v>
      </c>
      <c r="I105" s="108">
        <v>37.200000000000003</v>
      </c>
    </row>
    <row r="106" spans="1:9" ht="90" x14ac:dyDescent="0.25">
      <c r="A106" s="113" t="s">
        <v>94</v>
      </c>
      <c r="B106" s="107" t="s">
        <v>484</v>
      </c>
      <c r="C106" s="107" t="s">
        <v>55</v>
      </c>
      <c r="D106" s="107" t="s">
        <v>72</v>
      </c>
      <c r="E106" s="107" t="s">
        <v>95</v>
      </c>
      <c r="F106" s="107" t="s">
        <v>58</v>
      </c>
      <c r="G106" s="108">
        <f t="shared" ref="G106:I107" si="9">G107</f>
        <v>202.8</v>
      </c>
      <c r="H106" s="108">
        <f t="shared" si="9"/>
        <v>209.7</v>
      </c>
      <c r="I106" s="108">
        <f t="shared" si="9"/>
        <v>216.5</v>
      </c>
    </row>
    <row r="107" spans="1:9" ht="69.75" customHeight="1" x14ac:dyDescent="0.25">
      <c r="A107" s="113" t="s">
        <v>67</v>
      </c>
      <c r="B107" s="107" t="s">
        <v>484</v>
      </c>
      <c r="C107" s="107" t="s">
        <v>55</v>
      </c>
      <c r="D107" s="107" t="s">
        <v>72</v>
      </c>
      <c r="E107" s="107" t="s">
        <v>95</v>
      </c>
      <c r="F107" s="107" t="s">
        <v>68</v>
      </c>
      <c r="G107" s="108">
        <f t="shared" si="9"/>
        <v>202.8</v>
      </c>
      <c r="H107" s="108">
        <f t="shared" si="9"/>
        <v>209.7</v>
      </c>
      <c r="I107" s="108">
        <f t="shared" si="9"/>
        <v>216.5</v>
      </c>
    </row>
    <row r="108" spans="1:9" ht="29.25" customHeight="1" x14ac:dyDescent="0.25">
      <c r="A108" s="113" t="s">
        <v>69</v>
      </c>
      <c r="B108" s="107" t="s">
        <v>484</v>
      </c>
      <c r="C108" s="107" t="s">
        <v>55</v>
      </c>
      <c r="D108" s="107" t="s">
        <v>72</v>
      </c>
      <c r="E108" s="107" t="s">
        <v>95</v>
      </c>
      <c r="F108" s="107" t="s">
        <v>70</v>
      </c>
      <c r="G108" s="108">
        <v>202.8</v>
      </c>
      <c r="H108" s="108">
        <v>209.7</v>
      </c>
      <c r="I108" s="108">
        <v>216.5</v>
      </c>
    </row>
    <row r="109" spans="1:9" ht="77.25" hidden="1" x14ac:dyDescent="0.25">
      <c r="A109" s="113" t="s">
        <v>96</v>
      </c>
      <c r="B109" s="107"/>
      <c r="C109" s="107" t="s">
        <v>55</v>
      </c>
      <c r="D109" s="107" t="s">
        <v>72</v>
      </c>
      <c r="E109" s="107" t="s">
        <v>97</v>
      </c>
      <c r="F109" s="107" t="s">
        <v>58</v>
      </c>
      <c r="G109" s="108">
        <f>G110</f>
        <v>0</v>
      </c>
      <c r="H109" s="168"/>
      <c r="I109" s="168"/>
    </row>
    <row r="110" spans="1:9" ht="26.25" hidden="1" x14ac:dyDescent="0.25">
      <c r="A110" s="113" t="s">
        <v>77</v>
      </c>
      <c r="B110" s="107" t="s">
        <v>484</v>
      </c>
      <c r="C110" s="107" t="s">
        <v>55</v>
      </c>
      <c r="D110" s="107" t="s">
        <v>72</v>
      </c>
      <c r="E110" s="107" t="s">
        <v>97</v>
      </c>
      <c r="F110" s="107" t="s">
        <v>78</v>
      </c>
      <c r="G110" s="108">
        <f>G111</f>
        <v>0</v>
      </c>
      <c r="H110" s="168"/>
      <c r="I110" s="168"/>
    </row>
    <row r="111" spans="1:9" ht="26.25" hidden="1" x14ac:dyDescent="0.25">
      <c r="A111" s="113" t="s">
        <v>79</v>
      </c>
      <c r="B111" s="107" t="s">
        <v>484</v>
      </c>
      <c r="C111" s="107" t="s">
        <v>55</v>
      </c>
      <c r="D111" s="107" t="s">
        <v>72</v>
      </c>
      <c r="E111" s="107" t="s">
        <v>97</v>
      </c>
      <c r="F111" s="107" t="s">
        <v>80</v>
      </c>
      <c r="G111" s="108">
        <v>0</v>
      </c>
      <c r="H111" s="168"/>
      <c r="I111" s="168"/>
    </row>
    <row r="112" spans="1:9" ht="78" customHeight="1" x14ac:dyDescent="0.25">
      <c r="A112" s="113" t="s">
        <v>98</v>
      </c>
      <c r="B112" s="107" t="s">
        <v>484</v>
      </c>
      <c r="C112" s="107" t="s">
        <v>55</v>
      </c>
      <c r="D112" s="107" t="s">
        <v>72</v>
      </c>
      <c r="E112" s="107" t="s">
        <v>99</v>
      </c>
      <c r="F112" s="107" t="s">
        <v>58</v>
      </c>
      <c r="G112" s="108">
        <f>G113+G115</f>
        <v>25.000000000000004</v>
      </c>
      <c r="H112" s="108">
        <f>H113+H115</f>
        <v>22.900000000000002</v>
      </c>
      <c r="I112" s="108">
        <f>I113+I115</f>
        <v>21</v>
      </c>
    </row>
    <row r="113" spans="1:9" ht="69" customHeight="1" x14ac:dyDescent="0.25">
      <c r="A113" s="113" t="s">
        <v>67</v>
      </c>
      <c r="B113" s="107" t="s">
        <v>484</v>
      </c>
      <c r="C113" s="107" t="s">
        <v>55</v>
      </c>
      <c r="D113" s="107" t="s">
        <v>72</v>
      </c>
      <c r="E113" s="107" t="s">
        <v>99</v>
      </c>
      <c r="F113" s="107" t="s">
        <v>68</v>
      </c>
      <c r="G113" s="108">
        <f>G114</f>
        <v>18.000000000000004</v>
      </c>
      <c r="H113" s="108">
        <f>H114</f>
        <v>18.100000000000001</v>
      </c>
      <c r="I113" s="108">
        <f>I114</f>
        <v>16.5</v>
      </c>
    </row>
    <row r="114" spans="1:9" ht="29.25" customHeight="1" x14ac:dyDescent="0.25">
      <c r="A114" s="113" t="s">
        <v>69</v>
      </c>
      <c r="B114" s="107" t="s">
        <v>484</v>
      </c>
      <c r="C114" s="107" t="s">
        <v>55</v>
      </c>
      <c r="D114" s="107" t="s">
        <v>72</v>
      </c>
      <c r="E114" s="107" t="s">
        <v>99</v>
      </c>
      <c r="F114" s="107" t="s">
        <v>70</v>
      </c>
      <c r="G114" s="108">
        <f>19.6-1.2-0.4</f>
        <v>18.000000000000004</v>
      </c>
      <c r="H114" s="108">
        <v>18.100000000000001</v>
      </c>
      <c r="I114" s="108">
        <v>16.5</v>
      </c>
    </row>
    <row r="115" spans="1:9" ht="30" customHeight="1" x14ac:dyDescent="0.25">
      <c r="A115" s="113" t="s">
        <v>77</v>
      </c>
      <c r="B115" s="107" t="s">
        <v>484</v>
      </c>
      <c r="C115" s="107" t="s">
        <v>55</v>
      </c>
      <c r="D115" s="107" t="s">
        <v>72</v>
      </c>
      <c r="E115" s="107" t="s">
        <v>99</v>
      </c>
      <c r="F115" s="107" t="s">
        <v>78</v>
      </c>
      <c r="G115" s="108">
        <f>G116</f>
        <v>7</v>
      </c>
      <c r="H115" s="108">
        <f>H116</f>
        <v>4.8</v>
      </c>
      <c r="I115" s="108">
        <f>I116</f>
        <v>4.5</v>
      </c>
    </row>
    <row r="116" spans="1:9" ht="27" customHeight="1" x14ac:dyDescent="0.25">
      <c r="A116" s="113" t="s">
        <v>79</v>
      </c>
      <c r="B116" s="107" t="s">
        <v>484</v>
      </c>
      <c r="C116" s="107" t="s">
        <v>55</v>
      </c>
      <c r="D116" s="107" t="s">
        <v>72</v>
      </c>
      <c r="E116" s="107" t="s">
        <v>99</v>
      </c>
      <c r="F116" s="107" t="s">
        <v>80</v>
      </c>
      <c r="G116" s="108">
        <f>5.4+1.6</f>
        <v>7</v>
      </c>
      <c r="H116" s="108">
        <v>4.8</v>
      </c>
      <c r="I116" s="108">
        <v>4.5</v>
      </c>
    </row>
    <row r="117" spans="1:9" ht="19.5" hidden="1" customHeight="1" x14ac:dyDescent="0.25">
      <c r="A117" s="113" t="s">
        <v>100</v>
      </c>
      <c r="B117" s="107" t="s">
        <v>484</v>
      </c>
      <c r="C117" s="107" t="s">
        <v>55</v>
      </c>
      <c r="D117" s="107" t="s">
        <v>101</v>
      </c>
      <c r="E117" s="107" t="s">
        <v>102</v>
      </c>
      <c r="F117" s="107" t="s">
        <v>58</v>
      </c>
      <c r="G117" s="108">
        <f>G118</f>
        <v>0</v>
      </c>
      <c r="H117" s="168"/>
      <c r="I117" s="168"/>
    </row>
    <row r="118" spans="1:9" ht="42.75" hidden="1" customHeight="1" x14ac:dyDescent="0.25">
      <c r="A118" s="113" t="s">
        <v>103</v>
      </c>
      <c r="B118" s="107" t="s">
        <v>484</v>
      </c>
      <c r="C118" s="107" t="s">
        <v>55</v>
      </c>
      <c r="D118" s="107" t="s">
        <v>101</v>
      </c>
      <c r="E118" s="107" t="s">
        <v>104</v>
      </c>
      <c r="F118" s="107" t="s">
        <v>58</v>
      </c>
      <c r="G118" s="108">
        <f>G119</f>
        <v>0</v>
      </c>
      <c r="H118" s="168"/>
      <c r="I118" s="168"/>
    </row>
    <row r="119" spans="1:9" ht="27" hidden="1" customHeight="1" x14ac:dyDescent="0.25">
      <c r="A119" s="113" t="s">
        <v>105</v>
      </c>
      <c r="B119" s="107" t="s">
        <v>484</v>
      </c>
      <c r="C119" s="107" t="s">
        <v>55</v>
      </c>
      <c r="D119" s="107" t="s">
        <v>101</v>
      </c>
      <c r="E119" s="107" t="s">
        <v>104</v>
      </c>
      <c r="F119" s="107" t="s">
        <v>78</v>
      </c>
      <c r="G119" s="108">
        <f>G120</f>
        <v>0</v>
      </c>
      <c r="H119" s="168"/>
      <c r="I119" s="168"/>
    </row>
    <row r="120" spans="1:9" ht="27" hidden="1" customHeight="1" x14ac:dyDescent="0.25">
      <c r="A120" s="113" t="s">
        <v>79</v>
      </c>
      <c r="B120" s="107" t="s">
        <v>484</v>
      </c>
      <c r="C120" s="107" t="s">
        <v>55</v>
      </c>
      <c r="D120" s="107" t="s">
        <v>101</v>
      </c>
      <c r="E120" s="107" t="s">
        <v>104</v>
      </c>
      <c r="F120" s="107" t="s">
        <v>80</v>
      </c>
      <c r="G120" s="108">
        <v>0</v>
      </c>
      <c r="H120" s="168"/>
      <c r="I120" s="168"/>
    </row>
    <row r="121" spans="1:9" ht="59.25" customHeight="1" x14ac:dyDescent="0.25">
      <c r="A121" s="113" t="s">
        <v>741</v>
      </c>
      <c r="B121" s="107" t="s">
        <v>484</v>
      </c>
      <c r="C121" s="107" t="s">
        <v>55</v>
      </c>
      <c r="D121" s="107" t="s">
        <v>72</v>
      </c>
      <c r="E121" s="107" t="s">
        <v>106</v>
      </c>
      <c r="F121" s="107" t="s">
        <v>58</v>
      </c>
      <c r="G121" s="108">
        <f t="shared" ref="G121:I122" si="10">G122</f>
        <v>1.3</v>
      </c>
      <c r="H121" s="108">
        <f t="shared" si="10"/>
        <v>1.3</v>
      </c>
      <c r="I121" s="108">
        <f t="shared" si="10"/>
        <v>1.3</v>
      </c>
    </row>
    <row r="122" spans="1:9" ht="67.5" customHeight="1" x14ac:dyDescent="0.25">
      <c r="A122" s="113" t="s">
        <v>67</v>
      </c>
      <c r="B122" s="107" t="s">
        <v>484</v>
      </c>
      <c r="C122" s="107" t="s">
        <v>55</v>
      </c>
      <c r="D122" s="107" t="s">
        <v>72</v>
      </c>
      <c r="E122" s="107" t="s">
        <v>106</v>
      </c>
      <c r="F122" s="107" t="s">
        <v>68</v>
      </c>
      <c r="G122" s="108">
        <f t="shared" si="10"/>
        <v>1.3</v>
      </c>
      <c r="H122" s="108">
        <f t="shared" si="10"/>
        <v>1.3</v>
      </c>
      <c r="I122" s="108">
        <f t="shared" si="10"/>
        <v>1.3</v>
      </c>
    </row>
    <row r="123" spans="1:9" ht="27" customHeight="1" x14ac:dyDescent="0.25">
      <c r="A123" s="113" t="s">
        <v>69</v>
      </c>
      <c r="B123" s="107" t="s">
        <v>484</v>
      </c>
      <c r="C123" s="107" t="s">
        <v>55</v>
      </c>
      <c r="D123" s="107" t="s">
        <v>72</v>
      </c>
      <c r="E123" s="107" t="s">
        <v>106</v>
      </c>
      <c r="F123" s="107" t="s">
        <v>70</v>
      </c>
      <c r="G123" s="108">
        <v>1.3</v>
      </c>
      <c r="H123" s="108">
        <v>1.3</v>
      </c>
      <c r="I123" s="108">
        <v>1.3</v>
      </c>
    </row>
    <row r="124" spans="1:9" ht="19.5" hidden="1" customHeight="1" x14ac:dyDescent="0.25">
      <c r="A124" s="113" t="s">
        <v>100</v>
      </c>
      <c r="B124" s="107" t="s">
        <v>484</v>
      </c>
      <c r="C124" s="107" t="s">
        <v>55</v>
      </c>
      <c r="D124" s="107" t="s">
        <v>101</v>
      </c>
      <c r="E124" s="107" t="s">
        <v>57</v>
      </c>
      <c r="F124" s="107" t="s">
        <v>58</v>
      </c>
      <c r="G124" s="108">
        <f>G125</f>
        <v>0</v>
      </c>
      <c r="H124" s="132">
        <v>0</v>
      </c>
      <c r="I124" s="132">
        <v>0</v>
      </c>
    </row>
    <row r="125" spans="1:9" ht="27" hidden="1" customHeight="1" x14ac:dyDescent="0.25">
      <c r="A125" s="113" t="s">
        <v>61</v>
      </c>
      <c r="B125" s="107" t="s">
        <v>484</v>
      </c>
      <c r="C125" s="107" t="s">
        <v>55</v>
      </c>
      <c r="D125" s="107" t="s">
        <v>101</v>
      </c>
      <c r="E125" s="107" t="s">
        <v>62</v>
      </c>
      <c r="F125" s="107" t="s">
        <v>58</v>
      </c>
      <c r="G125" s="108">
        <f>G126</f>
        <v>0</v>
      </c>
      <c r="H125" s="132">
        <v>0</v>
      </c>
      <c r="I125" s="132">
        <v>0</v>
      </c>
    </row>
    <row r="126" spans="1:9" ht="30" hidden="1" customHeight="1" x14ac:dyDescent="0.25">
      <c r="A126" s="113" t="s">
        <v>63</v>
      </c>
      <c r="B126" s="107" t="s">
        <v>484</v>
      </c>
      <c r="C126" s="107" t="s">
        <v>55</v>
      </c>
      <c r="D126" s="107" t="s">
        <v>101</v>
      </c>
      <c r="E126" s="107" t="s">
        <v>64</v>
      </c>
      <c r="F126" s="107" t="s">
        <v>58</v>
      </c>
      <c r="G126" s="108">
        <f>G127</f>
        <v>0</v>
      </c>
      <c r="H126" s="132">
        <v>0</v>
      </c>
      <c r="I126" s="132">
        <v>0</v>
      </c>
    </row>
    <row r="127" spans="1:9" ht="41.25" hidden="1" customHeight="1" x14ac:dyDescent="0.25">
      <c r="A127" s="113" t="s">
        <v>103</v>
      </c>
      <c r="B127" s="107" t="s">
        <v>484</v>
      </c>
      <c r="C127" s="107" t="s">
        <v>55</v>
      </c>
      <c r="D127" s="107" t="s">
        <v>101</v>
      </c>
      <c r="E127" s="107" t="s">
        <v>107</v>
      </c>
      <c r="F127" s="107" t="s">
        <v>58</v>
      </c>
      <c r="G127" s="108">
        <f>G128</f>
        <v>0</v>
      </c>
      <c r="H127" s="132">
        <v>0</v>
      </c>
      <c r="I127" s="132">
        <v>0</v>
      </c>
    </row>
    <row r="128" spans="1:9" ht="27" hidden="1" customHeight="1" x14ac:dyDescent="0.25">
      <c r="A128" s="113" t="s">
        <v>77</v>
      </c>
      <c r="B128" s="107" t="s">
        <v>484</v>
      </c>
      <c r="C128" s="107" t="s">
        <v>55</v>
      </c>
      <c r="D128" s="107" t="s">
        <v>101</v>
      </c>
      <c r="E128" s="107" t="s">
        <v>107</v>
      </c>
      <c r="F128" s="107" t="s">
        <v>78</v>
      </c>
      <c r="G128" s="108">
        <f>G129</f>
        <v>0</v>
      </c>
      <c r="H128" s="132">
        <v>0</v>
      </c>
      <c r="I128" s="132">
        <v>0</v>
      </c>
    </row>
    <row r="129" spans="1:9" ht="27" hidden="1" customHeight="1" x14ac:dyDescent="0.25">
      <c r="A129" s="113" t="s">
        <v>79</v>
      </c>
      <c r="B129" s="107" t="s">
        <v>484</v>
      </c>
      <c r="C129" s="107" t="s">
        <v>55</v>
      </c>
      <c r="D129" s="107" t="s">
        <v>101</v>
      </c>
      <c r="E129" s="107" t="s">
        <v>107</v>
      </c>
      <c r="F129" s="107" t="s">
        <v>80</v>
      </c>
      <c r="G129" s="108"/>
      <c r="H129" s="132">
        <v>0</v>
      </c>
      <c r="I129" s="132">
        <v>0</v>
      </c>
    </row>
    <row r="130" spans="1:9" ht="27" hidden="1" customHeight="1" x14ac:dyDescent="0.25">
      <c r="A130" s="113" t="s">
        <v>112</v>
      </c>
      <c r="B130" s="107" t="s">
        <v>484</v>
      </c>
      <c r="C130" s="107" t="s">
        <v>55</v>
      </c>
      <c r="D130" s="107" t="s">
        <v>113</v>
      </c>
      <c r="E130" s="107" t="s">
        <v>57</v>
      </c>
      <c r="F130" s="107" t="s">
        <v>58</v>
      </c>
      <c r="G130" s="108">
        <f>G131</f>
        <v>0</v>
      </c>
      <c r="H130" s="168"/>
      <c r="I130" s="168"/>
    </row>
    <row r="131" spans="1:9" ht="27" hidden="1" customHeight="1" x14ac:dyDescent="0.25">
      <c r="A131" s="113" t="s">
        <v>114</v>
      </c>
      <c r="B131" s="107" t="s">
        <v>484</v>
      </c>
      <c r="C131" s="107" t="s">
        <v>55</v>
      </c>
      <c r="D131" s="107" t="s">
        <v>113</v>
      </c>
      <c r="E131" s="107" t="s">
        <v>115</v>
      </c>
      <c r="F131" s="107" t="s">
        <v>58</v>
      </c>
      <c r="G131" s="108">
        <f>G132</f>
        <v>0</v>
      </c>
      <c r="H131" s="168"/>
      <c r="I131" s="168"/>
    </row>
    <row r="132" spans="1:9" ht="27" hidden="1" customHeight="1" x14ac:dyDescent="0.25">
      <c r="A132" s="113" t="s">
        <v>116</v>
      </c>
      <c r="B132" s="107" t="s">
        <v>484</v>
      </c>
      <c r="C132" s="107" t="s">
        <v>55</v>
      </c>
      <c r="D132" s="107" t="s">
        <v>113</v>
      </c>
      <c r="E132" s="107" t="s">
        <v>117</v>
      </c>
      <c r="F132" s="107" t="s">
        <v>58</v>
      </c>
      <c r="G132" s="108">
        <f>G133</f>
        <v>0</v>
      </c>
      <c r="H132" s="168"/>
      <c r="I132" s="168"/>
    </row>
    <row r="133" spans="1:9" ht="27" hidden="1" customHeight="1" x14ac:dyDescent="0.25">
      <c r="A133" s="113" t="s">
        <v>77</v>
      </c>
      <c r="B133" s="107" t="s">
        <v>484</v>
      </c>
      <c r="C133" s="107" t="s">
        <v>55</v>
      </c>
      <c r="D133" s="107" t="s">
        <v>113</v>
      </c>
      <c r="E133" s="107" t="s">
        <v>117</v>
      </c>
      <c r="F133" s="107" t="s">
        <v>78</v>
      </c>
      <c r="G133" s="108">
        <f>G134</f>
        <v>0</v>
      </c>
      <c r="H133" s="168"/>
      <c r="I133" s="168"/>
    </row>
    <row r="134" spans="1:9" ht="27" hidden="1" customHeight="1" x14ac:dyDescent="0.25">
      <c r="A134" s="113" t="s">
        <v>79</v>
      </c>
      <c r="B134" s="107" t="s">
        <v>484</v>
      </c>
      <c r="C134" s="107" t="s">
        <v>55</v>
      </c>
      <c r="D134" s="107" t="s">
        <v>113</v>
      </c>
      <c r="E134" s="107" t="s">
        <v>117</v>
      </c>
      <c r="F134" s="107" t="s">
        <v>80</v>
      </c>
      <c r="G134" s="108">
        <v>0</v>
      </c>
      <c r="H134" s="168"/>
      <c r="I134" s="168"/>
    </row>
    <row r="135" spans="1:9" s="30" customFormat="1" ht="15" x14ac:dyDescent="0.25">
      <c r="A135" s="113" t="s">
        <v>128</v>
      </c>
      <c r="B135" s="107" t="s">
        <v>484</v>
      </c>
      <c r="C135" s="107" t="s">
        <v>55</v>
      </c>
      <c r="D135" s="107" t="s">
        <v>129</v>
      </c>
      <c r="E135" s="107" t="s">
        <v>57</v>
      </c>
      <c r="F135" s="107" t="s">
        <v>58</v>
      </c>
      <c r="G135" s="108">
        <f>G146+G181+G213+G235+G203+G136+G229+G141+G191</f>
        <v>8333.9000000000015</v>
      </c>
      <c r="H135" s="108">
        <f>H146+H177+H181+H191+H203+H209+H213+H235</f>
        <v>6565.5</v>
      </c>
      <c r="I135" s="108">
        <f>I146+I177+I181+I191+I203+I209+I213+I235</f>
        <v>3596.6</v>
      </c>
    </row>
    <row r="136" spans="1:9" s="30" customFormat="1" ht="26.25" hidden="1" x14ac:dyDescent="0.25">
      <c r="A136" s="113" t="s">
        <v>130</v>
      </c>
      <c r="B136" s="107" t="s">
        <v>484</v>
      </c>
      <c r="C136" s="107" t="s">
        <v>55</v>
      </c>
      <c r="D136" s="107" t="s">
        <v>129</v>
      </c>
      <c r="E136" s="107" t="s">
        <v>131</v>
      </c>
      <c r="F136" s="107" t="s">
        <v>58</v>
      </c>
      <c r="G136" s="108">
        <f>G137</f>
        <v>0</v>
      </c>
      <c r="H136" s="168"/>
      <c r="I136" s="168"/>
    </row>
    <row r="137" spans="1:9" s="30" customFormat="1" ht="26.25" hidden="1" x14ac:dyDescent="0.25">
      <c r="A137" s="113" t="s">
        <v>132</v>
      </c>
      <c r="B137" s="107" t="s">
        <v>484</v>
      </c>
      <c r="C137" s="107" t="s">
        <v>55</v>
      </c>
      <c r="D137" s="107" t="s">
        <v>129</v>
      </c>
      <c r="E137" s="107" t="s">
        <v>133</v>
      </c>
      <c r="F137" s="107" t="s">
        <v>58</v>
      </c>
      <c r="G137" s="108">
        <f>G138</f>
        <v>0</v>
      </c>
      <c r="H137" s="168"/>
      <c r="I137" s="168"/>
    </row>
    <row r="138" spans="1:9" s="30" customFormat="1" ht="15" hidden="1" x14ac:dyDescent="0.25">
      <c r="A138" s="113" t="s">
        <v>134</v>
      </c>
      <c r="B138" s="107" t="s">
        <v>484</v>
      </c>
      <c r="C138" s="107" t="s">
        <v>55</v>
      </c>
      <c r="D138" s="107" t="s">
        <v>129</v>
      </c>
      <c r="E138" s="107" t="s">
        <v>135</v>
      </c>
      <c r="F138" s="107" t="s">
        <v>58</v>
      </c>
      <c r="G138" s="108">
        <f>G139</f>
        <v>0</v>
      </c>
      <c r="H138" s="168"/>
      <c r="I138" s="168"/>
    </row>
    <row r="139" spans="1:9" s="30" customFormat="1" ht="26.25" hidden="1" x14ac:dyDescent="0.25">
      <c r="A139" s="113" t="s">
        <v>77</v>
      </c>
      <c r="B139" s="107" t="s">
        <v>484</v>
      </c>
      <c r="C139" s="107" t="s">
        <v>55</v>
      </c>
      <c r="D139" s="107" t="s">
        <v>129</v>
      </c>
      <c r="E139" s="107" t="s">
        <v>135</v>
      </c>
      <c r="F139" s="107" t="s">
        <v>78</v>
      </c>
      <c r="G139" s="108">
        <f>G140</f>
        <v>0</v>
      </c>
      <c r="H139" s="168"/>
      <c r="I139" s="168"/>
    </row>
    <row r="140" spans="1:9" s="30" customFormat="1" ht="26.25" hidden="1" x14ac:dyDescent="0.25">
      <c r="A140" s="113" t="s">
        <v>79</v>
      </c>
      <c r="B140" s="107" t="s">
        <v>484</v>
      </c>
      <c r="C140" s="107" t="s">
        <v>55</v>
      </c>
      <c r="D140" s="107" t="s">
        <v>129</v>
      </c>
      <c r="E140" s="107" t="s">
        <v>135</v>
      </c>
      <c r="F140" s="107" t="s">
        <v>80</v>
      </c>
      <c r="G140" s="108">
        <v>0</v>
      </c>
      <c r="H140" s="168"/>
      <c r="I140" s="168"/>
    </row>
    <row r="141" spans="1:9" s="30" customFormat="1" ht="26.25" hidden="1" x14ac:dyDescent="0.25">
      <c r="A141" s="113" t="s">
        <v>130</v>
      </c>
      <c r="B141" s="107" t="s">
        <v>484</v>
      </c>
      <c r="C141" s="107" t="s">
        <v>55</v>
      </c>
      <c r="D141" s="107" t="s">
        <v>129</v>
      </c>
      <c r="E141" s="107" t="s">
        <v>131</v>
      </c>
      <c r="F141" s="107" t="s">
        <v>58</v>
      </c>
      <c r="G141" s="108">
        <f>G142</f>
        <v>0</v>
      </c>
      <c r="H141" s="108">
        <f t="shared" ref="H141:I144" si="11">H142</f>
        <v>0</v>
      </c>
      <c r="I141" s="108">
        <f t="shared" si="11"/>
        <v>0</v>
      </c>
    </row>
    <row r="142" spans="1:9" s="30" customFormat="1" ht="26.25" hidden="1" x14ac:dyDescent="0.25">
      <c r="A142" s="113" t="s">
        <v>132</v>
      </c>
      <c r="B142" s="107" t="s">
        <v>484</v>
      </c>
      <c r="C142" s="107" t="s">
        <v>55</v>
      </c>
      <c r="D142" s="107" t="s">
        <v>129</v>
      </c>
      <c r="E142" s="107" t="s">
        <v>133</v>
      </c>
      <c r="F142" s="107" t="s">
        <v>58</v>
      </c>
      <c r="G142" s="108">
        <f>G143</f>
        <v>0</v>
      </c>
      <c r="H142" s="108">
        <f t="shared" si="11"/>
        <v>0</v>
      </c>
      <c r="I142" s="108">
        <f t="shared" si="11"/>
        <v>0</v>
      </c>
    </row>
    <row r="143" spans="1:9" s="30" customFormat="1" ht="15" hidden="1" x14ac:dyDescent="0.25">
      <c r="A143" s="113" t="s">
        <v>134</v>
      </c>
      <c r="B143" s="107" t="s">
        <v>484</v>
      </c>
      <c r="C143" s="107" t="s">
        <v>55</v>
      </c>
      <c r="D143" s="107" t="s">
        <v>129</v>
      </c>
      <c r="E143" s="107" t="s">
        <v>135</v>
      </c>
      <c r="F143" s="107" t="s">
        <v>58</v>
      </c>
      <c r="G143" s="108">
        <f>G144</f>
        <v>0</v>
      </c>
      <c r="H143" s="108">
        <f t="shared" si="11"/>
        <v>0</v>
      </c>
      <c r="I143" s="108">
        <f t="shared" si="11"/>
        <v>0</v>
      </c>
    </row>
    <row r="144" spans="1:9" s="30" customFormat="1" ht="26.25" hidden="1" x14ac:dyDescent="0.25">
      <c r="A144" s="113" t="s">
        <v>77</v>
      </c>
      <c r="B144" s="107" t="s">
        <v>484</v>
      </c>
      <c r="C144" s="107" t="s">
        <v>55</v>
      </c>
      <c r="D144" s="107" t="s">
        <v>129</v>
      </c>
      <c r="E144" s="107" t="s">
        <v>135</v>
      </c>
      <c r="F144" s="107" t="s">
        <v>78</v>
      </c>
      <c r="G144" s="108">
        <f>G145</f>
        <v>0</v>
      </c>
      <c r="H144" s="108">
        <f t="shared" si="11"/>
        <v>0</v>
      </c>
      <c r="I144" s="108">
        <f t="shared" si="11"/>
        <v>0</v>
      </c>
    </row>
    <row r="145" spans="1:10" s="30" customFormat="1" ht="26.25" hidden="1" x14ac:dyDescent="0.25">
      <c r="A145" s="113" t="s">
        <v>79</v>
      </c>
      <c r="B145" s="107" t="s">
        <v>484</v>
      </c>
      <c r="C145" s="107" t="s">
        <v>55</v>
      </c>
      <c r="D145" s="107" t="s">
        <v>129</v>
      </c>
      <c r="E145" s="107" t="s">
        <v>135</v>
      </c>
      <c r="F145" s="107" t="s">
        <v>80</v>
      </c>
      <c r="G145" s="108"/>
      <c r="H145" s="132">
        <v>0</v>
      </c>
      <c r="I145" s="132">
        <v>0</v>
      </c>
    </row>
    <row r="146" spans="1:10" s="30" customFormat="1" ht="44.25" customHeight="1" x14ac:dyDescent="0.25">
      <c r="A146" s="113" t="s">
        <v>748</v>
      </c>
      <c r="B146" s="107" t="s">
        <v>484</v>
      </c>
      <c r="C146" s="107" t="s">
        <v>55</v>
      </c>
      <c r="D146" s="107" t="s">
        <v>129</v>
      </c>
      <c r="E146" s="107" t="s">
        <v>136</v>
      </c>
      <c r="F146" s="107" t="s">
        <v>58</v>
      </c>
      <c r="G146" s="108">
        <f>G147+G161+G169+G173+G165</f>
        <v>618.19999999999993</v>
      </c>
      <c r="H146" s="108">
        <f>H147+H161+H169+H173</f>
        <v>608.20000000000005</v>
      </c>
      <c r="I146" s="108">
        <f>I147+I161+I169+I173</f>
        <v>0</v>
      </c>
      <c r="J146" s="105"/>
    </row>
    <row r="147" spans="1:10" s="30" customFormat="1" ht="27.75" customHeight="1" x14ac:dyDescent="0.25">
      <c r="A147" s="113" t="s">
        <v>137</v>
      </c>
      <c r="B147" s="107" t="s">
        <v>484</v>
      </c>
      <c r="C147" s="107" t="s">
        <v>55</v>
      </c>
      <c r="D147" s="107" t="s">
        <v>129</v>
      </c>
      <c r="E147" s="107" t="s">
        <v>138</v>
      </c>
      <c r="F147" s="107" t="s">
        <v>58</v>
      </c>
      <c r="G147" s="108">
        <f>G148</f>
        <v>30</v>
      </c>
      <c r="H147" s="108">
        <f>H148</f>
        <v>30</v>
      </c>
      <c r="I147" s="108">
        <f>I148</f>
        <v>0</v>
      </c>
    </row>
    <row r="148" spans="1:10" s="30" customFormat="1" ht="15.75" customHeight="1" x14ac:dyDescent="0.25">
      <c r="A148" s="113" t="s">
        <v>134</v>
      </c>
      <c r="B148" s="107" t="s">
        <v>484</v>
      </c>
      <c r="C148" s="107" t="s">
        <v>55</v>
      </c>
      <c r="D148" s="107" t="s">
        <v>129</v>
      </c>
      <c r="E148" s="107" t="s">
        <v>139</v>
      </c>
      <c r="F148" s="107" t="s">
        <v>58</v>
      </c>
      <c r="G148" s="108">
        <f>G151</f>
        <v>30</v>
      </c>
      <c r="H148" s="108">
        <f>H151</f>
        <v>30</v>
      </c>
      <c r="I148" s="108">
        <f>I151</f>
        <v>0</v>
      </c>
    </row>
    <row r="149" spans="1:10" s="30" customFormat="1" ht="27" hidden="1" customHeight="1" x14ac:dyDescent="0.25">
      <c r="A149" s="113" t="s">
        <v>77</v>
      </c>
      <c r="B149" s="107" t="s">
        <v>484</v>
      </c>
      <c r="C149" s="107" t="s">
        <v>55</v>
      </c>
      <c r="D149" s="107" t="s">
        <v>129</v>
      </c>
      <c r="E149" s="107" t="s">
        <v>139</v>
      </c>
      <c r="F149" s="107" t="s">
        <v>78</v>
      </c>
      <c r="G149" s="108">
        <f>G150</f>
        <v>0</v>
      </c>
      <c r="H149" s="108">
        <f>H150</f>
        <v>0</v>
      </c>
      <c r="I149" s="108">
        <f>I150</f>
        <v>0</v>
      </c>
    </row>
    <row r="150" spans="1:10" s="30" customFormat="1" ht="27.75" hidden="1" customHeight="1" x14ac:dyDescent="0.25">
      <c r="A150" s="113" t="s">
        <v>79</v>
      </c>
      <c r="B150" s="107" t="s">
        <v>484</v>
      </c>
      <c r="C150" s="107" t="s">
        <v>55</v>
      </c>
      <c r="D150" s="107" t="s">
        <v>129</v>
      </c>
      <c r="E150" s="107" t="s">
        <v>139</v>
      </c>
      <c r="F150" s="107" t="s">
        <v>80</v>
      </c>
      <c r="G150" s="108">
        <v>0</v>
      </c>
      <c r="H150" s="108">
        <v>0</v>
      </c>
      <c r="I150" s="108">
        <v>0</v>
      </c>
    </row>
    <row r="151" spans="1:10" s="30" customFormat="1" ht="17.25" customHeight="1" x14ac:dyDescent="0.25">
      <c r="A151" s="113" t="s">
        <v>81</v>
      </c>
      <c r="B151" s="107" t="s">
        <v>484</v>
      </c>
      <c r="C151" s="107" t="s">
        <v>55</v>
      </c>
      <c r="D151" s="107" t="s">
        <v>129</v>
      </c>
      <c r="E151" s="107" t="s">
        <v>139</v>
      </c>
      <c r="F151" s="107" t="s">
        <v>82</v>
      </c>
      <c r="G151" s="108">
        <f>G152</f>
        <v>30</v>
      </c>
      <c r="H151" s="108">
        <f>H152</f>
        <v>30</v>
      </c>
      <c r="I151" s="108">
        <f>I152</f>
        <v>0</v>
      </c>
    </row>
    <row r="152" spans="1:10" s="30" customFormat="1" ht="18" customHeight="1" x14ac:dyDescent="0.25">
      <c r="A152" s="120" t="s">
        <v>83</v>
      </c>
      <c r="B152" s="107" t="s">
        <v>484</v>
      </c>
      <c r="C152" s="107" t="s">
        <v>55</v>
      </c>
      <c r="D152" s="107" t="s">
        <v>129</v>
      </c>
      <c r="E152" s="107" t="s">
        <v>139</v>
      </c>
      <c r="F152" s="107" t="s">
        <v>84</v>
      </c>
      <c r="G152" s="108">
        <v>30</v>
      </c>
      <c r="H152" s="108">
        <v>30</v>
      </c>
      <c r="I152" s="108">
        <v>0</v>
      </c>
    </row>
    <row r="153" spans="1:10" s="30" customFormat="1" ht="81" hidden="1" customHeight="1" x14ac:dyDescent="0.25">
      <c r="A153" s="113" t="s">
        <v>140</v>
      </c>
      <c r="B153" s="107" t="s">
        <v>484</v>
      </c>
      <c r="C153" s="107" t="s">
        <v>55</v>
      </c>
      <c r="D153" s="107" t="s">
        <v>129</v>
      </c>
      <c r="E153" s="107" t="s">
        <v>141</v>
      </c>
      <c r="F153" s="107" t="s">
        <v>58</v>
      </c>
      <c r="G153" s="108">
        <f>G154</f>
        <v>0</v>
      </c>
      <c r="H153" s="168"/>
      <c r="I153" s="168"/>
    </row>
    <row r="154" spans="1:10" s="30" customFormat="1" ht="15.75" hidden="1" customHeight="1" x14ac:dyDescent="0.25">
      <c r="A154" s="113" t="s">
        <v>134</v>
      </c>
      <c r="B154" s="107" t="s">
        <v>484</v>
      </c>
      <c r="C154" s="107" t="s">
        <v>55</v>
      </c>
      <c r="D154" s="107" t="s">
        <v>129</v>
      </c>
      <c r="E154" s="107" t="s">
        <v>142</v>
      </c>
      <c r="F154" s="107" t="s">
        <v>58</v>
      </c>
      <c r="G154" s="108">
        <f>G155</f>
        <v>0</v>
      </c>
      <c r="H154" s="168"/>
      <c r="I154" s="168"/>
    </row>
    <row r="155" spans="1:10" s="30" customFormat="1" ht="25.5" hidden="1" customHeight="1" x14ac:dyDescent="0.25">
      <c r="A155" s="113" t="s">
        <v>77</v>
      </c>
      <c r="B155" s="107" t="s">
        <v>484</v>
      </c>
      <c r="C155" s="107" t="s">
        <v>55</v>
      </c>
      <c r="D155" s="107" t="s">
        <v>129</v>
      </c>
      <c r="E155" s="107" t="s">
        <v>142</v>
      </c>
      <c r="F155" s="107" t="s">
        <v>78</v>
      </c>
      <c r="G155" s="108">
        <f>G156</f>
        <v>0</v>
      </c>
      <c r="H155" s="168"/>
      <c r="I155" s="168"/>
    </row>
    <row r="156" spans="1:10" s="30" customFormat="1" ht="27" hidden="1" customHeight="1" x14ac:dyDescent="0.25">
      <c r="A156" s="113" t="s">
        <v>79</v>
      </c>
      <c r="B156" s="107" t="s">
        <v>484</v>
      </c>
      <c r="C156" s="107" t="s">
        <v>55</v>
      </c>
      <c r="D156" s="107" t="s">
        <v>129</v>
      </c>
      <c r="E156" s="107" t="s">
        <v>142</v>
      </c>
      <c r="F156" s="107" t="s">
        <v>80</v>
      </c>
      <c r="G156" s="108">
        <v>0</v>
      </c>
      <c r="H156" s="168"/>
      <c r="I156" s="168"/>
    </row>
    <row r="157" spans="1:10" s="30" customFormat="1" ht="27" hidden="1" customHeight="1" x14ac:dyDescent="0.25">
      <c r="A157" s="113"/>
      <c r="B157" s="107"/>
      <c r="C157" s="107"/>
      <c r="D157" s="107"/>
      <c r="E157" s="107"/>
      <c r="F157" s="107"/>
      <c r="G157" s="108"/>
      <c r="H157" s="168"/>
      <c r="I157" s="168"/>
    </row>
    <row r="158" spans="1:10" s="30" customFormat="1" ht="27" hidden="1" customHeight="1" x14ac:dyDescent="0.25">
      <c r="A158" s="113"/>
      <c r="B158" s="107"/>
      <c r="C158" s="107"/>
      <c r="D158" s="107"/>
      <c r="E158" s="107"/>
      <c r="F158" s="107"/>
      <c r="G158" s="108"/>
      <c r="H158" s="168"/>
      <c r="I158" s="168"/>
    </row>
    <row r="159" spans="1:10" s="30" customFormat="1" ht="27" hidden="1" customHeight="1" x14ac:dyDescent="0.25">
      <c r="A159" s="113"/>
      <c r="B159" s="107"/>
      <c r="C159" s="107"/>
      <c r="D159" s="107"/>
      <c r="E159" s="107"/>
      <c r="F159" s="107"/>
      <c r="G159" s="108"/>
      <c r="H159" s="168"/>
      <c r="I159" s="168"/>
    </row>
    <row r="160" spans="1:10" s="30" customFormat="1" ht="27" hidden="1" customHeight="1" x14ac:dyDescent="0.25">
      <c r="A160" s="113"/>
      <c r="B160" s="107"/>
      <c r="C160" s="107"/>
      <c r="D160" s="107"/>
      <c r="E160" s="107"/>
      <c r="F160" s="107"/>
      <c r="G160" s="108"/>
      <c r="H160" s="168"/>
      <c r="I160" s="168"/>
    </row>
    <row r="161" spans="1:9" s="30" customFormat="1" ht="78" hidden="1" customHeight="1" x14ac:dyDescent="0.25">
      <c r="A161" s="122" t="s">
        <v>143</v>
      </c>
      <c r="B161" s="107" t="s">
        <v>484</v>
      </c>
      <c r="C161" s="107" t="s">
        <v>55</v>
      </c>
      <c r="D161" s="107" t="s">
        <v>129</v>
      </c>
      <c r="E161" s="107" t="s">
        <v>144</v>
      </c>
      <c r="F161" s="107" t="s">
        <v>58</v>
      </c>
      <c r="G161" s="108">
        <f>G162</f>
        <v>0</v>
      </c>
      <c r="H161" s="108">
        <f t="shared" ref="H161:I163" si="12">H162</f>
        <v>0</v>
      </c>
      <c r="I161" s="108">
        <f t="shared" si="12"/>
        <v>0</v>
      </c>
    </row>
    <row r="162" spans="1:9" s="30" customFormat="1" ht="18.75" hidden="1" customHeight="1" x14ac:dyDescent="0.25">
      <c r="A162" s="113" t="s">
        <v>134</v>
      </c>
      <c r="B162" s="107" t="s">
        <v>484</v>
      </c>
      <c r="C162" s="107" t="s">
        <v>55</v>
      </c>
      <c r="D162" s="107" t="s">
        <v>129</v>
      </c>
      <c r="E162" s="107" t="s">
        <v>145</v>
      </c>
      <c r="F162" s="107" t="s">
        <v>58</v>
      </c>
      <c r="G162" s="108">
        <f>G163</f>
        <v>0</v>
      </c>
      <c r="H162" s="108">
        <f t="shared" si="12"/>
        <v>0</v>
      </c>
      <c r="I162" s="108">
        <f t="shared" si="12"/>
        <v>0</v>
      </c>
    </row>
    <row r="163" spans="1:9" s="30" customFormat="1" ht="27" hidden="1" customHeight="1" x14ac:dyDescent="0.25">
      <c r="A163" s="113" t="s">
        <v>77</v>
      </c>
      <c r="B163" s="107" t="s">
        <v>484</v>
      </c>
      <c r="C163" s="107" t="s">
        <v>55</v>
      </c>
      <c r="D163" s="107" t="s">
        <v>129</v>
      </c>
      <c r="E163" s="107" t="s">
        <v>145</v>
      </c>
      <c r="F163" s="107" t="s">
        <v>78</v>
      </c>
      <c r="G163" s="108">
        <f>G164</f>
        <v>0</v>
      </c>
      <c r="H163" s="108">
        <f t="shared" si="12"/>
        <v>0</v>
      </c>
      <c r="I163" s="108">
        <f t="shared" si="12"/>
        <v>0</v>
      </c>
    </row>
    <row r="164" spans="1:9" s="30" customFormat="1" ht="27" hidden="1" customHeight="1" x14ac:dyDescent="0.25">
      <c r="A164" s="113" t="s">
        <v>79</v>
      </c>
      <c r="B164" s="107" t="s">
        <v>484</v>
      </c>
      <c r="C164" s="107" t="s">
        <v>55</v>
      </c>
      <c r="D164" s="107" t="s">
        <v>129</v>
      </c>
      <c r="E164" s="107" t="s">
        <v>145</v>
      </c>
      <c r="F164" s="107" t="s">
        <v>80</v>
      </c>
      <c r="G164" s="108"/>
      <c r="H164" s="108"/>
      <c r="I164" s="108"/>
    </row>
    <row r="165" spans="1:9" s="30" customFormat="1" ht="82.5" customHeight="1" x14ac:dyDescent="0.25">
      <c r="A165" s="143" t="s">
        <v>143</v>
      </c>
      <c r="B165" s="107" t="s">
        <v>484</v>
      </c>
      <c r="C165" s="107" t="s">
        <v>55</v>
      </c>
      <c r="D165" s="107" t="s">
        <v>129</v>
      </c>
      <c r="E165" s="107" t="s">
        <v>144</v>
      </c>
      <c r="F165" s="107" t="s">
        <v>58</v>
      </c>
      <c r="G165" s="108">
        <f>G166</f>
        <v>4.5</v>
      </c>
      <c r="H165" s="108">
        <v>0</v>
      </c>
      <c r="I165" s="108">
        <v>0</v>
      </c>
    </row>
    <row r="166" spans="1:9" s="30" customFormat="1" ht="27" customHeight="1" x14ac:dyDescent="0.25">
      <c r="A166" s="113" t="s">
        <v>134</v>
      </c>
      <c r="B166" s="107" t="s">
        <v>484</v>
      </c>
      <c r="C166" s="107" t="s">
        <v>55</v>
      </c>
      <c r="D166" s="107" t="s">
        <v>129</v>
      </c>
      <c r="E166" s="107" t="s">
        <v>145</v>
      </c>
      <c r="F166" s="107" t="s">
        <v>58</v>
      </c>
      <c r="G166" s="108">
        <f>G167</f>
        <v>4.5</v>
      </c>
      <c r="H166" s="108">
        <v>0</v>
      </c>
      <c r="I166" s="108">
        <v>0</v>
      </c>
    </row>
    <row r="167" spans="1:9" s="30" customFormat="1" ht="27" customHeight="1" x14ac:dyDescent="0.25">
      <c r="A167" s="113" t="s">
        <v>77</v>
      </c>
      <c r="B167" s="107" t="s">
        <v>484</v>
      </c>
      <c r="C167" s="107" t="s">
        <v>55</v>
      </c>
      <c r="D167" s="107" t="s">
        <v>129</v>
      </c>
      <c r="E167" s="107" t="s">
        <v>145</v>
      </c>
      <c r="F167" s="107" t="s">
        <v>78</v>
      </c>
      <c r="G167" s="108">
        <f>G168</f>
        <v>4.5</v>
      </c>
      <c r="H167" s="108">
        <v>0</v>
      </c>
      <c r="I167" s="108">
        <v>0</v>
      </c>
    </row>
    <row r="168" spans="1:9" s="30" customFormat="1" ht="27" customHeight="1" x14ac:dyDescent="0.25">
      <c r="A168" s="113" t="s">
        <v>79</v>
      </c>
      <c r="B168" s="107" t="s">
        <v>484</v>
      </c>
      <c r="C168" s="107" t="s">
        <v>55</v>
      </c>
      <c r="D168" s="107" t="s">
        <v>129</v>
      </c>
      <c r="E168" s="107" t="s">
        <v>145</v>
      </c>
      <c r="F168" s="107" t="s">
        <v>80</v>
      </c>
      <c r="G168" s="108">
        <v>4.5</v>
      </c>
      <c r="H168" s="108">
        <v>0</v>
      </c>
      <c r="I168" s="108">
        <v>0</v>
      </c>
    </row>
    <row r="169" spans="1:9" s="30" customFormat="1" ht="44.25" customHeight="1" x14ac:dyDescent="0.25">
      <c r="A169" s="113" t="s">
        <v>146</v>
      </c>
      <c r="B169" s="107" t="s">
        <v>484</v>
      </c>
      <c r="C169" s="107" t="s">
        <v>55</v>
      </c>
      <c r="D169" s="107" t="s">
        <v>129</v>
      </c>
      <c r="E169" s="107" t="s">
        <v>147</v>
      </c>
      <c r="F169" s="107" t="s">
        <v>58</v>
      </c>
      <c r="G169" s="108">
        <f>G170</f>
        <v>16.899999999999999</v>
      </c>
      <c r="H169" s="108">
        <f t="shared" ref="H169:I171" si="13">H170</f>
        <v>0</v>
      </c>
      <c r="I169" s="108">
        <f t="shared" si="13"/>
        <v>0</v>
      </c>
    </row>
    <row r="170" spans="1:9" s="30" customFormat="1" ht="17.25" customHeight="1" x14ac:dyDescent="0.25">
      <c r="A170" s="113" t="s">
        <v>134</v>
      </c>
      <c r="B170" s="107" t="s">
        <v>484</v>
      </c>
      <c r="C170" s="107" t="s">
        <v>55</v>
      </c>
      <c r="D170" s="107" t="s">
        <v>129</v>
      </c>
      <c r="E170" s="107" t="s">
        <v>148</v>
      </c>
      <c r="F170" s="107" t="s">
        <v>58</v>
      </c>
      <c r="G170" s="108">
        <f>G171</f>
        <v>16.899999999999999</v>
      </c>
      <c r="H170" s="108">
        <f t="shared" si="13"/>
        <v>0</v>
      </c>
      <c r="I170" s="108">
        <f t="shared" si="13"/>
        <v>0</v>
      </c>
    </row>
    <row r="171" spans="1:9" s="30" customFormat="1" ht="27" customHeight="1" x14ac:dyDescent="0.25">
      <c r="A171" s="113" t="s">
        <v>77</v>
      </c>
      <c r="B171" s="107" t="s">
        <v>484</v>
      </c>
      <c r="C171" s="107" t="s">
        <v>55</v>
      </c>
      <c r="D171" s="107" t="s">
        <v>129</v>
      </c>
      <c r="E171" s="107" t="s">
        <v>148</v>
      </c>
      <c r="F171" s="107" t="s">
        <v>78</v>
      </c>
      <c r="G171" s="108">
        <f>G172</f>
        <v>16.899999999999999</v>
      </c>
      <c r="H171" s="108">
        <f t="shared" si="13"/>
        <v>0</v>
      </c>
      <c r="I171" s="108">
        <f t="shared" si="13"/>
        <v>0</v>
      </c>
    </row>
    <row r="172" spans="1:9" s="30" customFormat="1" ht="27" customHeight="1" x14ac:dyDescent="0.25">
      <c r="A172" s="113" t="s">
        <v>79</v>
      </c>
      <c r="B172" s="107" t="s">
        <v>484</v>
      </c>
      <c r="C172" s="107" t="s">
        <v>55</v>
      </c>
      <c r="D172" s="107" t="s">
        <v>129</v>
      </c>
      <c r="E172" s="107" t="s">
        <v>148</v>
      </c>
      <c r="F172" s="107" t="s">
        <v>80</v>
      </c>
      <c r="G172" s="108">
        <v>16.899999999999999</v>
      </c>
      <c r="H172" s="108">
        <v>0</v>
      </c>
      <c r="I172" s="108">
        <v>0</v>
      </c>
    </row>
    <row r="173" spans="1:9" s="30" customFormat="1" ht="57" customHeight="1" x14ac:dyDescent="0.25">
      <c r="A173" s="113" t="s">
        <v>149</v>
      </c>
      <c r="B173" s="107" t="s">
        <v>484</v>
      </c>
      <c r="C173" s="107" t="s">
        <v>55</v>
      </c>
      <c r="D173" s="107" t="s">
        <v>129</v>
      </c>
      <c r="E173" s="107" t="s">
        <v>150</v>
      </c>
      <c r="F173" s="107" t="s">
        <v>58</v>
      </c>
      <c r="G173" s="108">
        <f>G174</f>
        <v>566.79999999999995</v>
      </c>
      <c r="H173" s="108">
        <f t="shared" ref="H173:I175" si="14">H174</f>
        <v>578.20000000000005</v>
      </c>
      <c r="I173" s="108">
        <f t="shared" si="14"/>
        <v>0</v>
      </c>
    </row>
    <row r="174" spans="1:9" s="30" customFormat="1" ht="18.75" customHeight="1" x14ac:dyDescent="0.25">
      <c r="A174" s="113" t="s">
        <v>134</v>
      </c>
      <c r="B174" s="107" t="s">
        <v>484</v>
      </c>
      <c r="C174" s="107" t="s">
        <v>55</v>
      </c>
      <c r="D174" s="107" t="s">
        <v>129</v>
      </c>
      <c r="E174" s="107" t="s">
        <v>151</v>
      </c>
      <c r="F174" s="107" t="s">
        <v>58</v>
      </c>
      <c r="G174" s="108">
        <f>G175</f>
        <v>566.79999999999995</v>
      </c>
      <c r="H174" s="108">
        <f t="shared" si="14"/>
        <v>578.20000000000005</v>
      </c>
      <c r="I174" s="108">
        <f t="shared" si="14"/>
        <v>0</v>
      </c>
    </row>
    <row r="175" spans="1:9" s="30" customFormat="1" ht="27" customHeight="1" x14ac:dyDescent="0.25">
      <c r="A175" s="113" t="s">
        <v>77</v>
      </c>
      <c r="B175" s="107" t="s">
        <v>484</v>
      </c>
      <c r="C175" s="107" t="s">
        <v>55</v>
      </c>
      <c r="D175" s="107" t="s">
        <v>129</v>
      </c>
      <c r="E175" s="107" t="s">
        <v>151</v>
      </c>
      <c r="F175" s="107" t="s">
        <v>78</v>
      </c>
      <c r="G175" s="108">
        <f>G176</f>
        <v>566.79999999999995</v>
      </c>
      <c r="H175" s="108">
        <f t="shared" si="14"/>
        <v>578.20000000000005</v>
      </c>
      <c r="I175" s="108">
        <f t="shared" si="14"/>
        <v>0</v>
      </c>
    </row>
    <row r="176" spans="1:9" s="30" customFormat="1" ht="27" customHeight="1" x14ac:dyDescent="0.25">
      <c r="A176" s="113" t="s">
        <v>79</v>
      </c>
      <c r="B176" s="107" t="s">
        <v>484</v>
      </c>
      <c r="C176" s="107" t="s">
        <v>55</v>
      </c>
      <c r="D176" s="107" t="s">
        <v>129</v>
      </c>
      <c r="E176" s="107" t="s">
        <v>151</v>
      </c>
      <c r="F176" s="107" t="s">
        <v>80</v>
      </c>
      <c r="G176" s="108">
        <v>566.79999999999995</v>
      </c>
      <c r="H176" s="108">
        <v>578.20000000000005</v>
      </c>
      <c r="I176" s="108">
        <v>0</v>
      </c>
    </row>
    <row r="177" spans="1:9" s="30" customFormat="1" ht="42" customHeight="1" x14ac:dyDescent="0.25">
      <c r="A177" s="113" t="s">
        <v>744</v>
      </c>
      <c r="B177" s="107" t="s">
        <v>484</v>
      </c>
      <c r="C177" s="107" t="s">
        <v>55</v>
      </c>
      <c r="D177" s="107" t="s">
        <v>129</v>
      </c>
      <c r="E177" s="107" t="s">
        <v>742</v>
      </c>
      <c r="F177" s="107" t="s">
        <v>58</v>
      </c>
      <c r="G177" s="108">
        <f t="shared" ref="G177:I179" si="15">G178</f>
        <v>0</v>
      </c>
      <c r="H177" s="108">
        <f t="shared" si="15"/>
        <v>0</v>
      </c>
      <c r="I177" s="108">
        <f>I178</f>
        <v>30</v>
      </c>
    </row>
    <row r="178" spans="1:9" s="30" customFormat="1" ht="18" customHeight="1" x14ac:dyDescent="0.25">
      <c r="A178" s="113" t="s">
        <v>134</v>
      </c>
      <c r="B178" s="107" t="s">
        <v>484</v>
      </c>
      <c r="C178" s="107" t="s">
        <v>55</v>
      </c>
      <c r="D178" s="107" t="s">
        <v>129</v>
      </c>
      <c r="E178" s="107" t="s">
        <v>743</v>
      </c>
      <c r="F178" s="107" t="s">
        <v>58</v>
      </c>
      <c r="G178" s="108">
        <f t="shared" si="15"/>
        <v>0</v>
      </c>
      <c r="H178" s="108">
        <f t="shared" si="15"/>
        <v>0</v>
      </c>
      <c r="I178" s="108">
        <f t="shared" si="15"/>
        <v>30</v>
      </c>
    </row>
    <row r="179" spans="1:9" s="30" customFormat="1" ht="22.5" customHeight="1" x14ac:dyDescent="0.25">
      <c r="A179" s="113" t="s">
        <v>81</v>
      </c>
      <c r="B179" s="107" t="s">
        <v>484</v>
      </c>
      <c r="C179" s="107" t="s">
        <v>55</v>
      </c>
      <c r="D179" s="107" t="s">
        <v>129</v>
      </c>
      <c r="E179" s="107" t="s">
        <v>743</v>
      </c>
      <c r="F179" s="107" t="s">
        <v>82</v>
      </c>
      <c r="G179" s="108">
        <f t="shared" si="15"/>
        <v>0</v>
      </c>
      <c r="H179" s="108">
        <f t="shared" si="15"/>
        <v>0</v>
      </c>
      <c r="I179" s="108">
        <f t="shared" si="15"/>
        <v>30</v>
      </c>
    </row>
    <row r="180" spans="1:9" s="30" customFormat="1" ht="16.5" customHeight="1" x14ac:dyDescent="0.25">
      <c r="A180" s="113" t="s">
        <v>83</v>
      </c>
      <c r="B180" s="107" t="s">
        <v>484</v>
      </c>
      <c r="C180" s="107" t="s">
        <v>55</v>
      </c>
      <c r="D180" s="107" t="s">
        <v>129</v>
      </c>
      <c r="E180" s="107" t="s">
        <v>743</v>
      </c>
      <c r="F180" s="107" t="s">
        <v>84</v>
      </c>
      <c r="G180" s="108">
        <v>0</v>
      </c>
      <c r="H180" s="108">
        <v>0</v>
      </c>
      <c r="I180" s="108">
        <v>30</v>
      </c>
    </row>
    <row r="181" spans="1:9" s="30" customFormat="1" ht="56.25" customHeight="1" x14ac:dyDescent="0.25">
      <c r="A181" s="113" t="s">
        <v>745</v>
      </c>
      <c r="B181" s="107" t="s">
        <v>484</v>
      </c>
      <c r="C181" s="107" t="s">
        <v>55</v>
      </c>
      <c r="D181" s="107" t="s">
        <v>129</v>
      </c>
      <c r="E181" s="107" t="s">
        <v>153</v>
      </c>
      <c r="F181" s="107" t="s">
        <v>58</v>
      </c>
      <c r="G181" s="108">
        <f>G182</f>
        <v>206</v>
      </c>
      <c r="H181" s="108">
        <f t="shared" ref="H181:I184" si="16">H182</f>
        <v>206</v>
      </c>
      <c r="I181" s="108">
        <f t="shared" si="16"/>
        <v>106</v>
      </c>
    </row>
    <row r="182" spans="1:9" s="30" customFormat="1" ht="26.25" x14ac:dyDescent="0.25">
      <c r="A182" s="113" t="s">
        <v>154</v>
      </c>
      <c r="B182" s="107" t="s">
        <v>484</v>
      </c>
      <c r="C182" s="107" t="s">
        <v>55</v>
      </c>
      <c r="D182" s="107" t="s">
        <v>129</v>
      </c>
      <c r="E182" s="107" t="s">
        <v>155</v>
      </c>
      <c r="F182" s="107" t="s">
        <v>58</v>
      </c>
      <c r="G182" s="108">
        <f>G183</f>
        <v>206</v>
      </c>
      <c r="H182" s="108">
        <f t="shared" si="16"/>
        <v>206</v>
      </c>
      <c r="I182" s="108">
        <f t="shared" si="16"/>
        <v>106</v>
      </c>
    </row>
    <row r="183" spans="1:9" s="30" customFormat="1" ht="15" x14ac:dyDescent="0.25">
      <c r="A183" s="113" t="s">
        <v>134</v>
      </c>
      <c r="B183" s="107" t="s">
        <v>484</v>
      </c>
      <c r="C183" s="107" t="s">
        <v>55</v>
      </c>
      <c r="D183" s="107" t="s">
        <v>129</v>
      </c>
      <c r="E183" s="107" t="s">
        <v>156</v>
      </c>
      <c r="F183" s="107" t="s">
        <v>58</v>
      </c>
      <c r="G183" s="108">
        <f>G184</f>
        <v>206</v>
      </c>
      <c r="H183" s="108">
        <f t="shared" si="16"/>
        <v>206</v>
      </c>
      <c r="I183" s="108">
        <f t="shared" si="16"/>
        <v>106</v>
      </c>
    </row>
    <row r="184" spans="1:9" s="30" customFormat="1" ht="26.25" x14ac:dyDescent="0.25">
      <c r="A184" s="113" t="s">
        <v>77</v>
      </c>
      <c r="B184" s="107" t="s">
        <v>484</v>
      </c>
      <c r="C184" s="107" t="s">
        <v>55</v>
      </c>
      <c r="D184" s="107" t="s">
        <v>129</v>
      </c>
      <c r="E184" s="107" t="s">
        <v>156</v>
      </c>
      <c r="F184" s="107" t="s">
        <v>78</v>
      </c>
      <c r="G184" s="108">
        <f>G185</f>
        <v>206</v>
      </c>
      <c r="H184" s="108">
        <f t="shared" si="16"/>
        <v>206</v>
      </c>
      <c r="I184" s="108">
        <f t="shared" si="16"/>
        <v>106</v>
      </c>
    </row>
    <row r="185" spans="1:9" s="30" customFormat="1" ht="26.25" x14ac:dyDescent="0.25">
      <c r="A185" s="113" t="s">
        <v>79</v>
      </c>
      <c r="B185" s="107" t="s">
        <v>484</v>
      </c>
      <c r="C185" s="107" t="s">
        <v>55</v>
      </c>
      <c r="D185" s="107" t="s">
        <v>129</v>
      </c>
      <c r="E185" s="107" t="s">
        <v>156</v>
      </c>
      <c r="F185" s="107" t="s">
        <v>80</v>
      </c>
      <c r="G185" s="108">
        <v>206</v>
      </c>
      <c r="H185" s="108">
        <v>206</v>
      </c>
      <c r="I185" s="108">
        <v>106</v>
      </c>
    </row>
    <row r="186" spans="1:9" s="30" customFormat="1" ht="26.25" hidden="1" x14ac:dyDescent="0.25">
      <c r="A186" s="113" t="s">
        <v>61</v>
      </c>
      <c r="B186" s="107" t="s">
        <v>484</v>
      </c>
      <c r="C186" s="107" t="s">
        <v>55</v>
      </c>
      <c r="D186" s="107" t="s">
        <v>129</v>
      </c>
      <c r="E186" s="107" t="s">
        <v>486</v>
      </c>
      <c r="F186" s="107" t="s">
        <v>58</v>
      </c>
      <c r="G186" s="108">
        <f>G187</f>
        <v>0</v>
      </c>
      <c r="H186" s="168"/>
      <c r="I186" s="168"/>
    </row>
    <row r="187" spans="1:9" s="30" customFormat="1" ht="13.5" hidden="1" customHeight="1" x14ac:dyDescent="0.25">
      <c r="A187" s="113" t="s">
        <v>63</v>
      </c>
      <c r="B187" s="107" t="s">
        <v>484</v>
      </c>
      <c r="C187" s="107" t="s">
        <v>55</v>
      </c>
      <c r="D187" s="107" t="s">
        <v>129</v>
      </c>
      <c r="E187" s="107" t="s">
        <v>487</v>
      </c>
      <c r="F187" s="107" t="s">
        <v>58</v>
      </c>
      <c r="G187" s="108">
        <f>G188</f>
        <v>0</v>
      </c>
      <c r="H187" s="168"/>
      <c r="I187" s="168"/>
    </row>
    <row r="188" spans="1:9" s="30" customFormat="1" ht="39" hidden="1" x14ac:dyDescent="0.25">
      <c r="A188" s="113" t="s">
        <v>488</v>
      </c>
      <c r="B188" s="107" t="s">
        <v>484</v>
      </c>
      <c r="C188" s="107" t="s">
        <v>55</v>
      </c>
      <c r="D188" s="107" t="s">
        <v>129</v>
      </c>
      <c r="E188" s="107" t="s">
        <v>489</v>
      </c>
      <c r="F188" s="107" t="s">
        <v>58</v>
      </c>
      <c r="G188" s="108">
        <f>G189</f>
        <v>0</v>
      </c>
      <c r="H188" s="168"/>
      <c r="I188" s="168"/>
    </row>
    <row r="189" spans="1:9" s="30" customFormat="1" ht="15" hidden="1" x14ac:dyDescent="0.25">
      <c r="A189" s="113" t="s">
        <v>81</v>
      </c>
      <c r="B189" s="107" t="s">
        <v>484</v>
      </c>
      <c r="C189" s="107" t="s">
        <v>55</v>
      </c>
      <c r="D189" s="107" t="s">
        <v>129</v>
      </c>
      <c r="E189" s="107" t="s">
        <v>489</v>
      </c>
      <c r="F189" s="107" t="s">
        <v>82</v>
      </c>
      <c r="G189" s="108">
        <f>G190</f>
        <v>0</v>
      </c>
      <c r="H189" s="168"/>
      <c r="I189" s="168"/>
    </row>
    <row r="190" spans="1:9" s="30" customFormat="1" ht="15" hidden="1" x14ac:dyDescent="0.25">
      <c r="A190" s="120" t="s">
        <v>83</v>
      </c>
      <c r="B190" s="107" t="s">
        <v>484</v>
      </c>
      <c r="C190" s="107" t="s">
        <v>55</v>
      </c>
      <c r="D190" s="107" t="s">
        <v>129</v>
      </c>
      <c r="E190" s="107" t="s">
        <v>489</v>
      </c>
      <c r="F190" s="107" t="s">
        <v>84</v>
      </c>
      <c r="G190" s="108">
        <v>0</v>
      </c>
      <c r="H190" s="168"/>
      <c r="I190" s="168"/>
    </row>
    <row r="191" spans="1:9" s="30" customFormat="1" ht="54" customHeight="1" x14ac:dyDescent="0.25">
      <c r="A191" s="113" t="s">
        <v>637</v>
      </c>
      <c r="B191" s="107" t="s">
        <v>484</v>
      </c>
      <c r="C191" s="107" t="s">
        <v>55</v>
      </c>
      <c r="D191" s="107" t="s">
        <v>129</v>
      </c>
      <c r="E191" s="107" t="s">
        <v>638</v>
      </c>
      <c r="F191" s="107" t="s">
        <v>58</v>
      </c>
      <c r="G191" s="108">
        <f>G192</f>
        <v>1096.5</v>
      </c>
      <c r="H191" s="108">
        <f t="shared" ref="H191:I194" si="17">H192</f>
        <v>0</v>
      </c>
      <c r="I191" s="108">
        <f t="shared" si="17"/>
        <v>0</v>
      </c>
    </row>
    <row r="192" spans="1:9" s="30" customFormat="1" ht="26.25" x14ac:dyDescent="0.25">
      <c r="A192" s="113" t="s">
        <v>639</v>
      </c>
      <c r="B192" s="107" t="s">
        <v>484</v>
      </c>
      <c r="C192" s="107" t="s">
        <v>55</v>
      </c>
      <c r="D192" s="107" t="s">
        <v>129</v>
      </c>
      <c r="E192" s="107" t="s">
        <v>640</v>
      </c>
      <c r="F192" s="107" t="s">
        <v>58</v>
      </c>
      <c r="G192" s="108">
        <f>G193+G198</f>
        <v>1096.5</v>
      </c>
      <c r="H192" s="108">
        <f t="shared" si="17"/>
        <v>0</v>
      </c>
      <c r="I192" s="108">
        <f t="shared" si="17"/>
        <v>0</v>
      </c>
    </row>
    <row r="193" spans="1:9" s="30" customFormat="1" ht="15" x14ac:dyDescent="0.25">
      <c r="A193" s="113" t="s">
        <v>134</v>
      </c>
      <c r="B193" s="107" t="s">
        <v>484</v>
      </c>
      <c r="C193" s="107" t="s">
        <v>55</v>
      </c>
      <c r="D193" s="107" t="s">
        <v>129</v>
      </c>
      <c r="E193" s="107" t="s">
        <v>641</v>
      </c>
      <c r="F193" s="107" t="s">
        <v>58</v>
      </c>
      <c r="G193" s="108">
        <f>G194+G196+G201</f>
        <v>1096.5</v>
      </c>
      <c r="H193" s="108">
        <f t="shared" si="17"/>
        <v>0</v>
      </c>
      <c r="I193" s="108">
        <f t="shared" si="17"/>
        <v>0</v>
      </c>
    </row>
    <row r="194" spans="1:9" s="30" customFormat="1" ht="26.25" hidden="1" x14ac:dyDescent="0.25">
      <c r="A194" s="113" t="s">
        <v>77</v>
      </c>
      <c r="B194" s="107" t="s">
        <v>484</v>
      </c>
      <c r="C194" s="107" t="s">
        <v>55</v>
      </c>
      <c r="D194" s="107" t="s">
        <v>129</v>
      </c>
      <c r="E194" s="107" t="s">
        <v>641</v>
      </c>
      <c r="F194" s="107" t="s">
        <v>78</v>
      </c>
      <c r="G194" s="108">
        <f>G195</f>
        <v>0</v>
      </c>
      <c r="H194" s="108">
        <f t="shared" si="17"/>
        <v>0</v>
      </c>
      <c r="I194" s="108">
        <f t="shared" si="17"/>
        <v>0</v>
      </c>
    </row>
    <row r="195" spans="1:9" s="30" customFormat="1" ht="26.25" hidden="1" x14ac:dyDescent="0.25">
      <c r="A195" s="113" t="s">
        <v>79</v>
      </c>
      <c r="B195" s="107" t="s">
        <v>484</v>
      </c>
      <c r="C195" s="107" t="s">
        <v>55</v>
      </c>
      <c r="D195" s="107" t="s">
        <v>129</v>
      </c>
      <c r="E195" s="107" t="s">
        <v>641</v>
      </c>
      <c r="F195" s="107" t="s">
        <v>80</v>
      </c>
      <c r="G195" s="108"/>
      <c r="H195" s="132">
        <v>0</v>
      </c>
      <c r="I195" s="132">
        <v>0</v>
      </c>
    </row>
    <row r="196" spans="1:9" s="30" customFormat="1" ht="17.25" customHeight="1" x14ac:dyDescent="0.25">
      <c r="A196" s="113" t="s">
        <v>81</v>
      </c>
      <c r="B196" s="107" t="s">
        <v>484</v>
      </c>
      <c r="C196" s="107" t="s">
        <v>55</v>
      </c>
      <c r="D196" s="107" t="s">
        <v>129</v>
      </c>
      <c r="E196" s="107" t="s">
        <v>641</v>
      </c>
      <c r="F196" s="107" t="s">
        <v>82</v>
      </c>
      <c r="G196" s="108">
        <f>G197</f>
        <v>0.5</v>
      </c>
      <c r="H196" s="132">
        <v>0</v>
      </c>
      <c r="I196" s="132">
        <v>0</v>
      </c>
    </row>
    <row r="197" spans="1:9" s="30" customFormat="1" ht="17.25" customHeight="1" x14ac:dyDescent="0.25">
      <c r="A197" s="113" t="s">
        <v>83</v>
      </c>
      <c r="B197" s="107" t="s">
        <v>484</v>
      </c>
      <c r="C197" s="107" t="s">
        <v>55</v>
      </c>
      <c r="D197" s="107" t="s">
        <v>129</v>
      </c>
      <c r="E197" s="107" t="s">
        <v>641</v>
      </c>
      <c r="F197" s="107" t="s">
        <v>84</v>
      </c>
      <c r="G197" s="108">
        <f>2-1.5</f>
        <v>0.5</v>
      </c>
      <c r="H197" s="132">
        <v>0</v>
      </c>
      <c r="I197" s="132">
        <v>0</v>
      </c>
    </row>
    <row r="198" spans="1:9" s="30" customFormat="1" ht="41.25" hidden="1" customHeight="1" x14ac:dyDescent="0.25">
      <c r="A198" s="113" t="s">
        <v>642</v>
      </c>
      <c r="B198" s="107" t="s">
        <v>484</v>
      </c>
      <c r="C198" s="107" t="s">
        <v>55</v>
      </c>
      <c r="D198" s="107" t="s">
        <v>129</v>
      </c>
      <c r="E198" s="107" t="s">
        <v>643</v>
      </c>
      <c r="F198" s="107" t="s">
        <v>58</v>
      </c>
      <c r="G198" s="108">
        <f>G199</f>
        <v>0</v>
      </c>
      <c r="H198" s="132">
        <v>0</v>
      </c>
      <c r="I198" s="132">
        <v>0</v>
      </c>
    </row>
    <row r="199" spans="1:9" s="30" customFormat="1" ht="30" hidden="1" customHeight="1" x14ac:dyDescent="0.25">
      <c r="A199" s="113" t="s">
        <v>77</v>
      </c>
      <c r="B199" s="107" t="s">
        <v>484</v>
      </c>
      <c r="C199" s="107" t="s">
        <v>55</v>
      </c>
      <c r="D199" s="107" t="s">
        <v>129</v>
      </c>
      <c r="E199" s="107" t="s">
        <v>643</v>
      </c>
      <c r="F199" s="107" t="s">
        <v>78</v>
      </c>
      <c r="G199" s="108">
        <f>G200</f>
        <v>0</v>
      </c>
      <c r="H199" s="132">
        <v>0</v>
      </c>
      <c r="I199" s="132">
        <v>0</v>
      </c>
    </row>
    <row r="200" spans="1:9" s="30" customFormat="1" ht="31.5" hidden="1" customHeight="1" x14ac:dyDescent="0.25">
      <c r="A200" s="113" t="s">
        <v>79</v>
      </c>
      <c r="B200" s="107" t="s">
        <v>484</v>
      </c>
      <c r="C200" s="107" t="s">
        <v>55</v>
      </c>
      <c r="D200" s="107" t="s">
        <v>129</v>
      </c>
      <c r="E200" s="107" t="s">
        <v>643</v>
      </c>
      <c r="F200" s="107" t="s">
        <v>80</v>
      </c>
      <c r="G200" s="108"/>
      <c r="H200" s="132">
        <v>0</v>
      </c>
      <c r="I200" s="132">
        <v>0</v>
      </c>
    </row>
    <row r="201" spans="1:9" s="30" customFormat="1" ht="31.5" customHeight="1" x14ac:dyDescent="0.25">
      <c r="A201" s="113" t="s">
        <v>77</v>
      </c>
      <c r="B201" s="107" t="s">
        <v>484</v>
      </c>
      <c r="C201" s="107" t="s">
        <v>55</v>
      </c>
      <c r="D201" s="107" t="s">
        <v>129</v>
      </c>
      <c r="E201" s="107" t="s">
        <v>641</v>
      </c>
      <c r="F201" s="107" t="s">
        <v>78</v>
      </c>
      <c r="G201" s="108">
        <f>G202</f>
        <v>1096</v>
      </c>
      <c r="H201" s="132">
        <v>0</v>
      </c>
      <c r="I201" s="132">
        <v>0</v>
      </c>
    </row>
    <row r="202" spans="1:9" s="30" customFormat="1" ht="31.5" customHeight="1" x14ac:dyDescent="0.25">
      <c r="A202" s="113" t="s">
        <v>79</v>
      </c>
      <c r="B202" s="107" t="s">
        <v>484</v>
      </c>
      <c r="C202" s="107" t="s">
        <v>55</v>
      </c>
      <c r="D202" s="107" t="s">
        <v>129</v>
      </c>
      <c r="E202" s="107" t="s">
        <v>641</v>
      </c>
      <c r="F202" s="107" t="s">
        <v>80</v>
      </c>
      <c r="G202" s="108">
        <v>1096</v>
      </c>
      <c r="H202" s="132">
        <v>0</v>
      </c>
      <c r="I202" s="132">
        <v>0</v>
      </c>
    </row>
    <row r="203" spans="1:9" s="30" customFormat="1" ht="54.75" customHeight="1" x14ac:dyDescent="0.25">
      <c r="A203" s="113" t="s">
        <v>157</v>
      </c>
      <c r="B203" s="107" t="s">
        <v>484</v>
      </c>
      <c r="C203" s="107" t="s">
        <v>55</v>
      </c>
      <c r="D203" s="107" t="s">
        <v>129</v>
      </c>
      <c r="E203" s="107" t="s">
        <v>158</v>
      </c>
      <c r="F203" s="107" t="s">
        <v>58</v>
      </c>
      <c r="G203" s="108">
        <f>G204</f>
        <v>87.6</v>
      </c>
      <c r="H203" s="108">
        <f t="shared" ref="H203:I207" si="18">H204</f>
        <v>0</v>
      </c>
      <c r="I203" s="108">
        <f t="shared" si="18"/>
        <v>0</v>
      </c>
    </row>
    <row r="204" spans="1:9" s="30" customFormat="1" ht="45" customHeight="1" x14ac:dyDescent="0.25">
      <c r="A204" s="113" t="s">
        <v>159</v>
      </c>
      <c r="B204" s="107" t="s">
        <v>484</v>
      </c>
      <c r="C204" s="107" t="s">
        <v>55</v>
      </c>
      <c r="D204" s="107" t="s">
        <v>129</v>
      </c>
      <c r="E204" s="107" t="s">
        <v>160</v>
      </c>
      <c r="F204" s="107" t="s">
        <v>58</v>
      </c>
      <c r="G204" s="108">
        <f>G205</f>
        <v>87.6</v>
      </c>
      <c r="H204" s="108">
        <f t="shared" si="18"/>
        <v>0</v>
      </c>
      <c r="I204" s="108">
        <f t="shared" si="18"/>
        <v>0</v>
      </c>
    </row>
    <row r="205" spans="1:9" s="30" customFormat="1" ht="45" customHeight="1" x14ac:dyDescent="0.25">
      <c r="A205" s="113" t="s">
        <v>161</v>
      </c>
      <c r="B205" s="107" t="s">
        <v>484</v>
      </c>
      <c r="C205" s="107" t="s">
        <v>55</v>
      </c>
      <c r="D205" s="107" t="s">
        <v>129</v>
      </c>
      <c r="E205" s="107" t="s">
        <v>162</v>
      </c>
      <c r="F205" s="107" t="s">
        <v>58</v>
      </c>
      <c r="G205" s="108">
        <f>G206</f>
        <v>87.6</v>
      </c>
      <c r="H205" s="108">
        <f t="shared" si="18"/>
        <v>0</v>
      </c>
      <c r="I205" s="108">
        <f t="shared" si="18"/>
        <v>0</v>
      </c>
    </row>
    <row r="206" spans="1:9" s="30" customFormat="1" ht="20.25" customHeight="1" x14ac:dyDescent="0.25">
      <c r="A206" s="113" t="s">
        <v>134</v>
      </c>
      <c r="B206" s="107" t="s">
        <v>484</v>
      </c>
      <c r="C206" s="107" t="s">
        <v>55</v>
      </c>
      <c r="D206" s="107" t="s">
        <v>129</v>
      </c>
      <c r="E206" s="107" t="s">
        <v>163</v>
      </c>
      <c r="F206" s="107" t="s">
        <v>58</v>
      </c>
      <c r="G206" s="108">
        <f>G207</f>
        <v>87.6</v>
      </c>
      <c r="H206" s="108">
        <f t="shared" si="18"/>
        <v>0</v>
      </c>
      <c r="I206" s="108">
        <f t="shared" si="18"/>
        <v>0</v>
      </c>
    </row>
    <row r="207" spans="1:9" s="30" customFormat="1" ht="31.5" customHeight="1" x14ac:dyDescent="0.25">
      <c r="A207" s="113" t="s">
        <v>77</v>
      </c>
      <c r="B207" s="107" t="s">
        <v>484</v>
      </c>
      <c r="C207" s="107" t="s">
        <v>55</v>
      </c>
      <c r="D207" s="107" t="s">
        <v>129</v>
      </c>
      <c r="E207" s="107" t="s">
        <v>163</v>
      </c>
      <c r="F207" s="107" t="s">
        <v>78</v>
      </c>
      <c r="G207" s="108">
        <f>G208</f>
        <v>87.6</v>
      </c>
      <c r="H207" s="108">
        <f t="shared" si="18"/>
        <v>0</v>
      </c>
      <c r="I207" s="108">
        <f t="shared" si="18"/>
        <v>0</v>
      </c>
    </row>
    <row r="208" spans="1:9" s="30" customFormat="1" ht="26.25" x14ac:dyDescent="0.25">
      <c r="A208" s="113" t="s">
        <v>79</v>
      </c>
      <c r="B208" s="107" t="s">
        <v>484</v>
      </c>
      <c r="C208" s="107" t="s">
        <v>55</v>
      </c>
      <c r="D208" s="107" t="s">
        <v>129</v>
      </c>
      <c r="E208" s="107" t="s">
        <v>163</v>
      </c>
      <c r="F208" s="107" t="s">
        <v>80</v>
      </c>
      <c r="G208" s="108">
        <v>87.6</v>
      </c>
      <c r="H208" s="108">
        <v>0</v>
      </c>
      <c r="I208" s="108">
        <v>0</v>
      </c>
    </row>
    <row r="209" spans="1:9" s="30" customFormat="1" ht="51.75" x14ac:dyDescent="0.25">
      <c r="A209" s="113" t="s">
        <v>749</v>
      </c>
      <c r="B209" s="107" t="s">
        <v>484</v>
      </c>
      <c r="C209" s="107" t="s">
        <v>55</v>
      </c>
      <c r="D209" s="107" t="s">
        <v>129</v>
      </c>
      <c r="E209" s="107" t="s">
        <v>746</v>
      </c>
      <c r="F209" s="107" t="s">
        <v>58</v>
      </c>
      <c r="G209" s="108">
        <f t="shared" ref="G209:I211" si="19">G210</f>
        <v>0</v>
      </c>
      <c r="H209" s="108">
        <f t="shared" si="19"/>
        <v>87.6</v>
      </c>
      <c r="I209" s="108">
        <f t="shared" si="19"/>
        <v>87.6</v>
      </c>
    </row>
    <row r="210" spans="1:9" s="30" customFormat="1" ht="15" x14ac:dyDescent="0.25">
      <c r="A210" s="113" t="s">
        <v>134</v>
      </c>
      <c r="B210" s="107" t="s">
        <v>484</v>
      </c>
      <c r="C210" s="107" t="s">
        <v>55</v>
      </c>
      <c r="D210" s="107" t="s">
        <v>129</v>
      </c>
      <c r="E210" s="107" t="s">
        <v>747</v>
      </c>
      <c r="F210" s="107" t="s">
        <v>58</v>
      </c>
      <c r="G210" s="108">
        <f t="shared" si="19"/>
        <v>0</v>
      </c>
      <c r="H210" s="108">
        <f t="shared" si="19"/>
        <v>87.6</v>
      </c>
      <c r="I210" s="108">
        <f t="shared" si="19"/>
        <v>87.6</v>
      </c>
    </row>
    <row r="211" spans="1:9" s="30" customFormat="1" ht="26.25" x14ac:dyDescent="0.25">
      <c r="A211" s="113" t="s">
        <v>77</v>
      </c>
      <c r="B211" s="107" t="s">
        <v>484</v>
      </c>
      <c r="C211" s="107" t="s">
        <v>55</v>
      </c>
      <c r="D211" s="107" t="s">
        <v>129</v>
      </c>
      <c r="E211" s="107" t="s">
        <v>747</v>
      </c>
      <c r="F211" s="107" t="s">
        <v>78</v>
      </c>
      <c r="G211" s="108">
        <f t="shared" si="19"/>
        <v>0</v>
      </c>
      <c r="H211" s="108">
        <f t="shared" si="19"/>
        <v>87.6</v>
      </c>
      <c r="I211" s="108">
        <f t="shared" si="19"/>
        <v>87.6</v>
      </c>
    </row>
    <row r="212" spans="1:9" s="30" customFormat="1" ht="26.25" x14ac:dyDescent="0.25">
      <c r="A212" s="113" t="s">
        <v>79</v>
      </c>
      <c r="B212" s="107" t="s">
        <v>484</v>
      </c>
      <c r="C212" s="107" t="s">
        <v>55</v>
      </c>
      <c r="D212" s="107" t="s">
        <v>129</v>
      </c>
      <c r="E212" s="107" t="s">
        <v>747</v>
      </c>
      <c r="F212" s="107" t="s">
        <v>80</v>
      </c>
      <c r="G212" s="108">
        <v>0</v>
      </c>
      <c r="H212" s="108">
        <v>87.6</v>
      </c>
      <c r="I212" s="108">
        <v>87.6</v>
      </c>
    </row>
    <row r="213" spans="1:9" s="30" customFormat="1" ht="26.25" x14ac:dyDescent="0.25">
      <c r="A213" s="113" t="s">
        <v>750</v>
      </c>
      <c r="B213" s="107" t="s">
        <v>484</v>
      </c>
      <c r="C213" s="107" t="s">
        <v>55</v>
      </c>
      <c r="D213" s="107" t="s">
        <v>129</v>
      </c>
      <c r="E213" s="107" t="s">
        <v>164</v>
      </c>
      <c r="F213" s="107" t="s">
        <v>58</v>
      </c>
      <c r="G213" s="108">
        <f>G214+G225+G221</f>
        <v>890.80000000000007</v>
      </c>
      <c r="H213" s="108">
        <f t="shared" ref="H213:I213" si="20">H214+H225+H221</f>
        <v>1098.9000000000001</v>
      </c>
      <c r="I213" s="108">
        <f t="shared" si="20"/>
        <v>0</v>
      </c>
    </row>
    <row r="214" spans="1:9" s="30" customFormat="1" ht="39" hidden="1" x14ac:dyDescent="0.25">
      <c r="A214" s="113" t="s">
        <v>165</v>
      </c>
      <c r="B214" s="107" t="s">
        <v>484</v>
      </c>
      <c r="C214" s="107" t="s">
        <v>55</v>
      </c>
      <c r="D214" s="107" t="s">
        <v>129</v>
      </c>
      <c r="E214" s="107" t="s">
        <v>166</v>
      </c>
      <c r="F214" s="107" t="s">
        <v>58</v>
      </c>
      <c r="G214" s="108">
        <f>G215</f>
        <v>0</v>
      </c>
      <c r="H214" s="108">
        <f t="shared" ref="H214:I216" si="21">H215</f>
        <v>0</v>
      </c>
      <c r="I214" s="108">
        <f t="shared" si="21"/>
        <v>0</v>
      </c>
    </row>
    <row r="215" spans="1:9" s="30" customFormat="1" ht="15" hidden="1" x14ac:dyDescent="0.25">
      <c r="A215" s="113" t="s">
        <v>134</v>
      </c>
      <c r="B215" s="107" t="s">
        <v>484</v>
      </c>
      <c r="C215" s="107" t="s">
        <v>55</v>
      </c>
      <c r="D215" s="107" t="s">
        <v>129</v>
      </c>
      <c r="E215" s="107" t="s">
        <v>167</v>
      </c>
      <c r="F215" s="107" t="s">
        <v>58</v>
      </c>
      <c r="G215" s="108">
        <f>G216</f>
        <v>0</v>
      </c>
      <c r="H215" s="108">
        <f t="shared" si="21"/>
        <v>0</v>
      </c>
      <c r="I215" s="108">
        <f t="shared" si="21"/>
        <v>0</v>
      </c>
    </row>
    <row r="216" spans="1:9" s="30" customFormat="1" ht="26.25" hidden="1" x14ac:dyDescent="0.25">
      <c r="A216" s="113" t="s">
        <v>77</v>
      </c>
      <c r="B216" s="107" t="s">
        <v>484</v>
      </c>
      <c r="C216" s="107" t="s">
        <v>55</v>
      </c>
      <c r="D216" s="107" t="s">
        <v>129</v>
      </c>
      <c r="E216" s="107" t="s">
        <v>167</v>
      </c>
      <c r="F216" s="107" t="s">
        <v>78</v>
      </c>
      <c r="G216" s="108">
        <f>G217</f>
        <v>0</v>
      </c>
      <c r="H216" s="108">
        <f t="shared" si="21"/>
        <v>0</v>
      </c>
      <c r="I216" s="108">
        <f t="shared" si="21"/>
        <v>0</v>
      </c>
    </row>
    <row r="217" spans="1:9" s="30" customFormat="1" ht="26.25" hidden="1" x14ac:dyDescent="0.25">
      <c r="A217" s="113" t="s">
        <v>79</v>
      </c>
      <c r="B217" s="107" t="s">
        <v>484</v>
      </c>
      <c r="C217" s="107" t="s">
        <v>55</v>
      </c>
      <c r="D217" s="107" t="s">
        <v>129</v>
      </c>
      <c r="E217" s="107" t="s">
        <v>167</v>
      </c>
      <c r="F217" s="107" t="s">
        <v>80</v>
      </c>
      <c r="G217" s="108">
        <v>0</v>
      </c>
      <c r="H217" s="108">
        <v>0</v>
      </c>
      <c r="I217" s="108">
        <v>0</v>
      </c>
    </row>
    <row r="218" spans="1:9" s="30" customFormat="1" ht="15" hidden="1" x14ac:dyDescent="0.25">
      <c r="A218" s="113" t="s">
        <v>120</v>
      </c>
      <c r="B218" s="107" t="s">
        <v>484</v>
      </c>
      <c r="C218" s="107" t="s">
        <v>55</v>
      </c>
      <c r="D218" s="107" t="s">
        <v>129</v>
      </c>
      <c r="E218" s="107" t="s">
        <v>168</v>
      </c>
      <c r="F218" s="107" t="s">
        <v>58</v>
      </c>
      <c r="G218" s="108">
        <f t="shared" ref="G218:I219" si="22">G219</f>
        <v>0</v>
      </c>
      <c r="H218" s="108">
        <f t="shared" si="22"/>
        <v>0</v>
      </c>
      <c r="I218" s="108">
        <f t="shared" si="22"/>
        <v>0</v>
      </c>
    </row>
    <row r="219" spans="1:9" s="30" customFormat="1" ht="15" hidden="1" x14ac:dyDescent="0.25">
      <c r="A219" s="113" t="s">
        <v>169</v>
      </c>
      <c r="B219" s="107" t="s">
        <v>484</v>
      </c>
      <c r="C219" s="107" t="s">
        <v>55</v>
      </c>
      <c r="D219" s="107" t="s">
        <v>129</v>
      </c>
      <c r="E219" s="107" t="s">
        <v>170</v>
      </c>
      <c r="F219" s="107" t="s">
        <v>58</v>
      </c>
      <c r="G219" s="108">
        <f t="shared" si="22"/>
        <v>0</v>
      </c>
      <c r="H219" s="108">
        <f t="shared" si="22"/>
        <v>0</v>
      </c>
      <c r="I219" s="108">
        <f t="shared" si="22"/>
        <v>0</v>
      </c>
    </row>
    <row r="220" spans="1:9" s="30" customFormat="1" ht="15" hidden="1" x14ac:dyDescent="0.25">
      <c r="A220" s="113" t="s">
        <v>171</v>
      </c>
      <c r="B220" s="107" t="s">
        <v>484</v>
      </c>
      <c r="C220" s="107" t="s">
        <v>55</v>
      </c>
      <c r="D220" s="107" t="s">
        <v>129</v>
      </c>
      <c r="E220" s="107" t="s">
        <v>170</v>
      </c>
      <c r="F220" s="107" t="s">
        <v>172</v>
      </c>
      <c r="G220" s="108">
        <v>0</v>
      </c>
      <c r="H220" s="108">
        <v>0</v>
      </c>
      <c r="I220" s="108">
        <v>0</v>
      </c>
    </row>
    <row r="221" spans="1:9" s="30" customFormat="1" ht="39" x14ac:dyDescent="0.25">
      <c r="A221" s="113" t="s">
        <v>165</v>
      </c>
      <c r="B221" s="107" t="s">
        <v>484</v>
      </c>
      <c r="C221" s="107" t="s">
        <v>55</v>
      </c>
      <c r="D221" s="107" t="s">
        <v>129</v>
      </c>
      <c r="E221" s="107" t="s">
        <v>166</v>
      </c>
      <c r="F221" s="107" t="s">
        <v>58</v>
      </c>
      <c r="G221" s="108">
        <f>G222</f>
        <v>360</v>
      </c>
      <c r="H221" s="108">
        <f t="shared" ref="H221:I223" si="23">H222</f>
        <v>0</v>
      </c>
      <c r="I221" s="108">
        <f t="shared" si="23"/>
        <v>0</v>
      </c>
    </row>
    <row r="222" spans="1:9" s="30" customFormat="1" ht="15" x14ac:dyDescent="0.25">
      <c r="A222" s="113" t="s">
        <v>134</v>
      </c>
      <c r="B222" s="107" t="s">
        <v>484</v>
      </c>
      <c r="C222" s="107" t="s">
        <v>55</v>
      </c>
      <c r="D222" s="107" t="s">
        <v>129</v>
      </c>
      <c r="E222" s="107" t="s">
        <v>167</v>
      </c>
      <c r="F222" s="107" t="s">
        <v>58</v>
      </c>
      <c r="G222" s="108">
        <f>G223</f>
        <v>360</v>
      </c>
      <c r="H222" s="108">
        <f t="shared" si="23"/>
        <v>0</v>
      </c>
      <c r="I222" s="108">
        <f t="shared" si="23"/>
        <v>0</v>
      </c>
    </row>
    <row r="223" spans="1:9" s="30" customFormat="1" ht="26.25" x14ac:dyDescent="0.25">
      <c r="A223" s="113" t="s">
        <v>77</v>
      </c>
      <c r="B223" s="107" t="s">
        <v>484</v>
      </c>
      <c r="C223" s="107" t="s">
        <v>55</v>
      </c>
      <c r="D223" s="107" t="s">
        <v>129</v>
      </c>
      <c r="E223" s="107" t="s">
        <v>167</v>
      </c>
      <c r="F223" s="107" t="s">
        <v>78</v>
      </c>
      <c r="G223" s="108">
        <f>G224</f>
        <v>360</v>
      </c>
      <c r="H223" s="108">
        <f t="shared" si="23"/>
        <v>0</v>
      </c>
      <c r="I223" s="108">
        <f t="shared" si="23"/>
        <v>0</v>
      </c>
    </row>
    <row r="224" spans="1:9" s="30" customFormat="1" ht="26.25" x14ac:dyDescent="0.25">
      <c r="A224" s="113" t="s">
        <v>79</v>
      </c>
      <c r="B224" s="107" t="s">
        <v>484</v>
      </c>
      <c r="C224" s="107" t="s">
        <v>55</v>
      </c>
      <c r="D224" s="107" t="s">
        <v>129</v>
      </c>
      <c r="E224" s="107" t="s">
        <v>167</v>
      </c>
      <c r="F224" s="107" t="s">
        <v>80</v>
      </c>
      <c r="G224" s="108">
        <v>360</v>
      </c>
      <c r="H224" s="108">
        <v>0</v>
      </c>
      <c r="I224" s="108">
        <v>0</v>
      </c>
    </row>
    <row r="225" spans="1:9" s="30" customFormat="1" ht="15" x14ac:dyDescent="0.25">
      <c r="A225" s="113" t="s">
        <v>173</v>
      </c>
      <c r="B225" s="107" t="s">
        <v>484</v>
      </c>
      <c r="C225" s="107" t="s">
        <v>55</v>
      </c>
      <c r="D225" s="107" t="s">
        <v>129</v>
      </c>
      <c r="E225" s="107" t="s">
        <v>174</v>
      </c>
      <c r="F225" s="107" t="s">
        <v>58</v>
      </c>
      <c r="G225" s="108">
        <f>G226</f>
        <v>530.80000000000007</v>
      </c>
      <c r="H225" s="108">
        <f t="shared" ref="H225:I227" si="24">H226</f>
        <v>1098.9000000000001</v>
      </c>
      <c r="I225" s="108">
        <f t="shared" si="24"/>
        <v>0</v>
      </c>
    </row>
    <row r="226" spans="1:9" s="30" customFormat="1" ht="15" x14ac:dyDescent="0.25">
      <c r="A226" s="113" t="s">
        <v>134</v>
      </c>
      <c r="B226" s="107" t="s">
        <v>484</v>
      </c>
      <c r="C226" s="107" t="s">
        <v>55</v>
      </c>
      <c r="D226" s="107" t="s">
        <v>129</v>
      </c>
      <c r="E226" s="107" t="s">
        <v>175</v>
      </c>
      <c r="F226" s="107" t="s">
        <v>58</v>
      </c>
      <c r="G226" s="108">
        <f>G227+G233</f>
        <v>530.80000000000007</v>
      </c>
      <c r="H226" s="108">
        <f t="shared" si="24"/>
        <v>1098.9000000000001</v>
      </c>
      <c r="I226" s="108">
        <f t="shared" si="24"/>
        <v>0</v>
      </c>
    </row>
    <row r="227" spans="1:9" s="30" customFormat="1" ht="29.25" customHeight="1" x14ac:dyDescent="0.25">
      <c r="A227" s="113" t="s">
        <v>77</v>
      </c>
      <c r="B227" s="107" t="s">
        <v>484</v>
      </c>
      <c r="C227" s="107" t="s">
        <v>55</v>
      </c>
      <c r="D227" s="107" t="s">
        <v>129</v>
      </c>
      <c r="E227" s="107" t="s">
        <v>175</v>
      </c>
      <c r="F227" s="107" t="s">
        <v>78</v>
      </c>
      <c r="G227" s="108">
        <f>G228</f>
        <v>443.00000000000011</v>
      </c>
      <c r="H227" s="108">
        <f t="shared" si="24"/>
        <v>1098.9000000000001</v>
      </c>
      <c r="I227" s="108">
        <f t="shared" si="24"/>
        <v>0</v>
      </c>
    </row>
    <row r="228" spans="1:9" s="30" customFormat="1" ht="30" customHeight="1" x14ac:dyDescent="0.25">
      <c r="A228" s="113" t="s">
        <v>79</v>
      </c>
      <c r="B228" s="107" t="s">
        <v>484</v>
      </c>
      <c r="C228" s="107" t="s">
        <v>55</v>
      </c>
      <c r="D228" s="107" t="s">
        <v>129</v>
      </c>
      <c r="E228" s="107" t="s">
        <v>175</v>
      </c>
      <c r="F228" s="107" t="s">
        <v>80</v>
      </c>
      <c r="G228" s="108">
        <f>845.9+253-500-55.9-100</f>
        <v>443.00000000000011</v>
      </c>
      <c r="H228" s="108">
        <v>1098.9000000000001</v>
      </c>
      <c r="I228" s="108">
        <v>0</v>
      </c>
    </row>
    <row r="229" spans="1:9" s="30" customFormat="1" ht="51.75" hidden="1" x14ac:dyDescent="0.25">
      <c r="A229" s="113" t="s">
        <v>176</v>
      </c>
      <c r="B229" s="107" t="s">
        <v>484</v>
      </c>
      <c r="C229" s="107" t="s">
        <v>55</v>
      </c>
      <c r="D229" s="107" t="s">
        <v>129</v>
      </c>
      <c r="E229" s="107" t="s">
        <v>177</v>
      </c>
      <c r="F229" s="107" t="s">
        <v>58</v>
      </c>
      <c r="G229" s="108">
        <f>G230</f>
        <v>0</v>
      </c>
      <c r="H229" s="108">
        <f t="shared" ref="H229:I231" si="25">H230</f>
        <v>0</v>
      </c>
      <c r="I229" s="108">
        <f t="shared" si="25"/>
        <v>0</v>
      </c>
    </row>
    <row r="230" spans="1:9" s="30" customFormat="1" ht="15" hidden="1" x14ac:dyDescent="0.25">
      <c r="A230" s="113" t="s">
        <v>134</v>
      </c>
      <c r="B230" s="107" t="s">
        <v>484</v>
      </c>
      <c r="C230" s="107" t="s">
        <v>55</v>
      </c>
      <c r="D230" s="107" t="s">
        <v>129</v>
      </c>
      <c r="E230" s="107" t="s">
        <v>308</v>
      </c>
      <c r="F230" s="107" t="s">
        <v>58</v>
      </c>
      <c r="G230" s="108">
        <f>G231</f>
        <v>0</v>
      </c>
      <c r="H230" s="108">
        <f t="shared" si="25"/>
        <v>0</v>
      </c>
      <c r="I230" s="108">
        <f t="shared" si="25"/>
        <v>0</v>
      </c>
    </row>
    <row r="231" spans="1:9" s="30" customFormat="1" ht="26.25" hidden="1" x14ac:dyDescent="0.25">
      <c r="A231" s="113" t="s">
        <v>77</v>
      </c>
      <c r="B231" s="107" t="s">
        <v>484</v>
      </c>
      <c r="C231" s="107" t="s">
        <v>55</v>
      </c>
      <c r="D231" s="107" t="s">
        <v>129</v>
      </c>
      <c r="E231" s="107" t="s">
        <v>308</v>
      </c>
      <c r="F231" s="107" t="s">
        <v>180</v>
      </c>
      <c r="G231" s="108">
        <f>G232</f>
        <v>0</v>
      </c>
      <c r="H231" s="108">
        <f t="shared" si="25"/>
        <v>0</v>
      </c>
      <c r="I231" s="108">
        <f t="shared" si="25"/>
        <v>0</v>
      </c>
    </row>
    <row r="232" spans="1:9" s="30" customFormat="1" ht="26.25" hidden="1" x14ac:dyDescent="0.25">
      <c r="A232" s="113" t="s">
        <v>79</v>
      </c>
      <c r="B232" s="107" t="s">
        <v>484</v>
      </c>
      <c r="C232" s="107" t="s">
        <v>55</v>
      </c>
      <c r="D232" s="107" t="s">
        <v>129</v>
      </c>
      <c r="E232" s="107" t="s">
        <v>308</v>
      </c>
      <c r="F232" s="107" t="s">
        <v>182</v>
      </c>
      <c r="G232" s="108">
        <v>0</v>
      </c>
      <c r="H232" s="108">
        <v>0</v>
      </c>
      <c r="I232" s="108">
        <v>0</v>
      </c>
    </row>
    <row r="233" spans="1:9" s="30" customFormat="1" ht="15" x14ac:dyDescent="0.25">
      <c r="A233" s="113" t="s">
        <v>81</v>
      </c>
      <c r="B233" s="107" t="s">
        <v>484</v>
      </c>
      <c r="C233" s="107" t="s">
        <v>55</v>
      </c>
      <c r="D233" s="107" t="s">
        <v>129</v>
      </c>
      <c r="E233" s="107" t="s">
        <v>175</v>
      </c>
      <c r="F233" s="107" t="s">
        <v>82</v>
      </c>
      <c r="G233" s="108">
        <f>G234</f>
        <v>87.8</v>
      </c>
      <c r="H233" s="108">
        <v>0</v>
      </c>
      <c r="I233" s="108">
        <v>0</v>
      </c>
    </row>
    <row r="234" spans="1:9" s="30" customFormat="1" ht="15" x14ac:dyDescent="0.25">
      <c r="A234" s="113" t="s">
        <v>83</v>
      </c>
      <c r="B234" s="107" t="s">
        <v>484</v>
      </c>
      <c r="C234" s="107" t="s">
        <v>55</v>
      </c>
      <c r="D234" s="107" t="s">
        <v>129</v>
      </c>
      <c r="E234" s="107" t="s">
        <v>175</v>
      </c>
      <c r="F234" s="107" t="s">
        <v>84</v>
      </c>
      <c r="G234" s="108">
        <f>83.6+4.2</f>
        <v>87.8</v>
      </c>
      <c r="H234" s="108">
        <v>0</v>
      </c>
      <c r="I234" s="108">
        <v>0</v>
      </c>
    </row>
    <row r="235" spans="1:9" s="30" customFormat="1" ht="30.75" customHeight="1" x14ac:dyDescent="0.25">
      <c r="A235" s="113" t="s">
        <v>186</v>
      </c>
      <c r="B235" s="107" t="s">
        <v>484</v>
      </c>
      <c r="C235" s="107" t="s">
        <v>55</v>
      </c>
      <c r="D235" s="107" t="s">
        <v>129</v>
      </c>
      <c r="E235" s="107" t="s">
        <v>187</v>
      </c>
      <c r="F235" s="107" t="s">
        <v>58</v>
      </c>
      <c r="G235" s="108">
        <f>G236+G239+G242+G248+G245</f>
        <v>5434.8</v>
      </c>
      <c r="H235" s="108">
        <f>H236+H239+H242+H248</f>
        <v>4564.8</v>
      </c>
      <c r="I235" s="108">
        <f t="shared" ref="I235" si="26">I236+I239+I242+I248</f>
        <v>3373</v>
      </c>
    </row>
    <row r="236" spans="1:9" s="30" customFormat="1" ht="54" customHeight="1" x14ac:dyDescent="0.25">
      <c r="A236" s="113" t="s">
        <v>188</v>
      </c>
      <c r="B236" s="107" t="s">
        <v>484</v>
      </c>
      <c r="C236" s="107" t="s">
        <v>55</v>
      </c>
      <c r="D236" s="107" t="s">
        <v>129</v>
      </c>
      <c r="E236" s="107" t="s">
        <v>189</v>
      </c>
      <c r="F236" s="107" t="s">
        <v>58</v>
      </c>
      <c r="G236" s="108">
        <f t="shared" ref="G236:I237" si="27">G237</f>
        <v>352.7</v>
      </c>
      <c r="H236" s="108">
        <f t="shared" si="27"/>
        <v>496</v>
      </c>
      <c r="I236" s="108">
        <f t="shared" si="27"/>
        <v>300</v>
      </c>
    </row>
    <row r="237" spans="1:9" s="30" customFormat="1" ht="15" x14ac:dyDescent="0.25">
      <c r="A237" s="113" t="s">
        <v>81</v>
      </c>
      <c r="B237" s="107" t="s">
        <v>484</v>
      </c>
      <c r="C237" s="107" t="s">
        <v>55</v>
      </c>
      <c r="D237" s="107" t="s">
        <v>129</v>
      </c>
      <c r="E237" s="107" t="s">
        <v>189</v>
      </c>
      <c r="F237" s="107" t="s">
        <v>82</v>
      </c>
      <c r="G237" s="108">
        <f t="shared" si="27"/>
        <v>352.7</v>
      </c>
      <c r="H237" s="108">
        <f t="shared" si="27"/>
        <v>496</v>
      </c>
      <c r="I237" s="108">
        <f t="shared" si="27"/>
        <v>300</v>
      </c>
    </row>
    <row r="238" spans="1:9" s="30" customFormat="1" ht="15" x14ac:dyDescent="0.25">
      <c r="A238" s="113" t="s">
        <v>83</v>
      </c>
      <c r="B238" s="107" t="s">
        <v>484</v>
      </c>
      <c r="C238" s="107" t="s">
        <v>55</v>
      </c>
      <c r="D238" s="107" t="s">
        <v>129</v>
      </c>
      <c r="E238" s="107" t="s">
        <v>189</v>
      </c>
      <c r="F238" s="107" t="s">
        <v>84</v>
      </c>
      <c r="G238" s="108">
        <f>357.2-4.5</f>
        <v>352.7</v>
      </c>
      <c r="H238" s="108">
        <v>496</v>
      </c>
      <c r="I238" s="108">
        <v>300</v>
      </c>
    </row>
    <row r="239" spans="1:9" s="30" customFormat="1" ht="29.25" customHeight="1" x14ac:dyDescent="0.25">
      <c r="A239" s="113" t="s">
        <v>190</v>
      </c>
      <c r="B239" s="107" t="s">
        <v>484</v>
      </c>
      <c r="C239" s="107" t="s">
        <v>55</v>
      </c>
      <c r="D239" s="107" t="s">
        <v>129</v>
      </c>
      <c r="E239" s="107" t="s">
        <v>191</v>
      </c>
      <c r="F239" s="107" t="s">
        <v>58</v>
      </c>
      <c r="G239" s="108">
        <f>G240+G251</f>
        <v>5082.1000000000004</v>
      </c>
      <c r="H239" s="108">
        <f>H240+H251</f>
        <v>4068.8</v>
      </c>
      <c r="I239" s="108">
        <f>I240+I251</f>
        <v>3073</v>
      </c>
    </row>
    <row r="240" spans="1:9" s="30" customFormat="1" ht="68.25" customHeight="1" x14ac:dyDescent="0.25">
      <c r="A240" s="113" t="s">
        <v>67</v>
      </c>
      <c r="B240" s="107" t="s">
        <v>484</v>
      </c>
      <c r="C240" s="107" t="s">
        <v>55</v>
      </c>
      <c r="D240" s="107" t="s">
        <v>129</v>
      </c>
      <c r="E240" s="107" t="s">
        <v>191</v>
      </c>
      <c r="F240" s="107" t="s">
        <v>68</v>
      </c>
      <c r="G240" s="108">
        <f>G241</f>
        <v>2556.1999999999998</v>
      </c>
      <c r="H240" s="108">
        <f>H241</f>
        <v>2600</v>
      </c>
      <c r="I240" s="108">
        <f>I241</f>
        <v>2600</v>
      </c>
    </row>
    <row r="241" spans="1:9" s="30" customFormat="1" ht="18" customHeight="1" x14ac:dyDescent="0.25">
      <c r="A241" s="113" t="s">
        <v>192</v>
      </c>
      <c r="B241" s="107" t="s">
        <v>484</v>
      </c>
      <c r="C241" s="107" t="s">
        <v>55</v>
      </c>
      <c r="D241" s="107" t="s">
        <v>129</v>
      </c>
      <c r="E241" s="107" t="s">
        <v>191</v>
      </c>
      <c r="F241" s="107" t="s">
        <v>193</v>
      </c>
      <c r="G241" s="108">
        <f>2111.4+11.6+637.7-10.8-204.5+8.3+2.5</f>
        <v>2556.1999999999998</v>
      </c>
      <c r="H241" s="108">
        <v>2600</v>
      </c>
      <c r="I241" s="108">
        <v>2600</v>
      </c>
    </row>
    <row r="242" spans="1:9" ht="31.5" hidden="1" customHeight="1" x14ac:dyDescent="0.25">
      <c r="A242" s="113" t="s">
        <v>644</v>
      </c>
      <c r="B242" s="107" t="s">
        <v>484</v>
      </c>
      <c r="C242" s="107" t="s">
        <v>55</v>
      </c>
      <c r="D242" s="107" t="s">
        <v>129</v>
      </c>
      <c r="E242" s="107" t="s">
        <v>645</v>
      </c>
      <c r="F242" s="107" t="s">
        <v>58</v>
      </c>
      <c r="G242" s="108">
        <f>G243</f>
        <v>0</v>
      </c>
      <c r="H242" s="108">
        <f t="shared" ref="H242:I243" si="28">H243</f>
        <v>0</v>
      </c>
      <c r="I242" s="108">
        <f t="shared" si="28"/>
        <v>0</v>
      </c>
    </row>
    <row r="243" spans="1:9" ht="70.5" hidden="1" customHeight="1" x14ac:dyDescent="0.25">
      <c r="A243" s="113" t="s">
        <v>67</v>
      </c>
      <c r="B243" s="107" t="s">
        <v>484</v>
      </c>
      <c r="C243" s="107" t="s">
        <v>55</v>
      </c>
      <c r="D243" s="107" t="s">
        <v>129</v>
      </c>
      <c r="E243" s="107" t="s">
        <v>645</v>
      </c>
      <c r="F243" s="107" t="s">
        <v>68</v>
      </c>
      <c r="G243" s="108">
        <f>G244</f>
        <v>0</v>
      </c>
      <c r="H243" s="108">
        <f t="shared" si="28"/>
        <v>0</v>
      </c>
      <c r="I243" s="108">
        <f t="shared" si="28"/>
        <v>0</v>
      </c>
    </row>
    <row r="244" spans="1:9" ht="18" hidden="1" customHeight="1" x14ac:dyDescent="0.25">
      <c r="A244" s="113" t="s">
        <v>192</v>
      </c>
      <c r="B244" s="107" t="s">
        <v>484</v>
      </c>
      <c r="C244" s="107" t="s">
        <v>55</v>
      </c>
      <c r="D244" s="107" t="s">
        <v>129</v>
      </c>
      <c r="E244" s="107" t="s">
        <v>645</v>
      </c>
      <c r="F244" s="107" t="s">
        <v>193</v>
      </c>
      <c r="G244" s="108">
        <f>204.5-157.1-47.4</f>
        <v>0</v>
      </c>
      <c r="H244" s="108">
        <v>0</v>
      </c>
      <c r="I244" s="108">
        <v>0</v>
      </c>
    </row>
    <row r="245" spans="1:9" ht="40.5" hidden="1" customHeight="1" x14ac:dyDescent="0.25">
      <c r="A245" s="113" t="s">
        <v>642</v>
      </c>
      <c r="B245" s="107" t="s">
        <v>484</v>
      </c>
      <c r="C245" s="107" t="s">
        <v>55</v>
      </c>
      <c r="D245" s="107" t="s">
        <v>129</v>
      </c>
      <c r="E245" s="107" t="s">
        <v>646</v>
      </c>
      <c r="F245" s="107" t="s">
        <v>58</v>
      </c>
      <c r="G245" s="108">
        <f>G246</f>
        <v>0</v>
      </c>
      <c r="H245" s="108">
        <v>0</v>
      </c>
      <c r="I245" s="108">
        <v>0</v>
      </c>
    </row>
    <row r="246" spans="1:9" ht="18" hidden="1" customHeight="1" x14ac:dyDescent="0.25">
      <c r="A246" s="113" t="s">
        <v>81</v>
      </c>
      <c r="B246" s="107" t="s">
        <v>484</v>
      </c>
      <c r="C246" s="107" t="s">
        <v>55</v>
      </c>
      <c r="D246" s="107" t="s">
        <v>129</v>
      </c>
      <c r="E246" s="107" t="s">
        <v>646</v>
      </c>
      <c r="F246" s="107" t="s">
        <v>82</v>
      </c>
      <c r="G246" s="108">
        <f>G247</f>
        <v>0</v>
      </c>
      <c r="H246" s="108">
        <v>0</v>
      </c>
      <c r="I246" s="108">
        <v>0</v>
      </c>
    </row>
    <row r="247" spans="1:9" ht="18" hidden="1" customHeight="1" x14ac:dyDescent="0.25">
      <c r="A247" s="113" t="s">
        <v>83</v>
      </c>
      <c r="B247" s="107" t="s">
        <v>484</v>
      </c>
      <c r="C247" s="107" t="s">
        <v>55</v>
      </c>
      <c r="D247" s="107" t="s">
        <v>129</v>
      </c>
      <c r="E247" s="107" t="s">
        <v>646</v>
      </c>
      <c r="F247" s="107" t="s">
        <v>84</v>
      </c>
      <c r="G247" s="108"/>
      <c r="H247" s="108">
        <v>0</v>
      </c>
      <c r="I247" s="108">
        <v>0</v>
      </c>
    </row>
    <row r="248" spans="1:9" ht="44.25" hidden="1" customHeight="1" x14ac:dyDescent="0.25">
      <c r="A248" s="113" t="s">
        <v>647</v>
      </c>
      <c r="B248" s="107" t="s">
        <v>484</v>
      </c>
      <c r="C248" s="107" t="s">
        <v>55</v>
      </c>
      <c r="D248" s="107" t="s">
        <v>129</v>
      </c>
      <c r="E248" s="107" t="s">
        <v>648</v>
      </c>
      <c r="F248" s="107" t="s">
        <v>58</v>
      </c>
      <c r="G248" s="108">
        <f>G249</f>
        <v>0</v>
      </c>
      <c r="H248" s="108">
        <f t="shared" ref="H248:I249" si="29">H249</f>
        <v>0</v>
      </c>
      <c r="I248" s="108">
        <f t="shared" si="29"/>
        <v>0</v>
      </c>
    </row>
    <row r="249" spans="1:9" ht="70.5" hidden="1" customHeight="1" x14ac:dyDescent="0.25">
      <c r="A249" s="113" t="s">
        <v>67</v>
      </c>
      <c r="B249" s="107" t="s">
        <v>484</v>
      </c>
      <c r="C249" s="107" t="s">
        <v>55</v>
      </c>
      <c r="D249" s="107" t="s">
        <v>129</v>
      </c>
      <c r="E249" s="107" t="s">
        <v>648</v>
      </c>
      <c r="F249" s="107" t="s">
        <v>68</v>
      </c>
      <c r="G249" s="108">
        <f>G250</f>
        <v>0</v>
      </c>
      <c r="H249" s="108">
        <f t="shared" si="29"/>
        <v>0</v>
      </c>
      <c r="I249" s="108">
        <f t="shared" si="29"/>
        <v>0</v>
      </c>
    </row>
    <row r="250" spans="1:9" ht="18" hidden="1" customHeight="1" x14ac:dyDescent="0.25">
      <c r="A250" s="113" t="s">
        <v>192</v>
      </c>
      <c r="B250" s="107" t="s">
        <v>484</v>
      </c>
      <c r="C250" s="107" t="s">
        <v>55</v>
      </c>
      <c r="D250" s="107" t="s">
        <v>129</v>
      </c>
      <c r="E250" s="107" t="s">
        <v>648</v>
      </c>
      <c r="F250" s="107" t="s">
        <v>193</v>
      </c>
      <c r="G250" s="108">
        <f>10.8-8.3-2.5</f>
        <v>0</v>
      </c>
      <c r="H250" s="108">
        <v>0</v>
      </c>
      <c r="I250" s="108">
        <v>0</v>
      </c>
    </row>
    <row r="251" spans="1:9" s="30" customFormat="1" ht="32.25" customHeight="1" x14ac:dyDescent="0.25">
      <c r="A251" s="113" t="s">
        <v>77</v>
      </c>
      <c r="B251" s="107" t="s">
        <v>484</v>
      </c>
      <c r="C251" s="107" t="s">
        <v>55</v>
      </c>
      <c r="D251" s="107" t="s">
        <v>129</v>
      </c>
      <c r="E251" s="107" t="s">
        <v>191</v>
      </c>
      <c r="F251" s="107" t="s">
        <v>78</v>
      </c>
      <c r="G251" s="108">
        <f>G252</f>
        <v>2525.9</v>
      </c>
      <c r="H251" s="108">
        <f>H252</f>
        <v>1468.8</v>
      </c>
      <c r="I251" s="108">
        <f>I252</f>
        <v>473</v>
      </c>
    </row>
    <row r="252" spans="1:9" s="30" customFormat="1" ht="31.5" customHeight="1" x14ac:dyDescent="0.25">
      <c r="A252" s="113" t="s">
        <v>208</v>
      </c>
      <c r="B252" s="107" t="s">
        <v>484</v>
      </c>
      <c r="C252" s="107" t="s">
        <v>55</v>
      </c>
      <c r="D252" s="107" t="s">
        <v>129</v>
      </c>
      <c r="E252" s="107" t="s">
        <v>191</v>
      </c>
      <c r="F252" s="107" t="s">
        <v>80</v>
      </c>
      <c r="G252" s="108">
        <f>2525.9</f>
        <v>2525.9</v>
      </c>
      <c r="H252" s="108">
        <f>1757.3-288.5</f>
        <v>1468.8</v>
      </c>
      <c r="I252" s="108">
        <v>473</v>
      </c>
    </row>
    <row r="253" spans="1:9" ht="15" x14ac:dyDescent="0.25">
      <c r="A253" s="113" t="s">
        <v>194</v>
      </c>
      <c r="B253" s="107" t="s">
        <v>484</v>
      </c>
      <c r="C253" s="107" t="s">
        <v>60</v>
      </c>
      <c r="D253" s="107" t="s">
        <v>56</v>
      </c>
      <c r="E253" s="107" t="s">
        <v>57</v>
      </c>
      <c r="F253" s="107" t="s">
        <v>58</v>
      </c>
      <c r="G253" s="108">
        <f t="shared" ref="G253:I258" si="30">G254</f>
        <v>82.899999999999991</v>
      </c>
      <c r="H253" s="108">
        <f t="shared" si="30"/>
        <v>82.9</v>
      </c>
      <c r="I253" s="108">
        <f t="shared" si="30"/>
        <v>82.9</v>
      </c>
    </row>
    <row r="254" spans="1:9" ht="20.25" customHeight="1" x14ac:dyDescent="0.25">
      <c r="A254" s="113" t="s">
        <v>195</v>
      </c>
      <c r="B254" s="107" t="s">
        <v>484</v>
      </c>
      <c r="C254" s="107" t="s">
        <v>60</v>
      </c>
      <c r="D254" s="107" t="s">
        <v>196</v>
      </c>
      <c r="E254" s="107" t="s">
        <v>57</v>
      </c>
      <c r="F254" s="107" t="s">
        <v>58</v>
      </c>
      <c r="G254" s="108">
        <f t="shared" si="30"/>
        <v>82.899999999999991</v>
      </c>
      <c r="H254" s="108">
        <f t="shared" si="30"/>
        <v>82.9</v>
      </c>
      <c r="I254" s="108">
        <f t="shared" si="30"/>
        <v>82.9</v>
      </c>
    </row>
    <row r="255" spans="1:9" ht="26.25" x14ac:dyDescent="0.25">
      <c r="A255" s="113" t="s">
        <v>61</v>
      </c>
      <c r="B255" s="107" t="s">
        <v>484</v>
      </c>
      <c r="C255" s="107" t="s">
        <v>60</v>
      </c>
      <c r="D255" s="107" t="s">
        <v>196</v>
      </c>
      <c r="E255" s="107" t="s">
        <v>62</v>
      </c>
      <c r="F255" s="107" t="s">
        <v>58</v>
      </c>
      <c r="G255" s="108">
        <f t="shared" si="30"/>
        <v>82.899999999999991</v>
      </c>
      <c r="H255" s="108">
        <f t="shared" si="30"/>
        <v>82.9</v>
      </c>
      <c r="I255" s="108">
        <f t="shared" si="30"/>
        <v>82.9</v>
      </c>
    </row>
    <row r="256" spans="1:9" ht="26.25" x14ac:dyDescent="0.25">
      <c r="A256" s="113" t="s">
        <v>63</v>
      </c>
      <c r="B256" s="107" t="s">
        <v>484</v>
      </c>
      <c r="C256" s="107" t="s">
        <v>60</v>
      </c>
      <c r="D256" s="107" t="s">
        <v>196</v>
      </c>
      <c r="E256" s="107" t="s">
        <v>64</v>
      </c>
      <c r="F256" s="107" t="s">
        <v>58</v>
      </c>
      <c r="G256" s="108">
        <f t="shared" si="30"/>
        <v>82.899999999999991</v>
      </c>
      <c r="H256" s="108">
        <f t="shared" si="30"/>
        <v>82.9</v>
      </c>
      <c r="I256" s="108">
        <f t="shared" si="30"/>
        <v>82.9</v>
      </c>
    </row>
    <row r="257" spans="1:9" ht="26.25" x14ac:dyDescent="0.25">
      <c r="A257" s="113" t="s">
        <v>197</v>
      </c>
      <c r="B257" s="107" t="s">
        <v>484</v>
      </c>
      <c r="C257" s="107" t="s">
        <v>60</v>
      </c>
      <c r="D257" s="107" t="s">
        <v>196</v>
      </c>
      <c r="E257" s="107" t="s">
        <v>198</v>
      </c>
      <c r="F257" s="107" t="s">
        <v>58</v>
      </c>
      <c r="G257" s="108">
        <f>G258+G260</f>
        <v>82.899999999999991</v>
      </c>
      <c r="H257" s="108">
        <f t="shared" ref="H257:I257" si="31">H258+H260</f>
        <v>82.9</v>
      </c>
      <c r="I257" s="108">
        <f t="shared" si="31"/>
        <v>82.9</v>
      </c>
    </row>
    <row r="258" spans="1:9" ht="51" customHeight="1" x14ac:dyDescent="0.25">
      <c r="A258" s="113" t="s">
        <v>67</v>
      </c>
      <c r="B258" s="107" t="s">
        <v>484</v>
      </c>
      <c r="C258" s="107" t="s">
        <v>60</v>
      </c>
      <c r="D258" s="107" t="s">
        <v>196</v>
      </c>
      <c r="E258" s="107" t="s">
        <v>198</v>
      </c>
      <c r="F258" s="107" t="s">
        <v>68</v>
      </c>
      <c r="G258" s="108">
        <f t="shared" si="30"/>
        <v>76.599999999999994</v>
      </c>
      <c r="H258" s="108">
        <f t="shared" si="30"/>
        <v>79.5</v>
      </c>
      <c r="I258" s="108">
        <f t="shared" si="30"/>
        <v>82.2</v>
      </c>
    </row>
    <row r="259" spans="1:9" ht="26.25" x14ac:dyDescent="0.25">
      <c r="A259" s="113" t="s">
        <v>69</v>
      </c>
      <c r="B259" s="107" t="s">
        <v>484</v>
      </c>
      <c r="C259" s="107" t="s">
        <v>60</v>
      </c>
      <c r="D259" s="107" t="s">
        <v>196</v>
      </c>
      <c r="E259" s="107" t="s">
        <v>198</v>
      </c>
      <c r="F259" s="107" t="s">
        <v>70</v>
      </c>
      <c r="G259" s="108">
        <f>76.3+0.3</f>
        <v>76.599999999999994</v>
      </c>
      <c r="H259" s="108">
        <f>79.2+0.3</f>
        <v>79.5</v>
      </c>
      <c r="I259" s="108">
        <f>81.9+0.3</f>
        <v>82.2</v>
      </c>
    </row>
    <row r="260" spans="1:9" ht="26.25" x14ac:dyDescent="0.25">
      <c r="A260" s="113" t="s">
        <v>77</v>
      </c>
      <c r="B260" s="107" t="s">
        <v>484</v>
      </c>
      <c r="C260" s="107" t="s">
        <v>60</v>
      </c>
      <c r="D260" s="107" t="s">
        <v>196</v>
      </c>
      <c r="E260" s="107" t="s">
        <v>198</v>
      </c>
      <c r="F260" s="107" t="s">
        <v>78</v>
      </c>
      <c r="G260" s="108">
        <f>G261</f>
        <v>6.3</v>
      </c>
      <c r="H260" s="108">
        <f t="shared" ref="H260:I260" si="32">H261</f>
        <v>3.4</v>
      </c>
      <c r="I260" s="108">
        <f t="shared" si="32"/>
        <v>0.7</v>
      </c>
    </row>
    <row r="261" spans="1:9" ht="26.25" x14ac:dyDescent="0.25">
      <c r="A261" s="113" t="s">
        <v>208</v>
      </c>
      <c r="B261" s="107" t="s">
        <v>484</v>
      </c>
      <c r="C261" s="107" t="s">
        <v>60</v>
      </c>
      <c r="D261" s="107" t="s">
        <v>196</v>
      </c>
      <c r="E261" s="107" t="s">
        <v>198</v>
      </c>
      <c r="F261" s="107" t="s">
        <v>80</v>
      </c>
      <c r="G261" s="108">
        <v>6.3</v>
      </c>
      <c r="H261" s="108">
        <v>3.4</v>
      </c>
      <c r="I261" s="108">
        <v>0.7</v>
      </c>
    </row>
    <row r="262" spans="1:9" ht="15" hidden="1" x14ac:dyDescent="0.25">
      <c r="A262" s="113"/>
      <c r="B262" s="107"/>
      <c r="C262" s="107"/>
      <c r="D262" s="107"/>
      <c r="E262" s="107"/>
      <c r="F262" s="107"/>
      <c r="G262" s="108"/>
      <c r="H262" s="108"/>
      <c r="I262" s="108"/>
    </row>
    <row r="263" spans="1:9" ht="26.25" x14ac:dyDescent="0.25">
      <c r="A263" s="113" t="s">
        <v>199</v>
      </c>
      <c r="B263" s="107" t="s">
        <v>484</v>
      </c>
      <c r="C263" s="107" t="s">
        <v>196</v>
      </c>
      <c r="D263" s="107" t="s">
        <v>56</v>
      </c>
      <c r="E263" s="107" t="s">
        <v>57</v>
      </c>
      <c r="F263" s="107" t="s">
        <v>58</v>
      </c>
      <c r="G263" s="108">
        <f t="shared" ref="G263:I264" si="33">G264</f>
        <v>3625.6</v>
      </c>
      <c r="H263" s="108">
        <f>H320</f>
        <v>2262.5</v>
      </c>
      <c r="I263" s="108">
        <f>I320</f>
        <v>2251.5</v>
      </c>
    </row>
    <row r="264" spans="1:9" ht="31.5" customHeight="1" x14ac:dyDescent="0.25">
      <c r="A264" s="113" t="s">
        <v>200</v>
      </c>
      <c r="B264" s="107" t="s">
        <v>484</v>
      </c>
      <c r="C264" s="107" t="s">
        <v>196</v>
      </c>
      <c r="D264" s="107" t="s">
        <v>201</v>
      </c>
      <c r="E264" s="107" t="s">
        <v>57</v>
      </c>
      <c r="F264" s="107" t="s">
        <v>58</v>
      </c>
      <c r="G264" s="108">
        <f t="shared" si="33"/>
        <v>3625.6</v>
      </c>
      <c r="H264" s="108">
        <f t="shared" si="33"/>
        <v>0</v>
      </c>
      <c r="I264" s="108">
        <f t="shared" si="33"/>
        <v>0</v>
      </c>
    </row>
    <row r="265" spans="1:9" ht="56.25" customHeight="1" x14ac:dyDescent="0.25">
      <c r="A265" s="113" t="s">
        <v>157</v>
      </c>
      <c r="B265" s="107" t="s">
        <v>484</v>
      </c>
      <c r="C265" s="107" t="s">
        <v>196</v>
      </c>
      <c r="D265" s="107" t="s">
        <v>201</v>
      </c>
      <c r="E265" s="107" t="s">
        <v>158</v>
      </c>
      <c r="F265" s="107" t="s">
        <v>58</v>
      </c>
      <c r="G265" s="108">
        <f>G271+G302+G310</f>
        <v>3625.6</v>
      </c>
      <c r="H265" s="108">
        <f>H266+H271</f>
        <v>0</v>
      </c>
      <c r="I265" s="108">
        <f>I266+I271</f>
        <v>0</v>
      </c>
    </row>
    <row r="266" spans="1:9" ht="22.5" hidden="1" customHeight="1" x14ac:dyDescent="0.25">
      <c r="A266" s="113" t="s">
        <v>159</v>
      </c>
      <c r="B266" s="107" t="s">
        <v>484</v>
      </c>
      <c r="C266" s="107" t="s">
        <v>196</v>
      </c>
      <c r="D266" s="107" t="s">
        <v>201</v>
      </c>
      <c r="E266" s="107" t="s">
        <v>160</v>
      </c>
      <c r="F266" s="107" t="s">
        <v>58</v>
      </c>
      <c r="G266" s="108">
        <f>G267+G303</f>
        <v>0</v>
      </c>
      <c r="H266" s="168"/>
      <c r="I266" s="168"/>
    </row>
    <row r="267" spans="1:9" ht="19.5" hidden="1" customHeight="1" x14ac:dyDescent="0.25">
      <c r="A267" s="113" t="s">
        <v>223</v>
      </c>
      <c r="B267" s="107" t="s">
        <v>484</v>
      </c>
      <c r="C267" s="107" t="s">
        <v>196</v>
      </c>
      <c r="D267" s="107" t="s">
        <v>201</v>
      </c>
      <c r="E267" s="107" t="s">
        <v>224</v>
      </c>
      <c r="F267" s="107" t="s">
        <v>58</v>
      </c>
      <c r="G267" s="108">
        <f>G268</f>
        <v>0</v>
      </c>
      <c r="H267" s="168"/>
      <c r="I267" s="168"/>
    </row>
    <row r="268" spans="1:9" ht="21" hidden="1" customHeight="1" x14ac:dyDescent="0.25">
      <c r="A268" s="113" t="s">
        <v>134</v>
      </c>
      <c r="B268" s="107" t="s">
        <v>484</v>
      </c>
      <c r="C268" s="107" t="s">
        <v>196</v>
      </c>
      <c r="D268" s="107" t="s">
        <v>201</v>
      </c>
      <c r="E268" s="107" t="s">
        <v>225</v>
      </c>
      <c r="F268" s="107" t="s">
        <v>58</v>
      </c>
      <c r="G268" s="108">
        <f>G269</f>
        <v>0</v>
      </c>
      <c r="H268" s="168"/>
      <c r="I268" s="168"/>
    </row>
    <row r="269" spans="1:9" ht="22.5" hidden="1" customHeight="1" x14ac:dyDescent="0.25">
      <c r="A269" s="113" t="s">
        <v>77</v>
      </c>
      <c r="B269" s="107" t="s">
        <v>484</v>
      </c>
      <c r="C269" s="107" t="s">
        <v>196</v>
      </c>
      <c r="D269" s="107" t="s">
        <v>201</v>
      </c>
      <c r="E269" s="107" t="s">
        <v>225</v>
      </c>
      <c r="F269" s="107" t="s">
        <v>78</v>
      </c>
      <c r="G269" s="108">
        <f>G270</f>
        <v>0</v>
      </c>
      <c r="H269" s="168"/>
      <c r="I269" s="168"/>
    </row>
    <row r="270" spans="1:9" ht="26.25" hidden="1" customHeight="1" x14ac:dyDescent="0.25">
      <c r="A270" s="113" t="s">
        <v>79</v>
      </c>
      <c r="B270" s="107" t="s">
        <v>484</v>
      </c>
      <c r="C270" s="107" t="s">
        <v>196</v>
      </c>
      <c r="D270" s="107" t="s">
        <v>201</v>
      </c>
      <c r="E270" s="107" t="s">
        <v>225</v>
      </c>
      <c r="F270" s="107" t="s">
        <v>80</v>
      </c>
      <c r="G270" s="108">
        <v>0</v>
      </c>
      <c r="H270" s="168"/>
      <c r="I270" s="168"/>
    </row>
    <row r="271" spans="1:9" ht="39" x14ac:dyDescent="0.25">
      <c r="A271" s="113" t="s">
        <v>202</v>
      </c>
      <c r="B271" s="107" t="s">
        <v>484</v>
      </c>
      <c r="C271" s="107" t="s">
        <v>196</v>
      </c>
      <c r="D271" s="107" t="s">
        <v>201</v>
      </c>
      <c r="E271" s="107" t="s">
        <v>203</v>
      </c>
      <c r="F271" s="107" t="s">
        <v>58</v>
      </c>
      <c r="G271" s="108">
        <f>G291+G272+G287</f>
        <v>3113.6</v>
      </c>
      <c r="H271" s="108">
        <v>0</v>
      </c>
      <c r="I271" s="108">
        <v>0</v>
      </c>
    </row>
    <row r="272" spans="1:9" ht="77.25" x14ac:dyDescent="0.25">
      <c r="A272" s="113" t="s">
        <v>204</v>
      </c>
      <c r="B272" s="107" t="s">
        <v>484</v>
      </c>
      <c r="C272" s="107" t="s">
        <v>196</v>
      </c>
      <c r="D272" s="107" t="s">
        <v>201</v>
      </c>
      <c r="E272" s="107" t="s">
        <v>205</v>
      </c>
      <c r="F272" s="107" t="s">
        <v>58</v>
      </c>
      <c r="G272" s="108">
        <f>G273+G276+G279+G282</f>
        <v>3014.6</v>
      </c>
      <c r="H272" s="108">
        <f t="shared" ref="H272:I272" si="34">H273+H276+H279+H282</f>
        <v>0</v>
      </c>
      <c r="I272" s="108">
        <f t="shared" si="34"/>
        <v>0</v>
      </c>
    </row>
    <row r="273" spans="1:9" ht="51.75" x14ac:dyDescent="0.25">
      <c r="A273" s="113" t="s">
        <v>188</v>
      </c>
      <c r="B273" s="107" t="s">
        <v>484</v>
      </c>
      <c r="C273" s="107" t="s">
        <v>196</v>
      </c>
      <c r="D273" s="107" t="s">
        <v>201</v>
      </c>
      <c r="E273" s="107" t="s">
        <v>206</v>
      </c>
      <c r="F273" s="107" t="s">
        <v>58</v>
      </c>
      <c r="G273" s="108">
        <f t="shared" ref="G273:I274" si="35">G274</f>
        <v>4</v>
      </c>
      <c r="H273" s="108">
        <f t="shared" si="35"/>
        <v>0</v>
      </c>
      <c r="I273" s="108">
        <f t="shared" si="35"/>
        <v>0</v>
      </c>
    </row>
    <row r="274" spans="1:9" ht="16.5" customHeight="1" x14ac:dyDescent="0.25">
      <c r="A274" s="113" t="s">
        <v>81</v>
      </c>
      <c r="B274" s="107" t="s">
        <v>484</v>
      </c>
      <c r="C274" s="107" t="s">
        <v>196</v>
      </c>
      <c r="D274" s="107" t="s">
        <v>201</v>
      </c>
      <c r="E274" s="107" t="s">
        <v>206</v>
      </c>
      <c r="F274" s="107" t="s">
        <v>82</v>
      </c>
      <c r="G274" s="108">
        <f t="shared" si="35"/>
        <v>4</v>
      </c>
      <c r="H274" s="108">
        <f t="shared" si="35"/>
        <v>0</v>
      </c>
      <c r="I274" s="108">
        <f t="shared" si="35"/>
        <v>0</v>
      </c>
    </row>
    <row r="275" spans="1:9" ht="19.5" customHeight="1" x14ac:dyDescent="0.25">
      <c r="A275" s="113" t="s">
        <v>83</v>
      </c>
      <c r="B275" s="107" t="s">
        <v>484</v>
      </c>
      <c r="C275" s="107" t="s">
        <v>196</v>
      </c>
      <c r="D275" s="107" t="s">
        <v>201</v>
      </c>
      <c r="E275" s="107" t="s">
        <v>206</v>
      </c>
      <c r="F275" s="107" t="s">
        <v>84</v>
      </c>
      <c r="G275" s="108">
        <v>4</v>
      </c>
      <c r="H275" s="108">
        <v>0</v>
      </c>
      <c r="I275" s="108">
        <v>0</v>
      </c>
    </row>
    <row r="276" spans="1:9" ht="29.25" customHeight="1" x14ac:dyDescent="0.25">
      <c r="A276" s="113" t="s">
        <v>190</v>
      </c>
      <c r="B276" s="107" t="s">
        <v>484</v>
      </c>
      <c r="C276" s="107" t="s">
        <v>196</v>
      </c>
      <c r="D276" s="107" t="s">
        <v>201</v>
      </c>
      <c r="E276" s="107" t="s">
        <v>207</v>
      </c>
      <c r="F276" s="107" t="s">
        <v>58</v>
      </c>
      <c r="G276" s="108">
        <f>G277+G285</f>
        <v>2274.1999999999998</v>
      </c>
      <c r="H276" s="108">
        <v>0</v>
      </c>
      <c r="I276" s="108">
        <f>I277+I285</f>
        <v>0</v>
      </c>
    </row>
    <row r="277" spans="1:9" ht="64.5" x14ac:dyDescent="0.25">
      <c r="A277" s="113" t="s">
        <v>67</v>
      </c>
      <c r="B277" s="107" t="s">
        <v>484</v>
      </c>
      <c r="C277" s="107" t="s">
        <v>196</v>
      </c>
      <c r="D277" s="107" t="s">
        <v>201</v>
      </c>
      <c r="E277" s="107" t="s">
        <v>207</v>
      </c>
      <c r="F277" s="107" t="s">
        <v>68</v>
      </c>
      <c r="G277" s="108">
        <f>G278</f>
        <v>2080.1</v>
      </c>
      <c r="H277" s="108">
        <f>H278</f>
        <v>0</v>
      </c>
      <c r="I277" s="108">
        <f>I278</f>
        <v>0</v>
      </c>
    </row>
    <row r="278" spans="1:9" ht="15" x14ac:dyDescent="0.25">
      <c r="A278" s="113" t="s">
        <v>192</v>
      </c>
      <c r="B278" s="107" t="s">
        <v>484</v>
      </c>
      <c r="C278" s="107" t="s">
        <v>196</v>
      </c>
      <c r="D278" s="107" t="s">
        <v>201</v>
      </c>
      <c r="E278" s="107" t="s">
        <v>207</v>
      </c>
      <c r="F278" s="107" t="s">
        <v>193</v>
      </c>
      <c r="G278" s="108">
        <f>2520.1-340.1-99.9</f>
        <v>2080.1</v>
      </c>
      <c r="H278" s="108">
        <v>0</v>
      </c>
      <c r="I278" s="108">
        <v>0</v>
      </c>
    </row>
    <row r="279" spans="1:9" ht="26.25" x14ac:dyDescent="0.25">
      <c r="A279" s="113" t="s">
        <v>644</v>
      </c>
      <c r="B279" s="107" t="s">
        <v>484</v>
      </c>
      <c r="C279" s="107" t="s">
        <v>196</v>
      </c>
      <c r="D279" s="107" t="s">
        <v>201</v>
      </c>
      <c r="E279" s="107" t="s">
        <v>649</v>
      </c>
      <c r="F279" s="107" t="s">
        <v>58</v>
      </c>
      <c r="G279" s="108">
        <f>G280</f>
        <v>618.6</v>
      </c>
      <c r="H279" s="108">
        <f t="shared" ref="H279:I280" si="36">H280</f>
        <v>0</v>
      </c>
      <c r="I279" s="108">
        <f t="shared" si="36"/>
        <v>0</v>
      </c>
    </row>
    <row r="280" spans="1:9" ht="64.5" x14ac:dyDescent="0.25">
      <c r="A280" s="113" t="s">
        <v>67</v>
      </c>
      <c r="B280" s="107" t="s">
        <v>484</v>
      </c>
      <c r="C280" s="107" t="s">
        <v>196</v>
      </c>
      <c r="D280" s="107" t="s">
        <v>201</v>
      </c>
      <c r="E280" s="107" t="s">
        <v>649</v>
      </c>
      <c r="F280" s="107" t="s">
        <v>68</v>
      </c>
      <c r="G280" s="108">
        <f>G281</f>
        <v>618.6</v>
      </c>
      <c r="H280" s="108">
        <f t="shared" si="36"/>
        <v>0</v>
      </c>
      <c r="I280" s="108">
        <f t="shared" si="36"/>
        <v>0</v>
      </c>
    </row>
    <row r="281" spans="1:9" ht="15" x14ac:dyDescent="0.25">
      <c r="A281" s="113" t="s">
        <v>192</v>
      </c>
      <c r="B281" s="107" t="s">
        <v>484</v>
      </c>
      <c r="C281" s="107" t="s">
        <v>196</v>
      </c>
      <c r="D281" s="107" t="s">
        <v>201</v>
      </c>
      <c r="E281" s="107" t="s">
        <v>649</v>
      </c>
      <c r="F281" s="107" t="s">
        <v>193</v>
      </c>
      <c r="G281" s="108">
        <f>340.1+213.9+64.6</f>
        <v>618.6</v>
      </c>
      <c r="H281" s="108">
        <v>0</v>
      </c>
      <c r="I281" s="108">
        <v>0</v>
      </c>
    </row>
    <row r="282" spans="1:9" ht="39" x14ac:dyDescent="0.25">
      <c r="A282" s="113" t="s">
        <v>647</v>
      </c>
      <c r="B282" s="107" t="s">
        <v>484</v>
      </c>
      <c r="C282" s="107" t="s">
        <v>196</v>
      </c>
      <c r="D282" s="107" t="s">
        <v>201</v>
      </c>
      <c r="E282" s="107" t="s">
        <v>650</v>
      </c>
      <c r="F282" s="107" t="s">
        <v>58</v>
      </c>
      <c r="G282" s="108">
        <f>G283</f>
        <v>117.80000000000001</v>
      </c>
      <c r="H282" s="108">
        <f t="shared" ref="H282:I283" si="37">H283</f>
        <v>0</v>
      </c>
      <c r="I282" s="108">
        <f t="shared" si="37"/>
        <v>0</v>
      </c>
    </row>
    <row r="283" spans="1:9" ht="64.5" x14ac:dyDescent="0.25">
      <c r="A283" s="113" t="s">
        <v>67</v>
      </c>
      <c r="B283" s="107" t="s">
        <v>484</v>
      </c>
      <c r="C283" s="107" t="s">
        <v>196</v>
      </c>
      <c r="D283" s="107" t="s">
        <v>201</v>
      </c>
      <c r="E283" s="107" t="s">
        <v>650</v>
      </c>
      <c r="F283" s="107" t="s">
        <v>68</v>
      </c>
      <c r="G283" s="108">
        <f>G284</f>
        <v>117.80000000000001</v>
      </c>
      <c r="H283" s="108">
        <f t="shared" si="37"/>
        <v>0</v>
      </c>
      <c r="I283" s="108">
        <f t="shared" si="37"/>
        <v>0</v>
      </c>
    </row>
    <row r="284" spans="1:9" ht="15" x14ac:dyDescent="0.25">
      <c r="A284" s="113" t="s">
        <v>192</v>
      </c>
      <c r="B284" s="107" t="s">
        <v>484</v>
      </c>
      <c r="C284" s="107" t="s">
        <v>196</v>
      </c>
      <c r="D284" s="107" t="s">
        <v>201</v>
      </c>
      <c r="E284" s="107" t="s">
        <v>650</v>
      </c>
      <c r="F284" s="107" t="s">
        <v>193</v>
      </c>
      <c r="G284" s="108">
        <f>17.9+99.9</f>
        <v>117.80000000000001</v>
      </c>
      <c r="H284" s="108">
        <v>0</v>
      </c>
      <c r="I284" s="108">
        <v>0</v>
      </c>
    </row>
    <row r="285" spans="1:9" ht="26.25" x14ac:dyDescent="0.25">
      <c r="A285" s="113" t="s">
        <v>77</v>
      </c>
      <c r="B285" s="107" t="s">
        <v>484</v>
      </c>
      <c r="C285" s="107" t="s">
        <v>196</v>
      </c>
      <c r="D285" s="107" t="s">
        <v>201</v>
      </c>
      <c r="E285" s="107" t="s">
        <v>207</v>
      </c>
      <c r="F285" s="107" t="s">
        <v>78</v>
      </c>
      <c r="G285" s="108">
        <f>G286</f>
        <v>194.1</v>
      </c>
      <c r="H285" s="108">
        <f>H286</f>
        <v>0</v>
      </c>
      <c r="I285" s="108">
        <f>I286</f>
        <v>0</v>
      </c>
    </row>
    <row r="286" spans="1:9" ht="26.25" x14ac:dyDescent="0.25">
      <c r="A286" s="113" t="s">
        <v>208</v>
      </c>
      <c r="B286" s="107" t="s">
        <v>484</v>
      </c>
      <c r="C286" s="107" t="s">
        <v>196</v>
      </c>
      <c r="D286" s="107" t="s">
        <v>201</v>
      </c>
      <c r="E286" s="107" t="s">
        <v>207</v>
      </c>
      <c r="F286" s="107" t="s">
        <v>80</v>
      </c>
      <c r="G286" s="108">
        <v>194.1</v>
      </c>
      <c r="H286" s="108">
        <v>0</v>
      </c>
      <c r="I286" s="108">
        <v>0</v>
      </c>
    </row>
    <row r="287" spans="1:9" ht="26.25" x14ac:dyDescent="0.25">
      <c r="A287" s="113" t="s">
        <v>209</v>
      </c>
      <c r="B287" s="107" t="s">
        <v>484</v>
      </c>
      <c r="C287" s="107" t="s">
        <v>196</v>
      </c>
      <c r="D287" s="107" t="s">
        <v>201</v>
      </c>
      <c r="E287" s="107" t="s">
        <v>210</v>
      </c>
      <c r="F287" s="107" t="s">
        <v>58</v>
      </c>
      <c r="G287" s="108">
        <f>G288</f>
        <v>99</v>
      </c>
      <c r="H287" s="108">
        <f t="shared" ref="H287:I289" si="38">H288</f>
        <v>0</v>
      </c>
      <c r="I287" s="108">
        <f t="shared" si="38"/>
        <v>0</v>
      </c>
    </row>
    <row r="288" spans="1:9" ht="15" x14ac:dyDescent="0.25">
      <c r="A288" s="113" t="s">
        <v>134</v>
      </c>
      <c r="B288" s="107" t="s">
        <v>484</v>
      </c>
      <c r="C288" s="107" t="s">
        <v>196</v>
      </c>
      <c r="D288" s="107" t="s">
        <v>201</v>
      </c>
      <c r="E288" s="107" t="s">
        <v>211</v>
      </c>
      <c r="F288" s="107" t="s">
        <v>58</v>
      </c>
      <c r="G288" s="108">
        <f>G289</f>
        <v>99</v>
      </c>
      <c r="H288" s="108">
        <f t="shared" si="38"/>
        <v>0</v>
      </c>
      <c r="I288" s="108">
        <f t="shared" si="38"/>
        <v>0</v>
      </c>
    </row>
    <row r="289" spans="1:9" ht="26.25" x14ac:dyDescent="0.25">
      <c r="A289" s="113" t="s">
        <v>77</v>
      </c>
      <c r="B289" s="107" t="s">
        <v>484</v>
      </c>
      <c r="C289" s="107" t="s">
        <v>196</v>
      </c>
      <c r="D289" s="107" t="s">
        <v>201</v>
      </c>
      <c r="E289" s="107" t="s">
        <v>211</v>
      </c>
      <c r="F289" s="107" t="s">
        <v>78</v>
      </c>
      <c r="G289" s="108">
        <f>G290</f>
        <v>99</v>
      </c>
      <c r="H289" s="108">
        <f t="shared" si="38"/>
        <v>0</v>
      </c>
      <c r="I289" s="108">
        <f t="shared" si="38"/>
        <v>0</v>
      </c>
    </row>
    <row r="290" spans="1:9" ht="26.25" x14ac:dyDescent="0.25">
      <c r="A290" s="113" t="s">
        <v>79</v>
      </c>
      <c r="B290" s="107" t="s">
        <v>484</v>
      </c>
      <c r="C290" s="107" t="s">
        <v>196</v>
      </c>
      <c r="D290" s="107" t="s">
        <v>201</v>
      </c>
      <c r="E290" s="107" t="s">
        <v>211</v>
      </c>
      <c r="F290" s="107" t="s">
        <v>80</v>
      </c>
      <c r="G290" s="108">
        <f>49+50</f>
        <v>99</v>
      </c>
      <c r="H290" s="108">
        <v>0</v>
      </c>
      <c r="I290" s="108">
        <v>0</v>
      </c>
    </row>
    <row r="291" spans="1:9" ht="39" hidden="1" x14ac:dyDescent="0.25">
      <c r="A291" s="113" t="s">
        <v>212</v>
      </c>
      <c r="B291" s="107" t="s">
        <v>484</v>
      </c>
      <c r="C291" s="107" t="s">
        <v>196</v>
      </c>
      <c r="D291" s="107" t="s">
        <v>201</v>
      </c>
      <c r="E291" s="107" t="s">
        <v>213</v>
      </c>
      <c r="F291" s="107" t="s">
        <v>58</v>
      </c>
      <c r="G291" s="108">
        <f>G292</f>
        <v>0</v>
      </c>
      <c r="H291" s="168"/>
      <c r="I291" s="168"/>
    </row>
    <row r="292" spans="1:9" ht="15" hidden="1" x14ac:dyDescent="0.25">
      <c r="A292" s="113" t="s">
        <v>134</v>
      </c>
      <c r="B292" s="107" t="s">
        <v>484</v>
      </c>
      <c r="C292" s="107" t="s">
        <v>196</v>
      </c>
      <c r="D292" s="107" t="s">
        <v>201</v>
      </c>
      <c r="E292" s="107" t="s">
        <v>214</v>
      </c>
      <c r="F292" s="107" t="s">
        <v>58</v>
      </c>
      <c r="G292" s="108">
        <f>G293</f>
        <v>0</v>
      </c>
      <c r="H292" s="168"/>
      <c r="I292" s="168"/>
    </row>
    <row r="293" spans="1:9" ht="26.25" hidden="1" x14ac:dyDescent="0.25">
      <c r="A293" s="113" t="s">
        <v>77</v>
      </c>
      <c r="B293" s="107" t="s">
        <v>484</v>
      </c>
      <c r="C293" s="107" t="s">
        <v>196</v>
      </c>
      <c r="D293" s="107" t="s">
        <v>201</v>
      </c>
      <c r="E293" s="107" t="s">
        <v>214</v>
      </c>
      <c r="F293" s="107" t="s">
        <v>78</v>
      </c>
      <c r="G293" s="108">
        <f>G294</f>
        <v>0</v>
      </c>
      <c r="H293" s="168"/>
      <c r="I293" s="168"/>
    </row>
    <row r="294" spans="1:9" ht="26.25" hidden="1" x14ac:dyDescent="0.25">
      <c r="A294" s="113" t="s">
        <v>79</v>
      </c>
      <c r="B294" s="107" t="s">
        <v>484</v>
      </c>
      <c r="C294" s="107" t="s">
        <v>196</v>
      </c>
      <c r="D294" s="107" t="s">
        <v>201</v>
      </c>
      <c r="E294" s="107" t="s">
        <v>214</v>
      </c>
      <c r="F294" s="107" t="s">
        <v>80</v>
      </c>
      <c r="G294" s="108">
        <v>0</v>
      </c>
      <c r="H294" s="168"/>
      <c r="I294" s="168"/>
    </row>
    <row r="295" spans="1:9" ht="69" hidden="1" customHeight="1" x14ac:dyDescent="0.25">
      <c r="A295" s="113" t="s">
        <v>215</v>
      </c>
      <c r="B295" s="107" t="s">
        <v>484</v>
      </c>
      <c r="C295" s="107" t="s">
        <v>196</v>
      </c>
      <c r="D295" s="107" t="s">
        <v>201</v>
      </c>
      <c r="E295" s="107" t="s">
        <v>216</v>
      </c>
      <c r="F295" s="107" t="s">
        <v>58</v>
      </c>
      <c r="G295" s="108">
        <f>G296+G299</f>
        <v>0</v>
      </c>
      <c r="H295" s="168"/>
      <c r="I295" s="168"/>
    </row>
    <row r="296" spans="1:9" ht="15" hidden="1" x14ac:dyDescent="0.25">
      <c r="A296" s="113" t="s">
        <v>134</v>
      </c>
      <c r="B296" s="107" t="s">
        <v>484</v>
      </c>
      <c r="C296" s="107" t="s">
        <v>196</v>
      </c>
      <c r="D296" s="107" t="s">
        <v>201</v>
      </c>
      <c r="E296" s="107" t="s">
        <v>217</v>
      </c>
      <c r="F296" s="107" t="s">
        <v>58</v>
      </c>
      <c r="G296" s="108">
        <f>G297</f>
        <v>0</v>
      </c>
      <c r="H296" s="168"/>
      <c r="I296" s="168"/>
    </row>
    <row r="297" spans="1:9" ht="26.25" hidden="1" x14ac:dyDescent="0.25">
      <c r="A297" s="113" t="s">
        <v>77</v>
      </c>
      <c r="B297" s="107" t="s">
        <v>484</v>
      </c>
      <c r="C297" s="107" t="s">
        <v>196</v>
      </c>
      <c r="D297" s="107" t="s">
        <v>201</v>
      </c>
      <c r="E297" s="107" t="s">
        <v>217</v>
      </c>
      <c r="F297" s="107" t="s">
        <v>78</v>
      </c>
      <c r="G297" s="108">
        <f>G298</f>
        <v>0</v>
      </c>
      <c r="H297" s="168"/>
      <c r="I297" s="168"/>
    </row>
    <row r="298" spans="1:9" ht="26.25" hidden="1" x14ac:dyDescent="0.25">
      <c r="A298" s="113" t="s">
        <v>79</v>
      </c>
      <c r="B298" s="107" t="s">
        <v>484</v>
      </c>
      <c r="C298" s="107" t="s">
        <v>196</v>
      </c>
      <c r="D298" s="107" t="s">
        <v>201</v>
      </c>
      <c r="E298" s="107" t="s">
        <v>217</v>
      </c>
      <c r="F298" s="107" t="s">
        <v>80</v>
      </c>
      <c r="G298" s="108">
        <v>0</v>
      </c>
      <c r="H298" s="168"/>
      <c r="I298" s="168"/>
    </row>
    <row r="299" spans="1:9" ht="26.25" hidden="1" x14ac:dyDescent="0.25">
      <c r="A299" s="113" t="s">
        <v>218</v>
      </c>
      <c r="B299" s="107" t="s">
        <v>484</v>
      </c>
      <c r="C299" s="107" t="s">
        <v>196</v>
      </c>
      <c r="D299" s="107" t="s">
        <v>201</v>
      </c>
      <c r="E299" s="107" t="s">
        <v>219</v>
      </c>
      <c r="F299" s="107" t="s">
        <v>58</v>
      </c>
      <c r="G299" s="108">
        <f>G300</f>
        <v>0</v>
      </c>
      <c r="H299" s="168"/>
      <c r="I299" s="168"/>
    </row>
    <row r="300" spans="1:9" ht="26.25" hidden="1" x14ac:dyDescent="0.25">
      <c r="A300" s="113" t="s">
        <v>77</v>
      </c>
      <c r="B300" s="107" t="s">
        <v>484</v>
      </c>
      <c r="C300" s="107" t="s">
        <v>196</v>
      </c>
      <c r="D300" s="107" t="s">
        <v>201</v>
      </c>
      <c r="E300" s="107" t="s">
        <v>219</v>
      </c>
      <c r="F300" s="107" t="s">
        <v>78</v>
      </c>
      <c r="G300" s="108">
        <f>G301</f>
        <v>0</v>
      </c>
      <c r="H300" s="168"/>
      <c r="I300" s="168"/>
    </row>
    <row r="301" spans="1:9" ht="26.25" hidden="1" x14ac:dyDescent="0.25">
      <c r="A301" s="113" t="s">
        <v>79</v>
      </c>
      <c r="B301" s="107" t="s">
        <v>484</v>
      </c>
      <c r="C301" s="107" t="s">
        <v>196</v>
      </c>
      <c r="D301" s="107" t="s">
        <v>201</v>
      </c>
      <c r="E301" s="107" t="s">
        <v>219</v>
      </c>
      <c r="F301" s="107" t="s">
        <v>80</v>
      </c>
      <c r="G301" s="108">
        <v>0</v>
      </c>
      <c r="H301" s="168"/>
      <c r="I301" s="168"/>
    </row>
    <row r="302" spans="1:9" ht="41.25" hidden="1" customHeight="1" x14ac:dyDescent="0.25">
      <c r="A302" s="113" t="s">
        <v>159</v>
      </c>
      <c r="B302" s="107" t="s">
        <v>484</v>
      </c>
      <c r="C302" s="107" t="s">
        <v>196</v>
      </c>
      <c r="D302" s="107" t="s">
        <v>201</v>
      </c>
      <c r="E302" s="107" t="s">
        <v>160</v>
      </c>
      <c r="F302" s="107" t="s">
        <v>58</v>
      </c>
      <c r="G302" s="108">
        <f>G303+G307</f>
        <v>0</v>
      </c>
      <c r="H302" s="168"/>
      <c r="I302" s="168"/>
    </row>
    <row r="303" spans="1:9" ht="69" hidden="1" customHeight="1" x14ac:dyDescent="0.25">
      <c r="A303" s="113" t="s">
        <v>490</v>
      </c>
      <c r="B303" s="107" t="s">
        <v>484</v>
      </c>
      <c r="C303" s="107" t="s">
        <v>196</v>
      </c>
      <c r="D303" s="107" t="s">
        <v>201</v>
      </c>
      <c r="E303" s="107" t="s">
        <v>221</v>
      </c>
      <c r="F303" s="107" t="s">
        <v>58</v>
      </c>
      <c r="G303" s="108">
        <f>G304</f>
        <v>0</v>
      </c>
      <c r="H303" s="108">
        <f t="shared" ref="H303:I305" si="39">H304</f>
        <v>0</v>
      </c>
      <c r="I303" s="108">
        <f t="shared" si="39"/>
        <v>0</v>
      </c>
    </row>
    <row r="304" spans="1:9" ht="18.75" hidden="1" customHeight="1" x14ac:dyDescent="0.25">
      <c r="A304" s="113" t="s">
        <v>134</v>
      </c>
      <c r="B304" s="107" t="s">
        <v>484</v>
      </c>
      <c r="C304" s="107" t="s">
        <v>196</v>
      </c>
      <c r="D304" s="107" t="s">
        <v>201</v>
      </c>
      <c r="E304" s="107" t="s">
        <v>222</v>
      </c>
      <c r="F304" s="107" t="s">
        <v>58</v>
      </c>
      <c r="G304" s="108">
        <f>G305</f>
        <v>0</v>
      </c>
      <c r="H304" s="108">
        <f t="shared" si="39"/>
        <v>0</v>
      </c>
      <c r="I304" s="108">
        <f t="shared" si="39"/>
        <v>0</v>
      </c>
    </row>
    <row r="305" spans="1:9" ht="25.5" hidden="1" customHeight="1" x14ac:dyDescent="0.25">
      <c r="A305" s="113" t="s">
        <v>77</v>
      </c>
      <c r="B305" s="107" t="s">
        <v>484</v>
      </c>
      <c r="C305" s="107" t="s">
        <v>196</v>
      </c>
      <c r="D305" s="107" t="s">
        <v>201</v>
      </c>
      <c r="E305" s="107" t="s">
        <v>222</v>
      </c>
      <c r="F305" s="107" t="s">
        <v>78</v>
      </c>
      <c r="G305" s="108">
        <f>G306</f>
        <v>0</v>
      </c>
      <c r="H305" s="108">
        <f t="shared" si="39"/>
        <v>0</v>
      </c>
      <c r="I305" s="108">
        <f t="shared" si="39"/>
        <v>0</v>
      </c>
    </row>
    <row r="306" spans="1:9" ht="27" hidden="1" customHeight="1" x14ac:dyDescent="0.25">
      <c r="A306" s="113" t="s">
        <v>79</v>
      </c>
      <c r="B306" s="107" t="s">
        <v>484</v>
      </c>
      <c r="C306" s="107" t="s">
        <v>196</v>
      </c>
      <c r="D306" s="107" t="s">
        <v>201</v>
      </c>
      <c r="E306" s="107" t="s">
        <v>222</v>
      </c>
      <c r="F306" s="107" t="s">
        <v>80</v>
      </c>
      <c r="G306" s="108"/>
      <c r="H306" s="108"/>
      <c r="I306" s="108"/>
    </row>
    <row r="307" spans="1:9" ht="27" hidden="1" customHeight="1" x14ac:dyDescent="0.25">
      <c r="A307" s="113" t="s">
        <v>223</v>
      </c>
      <c r="B307" s="107" t="s">
        <v>484</v>
      </c>
      <c r="C307" s="107" t="s">
        <v>196</v>
      </c>
      <c r="D307" s="107" t="s">
        <v>201</v>
      </c>
      <c r="E307" s="107" t="s">
        <v>224</v>
      </c>
      <c r="F307" s="107" t="s">
        <v>58</v>
      </c>
      <c r="G307" s="108">
        <f>G308</f>
        <v>0</v>
      </c>
      <c r="H307" s="108"/>
      <c r="I307" s="108"/>
    </row>
    <row r="308" spans="1:9" ht="21" hidden="1" customHeight="1" x14ac:dyDescent="0.25">
      <c r="A308" s="113" t="s">
        <v>134</v>
      </c>
      <c r="B308" s="107" t="s">
        <v>484</v>
      </c>
      <c r="C308" s="107" t="s">
        <v>196</v>
      </c>
      <c r="D308" s="107" t="s">
        <v>201</v>
      </c>
      <c r="E308" s="107" t="s">
        <v>225</v>
      </c>
      <c r="F308" s="107" t="s">
        <v>58</v>
      </c>
      <c r="G308" s="108">
        <f>G309</f>
        <v>0</v>
      </c>
      <c r="H308" s="108"/>
      <c r="I308" s="108"/>
    </row>
    <row r="309" spans="1:9" ht="27" hidden="1" customHeight="1" x14ac:dyDescent="0.25">
      <c r="A309" s="113" t="s">
        <v>77</v>
      </c>
      <c r="B309" s="107" t="s">
        <v>484</v>
      </c>
      <c r="C309" s="107" t="s">
        <v>196</v>
      </c>
      <c r="D309" s="107" t="s">
        <v>201</v>
      </c>
      <c r="E309" s="107" t="s">
        <v>225</v>
      </c>
      <c r="F309" s="107" t="s">
        <v>78</v>
      </c>
      <c r="G309" s="108">
        <f>G315</f>
        <v>0</v>
      </c>
      <c r="H309" s="108"/>
      <c r="I309" s="108"/>
    </row>
    <row r="310" spans="1:9" ht="44.25" customHeight="1" x14ac:dyDescent="0.25">
      <c r="A310" s="113" t="s">
        <v>159</v>
      </c>
      <c r="B310" s="107" t="s">
        <v>484</v>
      </c>
      <c r="C310" s="107" t="s">
        <v>196</v>
      </c>
      <c r="D310" s="107" t="s">
        <v>201</v>
      </c>
      <c r="E310" s="107" t="s">
        <v>160</v>
      </c>
      <c r="F310" s="107" t="s">
        <v>58</v>
      </c>
      <c r="G310" s="108">
        <f>G311+G316</f>
        <v>512</v>
      </c>
      <c r="H310" s="108">
        <f t="shared" ref="H310:I310" si="40">H311+H316</f>
        <v>0</v>
      </c>
      <c r="I310" s="108">
        <f t="shared" si="40"/>
        <v>0</v>
      </c>
    </row>
    <row r="311" spans="1:9" ht="73.5" customHeight="1" x14ac:dyDescent="0.25">
      <c r="A311" s="113" t="s">
        <v>220</v>
      </c>
      <c r="B311" s="107" t="s">
        <v>484</v>
      </c>
      <c r="C311" s="107" t="s">
        <v>196</v>
      </c>
      <c r="D311" s="107" t="s">
        <v>201</v>
      </c>
      <c r="E311" s="107" t="s">
        <v>221</v>
      </c>
      <c r="F311" s="107" t="s">
        <v>58</v>
      </c>
      <c r="G311" s="108">
        <f>G312</f>
        <v>463</v>
      </c>
      <c r="H311" s="108">
        <f t="shared" ref="H311:I313" si="41">H312</f>
        <v>0</v>
      </c>
      <c r="I311" s="108">
        <f t="shared" si="41"/>
        <v>0</v>
      </c>
    </row>
    <row r="312" spans="1:9" ht="27" customHeight="1" x14ac:dyDescent="0.25">
      <c r="A312" s="113" t="s">
        <v>134</v>
      </c>
      <c r="B312" s="107" t="s">
        <v>484</v>
      </c>
      <c r="C312" s="107" t="s">
        <v>196</v>
      </c>
      <c r="D312" s="107" t="s">
        <v>201</v>
      </c>
      <c r="E312" s="107" t="s">
        <v>222</v>
      </c>
      <c r="F312" s="107" t="s">
        <v>58</v>
      </c>
      <c r="G312" s="108">
        <f>G313</f>
        <v>463</v>
      </c>
      <c r="H312" s="108">
        <f t="shared" si="41"/>
        <v>0</v>
      </c>
      <c r="I312" s="108">
        <f t="shared" si="41"/>
        <v>0</v>
      </c>
    </row>
    <row r="313" spans="1:9" ht="27" customHeight="1" x14ac:dyDescent="0.25">
      <c r="A313" s="113" t="s">
        <v>77</v>
      </c>
      <c r="B313" s="107" t="s">
        <v>484</v>
      </c>
      <c r="C313" s="107" t="s">
        <v>196</v>
      </c>
      <c r="D313" s="107" t="s">
        <v>201</v>
      </c>
      <c r="E313" s="107" t="s">
        <v>222</v>
      </c>
      <c r="F313" s="107" t="s">
        <v>78</v>
      </c>
      <c r="G313" s="108">
        <f>G314</f>
        <v>463</v>
      </c>
      <c r="H313" s="108">
        <f t="shared" si="41"/>
        <v>0</v>
      </c>
      <c r="I313" s="108">
        <f t="shared" si="41"/>
        <v>0</v>
      </c>
    </row>
    <row r="314" spans="1:9" ht="27" customHeight="1" x14ac:dyDescent="0.25">
      <c r="A314" s="113" t="s">
        <v>79</v>
      </c>
      <c r="B314" s="107" t="s">
        <v>484</v>
      </c>
      <c r="C314" s="107" t="s">
        <v>196</v>
      </c>
      <c r="D314" s="107" t="s">
        <v>201</v>
      </c>
      <c r="E314" s="107" t="s">
        <v>222</v>
      </c>
      <c r="F314" s="107" t="s">
        <v>80</v>
      </c>
      <c r="G314" s="108">
        <v>463</v>
      </c>
      <c r="H314" s="108">
        <v>0</v>
      </c>
      <c r="I314" s="108">
        <v>0</v>
      </c>
    </row>
    <row r="315" spans="1:9" ht="27" hidden="1" customHeight="1" x14ac:dyDescent="0.25">
      <c r="A315" s="113" t="s">
        <v>79</v>
      </c>
      <c r="B315" s="107" t="s">
        <v>484</v>
      </c>
      <c r="C315" s="107" t="s">
        <v>196</v>
      </c>
      <c r="D315" s="107" t="s">
        <v>201</v>
      </c>
      <c r="E315" s="107" t="s">
        <v>225</v>
      </c>
      <c r="F315" s="107" t="s">
        <v>80</v>
      </c>
      <c r="G315" s="108"/>
      <c r="H315" s="108"/>
      <c r="I315" s="108"/>
    </row>
    <row r="316" spans="1:9" ht="42.75" customHeight="1" x14ac:dyDescent="0.25">
      <c r="A316" s="113" t="s">
        <v>223</v>
      </c>
      <c r="B316" s="107" t="s">
        <v>484</v>
      </c>
      <c r="C316" s="107" t="s">
        <v>196</v>
      </c>
      <c r="D316" s="107" t="s">
        <v>201</v>
      </c>
      <c r="E316" s="107" t="s">
        <v>224</v>
      </c>
      <c r="F316" s="107" t="s">
        <v>58</v>
      </c>
      <c r="G316" s="108">
        <f>G317</f>
        <v>49</v>
      </c>
      <c r="H316" s="108">
        <f t="shared" ref="H316:I318" si="42">H317</f>
        <v>0</v>
      </c>
      <c r="I316" s="108">
        <f t="shared" si="42"/>
        <v>0</v>
      </c>
    </row>
    <row r="317" spans="1:9" ht="24" customHeight="1" x14ac:dyDescent="0.25">
      <c r="A317" s="113" t="s">
        <v>134</v>
      </c>
      <c r="B317" s="107" t="s">
        <v>484</v>
      </c>
      <c r="C317" s="107" t="s">
        <v>196</v>
      </c>
      <c r="D317" s="107" t="s">
        <v>201</v>
      </c>
      <c r="E317" s="107" t="s">
        <v>225</v>
      </c>
      <c r="F317" s="107" t="s">
        <v>58</v>
      </c>
      <c r="G317" s="108">
        <f>G318</f>
        <v>49</v>
      </c>
      <c r="H317" s="108">
        <f t="shared" si="42"/>
        <v>0</v>
      </c>
      <c r="I317" s="108">
        <f t="shared" si="42"/>
        <v>0</v>
      </c>
    </row>
    <row r="318" spans="1:9" ht="27" customHeight="1" x14ac:dyDescent="0.25">
      <c r="A318" s="113" t="s">
        <v>77</v>
      </c>
      <c r="B318" s="107" t="s">
        <v>484</v>
      </c>
      <c r="C318" s="107" t="s">
        <v>196</v>
      </c>
      <c r="D318" s="107" t="s">
        <v>201</v>
      </c>
      <c r="E318" s="107" t="s">
        <v>225</v>
      </c>
      <c r="F318" s="107" t="s">
        <v>78</v>
      </c>
      <c r="G318" s="108">
        <f>G319</f>
        <v>49</v>
      </c>
      <c r="H318" s="108">
        <f t="shared" si="42"/>
        <v>0</v>
      </c>
      <c r="I318" s="108">
        <f t="shared" si="42"/>
        <v>0</v>
      </c>
    </row>
    <row r="319" spans="1:9" ht="27" customHeight="1" x14ac:dyDescent="0.25">
      <c r="A319" s="113" t="s">
        <v>79</v>
      </c>
      <c r="B319" s="107" t="s">
        <v>484</v>
      </c>
      <c r="C319" s="107" t="s">
        <v>196</v>
      </c>
      <c r="D319" s="107" t="s">
        <v>201</v>
      </c>
      <c r="E319" s="107" t="s">
        <v>225</v>
      </c>
      <c r="F319" s="107" t="s">
        <v>80</v>
      </c>
      <c r="G319" s="108">
        <v>49</v>
      </c>
      <c r="H319" s="108">
        <v>0</v>
      </c>
      <c r="I319" s="108">
        <v>0</v>
      </c>
    </row>
    <row r="320" spans="1:9" ht="57.75" customHeight="1" x14ac:dyDescent="0.25">
      <c r="A320" s="113" t="s">
        <v>749</v>
      </c>
      <c r="B320" s="107" t="s">
        <v>484</v>
      </c>
      <c r="C320" s="107" t="s">
        <v>196</v>
      </c>
      <c r="D320" s="107" t="s">
        <v>201</v>
      </c>
      <c r="E320" s="107" t="s">
        <v>746</v>
      </c>
      <c r="F320" s="107" t="s">
        <v>58</v>
      </c>
      <c r="G320" s="108">
        <f>G321</f>
        <v>0</v>
      </c>
      <c r="H320" s="108">
        <f>H321+H326+H329</f>
        <v>2262.5</v>
      </c>
      <c r="I320" s="108">
        <f>I321+I326+I329</f>
        <v>2251.5</v>
      </c>
    </row>
    <row r="321" spans="1:9" ht="27" customHeight="1" x14ac:dyDescent="0.25">
      <c r="A321" s="113" t="s">
        <v>190</v>
      </c>
      <c r="B321" s="107" t="s">
        <v>484</v>
      </c>
      <c r="C321" s="107" t="s">
        <v>196</v>
      </c>
      <c r="D321" s="107" t="s">
        <v>201</v>
      </c>
      <c r="E321" s="107" t="s">
        <v>801</v>
      </c>
      <c r="F321" s="107" t="s">
        <v>58</v>
      </c>
      <c r="G321" s="108">
        <f>G322+G324+G327</f>
        <v>0</v>
      </c>
      <c r="H321" s="108">
        <f>H322+H324</f>
        <v>2209.5</v>
      </c>
      <c r="I321" s="108">
        <f>I322+I324</f>
        <v>2198.5</v>
      </c>
    </row>
    <row r="322" spans="1:9" ht="27" customHeight="1" x14ac:dyDescent="0.25">
      <c r="A322" s="113" t="s">
        <v>67</v>
      </c>
      <c r="B322" s="107" t="s">
        <v>484</v>
      </c>
      <c r="C322" s="107" t="s">
        <v>196</v>
      </c>
      <c r="D322" s="107" t="s">
        <v>201</v>
      </c>
      <c r="E322" s="107" t="s">
        <v>801</v>
      </c>
      <c r="F322" s="107" t="s">
        <v>68</v>
      </c>
      <c r="G322" s="108">
        <f>G323</f>
        <v>0</v>
      </c>
      <c r="H322" s="108">
        <f>H323</f>
        <v>2198.5</v>
      </c>
      <c r="I322" s="108">
        <f>I323</f>
        <v>2198.5</v>
      </c>
    </row>
    <row r="323" spans="1:9" ht="27" customHeight="1" x14ac:dyDescent="0.25">
      <c r="A323" s="113" t="s">
        <v>192</v>
      </c>
      <c r="B323" s="107" t="s">
        <v>484</v>
      </c>
      <c r="C323" s="107" t="s">
        <v>196</v>
      </c>
      <c r="D323" s="107" t="s">
        <v>201</v>
      </c>
      <c r="E323" s="107" t="s">
        <v>801</v>
      </c>
      <c r="F323" s="107" t="s">
        <v>193</v>
      </c>
      <c r="G323" s="108">
        <v>0</v>
      </c>
      <c r="H323" s="108">
        <v>2198.5</v>
      </c>
      <c r="I323" s="108">
        <v>2198.5</v>
      </c>
    </row>
    <row r="324" spans="1:9" ht="27" customHeight="1" x14ac:dyDescent="0.25">
      <c r="A324" s="113" t="s">
        <v>77</v>
      </c>
      <c r="B324" s="107" t="s">
        <v>484</v>
      </c>
      <c r="C324" s="107" t="s">
        <v>196</v>
      </c>
      <c r="D324" s="107" t="s">
        <v>201</v>
      </c>
      <c r="E324" s="107" t="s">
        <v>801</v>
      </c>
      <c r="F324" s="107" t="s">
        <v>78</v>
      </c>
      <c r="G324" s="108">
        <f>G325</f>
        <v>0</v>
      </c>
      <c r="H324" s="108">
        <f>H325</f>
        <v>11</v>
      </c>
      <c r="I324" s="108">
        <f>I325</f>
        <v>0</v>
      </c>
    </row>
    <row r="325" spans="1:9" ht="27" customHeight="1" x14ac:dyDescent="0.25">
      <c r="A325" s="113" t="s">
        <v>79</v>
      </c>
      <c r="B325" s="107" t="s">
        <v>484</v>
      </c>
      <c r="C325" s="107" t="s">
        <v>196</v>
      </c>
      <c r="D325" s="107" t="s">
        <v>201</v>
      </c>
      <c r="E325" s="107" t="s">
        <v>801</v>
      </c>
      <c r="F325" s="107" t="s">
        <v>80</v>
      </c>
      <c r="G325" s="108">
        <v>0</v>
      </c>
      <c r="H325" s="108">
        <v>11</v>
      </c>
      <c r="I325" s="108">
        <v>0</v>
      </c>
    </row>
    <row r="326" spans="1:9" ht="27" customHeight="1" x14ac:dyDescent="0.25">
      <c r="A326" s="113" t="s">
        <v>188</v>
      </c>
      <c r="B326" s="107" t="s">
        <v>484</v>
      </c>
      <c r="C326" s="107" t="s">
        <v>196</v>
      </c>
      <c r="D326" s="107" t="s">
        <v>201</v>
      </c>
      <c r="E326" s="107" t="s">
        <v>802</v>
      </c>
      <c r="F326" s="107" t="s">
        <v>58</v>
      </c>
      <c r="G326" s="108">
        <v>0</v>
      </c>
      <c r="H326" s="108">
        <f>H327</f>
        <v>4</v>
      </c>
      <c r="I326" s="108">
        <f>I327</f>
        <v>4</v>
      </c>
    </row>
    <row r="327" spans="1:9" ht="20.25" customHeight="1" x14ac:dyDescent="0.25">
      <c r="A327" s="113" t="s">
        <v>81</v>
      </c>
      <c r="B327" s="107" t="s">
        <v>484</v>
      </c>
      <c r="C327" s="107" t="s">
        <v>196</v>
      </c>
      <c r="D327" s="107" t="s">
        <v>201</v>
      </c>
      <c r="E327" s="107" t="s">
        <v>802</v>
      </c>
      <c r="F327" s="107" t="s">
        <v>82</v>
      </c>
      <c r="G327" s="108">
        <f>G328</f>
        <v>0</v>
      </c>
      <c r="H327" s="108">
        <f>H328</f>
        <v>4</v>
      </c>
      <c r="I327" s="108">
        <f>I328</f>
        <v>4</v>
      </c>
    </row>
    <row r="328" spans="1:9" ht="18.75" customHeight="1" x14ac:dyDescent="0.25">
      <c r="A328" s="113" t="s">
        <v>83</v>
      </c>
      <c r="B328" s="107" t="s">
        <v>484</v>
      </c>
      <c r="C328" s="107" t="s">
        <v>196</v>
      </c>
      <c r="D328" s="107" t="s">
        <v>201</v>
      </c>
      <c r="E328" s="107" t="s">
        <v>802</v>
      </c>
      <c r="F328" s="107" t="s">
        <v>84</v>
      </c>
      <c r="G328" s="108">
        <v>0</v>
      </c>
      <c r="H328" s="108">
        <v>4</v>
      </c>
      <c r="I328" s="108">
        <v>4</v>
      </c>
    </row>
    <row r="329" spans="1:9" ht="21.75" customHeight="1" x14ac:dyDescent="0.25">
      <c r="A329" s="113" t="s">
        <v>134</v>
      </c>
      <c r="B329" s="107" t="s">
        <v>484</v>
      </c>
      <c r="C329" s="107" t="s">
        <v>196</v>
      </c>
      <c r="D329" s="107" t="s">
        <v>201</v>
      </c>
      <c r="E329" s="107" t="s">
        <v>747</v>
      </c>
      <c r="F329" s="107" t="s">
        <v>58</v>
      </c>
      <c r="G329" s="108">
        <v>0</v>
      </c>
      <c r="H329" s="108">
        <f>H330</f>
        <v>49</v>
      </c>
      <c r="I329" s="108">
        <f>I330</f>
        <v>49</v>
      </c>
    </row>
    <row r="330" spans="1:9" ht="27" customHeight="1" x14ac:dyDescent="0.25">
      <c r="A330" s="113" t="s">
        <v>77</v>
      </c>
      <c r="B330" s="107" t="s">
        <v>484</v>
      </c>
      <c r="C330" s="107" t="s">
        <v>196</v>
      </c>
      <c r="D330" s="107" t="s">
        <v>201</v>
      </c>
      <c r="E330" s="107" t="s">
        <v>747</v>
      </c>
      <c r="F330" s="107" t="s">
        <v>78</v>
      </c>
      <c r="G330" s="108">
        <v>0</v>
      </c>
      <c r="H330" s="108">
        <f>H331</f>
        <v>49</v>
      </c>
      <c r="I330" s="108">
        <f>I331</f>
        <v>49</v>
      </c>
    </row>
    <row r="331" spans="1:9" ht="27" customHeight="1" x14ac:dyDescent="0.25">
      <c r="A331" s="113" t="s">
        <v>79</v>
      </c>
      <c r="B331" s="107" t="s">
        <v>484</v>
      </c>
      <c r="C331" s="107" t="s">
        <v>196</v>
      </c>
      <c r="D331" s="107" t="s">
        <v>201</v>
      </c>
      <c r="E331" s="107" t="s">
        <v>747</v>
      </c>
      <c r="F331" s="107" t="s">
        <v>80</v>
      </c>
      <c r="G331" s="108">
        <v>0</v>
      </c>
      <c r="H331" s="108">
        <v>49</v>
      </c>
      <c r="I331" s="108">
        <v>49</v>
      </c>
    </row>
    <row r="332" spans="1:9" s="31" customFormat="1" ht="15" x14ac:dyDescent="0.25">
      <c r="A332" s="113" t="s">
        <v>226</v>
      </c>
      <c r="B332" s="107" t="s">
        <v>484</v>
      </c>
      <c r="C332" s="107" t="s">
        <v>72</v>
      </c>
      <c r="D332" s="107" t="s">
        <v>56</v>
      </c>
      <c r="E332" s="107" t="s">
        <v>57</v>
      </c>
      <c r="F332" s="107" t="s">
        <v>58</v>
      </c>
      <c r="G332" s="108">
        <f>G333+G342+G392</f>
        <v>5934.7999999999993</v>
      </c>
      <c r="H332" s="108">
        <f>H333+H342+H392</f>
        <v>3384.2999999999997</v>
      </c>
      <c r="I332" s="108">
        <f>I333+I342+I392</f>
        <v>2166.7999999999997</v>
      </c>
    </row>
    <row r="333" spans="1:9" s="31" customFormat="1" ht="15" x14ac:dyDescent="0.25">
      <c r="A333" s="113" t="s">
        <v>227</v>
      </c>
      <c r="B333" s="107" t="s">
        <v>484</v>
      </c>
      <c r="C333" s="107" t="s">
        <v>72</v>
      </c>
      <c r="D333" s="107" t="s">
        <v>101</v>
      </c>
      <c r="E333" s="107" t="s">
        <v>57</v>
      </c>
      <c r="F333" s="107" t="s">
        <v>58</v>
      </c>
      <c r="G333" s="108">
        <f t="shared" ref="G333:I334" si="43">G334</f>
        <v>48.7</v>
      </c>
      <c r="H333" s="108">
        <f t="shared" si="43"/>
        <v>48.7</v>
      </c>
      <c r="I333" s="108">
        <f t="shared" si="43"/>
        <v>48.7</v>
      </c>
    </row>
    <row r="334" spans="1:9" s="31" customFormat="1" ht="26.25" x14ac:dyDescent="0.25">
      <c r="A334" s="113" t="s">
        <v>61</v>
      </c>
      <c r="B334" s="107" t="s">
        <v>484</v>
      </c>
      <c r="C334" s="107" t="s">
        <v>72</v>
      </c>
      <c r="D334" s="107" t="s">
        <v>101</v>
      </c>
      <c r="E334" s="107" t="s">
        <v>62</v>
      </c>
      <c r="F334" s="107" t="s">
        <v>58</v>
      </c>
      <c r="G334" s="108">
        <f t="shared" si="43"/>
        <v>48.7</v>
      </c>
      <c r="H334" s="108">
        <f t="shared" si="43"/>
        <v>48.7</v>
      </c>
      <c r="I334" s="108">
        <f t="shared" si="43"/>
        <v>48.7</v>
      </c>
    </row>
    <row r="335" spans="1:9" s="31" customFormat="1" ht="26.25" x14ac:dyDescent="0.25">
      <c r="A335" s="113" t="s">
        <v>63</v>
      </c>
      <c r="B335" s="107" t="s">
        <v>484</v>
      </c>
      <c r="C335" s="107" t="s">
        <v>72</v>
      </c>
      <c r="D335" s="107" t="s">
        <v>101</v>
      </c>
      <c r="E335" s="107" t="s">
        <v>64</v>
      </c>
      <c r="F335" s="107" t="s">
        <v>58</v>
      </c>
      <c r="G335" s="108">
        <f>G339</f>
        <v>48.7</v>
      </c>
      <c r="H335" s="108">
        <f>H339</f>
        <v>48.7</v>
      </c>
      <c r="I335" s="108">
        <f>I339</f>
        <v>48.7</v>
      </c>
    </row>
    <row r="336" spans="1:9" s="31" customFormat="1" ht="30" hidden="1" customHeight="1" x14ac:dyDescent="0.25">
      <c r="A336" s="113" t="s">
        <v>228</v>
      </c>
      <c r="B336" s="107" t="s">
        <v>484</v>
      </c>
      <c r="C336" s="107" t="s">
        <v>72</v>
      </c>
      <c r="D336" s="107" t="s">
        <v>101</v>
      </c>
      <c r="E336" s="107" t="s">
        <v>229</v>
      </c>
      <c r="F336" s="107" t="s">
        <v>58</v>
      </c>
      <c r="G336" s="108">
        <f t="shared" ref="G336:I337" si="44">G337</f>
        <v>0</v>
      </c>
      <c r="H336" s="108">
        <f t="shared" si="44"/>
        <v>0</v>
      </c>
      <c r="I336" s="108">
        <f t="shared" si="44"/>
        <v>0</v>
      </c>
    </row>
    <row r="337" spans="1:9" s="31" customFormat="1" ht="26.25" hidden="1" x14ac:dyDescent="0.25">
      <c r="A337" s="113" t="s">
        <v>77</v>
      </c>
      <c r="B337" s="107" t="s">
        <v>484</v>
      </c>
      <c r="C337" s="107" t="s">
        <v>72</v>
      </c>
      <c r="D337" s="107" t="s">
        <v>101</v>
      </c>
      <c r="E337" s="107" t="s">
        <v>229</v>
      </c>
      <c r="F337" s="107" t="s">
        <v>78</v>
      </c>
      <c r="G337" s="108">
        <f t="shared" si="44"/>
        <v>0</v>
      </c>
      <c r="H337" s="108">
        <f t="shared" si="44"/>
        <v>0</v>
      </c>
      <c r="I337" s="108">
        <f t="shared" si="44"/>
        <v>0</v>
      </c>
    </row>
    <row r="338" spans="1:9" s="31" customFormat="1" ht="26.25" hidden="1" x14ac:dyDescent="0.25">
      <c r="A338" s="113" t="s">
        <v>79</v>
      </c>
      <c r="B338" s="107" t="s">
        <v>484</v>
      </c>
      <c r="C338" s="107" t="s">
        <v>72</v>
      </c>
      <c r="D338" s="107" t="s">
        <v>101</v>
      </c>
      <c r="E338" s="107" t="s">
        <v>229</v>
      </c>
      <c r="F338" s="107" t="s">
        <v>80</v>
      </c>
      <c r="G338" s="108">
        <v>0</v>
      </c>
      <c r="H338" s="108">
        <v>0</v>
      </c>
      <c r="I338" s="108">
        <v>0</v>
      </c>
    </row>
    <row r="339" spans="1:9" s="31" customFormat="1" ht="26.25" x14ac:dyDescent="0.25">
      <c r="A339" s="113" t="s">
        <v>230</v>
      </c>
      <c r="B339" s="107" t="s">
        <v>484</v>
      </c>
      <c r="C339" s="107" t="s">
        <v>72</v>
      </c>
      <c r="D339" s="107" t="s">
        <v>101</v>
      </c>
      <c r="E339" s="107" t="s">
        <v>231</v>
      </c>
      <c r="F339" s="107" t="s">
        <v>58</v>
      </c>
      <c r="G339" s="108">
        <f t="shared" ref="G339:I340" si="45">G340</f>
        <v>48.7</v>
      </c>
      <c r="H339" s="108">
        <f t="shared" si="45"/>
        <v>48.7</v>
      </c>
      <c r="I339" s="108">
        <f t="shared" si="45"/>
        <v>48.7</v>
      </c>
    </row>
    <row r="340" spans="1:9" s="31" customFormat="1" ht="28.5" customHeight="1" x14ac:dyDescent="0.25">
      <c r="A340" s="113" t="s">
        <v>77</v>
      </c>
      <c r="B340" s="107" t="s">
        <v>484</v>
      </c>
      <c r="C340" s="107" t="s">
        <v>72</v>
      </c>
      <c r="D340" s="107" t="s">
        <v>101</v>
      </c>
      <c r="E340" s="107" t="s">
        <v>231</v>
      </c>
      <c r="F340" s="107" t="s">
        <v>78</v>
      </c>
      <c r="G340" s="108">
        <f t="shared" si="45"/>
        <v>48.7</v>
      </c>
      <c r="H340" s="108">
        <f t="shared" si="45"/>
        <v>48.7</v>
      </c>
      <c r="I340" s="108">
        <f t="shared" si="45"/>
        <v>48.7</v>
      </c>
    </row>
    <row r="341" spans="1:9" s="31" customFormat="1" ht="29.25" customHeight="1" x14ac:dyDescent="0.25">
      <c r="A341" s="113" t="s">
        <v>79</v>
      </c>
      <c r="B341" s="107" t="s">
        <v>484</v>
      </c>
      <c r="C341" s="107" t="s">
        <v>72</v>
      </c>
      <c r="D341" s="107" t="s">
        <v>101</v>
      </c>
      <c r="E341" s="107" t="s">
        <v>231</v>
      </c>
      <c r="F341" s="107" t="s">
        <v>80</v>
      </c>
      <c r="G341" s="108">
        <v>48.7</v>
      </c>
      <c r="H341" s="108">
        <v>48.7</v>
      </c>
      <c r="I341" s="108">
        <v>48.7</v>
      </c>
    </row>
    <row r="342" spans="1:9" s="31" customFormat="1" ht="19.5" customHeight="1" x14ac:dyDescent="0.25">
      <c r="A342" s="113" t="s">
        <v>232</v>
      </c>
      <c r="B342" s="107" t="s">
        <v>484</v>
      </c>
      <c r="C342" s="107" t="s">
        <v>72</v>
      </c>
      <c r="D342" s="107" t="s">
        <v>201</v>
      </c>
      <c r="E342" s="107" t="s">
        <v>57</v>
      </c>
      <c r="F342" s="107" t="s">
        <v>58</v>
      </c>
      <c r="G342" s="108">
        <f>G346+G355+G383+G373</f>
        <v>5686.0999999999995</v>
      </c>
      <c r="H342" s="108">
        <f>H346+H355+H378+H383</f>
        <v>3135.6</v>
      </c>
      <c r="I342" s="108">
        <f>I346+I355+I378</f>
        <v>2058.1</v>
      </c>
    </row>
    <row r="343" spans="1:9" s="31" customFormat="1" ht="31.5" hidden="1" customHeight="1" x14ac:dyDescent="0.25">
      <c r="A343" s="113" t="s">
        <v>233</v>
      </c>
      <c r="B343" s="107" t="s">
        <v>484</v>
      </c>
      <c r="C343" s="107" t="s">
        <v>72</v>
      </c>
      <c r="D343" s="107" t="s">
        <v>201</v>
      </c>
      <c r="E343" s="107" t="s">
        <v>234</v>
      </c>
      <c r="F343" s="107" t="s">
        <v>58</v>
      </c>
      <c r="G343" s="108">
        <f>G344</f>
        <v>0</v>
      </c>
      <c r="H343" s="168"/>
      <c r="I343" s="168"/>
    </row>
    <row r="344" spans="1:9" s="31" customFormat="1" ht="27" hidden="1" customHeight="1" x14ac:dyDescent="0.25">
      <c r="A344" s="113" t="s">
        <v>105</v>
      </c>
      <c r="B344" s="107" t="s">
        <v>484</v>
      </c>
      <c r="C344" s="107" t="s">
        <v>72</v>
      </c>
      <c r="D344" s="107" t="s">
        <v>201</v>
      </c>
      <c r="E344" s="107" t="s">
        <v>234</v>
      </c>
      <c r="F344" s="107" t="s">
        <v>78</v>
      </c>
      <c r="G344" s="108">
        <f>G345</f>
        <v>0</v>
      </c>
      <c r="H344" s="168"/>
      <c r="I344" s="168"/>
    </row>
    <row r="345" spans="1:9" s="31" customFormat="1" ht="30.75" hidden="1" customHeight="1" x14ac:dyDescent="0.25">
      <c r="A345" s="113" t="s">
        <v>79</v>
      </c>
      <c r="B345" s="107" t="s">
        <v>484</v>
      </c>
      <c r="C345" s="107" t="s">
        <v>72</v>
      </c>
      <c r="D345" s="107" t="s">
        <v>201</v>
      </c>
      <c r="E345" s="107" t="s">
        <v>234</v>
      </c>
      <c r="F345" s="107" t="s">
        <v>80</v>
      </c>
      <c r="G345" s="108">
        <v>0</v>
      </c>
      <c r="H345" s="168"/>
      <c r="I345" s="168"/>
    </row>
    <row r="346" spans="1:9" s="31" customFormat="1" ht="42" customHeight="1" x14ac:dyDescent="0.25">
      <c r="A346" s="113" t="s">
        <v>752</v>
      </c>
      <c r="B346" s="107" t="s">
        <v>484</v>
      </c>
      <c r="C346" s="107" t="s">
        <v>72</v>
      </c>
      <c r="D346" s="107" t="s">
        <v>201</v>
      </c>
      <c r="E346" s="107" t="s">
        <v>236</v>
      </c>
      <c r="F346" s="107" t="s">
        <v>58</v>
      </c>
      <c r="G346" s="108">
        <f>G347+G351</f>
        <v>100</v>
      </c>
      <c r="H346" s="108">
        <f>H347</f>
        <v>100</v>
      </c>
      <c r="I346" s="108">
        <f>I347+I351</f>
        <v>100</v>
      </c>
    </row>
    <row r="347" spans="1:9" s="31" customFormat="1" ht="41.25" customHeight="1" x14ac:dyDescent="0.25">
      <c r="A347" s="113" t="s">
        <v>753</v>
      </c>
      <c r="B347" s="107" t="s">
        <v>484</v>
      </c>
      <c r="C347" s="107" t="s">
        <v>72</v>
      </c>
      <c r="D347" s="107" t="s">
        <v>201</v>
      </c>
      <c r="E347" s="107" t="s">
        <v>237</v>
      </c>
      <c r="F347" s="107" t="s">
        <v>58</v>
      </c>
      <c r="G347" s="108">
        <f>G348</f>
        <v>100</v>
      </c>
      <c r="H347" s="108">
        <f t="shared" ref="H347:I349" si="46">H348</f>
        <v>100</v>
      </c>
      <c r="I347" s="108">
        <f t="shared" si="46"/>
        <v>100</v>
      </c>
    </row>
    <row r="348" spans="1:9" s="31" customFormat="1" ht="16.5" customHeight="1" x14ac:dyDescent="0.25">
      <c r="A348" s="113" t="s">
        <v>134</v>
      </c>
      <c r="B348" s="107" t="s">
        <v>484</v>
      </c>
      <c r="C348" s="107" t="s">
        <v>72</v>
      </c>
      <c r="D348" s="107" t="s">
        <v>201</v>
      </c>
      <c r="E348" s="107" t="s">
        <v>238</v>
      </c>
      <c r="F348" s="107" t="s">
        <v>58</v>
      </c>
      <c r="G348" s="108">
        <f>G349</f>
        <v>100</v>
      </c>
      <c r="H348" s="108">
        <f t="shared" si="46"/>
        <v>100</v>
      </c>
      <c r="I348" s="108">
        <f t="shared" si="46"/>
        <v>100</v>
      </c>
    </row>
    <row r="349" spans="1:9" s="31" customFormat="1" ht="30.75" customHeight="1" x14ac:dyDescent="0.25">
      <c r="A349" s="113" t="s">
        <v>77</v>
      </c>
      <c r="B349" s="107" t="s">
        <v>484</v>
      </c>
      <c r="C349" s="107" t="s">
        <v>72</v>
      </c>
      <c r="D349" s="107" t="s">
        <v>201</v>
      </c>
      <c r="E349" s="107" t="s">
        <v>238</v>
      </c>
      <c r="F349" s="107" t="s">
        <v>78</v>
      </c>
      <c r="G349" s="108">
        <f>G350</f>
        <v>100</v>
      </c>
      <c r="H349" s="108">
        <f t="shared" si="46"/>
        <v>100</v>
      </c>
      <c r="I349" s="108">
        <f t="shared" si="46"/>
        <v>100</v>
      </c>
    </row>
    <row r="350" spans="1:9" s="31" customFormat="1" ht="30.75" customHeight="1" x14ac:dyDescent="0.25">
      <c r="A350" s="113" t="s">
        <v>79</v>
      </c>
      <c r="B350" s="107" t="s">
        <v>484</v>
      </c>
      <c r="C350" s="107" t="s">
        <v>72</v>
      </c>
      <c r="D350" s="107" t="s">
        <v>201</v>
      </c>
      <c r="E350" s="107" t="s">
        <v>238</v>
      </c>
      <c r="F350" s="107" t="s">
        <v>80</v>
      </c>
      <c r="G350" s="108">
        <v>100</v>
      </c>
      <c r="H350" s="108">
        <v>100</v>
      </c>
      <c r="I350" s="108">
        <v>100</v>
      </c>
    </row>
    <row r="351" spans="1:9" s="31" customFormat="1" ht="40.5" hidden="1" customHeight="1" x14ac:dyDescent="0.25">
      <c r="A351" s="113" t="s">
        <v>239</v>
      </c>
      <c r="B351" s="107" t="s">
        <v>484</v>
      </c>
      <c r="C351" s="107" t="s">
        <v>72</v>
      </c>
      <c r="D351" s="107" t="s">
        <v>201</v>
      </c>
      <c r="E351" s="107" t="s">
        <v>240</v>
      </c>
      <c r="F351" s="107" t="s">
        <v>58</v>
      </c>
      <c r="G351" s="108">
        <f>G352</f>
        <v>0</v>
      </c>
      <c r="H351" s="168"/>
      <c r="I351" s="168"/>
    </row>
    <row r="352" spans="1:9" s="31" customFormat="1" ht="22.5" hidden="1" customHeight="1" x14ac:dyDescent="0.25">
      <c r="A352" s="113" t="s">
        <v>134</v>
      </c>
      <c r="B352" s="107" t="s">
        <v>484</v>
      </c>
      <c r="C352" s="107" t="s">
        <v>72</v>
      </c>
      <c r="D352" s="107" t="s">
        <v>201</v>
      </c>
      <c r="E352" s="107" t="s">
        <v>241</v>
      </c>
      <c r="F352" s="107" t="s">
        <v>58</v>
      </c>
      <c r="G352" s="108">
        <f>G353</f>
        <v>0</v>
      </c>
      <c r="H352" s="168"/>
      <c r="I352" s="168"/>
    </row>
    <row r="353" spans="1:9" s="31" customFormat="1" ht="30.75" hidden="1" customHeight="1" x14ac:dyDescent="0.25">
      <c r="A353" s="113" t="s">
        <v>77</v>
      </c>
      <c r="B353" s="107" t="s">
        <v>484</v>
      </c>
      <c r="C353" s="107" t="s">
        <v>72</v>
      </c>
      <c r="D353" s="107" t="s">
        <v>201</v>
      </c>
      <c r="E353" s="107" t="s">
        <v>241</v>
      </c>
      <c r="F353" s="107" t="s">
        <v>78</v>
      </c>
      <c r="G353" s="108">
        <f>G354</f>
        <v>0</v>
      </c>
      <c r="H353" s="168"/>
      <c r="I353" s="168"/>
    </row>
    <row r="354" spans="1:9" s="31" customFormat="1" ht="30.75" hidden="1" customHeight="1" x14ac:dyDescent="0.25">
      <c r="A354" s="113" t="s">
        <v>79</v>
      </c>
      <c r="B354" s="107" t="s">
        <v>484</v>
      </c>
      <c r="C354" s="107" t="s">
        <v>72</v>
      </c>
      <c r="D354" s="107" t="s">
        <v>201</v>
      </c>
      <c r="E354" s="107" t="s">
        <v>241</v>
      </c>
      <c r="F354" s="107" t="s">
        <v>80</v>
      </c>
      <c r="G354" s="108"/>
      <c r="H354" s="168"/>
      <c r="I354" s="168"/>
    </row>
    <row r="355" spans="1:9" s="31" customFormat="1" ht="75" customHeight="1" x14ac:dyDescent="0.25">
      <c r="A355" s="113" t="s">
        <v>756</v>
      </c>
      <c r="B355" s="107" t="s">
        <v>484</v>
      </c>
      <c r="C355" s="107" t="s">
        <v>72</v>
      </c>
      <c r="D355" s="107" t="s">
        <v>201</v>
      </c>
      <c r="E355" s="107" t="s">
        <v>242</v>
      </c>
      <c r="F355" s="107" t="s">
        <v>58</v>
      </c>
      <c r="G355" s="108">
        <f>G362+G369+G356+G359</f>
        <v>5536.0999999999995</v>
      </c>
      <c r="H355" s="108">
        <v>0</v>
      </c>
      <c r="I355" s="108">
        <f>I362+I369</f>
        <v>0</v>
      </c>
    </row>
    <row r="356" spans="1:9" s="31" customFormat="1" ht="67.5" hidden="1" customHeight="1" x14ac:dyDescent="0.25">
      <c r="A356" s="113" t="s">
        <v>651</v>
      </c>
      <c r="B356" s="107" t="s">
        <v>484</v>
      </c>
      <c r="C356" s="107" t="s">
        <v>72</v>
      </c>
      <c r="D356" s="107" t="s">
        <v>201</v>
      </c>
      <c r="E356" s="107" t="s">
        <v>652</v>
      </c>
      <c r="F356" s="107" t="s">
        <v>58</v>
      </c>
      <c r="G356" s="108">
        <f>G357</f>
        <v>0</v>
      </c>
      <c r="H356" s="108">
        <v>0</v>
      </c>
      <c r="I356" s="108">
        <v>0</v>
      </c>
    </row>
    <row r="357" spans="1:9" s="31" customFormat="1" ht="35.25" hidden="1" customHeight="1" x14ac:dyDescent="0.25">
      <c r="A357" s="113" t="s">
        <v>77</v>
      </c>
      <c r="B357" s="107" t="s">
        <v>484</v>
      </c>
      <c r="C357" s="107" t="s">
        <v>72</v>
      </c>
      <c r="D357" s="107" t="s">
        <v>201</v>
      </c>
      <c r="E357" s="107" t="s">
        <v>652</v>
      </c>
      <c r="F357" s="107" t="s">
        <v>78</v>
      </c>
      <c r="G357" s="108">
        <f>G358</f>
        <v>0</v>
      </c>
      <c r="H357" s="108">
        <v>0</v>
      </c>
      <c r="I357" s="108">
        <v>0</v>
      </c>
    </row>
    <row r="358" spans="1:9" s="31" customFormat="1" ht="33" hidden="1" customHeight="1" x14ac:dyDescent="0.25">
      <c r="A358" s="113" t="s">
        <v>79</v>
      </c>
      <c r="B358" s="107" t="s">
        <v>484</v>
      </c>
      <c r="C358" s="107" t="s">
        <v>72</v>
      </c>
      <c r="D358" s="107" t="s">
        <v>201</v>
      </c>
      <c r="E358" s="107" t="s">
        <v>652</v>
      </c>
      <c r="F358" s="107" t="s">
        <v>80</v>
      </c>
      <c r="G358" s="108"/>
      <c r="H358" s="108">
        <v>0</v>
      </c>
      <c r="I358" s="108">
        <v>0</v>
      </c>
    </row>
    <row r="359" spans="1:9" s="31" customFormat="1" ht="69" hidden="1" customHeight="1" x14ac:dyDescent="0.25">
      <c r="A359" s="113" t="s">
        <v>653</v>
      </c>
      <c r="B359" s="107" t="s">
        <v>484</v>
      </c>
      <c r="C359" s="107" t="s">
        <v>72</v>
      </c>
      <c r="D359" s="107" t="s">
        <v>201</v>
      </c>
      <c r="E359" s="107" t="s">
        <v>654</v>
      </c>
      <c r="F359" s="107" t="s">
        <v>58</v>
      </c>
      <c r="G359" s="108">
        <f>G360</f>
        <v>0</v>
      </c>
      <c r="H359" s="108">
        <v>0</v>
      </c>
      <c r="I359" s="108">
        <v>0</v>
      </c>
    </row>
    <row r="360" spans="1:9" s="31" customFormat="1" ht="34.5" hidden="1" customHeight="1" x14ac:dyDescent="0.25">
      <c r="A360" s="113" t="s">
        <v>77</v>
      </c>
      <c r="B360" s="107" t="s">
        <v>484</v>
      </c>
      <c r="C360" s="107" t="s">
        <v>72</v>
      </c>
      <c r="D360" s="107" t="s">
        <v>201</v>
      </c>
      <c r="E360" s="107" t="s">
        <v>654</v>
      </c>
      <c r="F360" s="107" t="s">
        <v>78</v>
      </c>
      <c r="G360" s="108">
        <f>G361</f>
        <v>0</v>
      </c>
      <c r="H360" s="108">
        <v>0</v>
      </c>
      <c r="I360" s="108">
        <v>0</v>
      </c>
    </row>
    <row r="361" spans="1:9" s="31" customFormat="1" ht="20.25" hidden="1" customHeight="1" x14ac:dyDescent="0.25">
      <c r="A361" s="113" t="s">
        <v>79</v>
      </c>
      <c r="B361" s="107" t="s">
        <v>484</v>
      </c>
      <c r="C361" s="107" t="s">
        <v>72</v>
      </c>
      <c r="D361" s="107" t="s">
        <v>201</v>
      </c>
      <c r="E361" s="107" t="s">
        <v>654</v>
      </c>
      <c r="F361" s="107" t="s">
        <v>80</v>
      </c>
      <c r="G361" s="108"/>
      <c r="H361" s="108">
        <v>0</v>
      </c>
      <c r="I361" s="108">
        <v>0</v>
      </c>
    </row>
    <row r="362" spans="1:9" s="31" customFormat="1" ht="65.25" customHeight="1" x14ac:dyDescent="0.25">
      <c r="A362" s="113" t="s">
        <v>243</v>
      </c>
      <c r="B362" s="107" t="s">
        <v>484</v>
      </c>
      <c r="C362" s="107" t="s">
        <v>72</v>
      </c>
      <c r="D362" s="107" t="s">
        <v>201</v>
      </c>
      <c r="E362" s="107" t="s">
        <v>244</v>
      </c>
      <c r="F362" s="107" t="s">
        <v>58</v>
      </c>
      <c r="G362" s="108">
        <f>G366+G363</f>
        <v>5355.7</v>
      </c>
      <c r="H362" s="108">
        <f>H366</f>
        <v>0</v>
      </c>
      <c r="I362" s="108">
        <f>I366</f>
        <v>0</v>
      </c>
    </row>
    <row r="363" spans="1:9" s="31" customFormat="1" ht="43.5" hidden="1" customHeight="1" x14ac:dyDescent="0.25">
      <c r="A363" s="113" t="s">
        <v>642</v>
      </c>
      <c r="B363" s="107" t="s">
        <v>484</v>
      </c>
      <c r="C363" s="107" t="s">
        <v>72</v>
      </c>
      <c r="D363" s="107" t="s">
        <v>201</v>
      </c>
      <c r="E363" s="107" t="s">
        <v>655</v>
      </c>
      <c r="F363" s="107" t="s">
        <v>58</v>
      </c>
      <c r="G363" s="108">
        <f>G364</f>
        <v>0</v>
      </c>
      <c r="H363" s="108">
        <v>0</v>
      </c>
      <c r="I363" s="108">
        <v>0</v>
      </c>
    </row>
    <row r="364" spans="1:9" s="31" customFormat="1" ht="30" hidden="1" customHeight="1" x14ac:dyDescent="0.25">
      <c r="A364" s="113" t="s">
        <v>77</v>
      </c>
      <c r="B364" s="107" t="s">
        <v>484</v>
      </c>
      <c r="C364" s="107" t="s">
        <v>72</v>
      </c>
      <c r="D364" s="107" t="s">
        <v>201</v>
      </c>
      <c r="E364" s="107" t="s">
        <v>655</v>
      </c>
      <c r="F364" s="107" t="s">
        <v>78</v>
      </c>
      <c r="G364" s="108">
        <f>G365</f>
        <v>0</v>
      </c>
      <c r="H364" s="108">
        <v>0</v>
      </c>
      <c r="I364" s="108">
        <v>0</v>
      </c>
    </row>
    <row r="365" spans="1:9" s="31" customFormat="1" ht="31.5" hidden="1" customHeight="1" x14ac:dyDescent="0.25">
      <c r="A365" s="113" t="s">
        <v>79</v>
      </c>
      <c r="B365" s="107" t="s">
        <v>484</v>
      </c>
      <c r="C365" s="107" t="s">
        <v>72</v>
      </c>
      <c r="D365" s="107" t="s">
        <v>201</v>
      </c>
      <c r="E365" s="107" t="s">
        <v>655</v>
      </c>
      <c r="F365" s="107" t="s">
        <v>80</v>
      </c>
      <c r="G365" s="108"/>
      <c r="H365" s="108">
        <v>0</v>
      </c>
      <c r="I365" s="108">
        <v>0</v>
      </c>
    </row>
    <row r="366" spans="1:9" s="31" customFormat="1" ht="20.25" customHeight="1" x14ac:dyDescent="0.25">
      <c r="A366" s="113" t="s">
        <v>134</v>
      </c>
      <c r="B366" s="107" t="s">
        <v>484</v>
      </c>
      <c r="C366" s="107" t="s">
        <v>72</v>
      </c>
      <c r="D366" s="107" t="s">
        <v>201</v>
      </c>
      <c r="E366" s="107" t="s">
        <v>245</v>
      </c>
      <c r="F366" s="107" t="s">
        <v>58</v>
      </c>
      <c r="G366" s="108">
        <f>G367</f>
        <v>5355.7</v>
      </c>
      <c r="H366" s="108">
        <f t="shared" ref="H366:I367" si="47">H367</f>
        <v>0</v>
      </c>
      <c r="I366" s="108">
        <f t="shared" si="47"/>
        <v>0</v>
      </c>
    </row>
    <row r="367" spans="1:9" s="31" customFormat="1" ht="30.75" customHeight="1" x14ac:dyDescent="0.25">
      <c r="A367" s="113" t="s">
        <v>77</v>
      </c>
      <c r="B367" s="107" t="s">
        <v>484</v>
      </c>
      <c r="C367" s="107" t="s">
        <v>72</v>
      </c>
      <c r="D367" s="107" t="s">
        <v>201</v>
      </c>
      <c r="E367" s="107" t="s">
        <v>245</v>
      </c>
      <c r="F367" s="107" t="s">
        <v>78</v>
      </c>
      <c r="G367" s="108">
        <f>G368</f>
        <v>5355.7</v>
      </c>
      <c r="H367" s="108">
        <f t="shared" si="47"/>
        <v>0</v>
      </c>
      <c r="I367" s="108">
        <f t="shared" si="47"/>
        <v>0</v>
      </c>
    </row>
    <row r="368" spans="1:9" s="31" customFormat="1" ht="30" customHeight="1" x14ac:dyDescent="0.25">
      <c r="A368" s="113" t="s">
        <v>79</v>
      </c>
      <c r="B368" s="107" t="s">
        <v>484</v>
      </c>
      <c r="C368" s="107" t="s">
        <v>72</v>
      </c>
      <c r="D368" s="107" t="s">
        <v>201</v>
      </c>
      <c r="E368" s="107" t="s">
        <v>245</v>
      </c>
      <c r="F368" s="107" t="s">
        <v>80</v>
      </c>
      <c r="G368" s="108">
        <f>6016.3+17.4-1785+1107</f>
        <v>5355.7</v>
      </c>
      <c r="H368" s="108">
        <v>0</v>
      </c>
      <c r="I368" s="108">
        <v>0</v>
      </c>
    </row>
    <row r="369" spans="1:9" s="31" customFormat="1" ht="83.25" customHeight="1" x14ac:dyDescent="0.25">
      <c r="A369" s="113" t="s">
        <v>246</v>
      </c>
      <c r="B369" s="107" t="s">
        <v>484</v>
      </c>
      <c r="C369" s="107" t="s">
        <v>72</v>
      </c>
      <c r="D369" s="107" t="s">
        <v>201</v>
      </c>
      <c r="E369" s="107" t="s">
        <v>247</v>
      </c>
      <c r="F369" s="107" t="s">
        <v>58</v>
      </c>
      <c r="G369" s="108">
        <f>G370</f>
        <v>180.39999999999998</v>
      </c>
      <c r="H369" s="108">
        <f t="shared" ref="H369:I371" si="48">H370</f>
        <v>0</v>
      </c>
      <c r="I369" s="108">
        <f t="shared" si="48"/>
        <v>0</v>
      </c>
    </row>
    <row r="370" spans="1:9" s="31" customFormat="1" ht="15" x14ac:dyDescent="0.25">
      <c r="A370" s="113" t="s">
        <v>134</v>
      </c>
      <c r="B370" s="107" t="s">
        <v>484</v>
      </c>
      <c r="C370" s="107" t="s">
        <v>72</v>
      </c>
      <c r="D370" s="107" t="s">
        <v>201</v>
      </c>
      <c r="E370" s="107" t="s">
        <v>248</v>
      </c>
      <c r="F370" s="107" t="s">
        <v>58</v>
      </c>
      <c r="G370" s="108">
        <f>G371</f>
        <v>180.39999999999998</v>
      </c>
      <c r="H370" s="108">
        <f t="shared" si="48"/>
        <v>0</v>
      </c>
      <c r="I370" s="108">
        <f t="shared" si="48"/>
        <v>0</v>
      </c>
    </row>
    <row r="371" spans="1:9" s="31" customFormat="1" ht="26.25" x14ac:dyDescent="0.25">
      <c r="A371" s="113" t="s">
        <v>77</v>
      </c>
      <c r="B371" s="107" t="s">
        <v>484</v>
      </c>
      <c r="C371" s="107" t="s">
        <v>72</v>
      </c>
      <c r="D371" s="107" t="s">
        <v>201</v>
      </c>
      <c r="E371" s="107" t="s">
        <v>248</v>
      </c>
      <c r="F371" s="107" t="s">
        <v>78</v>
      </c>
      <c r="G371" s="108">
        <f>G372</f>
        <v>180.39999999999998</v>
      </c>
      <c r="H371" s="108">
        <f t="shared" si="48"/>
        <v>0</v>
      </c>
      <c r="I371" s="108">
        <f t="shared" si="48"/>
        <v>0</v>
      </c>
    </row>
    <row r="372" spans="1:9" s="31" customFormat="1" ht="28.5" customHeight="1" x14ac:dyDescent="0.25">
      <c r="A372" s="113" t="s">
        <v>79</v>
      </c>
      <c r="B372" s="107" t="s">
        <v>484</v>
      </c>
      <c r="C372" s="107" t="s">
        <v>72</v>
      </c>
      <c r="D372" s="107" t="s">
        <v>201</v>
      </c>
      <c r="E372" s="107" t="s">
        <v>248</v>
      </c>
      <c r="F372" s="107" t="s">
        <v>80</v>
      </c>
      <c r="G372" s="108">
        <f>15.2+165.2</f>
        <v>180.39999999999998</v>
      </c>
      <c r="H372" s="108">
        <v>0</v>
      </c>
      <c r="I372" s="108">
        <v>0</v>
      </c>
    </row>
    <row r="373" spans="1:9" s="31" customFormat="1" ht="64.5" hidden="1" x14ac:dyDescent="0.25">
      <c r="A373" s="113" t="s">
        <v>152</v>
      </c>
      <c r="B373" s="107" t="s">
        <v>484</v>
      </c>
      <c r="C373" s="107" t="s">
        <v>72</v>
      </c>
      <c r="D373" s="107" t="s">
        <v>201</v>
      </c>
      <c r="E373" s="107" t="s">
        <v>153</v>
      </c>
      <c r="F373" s="107" t="s">
        <v>58</v>
      </c>
      <c r="G373" s="108">
        <f>G374</f>
        <v>0</v>
      </c>
      <c r="H373" s="168"/>
      <c r="I373" s="168"/>
    </row>
    <row r="374" spans="1:9" s="31" customFormat="1" ht="39" hidden="1" x14ac:dyDescent="0.25">
      <c r="A374" s="113" t="s">
        <v>249</v>
      </c>
      <c r="B374" s="107" t="s">
        <v>484</v>
      </c>
      <c r="C374" s="107" t="s">
        <v>72</v>
      </c>
      <c r="D374" s="107" t="s">
        <v>201</v>
      </c>
      <c r="E374" s="107" t="s">
        <v>250</v>
      </c>
      <c r="F374" s="107" t="s">
        <v>58</v>
      </c>
      <c r="G374" s="108">
        <f>G375</f>
        <v>0</v>
      </c>
      <c r="H374" s="168"/>
      <c r="I374" s="168"/>
    </row>
    <row r="375" spans="1:9" s="31" customFormat="1" ht="15" hidden="1" x14ac:dyDescent="0.25">
      <c r="A375" s="113" t="s">
        <v>134</v>
      </c>
      <c r="B375" s="107" t="s">
        <v>484</v>
      </c>
      <c r="C375" s="107" t="s">
        <v>72</v>
      </c>
      <c r="D375" s="107" t="s">
        <v>201</v>
      </c>
      <c r="E375" s="107" t="s">
        <v>251</v>
      </c>
      <c r="F375" s="107" t="s">
        <v>58</v>
      </c>
      <c r="G375" s="108">
        <f>G376</f>
        <v>0</v>
      </c>
      <c r="H375" s="168"/>
      <c r="I375" s="168"/>
    </row>
    <row r="376" spans="1:9" s="31" customFormat="1" ht="26.25" hidden="1" x14ac:dyDescent="0.25">
      <c r="A376" s="113" t="s">
        <v>77</v>
      </c>
      <c r="B376" s="107" t="s">
        <v>484</v>
      </c>
      <c r="C376" s="107" t="s">
        <v>72</v>
      </c>
      <c r="D376" s="107" t="s">
        <v>201</v>
      </c>
      <c r="E376" s="107" t="s">
        <v>251</v>
      </c>
      <c r="F376" s="107" t="s">
        <v>78</v>
      </c>
      <c r="G376" s="108">
        <f>G377</f>
        <v>0</v>
      </c>
      <c r="H376" s="168"/>
      <c r="I376" s="168"/>
    </row>
    <row r="377" spans="1:9" s="31" customFormat="1" ht="26.25" hidden="1" x14ac:dyDescent="0.25">
      <c r="A377" s="113" t="s">
        <v>79</v>
      </c>
      <c r="B377" s="107" t="s">
        <v>484</v>
      </c>
      <c r="C377" s="107" t="s">
        <v>72</v>
      </c>
      <c r="D377" s="107" t="s">
        <v>201</v>
      </c>
      <c r="E377" s="107" t="s">
        <v>251</v>
      </c>
      <c r="F377" s="107" t="s">
        <v>80</v>
      </c>
      <c r="G377" s="108"/>
      <c r="H377" s="168"/>
      <c r="I377" s="168"/>
    </row>
    <row r="378" spans="1:9" s="31" customFormat="1" ht="70.5" customHeight="1" x14ac:dyDescent="0.25">
      <c r="A378" s="113" t="s">
        <v>776</v>
      </c>
      <c r="B378" s="107" t="s">
        <v>484</v>
      </c>
      <c r="C378" s="107" t="s">
        <v>72</v>
      </c>
      <c r="D378" s="107" t="s">
        <v>201</v>
      </c>
      <c r="E378" s="107" t="s">
        <v>754</v>
      </c>
      <c r="F378" s="107" t="s">
        <v>58</v>
      </c>
      <c r="G378" s="108">
        <v>0</v>
      </c>
      <c r="H378" s="108">
        <f>H379</f>
        <v>2915.7</v>
      </c>
      <c r="I378" s="108">
        <f t="shared" ref="H378:I380" si="49">I379</f>
        <v>1958.1</v>
      </c>
    </row>
    <row r="379" spans="1:9" s="31" customFormat="1" ht="15" x14ac:dyDescent="0.25">
      <c r="A379" s="113" t="s">
        <v>134</v>
      </c>
      <c r="B379" s="107" t="s">
        <v>484</v>
      </c>
      <c r="C379" s="107" t="s">
        <v>72</v>
      </c>
      <c r="D379" s="107" t="s">
        <v>201</v>
      </c>
      <c r="E379" s="107" t="s">
        <v>755</v>
      </c>
      <c r="F379" s="107" t="s">
        <v>58</v>
      </c>
      <c r="G379" s="108">
        <v>0</v>
      </c>
      <c r="H379" s="108">
        <f t="shared" si="49"/>
        <v>2915.7</v>
      </c>
      <c r="I379" s="108">
        <f t="shared" si="49"/>
        <v>1958.1</v>
      </c>
    </row>
    <row r="380" spans="1:9" s="31" customFormat="1" ht="26.25" x14ac:dyDescent="0.25">
      <c r="A380" s="113" t="s">
        <v>77</v>
      </c>
      <c r="B380" s="107" t="s">
        <v>484</v>
      </c>
      <c r="C380" s="107" t="s">
        <v>72</v>
      </c>
      <c r="D380" s="107" t="s">
        <v>201</v>
      </c>
      <c r="E380" s="107" t="s">
        <v>755</v>
      </c>
      <c r="F380" s="107" t="s">
        <v>78</v>
      </c>
      <c r="G380" s="108">
        <v>0</v>
      </c>
      <c r="H380" s="108">
        <f t="shared" si="49"/>
        <v>2915.7</v>
      </c>
      <c r="I380" s="108">
        <f t="shared" si="49"/>
        <v>1958.1</v>
      </c>
    </row>
    <row r="381" spans="1:9" s="31" customFormat="1" ht="26.25" x14ac:dyDescent="0.25">
      <c r="A381" s="113" t="s">
        <v>79</v>
      </c>
      <c r="B381" s="107" t="s">
        <v>484</v>
      </c>
      <c r="C381" s="107" t="s">
        <v>72</v>
      </c>
      <c r="D381" s="107" t="s">
        <v>201</v>
      </c>
      <c r="E381" s="107" t="s">
        <v>755</v>
      </c>
      <c r="F381" s="107" t="s">
        <v>80</v>
      </c>
      <c r="G381" s="108">
        <v>0</v>
      </c>
      <c r="H381" s="108">
        <f>2800.5+115.2</f>
        <v>2915.7</v>
      </c>
      <c r="I381" s="108">
        <v>1958.1</v>
      </c>
    </row>
    <row r="382" spans="1:9" s="31" customFormat="1" ht="15" hidden="1" x14ac:dyDescent="0.25">
      <c r="A382" s="113"/>
      <c r="B382" s="107"/>
      <c r="C382" s="107"/>
      <c r="D382" s="107"/>
      <c r="E382" s="107"/>
      <c r="F382" s="107"/>
      <c r="G382" s="108"/>
      <c r="H382" s="168"/>
      <c r="I382" s="168"/>
    </row>
    <row r="383" spans="1:9" s="31" customFormat="1" ht="44.25" customHeight="1" x14ac:dyDescent="0.25">
      <c r="A383" s="113" t="s">
        <v>750</v>
      </c>
      <c r="B383" s="107" t="s">
        <v>484</v>
      </c>
      <c r="C383" s="107" t="s">
        <v>72</v>
      </c>
      <c r="D383" s="107" t="s">
        <v>201</v>
      </c>
      <c r="E383" s="107" t="s">
        <v>164</v>
      </c>
      <c r="F383" s="107" t="s">
        <v>58</v>
      </c>
      <c r="G383" s="108">
        <f>G384</f>
        <v>50</v>
      </c>
      <c r="H383" s="108">
        <f t="shared" ref="H383:I386" si="50">H384</f>
        <v>119.9</v>
      </c>
      <c r="I383" s="108">
        <f t="shared" si="50"/>
        <v>0</v>
      </c>
    </row>
    <row r="384" spans="1:9" s="31" customFormat="1" ht="18" customHeight="1" x14ac:dyDescent="0.25">
      <c r="A384" s="113" t="s">
        <v>173</v>
      </c>
      <c r="B384" s="107" t="s">
        <v>484</v>
      </c>
      <c r="C384" s="107" t="s">
        <v>72</v>
      </c>
      <c r="D384" s="107" t="s">
        <v>201</v>
      </c>
      <c r="E384" s="107" t="s">
        <v>174</v>
      </c>
      <c r="F384" s="107" t="s">
        <v>58</v>
      </c>
      <c r="G384" s="108">
        <f>G385</f>
        <v>50</v>
      </c>
      <c r="H384" s="108">
        <f t="shared" si="50"/>
        <v>119.9</v>
      </c>
      <c r="I384" s="108">
        <f t="shared" si="50"/>
        <v>0</v>
      </c>
    </row>
    <row r="385" spans="1:9" s="31" customFormat="1" ht="20.25" customHeight="1" x14ac:dyDescent="0.25">
      <c r="A385" s="113" t="s">
        <v>134</v>
      </c>
      <c r="B385" s="107" t="s">
        <v>484</v>
      </c>
      <c r="C385" s="107" t="s">
        <v>72</v>
      </c>
      <c r="D385" s="107" t="s">
        <v>201</v>
      </c>
      <c r="E385" s="107" t="s">
        <v>175</v>
      </c>
      <c r="F385" s="107" t="s">
        <v>58</v>
      </c>
      <c r="G385" s="108">
        <f>G386</f>
        <v>50</v>
      </c>
      <c r="H385" s="108">
        <f t="shared" si="50"/>
        <v>119.9</v>
      </c>
      <c r="I385" s="108">
        <f t="shared" si="50"/>
        <v>0</v>
      </c>
    </row>
    <row r="386" spans="1:9" s="31" customFormat="1" ht="30.75" customHeight="1" x14ac:dyDescent="0.25">
      <c r="A386" s="113" t="s">
        <v>77</v>
      </c>
      <c r="B386" s="107" t="s">
        <v>484</v>
      </c>
      <c r="C386" s="107" t="s">
        <v>72</v>
      </c>
      <c r="D386" s="107" t="s">
        <v>201</v>
      </c>
      <c r="E386" s="107" t="s">
        <v>175</v>
      </c>
      <c r="F386" s="107" t="s">
        <v>78</v>
      </c>
      <c r="G386" s="108">
        <f>G387</f>
        <v>50</v>
      </c>
      <c r="H386" s="108">
        <f t="shared" si="50"/>
        <v>119.9</v>
      </c>
      <c r="I386" s="108">
        <f t="shared" si="50"/>
        <v>0</v>
      </c>
    </row>
    <row r="387" spans="1:9" s="31" customFormat="1" ht="27.75" customHeight="1" x14ac:dyDescent="0.25">
      <c r="A387" s="113" t="s">
        <v>79</v>
      </c>
      <c r="B387" s="107" t="s">
        <v>484</v>
      </c>
      <c r="C387" s="107" t="s">
        <v>72</v>
      </c>
      <c r="D387" s="107" t="s">
        <v>201</v>
      </c>
      <c r="E387" s="107" t="s">
        <v>175</v>
      </c>
      <c r="F387" s="107" t="s">
        <v>80</v>
      </c>
      <c r="G387" s="108">
        <v>50</v>
      </c>
      <c r="H387" s="108">
        <v>119.9</v>
      </c>
      <c r="I387" s="108">
        <v>0</v>
      </c>
    </row>
    <row r="388" spans="1:9" s="31" customFormat="1" ht="27.75" hidden="1" customHeight="1" x14ac:dyDescent="0.25">
      <c r="A388" s="113"/>
      <c r="B388" s="107"/>
      <c r="C388" s="107"/>
      <c r="D388" s="107"/>
      <c r="E388" s="107"/>
      <c r="F388" s="107"/>
      <c r="G388" s="108"/>
      <c r="H388" s="108"/>
      <c r="I388" s="108"/>
    </row>
    <row r="389" spans="1:9" s="31" customFormat="1" ht="27.75" hidden="1" customHeight="1" x14ac:dyDescent="0.25">
      <c r="A389" s="113"/>
      <c r="B389" s="107"/>
      <c r="C389" s="107"/>
      <c r="D389" s="107"/>
      <c r="E389" s="107"/>
      <c r="F389" s="107"/>
      <c r="G389" s="108"/>
      <c r="H389" s="108"/>
      <c r="I389" s="108"/>
    </row>
    <row r="390" spans="1:9" s="31" customFormat="1" ht="27.75" hidden="1" customHeight="1" x14ac:dyDescent="0.25">
      <c r="A390" s="113"/>
      <c r="B390" s="107"/>
      <c r="C390" s="107"/>
      <c r="D390" s="107"/>
      <c r="E390" s="107"/>
      <c r="F390" s="107"/>
      <c r="G390" s="108"/>
      <c r="H390" s="108"/>
      <c r="I390" s="108"/>
    </row>
    <row r="391" spans="1:9" s="31" customFormat="1" ht="27.75" hidden="1" customHeight="1" x14ac:dyDescent="0.25">
      <c r="A391" s="113"/>
      <c r="B391" s="107"/>
      <c r="C391" s="107"/>
      <c r="D391" s="107"/>
      <c r="E391" s="107"/>
      <c r="F391" s="107"/>
      <c r="G391" s="108"/>
      <c r="H391" s="108"/>
      <c r="I391" s="108"/>
    </row>
    <row r="392" spans="1:9" s="31" customFormat="1" ht="15" x14ac:dyDescent="0.25">
      <c r="A392" s="113" t="s">
        <v>252</v>
      </c>
      <c r="B392" s="107" t="s">
        <v>484</v>
      </c>
      <c r="C392" s="107" t="s">
        <v>72</v>
      </c>
      <c r="D392" s="107" t="s">
        <v>253</v>
      </c>
      <c r="E392" s="107" t="s">
        <v>57</v>
      </c>
      <c r="F392" s="107" t="s">
        <v>58</v>
      </c>
      <c r="G392" s="108">
        <f>G398+G411+G393</f>
        <v>200</v>
      </c>
      <c r="H392" s="108">
        <f>H398+H411+H393</f>
        <v>200</v>
      </c>
      <c r="I392" s="108">
        <f>I398+I411+I393</f>
        <v>60</v>
      </c>
    </row>
    <row r="393" spans="1:9" s="31" customFormat="1" ht="39" hidden="1" x14ac:dyDescent="0.25">
      <c r="A393" s="113" t="s">
        <v>235</v>
      </c>
      <c r="B393" s="107" t="s">
        <v>484</v>
      </c>
      <c r="C393" s="107" t="s">
        <v>72</v>
      </c>
      <c r="D393" s="107" t="s">
        <v>253</v>
      </c>
      <c r="E393" s="107" t="s">
        <v>236</v>
      </c>
      <c r="F393" s="107" t="s">
        <v>58</v>
      </c>
      <c r="G393" s="108">
        <f>G394</f>
        <v>0</v>
      </c>
      <c r="H393" s="108">
        <f t="shared" ref="H393:I396" si="51">H394</f>
        <v>0</v>
      </c>
      <c r="I393" s="108">
        <f t="shared" si="51"/>
        <v>0</v>
      </c>
    </row>
    <row r="394" spans="1:9" s="31" customFormat="1" ht="51.75" hidden="1" x14ac:dyDescent="0.25">
      <c r="A394" s="113" t="s">
        <v>239</v>
      </c>
      <c r="B394" s="107" t="s">
        <v>484</v>
      </c>
      <c r="C394" s="107" t="s">
        <v>72</v>
      </c>
      <c r="D394" s="107" t="s">
        <v>253</v>
      </c>
      <c r="E394" s="107" t="s">
        <v>240</v>
      </c>
      <c r="F394" s="107" t="s">
        <v>58</v>
      </c>
      <c r="G394" s="108">
        <f>G395</f>
        <v>0</v>
      </c>
      <c r="H394" s="108">
        <f t="shared" si="51"/>
        <v>0</v>
      </c>
      <c r="I394" s="108">
        <f t="shared" si="51"/>
        <v>0</v>
      </c>
    </row>
    <row r="395" spans="1:9" s="31" customFormat="1" ht="15" hidden="1" x14ac:dyDescent="0.25">
      <c r="A395" s="113" t="s">
        <v>134</v>
      </c>
      <c r="B395" s="107" t="s">
        <v>484</v>
      </c>
      <c r="C395" s="107" t="s">
        <v>72</v>
      </c>
      <c r="D395" s="107" t="s">
        <v>253</v>
      </c>
      <c r="E395" s="107" t="s">
        <v>241</v>
      </c>
      <c r="F395" s="107" t="s">
        <v>58</v>
      </c>
      <c r="G395" s="108">
        <f>G396</f>
        <v>0</v>
      </c>
      <c r="H395" s="108">
        <f t="shared" si="51"/>
        <v>0</v>
      </c>
      <c r="I395" s="108">
        <f t="shared" si="51"/>
        <v>0</v>
      </c>
    </row>
    <row r="396" spans="1:9" s="31" customFormat="1" ht="26.25" hidden="1" x14ac:dyDescent="0.25">
      <c r="A396" s="113" t="s">
        <v>77</v>
      </c>
      <c r="B396" s="107" t="s">
        <v>484</v>
      </c>
      <c r="C396" s="107" t="s">
        <v>72</v>
      </c>
      <c r="D396" s="107" t="s">
        <v>253</v>
      </c>
      <c r="E396" s="107" t="s">
        <v>241</v>
      </c>
      <c r="F396" s="107" t="s">
        <v>78</v>
      </c>
      <c r="G396" s="108">
        <f>G397</f>
        <v>0</v>
      </c>
      <c r="H396" s="108">
        <f t="shared" si="51"/>
        <v>0</v>
      </c>
      <c r="I396" s="108">
        <f t="shared" si="51"/>
        <v>0</v>
      </c>
    </row>
    <row r="397" spans="1:9" s="31" customFormat="1" ht="26.25" hidden="1" x14ac:dyDescent="0.25">
      <c r="A397" s="113" t="s">
        <v>79</v>
      </c>
      <c r="B397" s="107" t="s">
        <v>484</v>
      </c>
      <c r="C397" s="107" t="s">
        <v>72</v>
      </c>
      <c r="D397" s="107" t="s">
        <v>253</v>
      </c>
      <c r="E397" s="107" t="s">
        <v>241</v>
      </c>
      <c r="F397" s="107" t="s">
        <v>80</v>
      </c>
      <c r="G397" s="108">
        <v>0</v>
      </c>
      <c r="H397" s="108">
        <v>0</v>
      </c>
      <c r="I397" s="108">
        <v>0</v>
      </c>
    </row>
    <row r="398" spans="1:9" s="31" customFormat="1" ht="51.75" customHeight="1" x14ac:dyDescent="0.25">
      <c r="A398" s="113" t="s">
        <v>745</v>
      </c>
      <c r="B398" s="107" t="s">
        <v>484</v>
      </c>
      <c r="C398" s="107" t="s">
        <v>72</v>
      </c>
      <c r="D398" s="107" t="s">
        <v>253</v>
      </c>
      <c r="E398" s="107" t="s">
        <v>153</v>
      </c>
      <c r="F398" s="107" t="s">
        <v>58</v>
      </c>
      <c r="G398" s="108">
        <f>G399+G403+G407</f>
        <v>200</v>
      </c>
      <c r="H398" s="108">
        <f>H399+H403+H407</f>
        <v>200</v>
      </c>
      <c r="I398" s="108">
        <f>I399+I403+I407</f>
        <v>60</v>
      </c>
    </row>
    <row r="399" spans="1:9" s="31" customFormat="1" ht="30.75" hidden="1" customHeight="1" x14ac:dyDescent="0.25">
      <c r="A399" s="113" t="s">
        <v>254</v>
      </c>
      <c r="B399" s="107" t="s">
        <v>484</v>
      </c>
      <c r="C399" s="107" t="s">
        <v>72</v>
      </c>
      <c r="D399" s="107" t="s">
        <v>253</v>
      </c>
      <c r="E399" s="107" t="s">
        <v>255</v>
      </c>
      <c r="F399" s="107" t="s">
        <v>58</v>
      </c>
      <c r="G399" s="108">
        <f>G400</f>
        <v>0</v>
      </c>
      <c r="H399" s="108">
        <f t="shared" ref="H399:I401" si="52">H400</f>
        <v>0</v>
      </c>
      <c r="I399" s="108">
        <f t="shared" si="52"/>
        <v>0</v>
      </c>
    </row>
    <row r="400" spans="1:9" s="31" customFormat="1" ht="15" hidden="1" x14ac:dyDescent="0.25">
      <c r="A400" s="113" t="s">
        <v>134</v>
      </c>
      <c r="B400" s="107" t="s">
        <v>484</v>
      </c>
      <c r="C400" s="107" t="s">
        <v>72</v>
      </c>
      <c r="D400" s="107" t="s">
        <v>253</v>
      </c>
      <c r="E400" s="107" t="s">
        <v>256</v>
      </c>
      <c r="F400" s="107" t="s">
        <v>58</v>
      </c>
      <c r="G400" s="108">
        <f>G401</f>
        <v>0</v>
      </c>
      <c r="H400" s="108">
        <f t="shared" si="52"/>
        <v>0</v>
      </c>
      <c r="I400" s="108">
        <f t="shared" si="52"/>
        <v>0</v>
      </c>
    </row>
    <row r="401" spans="1:9" s="31" customFormat="1" ht="26.25" hidden="1" x14ac:dyDescent="0.25">
      <c r="A401" s="113" t="s">
        <v>77</v>
      </c>
      <c r="B401" s="107" t="s">
        <v>484</v>
      </c>
      <c r="C401" s="107" t="s">
        <v>72</v>
      </c>
      <c r="D401" s="107" t="s">
        <v>253</v>
      </c>
      <c r="E401" s="107" t="s">
        <v>256</v>
      </c>
      <c r="F401" s="107" t="s">
        <v>78</v>
      </c>
      <c r="G401" s="108">
        <f>G402</f>
        <v>0</v>
      </c>
      <c r="H401" s="108">
        <f t="shared" si="52"/>
        <v>0</v>
      </c>
      <c r="I401" s="108">
        <f t="shared" si="52"/>
        <v>0</v>
      </c>
    </row>
    <row r="402" spans="1:9" s="31" customFormat="1" ht="24.75" hidden="1" customHeight="1" x14ac:dyDescent="0.25">
      <c r="A402" s="113" t="s">
        <v>79</v>
      </c>
      <c r="B402" s="107" t="s">
        <v>484</v>
      </c>
      <c r="C402" s="107" t="s">
        <v>72</v>
      </c>
      <c r="D402" s="107" t="s">
        <v>253</v>
      </c>
      <c r="E402" s="107" t="s">
        <v>256</v>
      </c>
      <c r="F402" s="107" t="s">
        <v>80</v>
      </c>
      <c r="G402" s="108">
        <f>200-177.9-22.1</f>
        <v>0</v>
      </c>
      <c r="H402" s="108">
        <f>200-177.9-22.1</f>
        <v>0</v>
      </c>
      <c r="I402" s="108">
        <f>200-177.9-22.1</f>
        <v>0</v>
      </c>
    </row>
    <row r="403" spans="1:9" s="31" customFormat="1" ht="44.25" hidden="1" customHeight="1" x14ac:dyDescent="0.25">
      <c r="A403" s="113" t="s">
        <v>249</v>
      </c>
      <c r="B403" s="107" t="s">
        <v>484</v>
      </c>
      <c r="C403" s="107" t="s">
        <v>72</v>
      </c>
      <c r="D403" s="107" t="s">
        <v>253</v>
      </c>
      <c r="E403" s="107" t="s">
        <v>250</v>
      </c>
      <c r="F403" s="107" t="s">
        <v>58</v>
      </c>
      <c r="G403" s="108">
        <f>G404</f>
        <v>0</v>
      </c>
      <c r="H403" s="108">
        <f t="shared" ref="H403:I405" si="53">H404</f>
        <v>0</v>
      </c>
      <c r="I403" s="108">
        <f t="shared" si="53"/>
        <v>0</v>
      </c>
    </row>
    <row r="404" spans="1:9" s="31" customFormat="1" ht="16.5" hidden="1" customHeight="1" x14ac:dyDescent="0.25">
      <c r="A404" s="113" t="s">
        <v>134</v>
      </c>
      <c r="B404" s="107" t="s">
        <v>484</v>
      </c>
      <c r="C404" s="107" t="s">
        <v>72</v>
      </c>
      <c r="D404" s="107" t="s">
        <v>253</v>
      </c>
      <c r="E404" s="107" t="s">
        <v>251</v>
      </c>
      <c r="F404" s="107" t="s">
        <v>58</v>
      </c>
      <c r="G404" s="108">
        <f>G405</f>
        <v>0</v>
      </c>
      <c r="H404" s="108">
        <f t="shared" si="53"/>
        <v>0</v>
      </c>
      <c r="I404" s="108">
        <f t="shared" si="53"/>
        <v>0</v>
      </c>
    </row>
    <row r="405" spans="1:9" s="31" customFormat="1" ht="24.75" hidden="1" customHeight="1" x14ac:dyDescent="0.25">
      <c r="A405" s="113" t="s">
        <v>77</v>
      </c>
      <c r="B405" s="107" t="s">
        <v>484</v>
      </c>
      <c r="C405" s="107" t="s">
        <v>72</v>
      </c>
      <c r="D405" s="107" t="s">
        <v>253</v>
      </c>
      <c r="E405" s="107" t="s">
        <v>251</v>
      </c>
      <c r="F405" s="107" t="s">
        <v>78</v>
      </c>
      <c r="G405" s="108">
        <f>G406</f>
        <v>0</v>
      </c>
      <c r="H405" s="108">
        <f t="shared" si="53"/>
        <v>0</v>
      </c>
      <c r="I405" s="108">
        <f t="shared" si="53"/>
        <v>0</v>
      </c>
    </row>
    <row r="406" spans="1:9" s="31" customFormat="1" ht="24.75" hidden="1" customHeight="1" x14ac:dyDescent="0.25">
      <c r="A406" s="113" t="s">
        <v>79</v>
      </c>
      <c r="B406" s="107" t="s">
        <v>484</v>
      </c>
      <c r="C406" s="107" t="s">
        <v>72</v>
      </c>
      <c r="D406" s="107" t="s">
        <v>253</v>
      </c>
      <c r="E406" s="107" t="s">
        <v>251</v>
      </c>
      <c r="F406" s="107" t="s">
        <v>80</v>
      </c>
      <c r="G406" s="108">
        <v>0</v>
      </c>
      <c r="H406" s="108">
        <v>0</v>
      </c>
      <c r="I406" s="108">
        <v>0</v>
      </c>
    </row>
    <row r="407" spans="1:9" s="31" customFormat="1" ht="45.75" customHeight="1" x14ac:dyDescent="0.25">
      <c r="A407" s="113" t="s">
        <v>777</v>
      </c>
      <c r="B407" s="107" t="s">
        <v>484</v>
      </c>
      <c r="C407" s="107" t="s">
        <v>72</v>
      </c>
      <c r="D407" s="107" t="s">
        <v>253</v>
      </c>
      <c r="E407" s="107" t="s">
        <v>260</v>
      </c>
      <c r="F407" s="107" t="s">
        <v>58</v>
      </c>
      <c r="G407" s="108">
        <f>G408</f>
        <v>200</v>
      </c>
      <c r="H407" s="108">
        <f t="shared" ref="H407:I409" si="54">H408</f>
        <v>200</v>
      </c>
      <c r="I407" s="108">
        <f t="shared" si="54"/>
        <v>60</v>
      </c>
    </row>
    <row r="408" spans="1:9" s="31" customFormat="1" ht="18" customHeight="1" x14ac:dyDescent="0.25">
      <c r="A408" s="113" t="s">
        <v>134</v>
      </c>
      <c r="B408" s="107" t="s">
        <v>484</v>
      </c>
      <c r="C408" s="107" t="s">
        <v>72</v>
      </c>
      <c r="D408" s="107" t="s">
        <v>253</v>
      </c>
      <c r="E408" s="107" t="s">
        <v>261</v>
      </c>
      <c r="F408" s="107" t="s">
        <v>58</v>
      </c>
      <c r="G408" s="108">
        <f>G409</f>
        <v>200</v>
      </c>
      <c r="H408" s="108">
        <f t="shared" si="54"/>
        <v>200</v>
      </c>
      <c r="I408" s="108">
        <f t="shared" si="54"/>
        <v>60</v>
      </c>
    </row>
    <row r="409" spans="1:9" s="31" customFormat="1" ht="30.75" customHeight="1" x14ac:dyDescent="0.25">
      <c r="A409" s="113" t="s">
        <v>77</v>
      </c>
      <c r="B409" s="107" t="s">
        <v>484</v>
      </c>
      <c r="C409" s="107" t="s">
        <v>72</v>
      </c>
      <c r="D409" s="107" t="s">
        <v>253</v>
      </c>
      <c r="E409" s="107" t="s">
        <v>261</v>
      </c>
      <c r="F409" s="107" t="s">
        <v>78</v>
      </c>
      <c r="G409" s="108">
        <f>G410</f>
        <v>200</v>
      </c>
      <c r="H409" s="108">
        <f t="shared" si="54"/>
        <v>200</v>
      </c>
      <c r="I409" s="108">
        <f t="shared" si="54"/>
        <v>60</v>
      </c>
    </row>
    <row r="410" spans="1:9" s="31" customFormat="1" ht="32.25" customHeight="1" x14ac:dyDescent="0.25">
      <c r="A410" s="113" t="s">
        <v>79</v>
      </c>
      <c r="B410" s="107" t="s">
        <v>484</v>
      </c>
      <c r="C410" s="107" t="s">
        <v>72</v>
      </c>
      <c r="D410" s="107" t="s">
        <v>253</v>
      </c>
      <c r="E410" s="107" t="s">
        <v>261</v>
      </c>
      <c r="F410" s="107" t="s">
        <v>80</v>
      </c>
      <c r="G410" s="108">
        <v>200</v>
      </c>
      <c r="H410" s="108">
        <v>200</v>
      </c>
      <c r="I410" s="108">
        <v>60</v>
      </c>
    </row>
    <row r="411" spans="1:9" s="31" customFormat="1" ht="24.75" hidden="1" customHeight="1" x14ac:dyDescent="0.25">
      <c r="A411" s="113" t="s">
        <v>262</v>
      </c>
      <c r="B411" s="107" t="s">
        <v>484</v>
      </c>
      <c r="C411" s="107" t="s">
        <v>72</v>
      </c>
      <c r="D411" s="107" t="s">
        <v>253</v>
      </c>
      <c r="E411" s="107" t="s">
        <v>263</v>
      </c>
      <c r="F411" s="107" t="s">
        <v>58</v>
      </c>
      <c r="G411" s="108">
        <f>G412</f>
        <v>0</v>
      </c>
      <c r="H411" s="108">
        <f t="shared" ref="H411:I414" si="55">H412</f>
        <v>0</v>
      </c>
      <c r="I411" s="108">
        <f t="shared" si="55"/>
        <v>0</v>
      </c>
    </row>
    <row r="412" spans="1:9" s="31" customFormat="1" ht="24.75" hidden="1" customHeight="1" x14ac:dyDescent="0.25">
      <c r="A412" s="113" t="s">
        <v>264</v>
      </c>
      <c r="B412" s="107" t="s">
        <v>484</v>
      </c>
      <c r="C412" s="107" t="s">
        <v>72</v>
      </c>
      <c r="D412" s="107" t="s">
        <v>253</v>
      </c>
      <c r="E412" s="107" t="s">
        <v>265</v>
      </c>
      <c r="F412" s="107" t="s">
        <v>58</v>
      </c>
      <c r="G412" s="108">
        <f>G413</f>
        <v>0</v>
      </c>
      <c r="H412" s="108">
        <f t="shared" si="55"/>
        <v>0</v>
      </c>
      <c r="I412" s="108">
        <f t="shared" si="55"/>
        <v>0</v>
      </c>
    </row>
    <row r="413" spans="1:9" s="31" customFormat="1" ht="38.25" hidden="1" customHeight="1" x14ac:dyDescent="0.25">
      <c r="A413" s="113" t="s">
        <v>266</v>
      </c>
      <c r="B413" s="107" t="s">
        <v>484</v>
      </c>
      <c r="C413" s="107" t="s">
        <v>72</v>
      </c>
      <c r="D413" s="107" t="s">
        <v>253</v>
      </c>
      <c r="E413" s="107" t="s">
        <v>267</v>
      </c>
      <c r="F413" s="107" t="s">
        <v>58</v>
      </c>
      <c r="G413" s="108">
        <f>G414</f>
        <v>0</v>
      </c>
      <c r="H413" s="108">
        <f t="shared" si="55"/>
        <v>0</v>
      </c>
      <c r="I413" s="108">
        <f t="shared" si="55"/>
        <v>0</v>
      </c>
    </row>
    <row r="414" spans="1:9" s="31" customFormat="1" ht="16.5" hidden="1" customHeight="1" x14ac:dyDescent="0.25">
      <c r="A414" s="113" t="s">
        <v>81</v>
      </c>
      <c r="B414" s="107" t="s">
        <v>484</v>
      </c>
      <c r="C414" s="107" t="s">
        <v>72</v>
      </c>
      <c r="D414" s="107" t="s">
        <v>253</v>
      </c>
      <c r="E414" s="107" t="s">
        <v>267</v>
      </c>
      <c r="F414" s="107" t="s">
        <v>82</v>
      </c>
      <c r="G414" s="108">
        <f>G415</f>
        <v>0</v>
      </c>
      <c r="H414" s="108">
        <f t="shared" si="55"/>
        <v>0</v>
      </c>
      <c r="I414" s="108">
        <f t="shared" si="55"/>
        <v>0</v>
      </c>
    </row>
    <row r="415" spans="1:9" s="31" customFormat="1" ht="24.75" hidden="1" customHeight="1" x14ac:dyDescent="0.25">
      <c r="A415" s="113" t="s">
        <v>268</v>
      </c>
      <c r="B415" s="107" t="s">
        <v>484</v>
      </c>
      <c r="C415" s="107" t="s">
        <v>72</v>
      </c>
      <c r="D415" s="107" t="s">
        <v>253</v>
      </c>
      <c r="E415" s="107" t="s">
        <v>267</v>
      </c>
      <c r="F415" s="107" t="s">
        <v>269</v>
      </c>
      <c r="G415" s="108">
        <v>0</v>
      </c>
      <c r="H415" s="108">
        <v>0</v>
      </c>
      <c r="I415" s="108">
        <v>0</v>
      </c>
    </row>
    <row r="416" spans="1:9" s="31" customFormat="1" ht="18" customHeight="1" x14ac:dyDescent="0.25">
      <c r="A416" s="113" t="s">
        <v>274</v>
      </c>
      <c r="B416" s="107" t="s">
        <v>484</v>
      </c>
      <c r="C416" s="107" t="s">
        <v>101</v>
      </c>
      <c r="D416" s="107" t="s">
        <v>56</v>
      </c>
      <c r="E416" s="107" t="s">
        <v>57</v>
      </c>
      <c r="F416" s="107" t="s">
        <v>58</v>
      </c>
      <c r="G416" s="108">
        <f>G417+G444+G509</f>
        <v>10047.700000000001</v>
      </c>
      <c r="H416" s="108">
        <f>H417+H444+H509</f>
        <v>5308.7999999999993</v>
      </c>
      <c r="I416" s="108">
        <f>I417+I444+I509</f>
        <v>1584.1</v>
      </c>
    </row>
    <row r="417" spans="1:9" s="31" customFormat="1" ht="19.5" customHeight="1" x14ac:dyDescent="0.25">
      <c r="A417" s="113" t="s">
        <v>275</v>
      </c>
      <c r="B417" s="107" t="s">
        <v>484</v>
      </c>
      <c r="C417" s="107" t="s">
        <v>101</v>
      </c>
      <c r="D417" s="107" t="s">
        <v>55</v>
      </c>
      <c r="E417" s="107" t="s">
        <v>57</v>
      </c>
      <c r="F417" s="107" t="s">
        <v>58</v>
      </c>
      <c r="G417" s="108">
        <f>G418+G435</f>
        <v>563.1</v>
      </c>
      <c r="H417" s="108">
        <f>H418+H435</f>
        <v>438.9</v>
      </c>
      <c r="I417" s="108">
        <f>I418+I435+I440</f>
        <v>166.6</v>
      </c>
    </row>
    <row r="418" spans="1:9" s="31" customFormat="1" ht="54" customHeight="1" x14ac:dyDescent="0.25">
      <c r="A418" s="113" t="s">
        <v>745</v>
      </c>
      <c r="B418" s="107" t="s">
        <v>484</v>
      </c>
      <c r="C418" s="107" t="s">
        <v>101</v>
      </c>
      <c r="D418" s="107" t="s">
        <v>55</v>
      </c>
      <c r="E418" s="107" t="s">
        <v>153</v>
      </c>
      <c r="F418" s="107" t="s">
        <v>58</v>
      </c>
      <c r="G418" s="108">
        <f>G419+G423+G431</f>
        <v>272.3</v>
      </c>
      <c r="H418" s="108">
        <f>H419+H423+H431</f>
        <v>272.3</v>
      </c>
      <c r="I418" s="108">
        <f>I419+I423+I431</f>
        <v>100</v>
      </c>
    </row>
    <row r="419" spans="1:9" s="31" customFormat="1" ht="64.5" x14ac:dyDescent="0.25">
      <c r="A419" s="113" t="s">
        <v>491</v>
      </c>
      <c r="B419" s="107" t="s">
        <v>484</v>
      </c>
      <c r="C419" s="107" t="s">
        <v>101</v>
      </c>
      <c r="D419" s="107" t="s">
        <v>55</v>
      </c>
      <c r="E419" s="107" t="s">
        <v>277</v>
      </c>
      <c r="F419" s="107" t="s">
        <v>58</v>
      </c>
      <c r="G419" s="108">
        <f>G420</f>
        <v>272.3</v>
      </c>
      <c r="H419" s="108">
        <f t="shared" ref="H419:I421" si="56">H420</f>
        <v>272.3</v>
      </c>
      <c r="I419" s="108">
        <f t="shared" si="56"/>
        <v>100</v>
      </c>
    </row>
    <row r="420" spans="1:9" s="31" customFormat="1" ht="19.5" customHeight="1" x14ac:dyDescent="0.25">
      <c r="A420" s="113" t="s">
        <v>134</v>
      </c>
      <c r="B420" s="107" t="s">
        <v>484</v>
      </c>
      <c r="C420" s="107" t="s">
        <v>101</v>
      </c>
      <c r="D420" s="107" t="s">
        <v>55</v>
      </c>
      <c r="E420" s="107" t="s">
        <v>278</v>
      </c>
      <c r="F420" s="107" t="s">
        <v>58</v>
      </c>
      <c r="G420" s="108">
        <f>G421</f>
        <v>272.3</v>
      </c>
      <c r="H420" s="108">
        <f t="shared" si="56"/>
        <v>272.3</v>
      </c>
      <c r="I420" s="108">
        <f t="shared" si="56"/>
        <v>100</v>
      </c>
    </row>
    <row r="421" spans="1:9" s="31" customFormat="1" ht="29.25" customHeight="1" x14ac:dyDescent="0.25">
      <c r="A421" s="113" t="s">
        <v>77</v>
      </c>
      <c r="B421" s="107" t="s">
        <v>484</v>
      </c>
      <c r="C421" s="107" t="s">
        <v>101</v>
      </c>
      <c r="D421" s="107" t="s">
        <v>55</v>
      </c>
      <c r="E421" s="107" t="s">
        <v>278</v>
      </c>
      <c r="F421" s="107" t="s">
        <v>78</v>
      </c>
      <c r="G421" s="108">
        <f>G422</f>
        <v>272.3</v>
      </c>
      <c r="H421" s="108">
        <f t="shared" si="56"/>
        <v>272.3</v>
      </c>
      <c r="I421" s="108">
        <f t="shared" si="56"/>
        <v>100</v>
      </c>
    </row>
    <row r="422" spans="1:9" s="31" customFormat="1" ht="30" customHeight="1" x14ac:dyDescent="0.25">
      <c r="A422" s="113" t="s">
        <v>79</v>
      </c>
      <c r="B422" s="107" t="s">
        <v>484</v>
      </c>
      <c r="C422" s="107" t="s">
        <v>101</v>
      </c>
      <c r="D422" s="107" t="s">
        <v>55</v>
      </c>
      <c r="E422" s="107" t="s">
        <v>278</v>
      </c>
      <c r="F422" s="107" t="s">
        <v>80</v>
      </c>
      <c r="G422" s="108">
        <v>272.3</v>
      </c>
      <c r="H422" s="108">
        <v>272.3</v>
      </c>
      <c r="I422" s="108">
        <v>100</v>
      </c>
    </row>
    <row r="423" spans="1:9" s="31" customFormat="1" ht="39" hidden="1" x14ac:dyDescent="0.25">
      <c r="A423" s="113" t="s">
        <v>279</v>
      </c>
      <c r="B423" s="107" t="s">
        <v>484</v>
      </c>
      <c r="C423" s="107" t="s">
        <v>101</v>
      </c>
      <c r="D423" s="107" t="s">
        <v>55</v>
      </c>
      <c r="E423" s="107" t="s">
        <v>280</v>
      </c>
      <c r="F423" s="107" t="s">
        <v>58</v>
      </c>
      <c r="G423" s="108">
        <f>G424</f>
        <v>0</v>
      </c>
      <c r="H423" s="108">
        <f>H424</f>
        <v>0</v>
      </c>
      <c r="I423" s="108">
        <f>I424</f>
        <v>0</v>
      </c>
    </row>
    <row r="424" spans="1:9" s="31" customFormat="1" ht="15" hidden="1" x14ac:dyDescent="0.25">
      <c r="A424" s="113" t="s">
        <v>134</v>
      </c>
      <c r="B424" s="107" t="s">
        <v>484</v>
      </c>
      <c r="C424" s="107" t="s">
        <v>101</v>
      </c>
      <c r="D424" s="107" t="s">
        <v>55</v>
      </c>
      <c r="E424" s="107" t="s">
        <v>281</v>
      </c>
      <c r="F424" s="107" t="s">
        <v>58</v>
      </c>
      <c r="G424" s="108">
        <f>G425+G427</f>
        <v>0</v>
      </c>
      <c r="H424" s="108">
        <f>H425+H427</f>
        <v>0</v>
      </c>
      <c r="I424" s="108">
        <f>I425+I427</f>
        <v>0</v>
      </c>
    </row>
    <row r="425" spans="1:9" s="31" customFormat="1" ht="26.25" hidden="1" x14ac:dyDescent="0.25">
      <c r="A425" s="113" t="s">
        <v>77</v>
      </c>
      <c r="B425" s="107" t="s">
        <v>484</v>
      </c>
      <c r="C425" s="107" t="s">
        <v>101</v>
      </c>
      <c r="D425" s="107" t="s">
        <v>55</v>
      </c>
      <c r="E425" s="107" t="s">
        <v>281</v>
      </c>
      <c r="F425" s="107" t="s">
        <v>78</v>
      </c>
      <c r="G425" s="108">
        <f>G426</f>
        <v>0</v>
      </c>
      <c r="H425" s="108">
        <f>H426</f>
        <v>0</v>
      </c>
      <c r="I425" s="108">
        <f>I426</f>
        <v>0</v>
      </c>
    </row>
    <row r="426" spans="1:9" s="31" customFormat="1" ht="26.25" hidden="1" x14ac:dyDescent="0.25">
      <c r="A426" s="113" t="s">
        <v>79</v>
      </c>
      <c r="B426" s="107" t="s">
        <v>484</v>
      </c>
      <c r="C426" s="107" t="s">
        <v>101</v>
      </c>
      <c r="D426" s="107" t="s">
        <v>55</v>
      </c>
      <c r="E426" s="107" t="s">
        <v>281</v>
      </c>
      <c r="F426" s="107" t="s">
        <v>80</v>
      </c>
      <c r="G426" s="108">
        <f>15.3+29.5-44.8</f>
        <v>0</v>
      </c>
      <c r="H426" s="108">
        <f>15.3+29.5-44.8</f>
        <v>0</v>
      </c>
      <c r="I426" s="108">
        <f>15.3+29.5-44.8</f>
        <v>0</v>
      </c>
    </row>
    <row r="427" spans="1:9" s="31" customFormat="1" ht="39" hidden="1" x14ac:dyDescent="0.25">
      <c r="A427" s="113" t="s">
        <v>179</v>
      </c>
      <c r="B427" s="107" t="s">
        <v>484</v>
      </c>
      <c r="C427" s="107" t="s">
        <v>101</v>
      </c>
      <c r="D427" s="107" t="s">
        <v>55</v>
      </c>
      <c r="E427" s="107" t="s">
        <v>281</v>
      </c>
      <c r="F427" s="107" t="s">
        <v>180</v>
      </c>
      <c r="G427" s="108">
        <f>G428</f>
        <v>0</v>
      </c>
      <c r="H427" s="108">
        <f>H428</f>
        <v>0</v>
      </c>
      <c r="I427" s="108">
        <f>I428</f>
        <v>0</v>
      </c>
    </row>
    <row r="428" spans="1:9" s="31" customFormat="1" ht="15" hidden="1" x14ac:dyDescent="0.25">
      <c r="A428" s="113" t="s">
        <v>181</v>
      </c>
      <c r="B428" s="107" t="s">
        <v>484</v>
      </c>
      <c r="C428" s="107" t="s">
        <v>101</v>
      </c>
      <c r="D428" s="107" t="s">
        <v>55</v>
      </c>
      <c r="E428" s="107" t="s">
        <v>281</v>
      </c>
      <c r="F428" s="107" t="s">
        <v>182</v>
      </c>
      <c r="G428" s="108">
        <v>0</v>
      </c>
      <c r="H428" s="108">
        <v>0</v>
      </c>
      <c r="I428" s="108">
        <v>0</v>
      </c>
    </row>
    <row r="429" spans="1:9" s="31" customFormat="1" ht="15" hidden="1" x14ac:dyDescent="0.25">
      <c r="A429" s="113" t="s">
        <v>81</v>
      </c>
      <c r="B429" s="107" t="s">
        <v>484</v>
      </c>
      <c r="C429" s="107" t="s">
        <v>101</v>
      </c>
      <c r="D429" s="107" t="s">
        <v>55</v>
      </c>
      <c r="E429" s="107" t="s">
        <v>153</v>
      </c>
      <c r="F429" s="107" t="s">
        <v>82</v>
      </c>
      <c r="G429" s="108">
        <f>G430</f>
        <v>0</v>
      </c>
      <c r="H429" s="108">
        <f>H430</f>
        <v>0</v>
      </c>
      <c r="I429" s="108">
        <f>I430</f>
        <v>0</v>
      </c>
    </row>
    <row r="430" spans="1:9" s="31" customFormat="1" ht="40.5" hidden="1" customHeight="1" x14ac:dyDescent="0.25">
      <c r="A430" s="113" t="s">
        <v>83</v>
      </c>
      <c r="B430" s="107" t="s">
        <v>484</v>
      </c>
      <c r="C430" s="107" t="s">
        <v>101</v>
      </c>
      <c r="D430" s="107" t="s">
        <v>55</v>
      </c>
      <c r="E430" s="107" t="s">
        <v>153</v>
      </c>
      <c r="F430" s="107" t="s">
        <v>84</v>
      </c>
      <c r="G430" s="108">
        <v>0</v>
      </c>
      <c r="H430" s="108">
        <v>0</v>
      </c>
      <c r="I430" s="108">
        <v>0</v>
      </c>
    </row>
    <row r="431" spans="1:9" s="31" customFormat="1" ht="38.25" hidden="1" customHeight="1" x14ac:dyDescent="0.25">
      <c r="A431" s="113" t="s">
        <v>285</v>
      </c>
      <c r="B431" s="107" t="s">
        <v>484</v>
      </c>
      <c r="C431" s="107" t="s">
        <v>101</v>
      </c>
      <c r="D431" s="107" t="s">
        <v>55</v>
      </c>
      <c r="E431" s="107" t="s">
        <v>155</v>
      </c>
      <c r="F431" s="107" t="s">
        <v>58</v>
      </c>
      <c r="G431" s="108">
        <f>G432</f>
        <v>0</v>
      </c>
      <c r="H431" s="108">
        <f t="shared" ref="H431:I433" si="57">H432</f>
        <v>0</v>
      </c>
      <c r="I431" s="108">
        <f t="shared" si="57"/>
        <v>0</v>
      </c>
    </row>
    <row r="432" spans="1:9" s="31" customFormat="1" ht="16.5" hidden="1" customHeight="1" x14ac:dyDescent="0.25">
      <c r="A432" s="113" t="s">
        <v>134</v>
      </c>
      <c r="B432" s="107" t="s">
        <v>484</v>
      </c>
      <c r="C432" s="107" t="s">
        <v>101</v>
      </c>
      <c r="D432" s="107" t="s">
        <v>55</v>
      </c>
      <c r="E432" s="107" t="s">
        <v>156</v>
      </c>
      <c r="F432" s="107" t="s">
        <v>58</v>
      </c>
      <c r="G432" s="108">
        <f>G433</f>
        <v>0</v>
      </c>
      <c r="H432" s="108">
        <f t="shared" si="57"/>
        <v>0</v>
      </c>
      <c r="I432" s="108">
        <f t="shared" si="57"/>
        <v>0</v>
      </c>
    </row>
    <row r="433" spans="1:9" s="31" customFormat="1" ht="29.25" hidden="1" customHeight="1" x14ac:dyDescent="0.25">
      <c r="A433" s="113" t="s">
        <v>77</v>
      </c>
      <c r="B433" s="107" t="s">
        <v>484</v>
      </c>
      <c r="C433" s="107" t="s">
        <v>101</v>
      </c>
      <c r="D433" s="107" t="s">
        <v>55</v>
      </c>
      <c r="E433" s="107" t="s">
        <v>156</v>
      </c>
      <c r="F433" s="107" t="s">
        <v>78</v>
      </c>
      <c r="G433" s="108">
        <f>G434</f>
        <v>0</v>
      </c>
      <c r="H433" s="108">
        <f t="shared" si="57"/>
        <v>0</v>
      </c>
      <c r="I433" s="108">
        <f t="shared" si="57"/>
        <v>0</v>
      </c>
    </row>
    <row r="434" spans="1:9" s="31" customFormat="1" ht="4.5" hidden="1" customHeight="1" x14ac:dyDescent="0.25">
      <c r="A434" s="113" t="s">
        <v>79</v>
      </c>
      <c r="B434" s="107" t="s">
        <v>484</v>
      </c>
      <c r="C434" s="107" t="s">
        <v>101</v>
      </c>
      <c r="D434" s="107" t="s">
        <v>55</v>
      </c>
      <c r="E434" s="107" t="s">
        <v>156</v>
      </c>
      <c r="F434" s="107" t="s">
        <v>80</v>
      </c>
      <c r="G434" s="108">
        <v>0</v>
      </c>
      <c r="H434" s="108">
        <v>0</v>
      </c>
      <c r="I434" s="108">
        <v>0</v>
      </c>
    </row>
    <row r="435" spans="1:9" s="31" customFormat="1" ht="33.75" customHeight="1" x14ac:dyDescent="0.25">
      <c r="A435" s="113" t="s">
        <v>750</v>
      </c>
      <c r="B435" s="107" t="s">
        <v>484</v>
      </c>
      <c r="C435" s="107" t="s">
        <v>101</v>
      </c>
      <c r="D435" s="107" t="s">
        <v>55</v>
      </c>
      <c r="E435" s="107" t="s">
        <v>164</v>
      </c>
      <c r="F435" s="107" t="s">
        <v>58</v>
      </c>
      <c r="G435" s="108">
        <f>G436</f>
        <v>290.8</v>
      </c>
      <c r="H435" s="108">
        <f t="shared" ref="H435:I438" si="58">H436</f>
        <v>166.6</v>
      </c>
      <c r="I435" s="108">
        <f t="shared" si="58"/>
        <v>0</v>
      </c>
    </row>
    <row r="436" spans="1:9" s="31" customFormat="1" ht="15" customHeight="1" x14ac:dyDescent="0.25">
      <c r="A436" s="113" t="s">
        <v>173</v>
      </c>
      <c r="B436" s="107" t="s">
        <v>484</v>
      </c>
      <c r="C436" s="107" t="s">
        <v>101</v>
      </c>
      <c r="D436" s="107" t="s">
        <v>55</v>
      </c>
      <c r="E436" s="107" t="s">
        <v>174</v>
      </c>
      <c r="F436" s="107" t="s">
        <v>58</v>
      </c>
      <c r="G436" s="108">
        <f>G437</f>
        <v>290.8</v>
      </c>
      <c r="H436" s="108">
        <f t="shared" si="58"/>
        <v>166.6</v>
      </c>
      <c r="I436" s="108">
        <f t="shared" si="58"/>
        <v>0</v>
      </c>
    </row>
    <row r="437" spans="1:9" s="31" customFormat="1" ht="18" customHeight="1" x14ac:dyDescent="0.25">
      <c r="A437" s="113" t="s">
        <v>134</v>
      </c>
      <c r="B437" s="107" t="s">
        <v>484</v>
      </c>
      <c r="C437" s="107" t="s">
        <v>101</v>
      </c>
      <c r="D437" s="107" t="s">
        <v>55</v>
      </c>
      <c r="E437" s="107" t="s">
        <v>175</v>
      </c>
      <c r="F437" s="107" t="s">
        <v>58</v>
      </c>
      <c r="G437" s="108">
        <f>G438</f>
        <v>290.8</v>
      </c>
      <c r="H437" s="108">
        <f t="shared" si="58"/>
        <v>166.6</v>
      </c>
      <c r="I437" s="108">
        <f t="shared" si="58"/>
        <v>0</v>
      </c>
    </row>
    <row r="438" spans="1:9" s="31" customFormat="1" ht="28.5" customHeight="1" x14ac:dyDescent="0.25">
      <c r="A438" s="113" t="s">
        <v>77</v>
      </c>
      <c r="B438" s="107" t="s">
        <v>484</v>
      </c>
      <c r="C438" s="107" t="s">
        <v>101</v>
      </c>
      <c r="D438" s="107" t="s">
        <v>55</v>
      </c>
      <c r="E438" s="107" t="s">
        <v>175</v>
      </c>
      <c r="F438" s="107" t="s">
        <v>78</v>
      </c>
      <c r="G438" s="108">
        <f>G439</f>
        <v>290.8</v>
      </c>
      <c r="H438" s="108">
        <f t="shared" si="58"/>
        <v>166.6</v>
      </c>
      <c r="I438" s="108">
        <f t="shared" si="58"/>
        <v>0</v>
      </c>
    </row>
    <row r="439" spans="1:9" s="31" customFormat="1" ht="29.25" customHeight="1" x14ac:dyDescent="0.25">
      <c r="A439" s="113" t="s">
        <v>79</v>
      </c>
      <c r="B439" s="107" t="s">
        <v>484</v>
      </c>
      <c r="C439" s="107" t="s">
        <v>101</v>
      </c>
      <c r="D439" s="107" t="s">
        <v>55</v>
      </c>
      <c r="E439" s="107" t="s">
        <v>175</v>
      </c>
      <c r="F439" s="107" t="s">
        <v>80</v>
      </c>
      <c r="G439" s="108">
        <v>290.8</v>
      </c>
      <c r="H439" s="108">
        <v>166.6</v>
      </c>
      <c r="I439" s="108">
        <v>0</v>
      </c>
    </row>
    <row r="440" spans="1:9" s="31" customFormat="1" ht="29.25" customHeight="1" x14ac:dyDescent="0.25">
      <c r="A440" s="113" t="s">
        <v>778</v>
      </c>
      <c r="B440" s="107" t="s">
        <v>484</v>
      </c>
      <c r="C440" s="107" t="s">
        <v>101</v>
      </c>
      <c r="D440" s="107" t="s">
        <v>55</v>
      </c>
      <c r="E440" s="107" t="s">
        <v>757</v>
      </c>
      <c r="F440" s="107" t="s">
        <v>58</v>
      </c>
      <c r="G440" s="108">
        <v>0</v>
      </c>
      <c r="H440" s="108">
        <v>0</v>
      </c>
      <c r="I440" s="108">
        <f>I441</f>
        <v>66.599999999999994</v>
      </c>
    </row>
    <row r="441" spans="1:9" s="31" customFormat="1" ht="29.25" customHeight="1" x14ac:dyDescent="0.25">
      <c r="A441" s="113" t="s">
        <v>134</v>
      </c>
      <c r="B441" s="107" t="s">
        <v>484</v>
      </c>
      <c r="C441" s="107" t="s">
        <v>101</v>
      </c>
      <c r="D441" s="107" t="s">
        <v>55</v>
      </c>
      <c r="E441" s="107" t="s">
        <v>758</v>
      </c>
      <c r="F441" s="107" t="s">
        <v>58</v>
      </c>
      <c r="G441" s="108">
        <v>0</v>
      </c>
      <c r="H441" s="108">
        <v>0</v>
      </c>
      <c r="I441" s="108">
        <f>I442</f>
        <v>66.599999999999994</v>
      </c>
    </row>
    <row r="442" spans="1:9" s="31" customFormat="1" ht="29.25" customHeight="1" x14ac:dyDescent="0.25">
      <c r="A442" s="113" t="s">
        <v>77</v>
      </c>
      <c r="B442" s="107" t="s">
        <v>484</v>
      </c>
      <c r="C442" s="107" t="s">
        <v>101</v>
      </c>
      <c r="D442" s="107" t="s">
        <v>55</v>
      </c>
      <c r="E442" s="107" t="s">
        <v>758</v>
      </c>
      <c r="F442" s="107" t="s">
        <v>78</v>
      </c>
      <c r="G442" s="108">
        <v>0</v>
      </c>
      <c r="H442" s="108">
        <v>0</v>
      </c>
      <c r="I442" s="108">
        <f>I443</f>
        <v>66.599999999999994</v>
      </c>
    </row>
    <row r="443" spans="1:9" s="31" customFormat="1" ht="29.25" customHeight="1" x14ac:dyDescent="0.25">
      <c r="A443" s="113" t="s">
        <v>79</v>
      </c>
      <c r="B443" s="107" t="s">
        <v>484</v>
      </c>
      <c r="C443" s="107" t="s">
        <v>101</v>
      </c>
      <c r="D443" s="107" t="s">
        <v>55</v>
      </c>
      <c r="E443" s="107" t="s">
        <v>758</v>
      </c>
      <c r="F443" s="107" t="s">
        <v>80</v>
      </c>
      <c r="G443" s="108">
        <v>0</v>
      </c>
      <c r="H443" s="108">
        <v>0</v>
      </c>
      <c r="I443" s="108">
        <v>66.599999999999994</v>
      </c>
    </row>
    <row r="444" spans="1:9" ht="20.25" customHeight="1" x14ac:dyDescent="0.25">
      <c r="A444" s="113" t="s">
        <v>288</v>
      </c>
      <c r="B444" s="107" t="s">
        <v>484</v>
      </c>
      <c r="C444" s="107" t="s">
        <v>101</v>
      </c>
      <c r="D444" s="107" t="s">
        <v>60</v>
      </c>
      <c r="E444" s="107" t="s">
        <v>57</v>
      </c>
      <c r="F444" s="107" t="s">
        <v>58</v>
      </c>
      <c r="G444" s="108">
        <f>G449+G469+G481+G500+G445+G489</f>
        <v>7149.3</v>
      </c>
      <c r="H444" s="108">
        <f>H449+H469+H481+H500+H445+H489</f>
        <v>2699.8999999999996</v>
      </c>
      <c r="I444" s="108">
        <f>I449+I481+I489+I496</f>
        <v>687.5</v>
      </c>
    </row>
    <row r="445" spans="1:9" ht="26.25" hidden="1" x14ac:dyDescent="0.25">
      <c r="A445" s="113" t="s">
        <v>289</v>
      </c>
      <c r="B445" s="107" t="s">
        <v>484</v>
      </c>
      <c r="C445" s="107" t="s">
        <v>101</v>
      </c>
      <c r="D445" s="107" t="s">
        <v>60</v>
      </c>
      <c r="E445" s="107" t="s">
        <v>290</v>
      </c>
      <c r="F445" s="107" t="s">
        <v>58</v>
      </c>
      <c r="G445" s="108">
        <f>G446</f>
        <v>0</v>
      </c>
      <c r="H445" s="108">
        <f t="shared" ref="H445:I447" si="59">H446</f>
        <v>0</v>
      </c>
      <c r="I445" s="108">
        <f t="shared" si="59"/>
        <v>0</v>
      </c>
    </row>
    <row r="446" spans="1:9" ht="26.25" hidden="1" x14ac:dyDescent="0.25">
      <c r="A446" s="113" t="s">
        <v>291</v>
      </c>
      <c r="B446" s="107" t="s">
        <v>484</v>
      </c>
      <c r="C446" s="107" t="s">
        <v>101</v>
      </c>
      <c r="D446" s="107" t="s">
        <v>60</v>
      </c>
      <c r="E446" s="107" t="s">
        <v>292</v>
      </c>
      <c r="F446" s="107" t="s">
        <v>58</v>
      </c>
      <c r="G446" s="108">
        <f>G447</f>
        <v>0</v>
      </c>
      <c r="H446" s="108">
        <f t="shared" si="59"/>
        <v>0</v>
      </c>
      <c r="I446" s="108">
        <f t="shared" si="59"/>
        <v>0</v>
      </c>
    </row>
    <row r="447" spans="1:9" ht="39" hidden="1" x14ac:dyDescent="0.25">
      <c r="A447" s="113" t="s">
        <v>268</v>
      </c>
      <c r="B447" s="107" t="s">
        <v>484</v>
      </c>
      <c r="C447" s="107" t="s">
        <v>101</v>
      </c>
      <c r="D447" s="107" t="s">
        <v>60</v>
      </c>
      <c r="E447" s="107" t="s">
        <v>292</v>
      </c>
      <c r="F447" s="107" t="s">
        <v>82</v>
      </c>
      <c r="G447" s="108">
        <f>G448</f>
        <v>0</v>
      </c>
      <c r="H447" s="108">
        <f t="shared" si="59"/>
        <v>0</v>
      </c>
      <c r="I447" s="108">
        <f t="shared" si="59"/>
        <v>0</v>
      </c>
    </row>
    <row r="448" spans="1:9" ht="15" hidden="1" x14ac:dyDescent="0.25">
      <c r="A448" s="113" t="s">
        <v>81</v>
      </c>
      <c r="B448" s="107" t="s">
        <v>484</v>
      </c>
      <c r="C448" s="107" t="s">
        <v>101</v>
      </c>
      <c r="D448" s="107" t="s">
        <v>60</v>
      </c>
      <c r="E448" s="107" t="s">
        <v>292</v>
      </c>
      <c r="F448" s="107" t="s">
        <v>269</v>
      </c>
      <c r="G448" s="108">
        <v>0</v>
      </c>
      <c r="H448" s="108">
        <v>0</v>
      </c>
      <c r="I448" s="108">
        <v>0</v>
      </c>
    </row>
    <row r="449" spans="1:9" s="31" customFormat="1" ht="51" customHeight="1" x14ac:dyDescent="0.25">
      <c r="A449" s="113" t="s">
        <v>745</v>
      </c>
      <c r="B449" s="107" t="s">
        <v>484</v>
      </c>
      <c r="C449" s="107" t="s">
        <v>101</v>
      </c>
      <c r="D449" s="107" t="s">
        <v>60</v>
      </c>
      <c r="E449" s="107" t="s">
        <v>153</v>
      </c>
      <c r="F449" s="107" t="s">
        <v>58</v>
      </c>
      <c r="G449" s="108">
        <f>G453+G461+G465+G450</f>
        <v>2704.6</v>
      </c>
      <c r="H449" s="108">
        <f>H453+H461+H465</f>
        <v>1478.8</v>
      </c>
      <c r="I449" s="108">
        <f>I453+I461+I465</f>
        <v>508</v>
      </c>
    </row>
    <row r="450" spans="1:9" s="31" customFormat="1" ht="51" hidden="1" customHeight="1" x14ac:dyDescent="0.25">
      <c r="A450" s="113" t="s">
        <v>642</v>
      </c>
      <c r="B450" s="107" t="s">
        <v>484</v>
      </c>
      <c r="C450" s="107" t="s">
        <v>101</v>
      </c>
      <c r="D450" s="107" t="s">
        <v>60</v>
      </c>
      <c r="E450" s="107" t="s">
        <v>656</v>
      </c>
      <c r="F450" s="107" t="s">
        <v>58</v>
      </c>
      <c r="G450" s="108">
        <f>G451</f>
        <v>0</v>
      </c>
      <c r="H450" s="108">
        <v>0</v>
      </c>
      <c r="I450" s="108">
        <v>0</v>
      </c>
    </row>
    <row r="451" spans="1:9" s="31" customFormat="1" ht="31.5" hidden="1" customHeight="1" x14ac:dyDescent="0.25">
      <c r="A451" s="113" t="s">
        <v>77</v>
      </c>
      <c r="B451" s="107" t="s">
        <v>484</v>
      </c>
      <c r="C451" s="107" t="s">
        <v>101</v>
      </c>
      <c r="D451" s="107" t="s">
        <v>60</v>
      </c>
      <c r="E451" s="107" t="s">
        <v>656</v>
      </c>
      <c r="F451" s="107" t="s">
        <v>78</v>
      </c>
      <c r="G451" s="108">
        <f>G452</f>
        <v>0</v>
      </c>
      <c r="H451" s="108">
        <v>0</v>
      </c>
      <c r="I451" s="108">
        <v>0</v>
      </c>
    </row>
    <row r="452" spans="1:9" s="31" customFormat="1" ht="32.25" hidden="1" customHeight="1" x14ac:dyDescent="0.25">
      <c r="A452" s="113" t="s">
        <v>79</v>
      </c>
      <c r="B452" s="107" t="s">
        <v>484</v>
      </c>
      <c r="C452" s="107" t="s">
        <v>101</v>
      </c>
      <c r="D452" s="107" t="s">
        <v>60</v>
      </c>
      <c r="E452" s="107" t="s">
        <v>656</v>
      </c>
      <c r="F452" s="107" t="s">
        <v>80</v>
      </c>
      <c r="G452" s="108">
        <f>9602-9602</f>
        <v>0</v>
      </c>
      <c r="H452" s="108">
        <v>0</v>
      </c>
      <c r="I452" s="108">
        <v>0</v>
      </c>
    </row>
    <row r="453" spans="1:9" s="31" customFormat="1" ht="84" hidden="1" customHeight="1" x14ac:dyDescent="0.25">
      <c r="A453" s="113" t="s">
        <v>293</v>
      </c>
      <c r="B453" s="107" t="s">
        <v>484</v>
      </c>
      <c r="C453" s="107" t="s">
        <v>101</v>
      </c>
      <c r="D453" s="107" t="s">
        <v>60</v>
      </c>
      <c r="E453" s="107" t="s">
        <v>294</v>
      </c>
      <c r="F453" s="107" t="s">
        <v>58</v>
      </c>
      <c r="G453" s="108">
        <f>G456</f>
        <v>0</v>
      </c>
      <c r="H453" s="108">
        <f>H456</f>
        <v>0</v>
      </c>
      <c r="I453" s="108">
        <f>I456</f>
        <v>0</v>
      </c>
    </row>
    <row r="454" spans="1:9" s="31" customFormat="1" ht="30.75" hidden="1" customHeight="1" x14ac:dyDescent="0.25">
      <c r="A454" s="113" t="s">
        <v>77</v>
      </c>
      <c r="B454" s="107" t="s">
        <v>484</v>
      </c>
      <c r="C454" s="107" t="s">
        <v>101</v>
      </c>
      <c r="D454" s="107" t="s">
        <v>60</v>
      </c>
      <c r="E454" s="107"/>
      <c r="F454" s="107" t="s">
        <v>78</v>
      </c>
      <c r="G454" s="108"/>
      <c r="H454" s="108"/>
      <c r="I454" s="108"/>
    </row>
    <row r="455" spans="1:9" s="31" customFormat="1" ht="8.25" hidden="1" customHeight="1" x14ac:dyDescent="0.25">
      <c r="A455" s="113" t="s">
        <v>79</v>
      </c>
      <c r="B455" s="107" t="s">
        <v>484</v>
      </c>
      <c r="C455" s="107" t="s">
        <v>101</v>
      </c>
      <c r="D455" s="107" t="s">
        <v>60</v>
      </c>
      <c r="E455" s="107"/>
      <c r="F455" s="107" t="s">
        <v>80</v>
      </c>
      <c r="G455" s="108"/>
      <c r="H455" s="108"/>
      <c r="I455" s="108"/>
    </row>
    <row r="456" spans="1:9" s="31" customFormat="1" ht="18.75" hidden="1" customHeight="1" x14ac:dyDescent="0.25">
      <c r="A456" s="113" t="s">
        <v>134</v>
      </c>
      <c r="B456" s="107" t="s">
        <v>484</v>
      </c>
      <c r="C456" s="107" t="s">
        <v>101</v>
      </c>
      <c r="D456" s="107" t="s">
        <v>60</v>
      </c>
      <c r="E456" s="107" t="s">
        <v>295</v>
      </c>
      <c r="F456" s="107" t="s">
        <v>58</v>
      </c>
      <c r="G456" s="108">
        <f>G457+G459</f>
        <v>0</v>
      </c>
      <c r="H456" s="108">
        <f>H457+H459</f>
        <v>0</v>
      </c>
      <c r="I456" s="108">
        <f>I457+I459</f>
        <v>0</v>
      </c>
    </row>
    <row r="457" spans="1:9" s="31" customFormat="1" ht="30.75" hidden="1" customHeight="1" x14ac:dyDescent="0.25">
      <c r="A457" s="113" t="s">
        <v>77</v>
      </c>
      <c r="B457" s="107" t="s">
        <v>484</v>
      </c>
      <c r="C457" s="107" t="s">
        <v>101</v>
      </c>
      <c r="D457" s="107" t="s">
        <v>60</v>
      </c>
      <c r="E457" s="107" t="s">
        <v>295</v>
      </c>
      <c r="F457" s="107" t="s">
        <v>78</v>
      </c>
      <c r="G457" s="108">
        <f>G458</f>
        <v>0</v>
      </c>
      <c r="H457" s="108">
        <f>H458</f>
        <v>0</v>
      </c>
      <c r="I457" s="108">
        <f>I458</f>
        <v>0</v>
      </c>
    </row>
    <row r="458" spans="1:9" s="31" customFormat="1" ht="30.75" hidden="1" customHeight="1" x14ac:dyDescent="0.25">
      <c r="A458" s="113" t="s">
        <v>79</v>
      </c>
      <c r="B458" s="107" t="s">
        <v>484</v>
      </c>
      <c r="C458" s="107" t="s">
        <v>101</v>
      </c>
      <c r="D458" s="107" t="s">
        <v>60</v>
      </c>
      <c r="E458" s="107" t="s">
        <v>295</v>
      </c>
      <c r="F458" s="107" t="s">
        <v>80</v>
      </c>
      <c r="G458" s="108">
        <f>50-50</f>
        <v>0</v>
      </c>
      <c r="H458" s="108">
        <f>50-50</f>
        <v>0</v>
      </c>
      <c r="I458" s="108">
        <f>50-50</f>
        <v>0</v>
      </c>
    </row>
    <row r="459" spans="1:9" s="31" customFormat="1" ht="28.5" hidden="1" customHeight="1" x14ac:dyDescent="0.25">
      <c r="A459" s="113" t="s">
        <v>619</v>
      </c>
      <c r="B459" s="107" t="s">
        <v>484</v>
      </c>
      <c r="C459" s="107" t="s">
        <v>101</v>
      </c>
      <c r="D459" s="107" t="s">
        <v>60</v>
      </c>
      <c r="E459" s="107" t="s">
        <v>295</v>
      </c>
      <c r="F459" s="107" t="s">
        <v>180</v>
      </c>
      <c r="G459" s="108">
        <f>G460</f>
        <v>0</v>
      </c>
      <c r="H459" s="108">
        <f>H460</f>
        <v>0</v>
      </c>
      <c r="I459" s="108">
        <f>I460</f>
        <v>0</v>
      </c>
    </row>
    <row r="460" spans="1:9" s="31" customFormat="1" ht="14.25" hidden="1" customHeight="1" x14ac:dyDescent="0.25">
      <c r="A460" s="113" t="s">
        <v>181</v>
      </c>
      <c r="B460" s="107" t="s">
        <v>484</v>
      </c>
      <c r="C460" s="107" t="s">
        <v>101</v>
      </c>
      <c r="D460" s="107" t="s">
        <v>60</v>
      </c>
      <c r="E460" s="107" t="s">
        <v>295</v>
      </c>
      <c r="F460" s="107" t="s">
        <v>182</v>
      </c>
      <c r="G460" s="108"/>
      <c r="H460" s="108"/>
      <c r="I460" s="108"/>
    </row>
    <row r="461" spans="1:9" s="31" customFormat="1" ht="45.75" customHeight="1" x14ac:dyDescent="0.25">
      <c r="A461" s="113" t="s">
        <v>298</v>
      </c>
      <c r="B461" s="107" t="s">
        <v>484</v>
      </c>
      <c r="C461" s="107" t="s">
        <v>101</v>
      </c>
      <c r="D461" s="107" t="s">
        <v>60</v>
      </c>
      <c r="E461" s="107" t="s">
        <v>283</v>
      </c>
      <c r="F461" s="107" t="s">
        <v>58</v>
      </c>
      <c r="G461" s="108">
        <f>G462</f>
        <v>600</v>
      </c>
      <c r="H461" s="108">
        <f t="shared" ref="H461:I463" si="60">H462</f>
        <v>800</v>
      </c>
      <c r="I461" s="108">
        <f t="shared" si="60"/>
        <v>260</v>
      </c>
    </row>
    <row r="462" spans="1:9" s="31" customFormat="1" ht="17.25" customHeight="1" x14ac:dyDescent="0.25">
      <c r="A462" s="113" t="s">
        <v>134</v>
      </c>
      <c r="B462" s="107" t="s">
        <v>484</v>
      </c>
      <c r="C462" s="107" t="s">
        <v>101</v>
      </c>
      <c r="D462" s="107" t="s">
        <v>60</v>
      </c>
      <c r="E462" s="107" t="s">
        <v>284</v>
      </c>
      <c r="F462" s="107" t="s">
        <v>58</v>
      </c>
      <c r="G462" s="108">
        <f>G463</f>
        <v>600</v>
      </c>
      <c r="H462" s="108">
        <f t="shared" si="60"/>
        <v>800</v>
      </c>
      <c r="I462" s="108">
        <f t="shared" si="60"/>
        <v>260</v>
      </c>
    </row>
    <row r="463" spans="1:9" s="31" customFormat="1" ht="27" customHeight="1" x14ac:dyDescent="0.25">
      <c r="A463" s="113" t="s">
        <v>77</v>
      </c>
      <c r="B463" s="107" t="s">
        <v>484</v>
      </c>
      <c r="C463" s="107" t="s">
        <v>101</v>
      </c>
      <c r="D463" s="107" t="s">
        <v>60</v>
      </c>
      <c r="E463" s="107" t="s">
        <v>284</v>
      </c>
      <c r="F463" s="107" t="s">
        <v>78</v>
      </c>
      <c r="G463" s="108">
        <f>G464</f>
        <v>600</v>
      </c>
      <c r="H463" s="108">
        <f t="shared" si="60"/>
        <v>800</v>
      </c>
      <c r="I463" s="108">
        <f t="shared" si="60"/>
        <v>260</v>
      </c>
    </row>
    <row r="464" spans="1:9" s="31" customFormat="1" ht="30" customHeight="1" x14ac:dyDescent="0.25">
      <c r="A464" s="113" t="s">
        <v>79</v>
      </c>
      <c r="B464" s="107" t="s">
        <v>484</v>
      </c>
      <c r="C464" s="107" t="s">
        <v>101</v>
      </c>
      <c r="D464" s="107" t="s">
        <v>60</v>
      </c>
      <c r="E464" s="107" t="s">
        <v>284</v>
      </c>
      <c r="F464" s="107" t="s">
        <v>80</v>
      </c>
      <c r="G464" s="108">
        <v>600</v>
      </c>
      <c r="H464" s="108">
        <v>800</v>
      </c>
      <c r="I464" s="108">
        <v>260</v>
      </c>
    </row>
    <row r="465" spans="1:9" s="31" customFormat="1" ht="27" customHeight="1" x14ac:dyDescent="0.25">
      <c r="A465" s="113" t="s">
        <v>299</v>
      </c>
      <c r="B465" s="107" t="s">
        <v>484</v>
      </c>
      <c r="C465" s="107" t="s">
        <v>101</v>
      </c>
      <c r="D465" s="107" t="s">
        <v>60</v>
      </c>
      <c r="E465" s="107" t="s">
        <v>258</v>
      </c>
      <c r="F465" s="107" t="s">
        <v>58</v>
      </c>
      <c r="G465" s="108">
        <f>G466</f>
        <v>2104.6</v>
      </c>
      <c r="H465" s="108">
        <f t="shared" ref="H465:I467" si="61">H466</f>
        <v>678.8</v>
      </c>
      <c r="I465" s="108">
        <f t="shared" si="61"/>
        <v>248</v>
      </c>
    </row>
    <row r="466" spans="1:9" s="31" customFormat="1" ht="17.25" customHeight="1" x14ac:dyDescent="0.25">
      <c r="A466" s="113" t="s">
        <v>134</v>
      </c>
      <c r="B466" s="107" t="s">
        <v>484</v>
      </c>
      <c r="C466" s="107" t="s">
        <v>101</v>
      </c>
      <c r="D466" s="107" t="s">
        <v>60</v>
      </c>
      <c r="E466" s="107" t="s">
        <v>259</v>
      </c>
      <c r="F466" s="107" t="s">
        <v>58</v>
      </c>
      <c r="G466" s="108">
        <f>G467</f>
        <v>2104.6</v>
      </c>
      <c r="H466" s="108">
        <f t="shared" si="61"/>
        <v>678.8</v>
      </c>
      <c r="I466" s="108">
        <f t="shared" si="61"/>
        <v>248</v>
      </c>
    </row>
    <row r="467" spans="1:9" s="31" customFormat="1" ht="29.25" customHeight="1" x14ac:dyDescent="0.25">
      <c r="A467" s="113" t="s">
        <v>77</v>
      </c>
      <c r="B467" s="107" t="s">
        <v>484</v>
      </c>
      <c r="C467" s="107" t="s">
        <v>101</v>
      </c>
      <c r="D467" s="107" t="s">
        <v>60</v>
      </c>
      <c r="E467" s="107" t="s">
        <v>259</v>
      </c>
      <c r="F467" s="107" t="s">
        <v>78</v>
      </c>
      <c r="G467" s="108">
        <f>G468</f>
        <v>2104.6</v>
      </c>
      <c r="H467" s="108">
        <f t="shared" si="61"/>
        <v>678.8</v>
      </c>
      <c r="I467" s="108">
        <f t="shared" si="61"/>
        <v>248</v>
      </c>
    </row>
    <row r="468" spans="1:9" s="31" customFormat="1" ht="30" customHeight="1" x14ac:dyDescent="0.25">
      <c r="A468" s="113" t="s">
        <v>79</v>
      </c>
      <c r="B468" s="107" t="s">
        <v>484</v>
      </c>
      <c r="C468" s="107" t="s">
        <v>101</v>
      </c>
      <c r="D468" s="107" t="s">
        <v>60</v>
      </c>
      <c r="E468" s="107" t="s">
        <v>259</v>
      </c>
      <c r="F468" s="107" t="s">
        <v>80</v>
      </c>
      <c r="G468" s="108">
        <f>171.1+2644.6-711.1</f>
        <v>2104.6</v>
      </c>
      <c r="H468" s="108">
        <v>678.8</v>
      </c>
      <c r="I468" s="108">
        <v>248</v>
      </c>
    </row>
    <row r="469" spans="1:9" s="31" customFormat="1" ht="30" hidden="1" customHeight="1" x14ac:dyDescent="0.25">
      <c r="A469" s="113" t="s">
        <v>307</v>
      </c>
      <c r="B469" s="107" t="s">
        <v>484</v>
      </c>
      <c r="C469" s="107" t="s">
        <v>101</v>
      </c>
      <c r="D469" s="107" t="s">
        <v>60</v>
      </c>
      <c r="E469" s="107" t="s">
        <v>164</v>
      </c>
      <c r="F469" s="107" t="s">
        <v>58</v>
      </c>
      <c r="G469" s="108">
        <f>G470</f>
        <v>0</v>
      </c>
      <c r="H469" s="108">
        <f t="shared" ref="H469:I472" si="62">H470</f>
        <v>0</v>
      </c>
      <c r="I469" s="108">
        <f t="shared" si="62"/>
        <v>0</v>
      </c>
    </row>
    <row r="470" spans="1:9" s="31" customFormat="1" ht="18" hidden="1" customHeight="1" x14ac:dyDescent="0.25">
      <c r="A470" s="113" t="s">
        <v>173</v>
      </c>
      <c r="B470" s="107" t="s">
        <v>484</v>
      </c>
      <c r="C470" s="107" t="s">
        <v>101</v>
      </c>
      <c r="D470" s="107" t="s">
        <v>60</v>
      </c>
      <c r="E470" s="107" t="s">
        <v>174</v>
      </c>
      <c r="F470" s="107" t="s">
        <v>58</v>
      </c>
      <c r="G470" s="108">
        <f>G471</f>
        <v>0</v>
      </c>
      <c r="H470" s="108">
        <f t="shared" si="62"/>
        <v>0</v>
      </c>
      <c r="I470" s="108">
        <f t="shared" si="62"/>
        <v>0</v>
      </c>
    </row>
    <row r="471" spans="1:9" s="31" customFormat="1" ht="16.5" hidden="1" customHeight="1" x14ac:dyDescent="0.25">
      <c r="A471" s="113" t="s">
        <v>134</v>
      </c>
      <c r="B471" s="107" t="s">
        <v>484</v>
      </c>
      <c r="C471" s="107" t="s">
        <v>101</v>
      </c>
      <c r="D471" s="107" t="s">
        <v>60</v>
      </c>
      <c r="E471" s="107" t="s">
        <v>175</v>
      </c>
      <c r="F471" s="107" t="s">
        <v>58</v>
      </c>
      <c r="G471" s="108">
        <f>G472</f>
        <v>0</v>
      </c>
      <c r="H471" s="108">
        <f t="shared" si="62"/>
        <v>0</v>
      </c>
      <c r="I471" s="108">
        <f t="shared" si="62"/>
        <v>0</v>
      </c>
    </row>
    <row r="472" spans="1:9" s="31" customFormat="1" ht="27" hidden="1" customHeight="1" x14ac:dyDescent="0.25">
      <c r="A472" s="113" t="s">
        <v>77</v>
      </c>
      <c r="B472" s="107" t="s">
        <v>484</v>
      </c>
      <c r="C472" s="107" t="s">
        <v>101</v>
      </c>
      <c r="D472" s="107" t="s">
        <v>60</v>
      </c>
      <c r="E472" s="107" t="s">
        <v>175</v>
      </c>
      <c r="F472" s="107" t="s">
        <v>78</v>
      </c>
      <c r="G472" s="108">
        <f>G473</f>
        <v>0</v>
      </c>
      <c r="H472" s="108">
        <f t="shared" si="62"/>
        <v>0</v>
      </c>
      <c r="I472" s="108">
        <f t="shared" si="62"/>
        <v>0</v>
      </c>
    </row>
    <row r="473" spans="1:9" s="31" customFormat="1" ht="27" hidden="1" customHeight="1" x14ac:dyDescent="0.25">
      <c r="A473" s="113" t="s">
        <v>79</v>
      </c>
      <c r="B473" s="107" t="s">
        <v>484</v>
      </c>
      <c r="C473" s="107" t="s">
        <v>101</v>
      </c>
      <c r="D473" s="107" t="s">
        <v>60</v>
      </c>
      <c r="E473" s="107" t="s">
        <v>175</v>
      </c>
      <c r="F473" s="107" t="s">
        <v>80</v>
      </c>
      <c r="G473" s="108">
        <v>0</v>
      </c>
      <c r="H473" s="108">
        <v>0</v>
      </c>
      <c r="I473" s="108">
        <v>0</v>
      </c>
    </row>
    <row r="474" spans="1:9" ht="30.75" hidden="1" customHeight="1" x14ac:dyDescent="0.25">
      <c r="A474" s="113" t="s">
        <v>289</v>
      </c>
      <c r="B474" s="107" t="s">
        <v>484</v>
      </c>
      <c r="C474" s="107" t="s">
        <v>101</v>
      </c>
      <c r="D474" s="107" t="s">
        <v>60</v>
      </c>
      <c r="E474" s="107" t="s">
        <v>290</v>
      </c>
      <c r="F474" s="107" t="s">
        <v>58</v>
      </c>
      <c r="G474" s="108">
        <f>G475</f>
        <v>0</v>
      </c>
      <c r="H474" s="108">
        <f t="shared" ref="H474:I476" si="63">H475</f>
        <v>0</v>
      </c>
      <c r="I474" s="108">
        <f t="shared" si="63"/>
        <v>0</v>
      </c>
    </row>
    <row r="475" spans="1:9" ht="29.25" hidden="1" customHeight="1" x14ac:dyDescent="0.25">
      <c r="A475" s="113" t="s">
        <v>291</v>
      </c>
      <c r="B475" s="107" t="s">
        <v>484</v>
      </c>
      <c r="C475" s="107" t="s">
        <v>101</v>
      </c>
      <c r="D475" s="107" t="s">
        <v>60</v>
      </c>
      <c r="E475" s="107" t="s">
        <v>292</v>
      </c>
      <c r="F475" s="107" t="s">
        <v>58</v>
      </c>
      <c r="G475" s="108">
        <f>G476</f>
        <v>0</v>
      </c>
      <c r="H475" s="108">
        <f t="shared" si="63"/>
        <v>0</v>
      </c>
      <c r="I475" s="108">
        <f t="shared" si="63"/>
        <v>0</v>
      </c>
    </row>
    <row r="476" spans="1:9" ht="15" hidden="1" x14ac:dyDescent="0.25">
      <c r="A476" s="113" t="s">
        <v>81</v>
      </c>
      <c r="B476" s="107" t="s">
        <v>484</v>
      </c>
      <c r="C476" s="107" t="s">
        <v>101</v>
      </c>
      <c r="D476" s="107" t="s">
        <v>60</v>
      </c>
      <c r="E476" s="107" t="s">
        <v>292</v>
      </c>
      <c r="F476" s="107" t="s">
        <v>82</v>
      </c>
      <c r="G476" s="108">
        <f>G477</f>
        <v>0</v>
      </c>
      <c r="H476" s="108">
        <f t="shared" si="63"/>
        <v>0</v>
      </c>
      <c r="I476" s="108">
        <f t="shared" si="63"/>
        <v>0</v>
      </c>
    </row>
    <row r="477" spans="1:9" ht="27.75" hidden="1" customHeight="1" x14ac:dyDescent="0.25">
      <c r="A477" s="113" t="s">
        <v>268</v>
      </c>
      <c r="B477" s="107" t="s">
        <v>484</v>
      </c>
      <c r="C477" s="107" t="s">
        <v>101</v>
      </c>
      <c r="D477" s="107" t="s">
        <v>60</v>
      </c>
      <c r="E477" s="107" t="s">
        <v>292</v>
      </c>
      <c r="F477" s="107" t="s">
        <v>269</v>
      </c>
      <c r="G477" s="108">
        <v>0</v>
      </c>
      <c r="H477" s="108">
        <v>0</v>
      </c>
      <c r="I477" s="108">
        <v>0</v>
      </c>
    </row>
    <row r="478" spans="1:9" ht="19.5" hidden="1" customHeight="1" x14ac:dyDescent="0.25">
      <c r="A478" s="113" t="s">
        <v>120</v>
      </c>
      <c r="B478" s="107" t="s">
        <v>484</v>
      </c>
      <c r="C478" s="107" t="s">
        <v>101</v>
      </c>
      <c r="D478" s="107" t="s">
        <v>60</v>
      </c>
      <c r="E478" s="107" t="s">
        <v>168</v>
      </c>
      <c r="F478" s="107" t="s">
        <v>58</v>
      </c>
      <c r="G478" s="108">
        <f t="shared" ref="G478:I479" si="64">G479</f>
        <v>0</v>
      </c>
      <c r="H478" s="108">
        <f t="shared" si="64"/>
        <v>0</v>
      </c>
      <c r="I478" s="108">
        <f t="shared" si="64"/>
        <v>0</v>
      </c>
    </row>
    <row r="479" spans="1:9" ht="18" hidden="1" customHeight="1" x14ac:dyDescent="0.25">
      <c r="A479" s="113" t="s">
        <v>169</v>
      </c>
      <c r="B479" s="107" t="s">
        <v>484</v>
      </c>
      <c r="C479" s="107" t="s">
        <v>101</v>
      </c>
      <c r="D479" s="107" t="s">
        <v>60</v>
      </c>
      <c r="E479" s="107" t="s">
        <v>170</v>
      </c>
      <c r="F479" s="107" t="s">
        <v>58</v>
      </c>
      <c r="G479" s="108">
        <f t="shared" si="64"/>
        <v>0</v>
      </c>
      <c r="H479" s="108">
        <f t="shared" si="64"/>
        <v>0</v>
      </c>
      <c r="I479" s="108">
        <f t="shared" si="64"/>
        <v>0</v>
      </c>
    </row>
    <row r="480" spans="1:9" ht="27.75" hidden="1" customHeight="1" x14ac:dyDescent="0.25">
      <c r="A480" s="113" t="s">
        <v>79</v>
      </c>
      <c r="B480" s="107" t="s">
        <v>484</v>
      </c>
      <c r="C480" s="107" t="s">
        <v>101</v>
      </c>
      <c r="D480" s="107" t="s">
        <v>60</v>
      </c>
      <c r="E480" s="107" t="s">
        <v>170</v>
      </c>
      <c r="F480" s="107" t="s">
        <v>80</v>
      </c>
      <c r="G480" s="108">
        <v>0</v>
      </c>
      <c r="H480" s="108">
        <v>0</v>
      </c>
      <c r="I480" s="108">
        <v>0</v>
      </c>
    </row>
    <row r="481" spans="1:9" ht="43.5" customHeight="1" x14ac:dyDescent="0.25">
      <c r="A481" s="113" t="s">
        <v>780</v>
      </c>
      <c r="B481" s="107" t="s">
        <v>484</v>
      </c>
      <c r="C481" s="107" t="s">
        <v>101</v>
      </c>
      <c r="D481" s="107" t="s">
        <v>60</v>
      </c>
      <c r="E481" s="107" t="s">
        <v>300</v>
      </c>
      <c r="F481" s="107" t="s">
        <v>58</v>
      </c>
      <c r="G481" s="108">
        <f>G482</f>
        <v>673.9</v>
      </c>
      <c r="H481" s="108">
        <f t="shared" ref="H481:I484" si="65">H482</f>
        <v>490.3</v>
      </c>
      <c r="I481" s="108">
        <f t="shared" si="65"/>
        <v>63.4</v>
      </c>
    </row>
    <row r="482" spans="1:9" ht="27.75" customHeight="1" x14ac:dyDescent="0.25">
      <c r="A482" s="113" t="s">
        <v>304</v>
      </c>
      <c r="B482" s="107" t="s">
        <v>484</v>
      </c>
      <c r="C482" s="107" t="s">
        <v>101</v>
      </c>
      <c r="D482" s="107" t="s">
        <v>60</v>
      </c>
      <c r="E482" s="107" t="s">
        <v>305</v>
      </c>
      <c r="F482" s="107" t="s">
        <v>58</v>
      </c>
      <c r="G482" s="108">
        <f>G483+G486</f>
        <v>673.9</v>
      </c>
      <c r="H482" s="108">
        <f>H483</f>
        <v>490.3</v>
      </c>
      <c r="I482" s="108">
        <f>I483</f>
        <v>63.4</v>
      </c>
    </row>
    <row r="483" spans="1:9" ht="16.5" customHeight="1" x14ac:dyDescent="0.25">
      <c r="A483" s="113" t="s">
        <v>134</v>
      </c>
      <c r="B483" s="107" t="s">
        <v>484</v>
      </c>
      <c r="C483" s="107" t="s">
        <v>101</v>
      </c>
      <c r="D483" s="107" t="s">
        <v>60</v>
      </c>
      <c r="E483" s="107" t="s">
        <v>306</v>
      </c>
      <c r="F483" s="107" t="s">
        <v>58</v>
      </c>
      <c r="G483" s="108">
        <f>G484</f>
        <v>673.9</v>
      </c>
      <c r="H483" s="108">
        <f t="shared" si="65"/>
        <v>490.3</v>
      </c>
      <c r="I483" s="108">
        <f t="shared" si="65"/>
        <v>63.4</v>
      </c>
    </row>
    <row r="484" spans="1:9" ht="27.75" customHeight="1" x14ac:dyDescent="0.25">
      <c r="A484" s="113" t="s">
        <v>77</v>
      </c>
      <c r="B484" s="107" t="s">
        <v>484</v>
      </c>
      <c r="C484" s="107" t="s">
        <v>101</v>
      </c>
      <c r="D484" s="107" t="s">
        <v>60</v>
      </c>
      <c r="E484" s="107" t="s">
        <v>306</v>
      </c>
      <c r="F484" s="107" t="s">
        <v>78</v>
      </c>
      <c r="G484" s="108">
        <f>G485</f>
        <v>673.9</v>
      </c>
      <c r="H484" s="108">
        <f t="shared" si="65"/>
        <v>490.3</v>
      </c>
      <c r="I484" s="108">
        <f t="shared" si="65"/>
        <v>63.4</v>
      </c>
    </row>
    <row r="485" spans="1:9" ht="27.75" customHeight="1" x14ac:dyDescent="0.25">
      <c r="A485" s="113" t="s">
        <v>79</v>
      </c>
      <c r="B485" s="107" t="s">
        <v>484</v>
      </c>
      <c r="C485" s="107" t="s">
        <v>101</v>
      </c>
      <c r="D485" s="107" t="s">
        <v>60</v>
      </c>
      <c r="E485" s="107" t="s">
        <v>306</v>
      </c>
      <c r="F485" s="107" t="s">
        <v>80</v>
      </c>
      <c r="G485" s="108">
        <f>490.3+183.6</f>
        <v>673.9</v>
      </c>
      <c r="H485" s="108">
        <v>490.3</v>
      </c>
      <c r="I485" s="108">
        <v>63.4</v>
      </c>
    </row>
    <row r="486" spans="1:9" ht="40.5" hidden="1" customHeight="1" x14ac:dyDescent="0.25">
      <c r="A486" s="113" t="s">
        <v>642</v>
      </c>
      <c r="B486" s="107" t="s">
        <v>484</v>
      </c>
      <c r="C486" s="107" t="s">
        <v>101</v>
      </c>
      <c r="D486" s="107" t="s">
        <v>60</v>
      </c>
      <c r="E486" s="107" t="s">
        <v>657</v>
      </c>
      <c r="F486" s="107" t="s">
        <v>58</v>
      </c>
      <c r="G486" s="108">
        <f>G487</f>
        <v>0</v>
      </c>
      <c r="H486" s="108">
        <v>0</v>
      </c>
      <c r="I486" s="108">
        <v>0</v>
      </c>
    </row>
    <row r="487" spans="1:9" ht="27.75" hidden="1" customHeight="1" x14ac:dyDescent="0.25">
      <c r="A487" s="113" t="s">
        <v>77</v>
      </c>
      <c r="B487" s="107" t="s">
        <v>484</v>
      </c>
      <c r="C487" s="107" t="s">
        <v>101</v>
      </c>
      <c r="D487" s="107" t="s">
        <v>60</v>
      </c>
      <c r="E487" s="107" t="s">
        <v>657</v>
      </c>
      <c r="F487" s="107" t="s">
        <v>78</v>
      </c>
      <c r="G487" s="108">
        <f>G488</f>
        <v>0</v>
      </c>
      <c r="H487" s="108">
        <v>0</v>
      </c>
      <c r="I487" s="108">
        <v>0</v>
      </c>
    </row>
    <row r="488" spans="1:9" ht="27.75" hidden="1" customHeight="1" x14ac:dyDescent="0.25">
      <c r="A488" s="113" t="s">
        <v>79</v>
      </c>
      <c r="B488" s="107" t="s">
        <v>484</v>
      </c>
      <c r="C488" s="107" t="s">
        <v>101</v>
      </c>
      <c r="D488" s="107" t="s">
        <v>60</v>
      </c>
      <c r="E488" s="107" t="s">
        <v>657</v>
      </c>
      <c r="F488" s="107" t="s">
        <v>80</v>
      </c>
      <c r="G488" s="108"/>
      <c r="H488" s="108"/>
      <c r="I488" s="108"/>
    </row>
    <row r="489" spans="1:9" ht="33.75" customHeight="1" x14ac:dyDescent="0.25">
      <c r="A489" s="113" t="s">
        <v>750</v>
      </c>
      <c r="B489" s="107" t="s">
        <v>484</v>
      </c>
      <c r="C489" s="107" t="s">
        <v>101</v>
      </c>
      <c r="D489" s="107" t="s">
        <v>60</v>
      </c>
      <c r="E489" s="107" t="s">
        <v>164</v>
      </c>
      <c r="F489" s="107" t="s">
        <v>58</v>
      </c>
      <c r="G489" s="108">
        <f>G490</f>
        <v>614.70000000000005</v>
      </c>
      <c r="H489" s="108">
        <f t="shared" ref="H489:I490" si="66">H490</f>
        <v>614.70000000000005</v>
      </c>
      <c r="I489" s="108">
        <f t="shared" si="66"/>
        <v>0</v>
      </c>
    </row>
    <row r="490" spans="1:9" ht="21" customHeight="1" x14ac:dyDescent="0.25">
      <c r="A490" s="113" t="s">
        <v>173</v>
      </c>
      <c r="B490" s="107" t="s">
        <v>484</v>
      </c>
      <c r="C490" s="107" t="s">
        <v>101</v>
      </c>
      <c r="D490" s="107" t="s">
        <v>60</v>
      </c>
      <c r="E490" s="107" t="s">
        <v>174</v>
      </c>
      <c r="F490" s="107" t="s">
        <v>58</v>
      </c>
      <c r="G490" s="108">
        <f>G491</f>
        <v>614.70000000000005</v>
      </c>
      <c r="H490" s="108">
        <f t="shared" si="66"/>
        <v>614.70000000000005</v>
      </c>
      <c r="I490" s="108">
        <f t="shared" si="66"/>
        <v>0</v>
      </c>
    </row>
    <row r="491" spans="1:9" ht="27.75" customHeight="1" x14ac:dyDescent="0.25">
      <c r="A491" s="113" t="s">
        <v>134</v>
      </c>
      <c r="B491" s="107" t="s">
        <v>484</v>
      </c>
      <c r="C491" s="107" t="s">
        <v>101</v>
      </c>
      <c r="D491" s="107" t="s">
        <v>60</v>
      </c>
      <c r="E491" s="107" t="s">
        <v>175</v>
      </c>
      <c r="F491" s="107" t="s">
        <v>58</v>
      </c>
      <c r="G491" s="108">
        <f>G492+G494</f>
        <v>614.70000000000005</v>
      </c>
      <c r="H491" s="108">
        <f t="shared" ref="H491:I491" si="67">H492+H494</f>
        <v>614.70000000000005</v>
      </c>
      <c r="I491" s="108">
        <f t="shared" si="67"/>
        <v>0</v>
      </c>
    </row>
    <row r="492" spans="1:9" ht="27.75" customHeight="1" x14ac:dyDescent="0.25">
      <c r="A492" s="113" t="s">
        <v>77</v>
      </c>
      <c r="B492" s="107" t="s">
        <v>484</v>
      </c>
      <c r="C492" s="107" t="s">
        <v>101</v>
      </c>
      <c r="D492" s="107" t="s">
        <v>60</v>
      </c>
      <c r="E492" s="107" t="s">
        <v>175</v>
      </c>
      <c r="F492" s="107" t="s">
        <v>78</v>
      </c>
      <c r="G492" s="108">
        <f>G493</f>
        <v>396</v>
      </c>
      <c r="H492" s="108">
        <f t="shared" ref="H492:I492" si="68">H493</f>
        <v>396</v>
      </c>
      <c r="I492" s="108">
        <f t="shared" si="68"/>
        <v>0</v>
      </c>
    </row>
    <row r="493" spans="1:9" ht="27.75" customHeight="1" x14ac:dyDescent="0.25">
      <c r="A493" s="113" t="s">
        <v>79</v>
      </c>
      <c r="B493" s="107" t="s">
        <v>484</v>
      </c>
      <c r="C493" s="107" t="s">
        <v>101</v>
      </c>
      <c r="D493" s="107" t="s">
        <v>60</v>
      </c>
      <c r="E493" s="107" t="s">
        <v>175</v>
      </c>
      <c r="F493" s="107" t="s">
        <v>80</v>
      </c>
      <c r="G493" s="108">
        <v>396</v>
      </c>
      <c r="H493" s="108">
        <v>396</v>
      </c>
      <c r="I493" s="108">
        <v>0</v>
      </c>
    </row>
    <row r="494" spans="1:9" ht="27.75" customHeight="1" x14ac:dyDescent="0.25">
      <c r="A494" s="113" t="s">
        <v>81</v>
      </c>
      <c r="B494" s="107" t="s">
        <v>484</v>
      </c>
      <c r="C494" s="107" t="s">
        <v>101</v>
      </c>
      <c r="D494" s="107" t="s">
        <v>60</v>
      </c>
      <c r="E494" s="107" t="s">
        <v>175</v>
      </c>
      <c r="F494" s="107" t="s">
        <v>82</v>
      </c>
      <c r="G494" s="108">
        <f>G495</f>
        <v>218.7</v>
      </c>
      <c r="H494" s="108">
        <f t="shared" ref="H494:I494" si="69">H495</f>
        <v>218.7</v>
      </c>
      <c r="I494" s="108">
        <f t="shared" si="69"/>
        <v>0</v>
      </c>
    </row>
    <row r="495" spans="1:9" ht="48.75" customHeight="1" x14ac:dyDescent="0.25">
      <c r="A495" s="123" t="s">
        <v>658</v>
      </c>
      <c r="B495" s="107" t="s">
        <v>484</v>
      </c>
      <c r="C495" s="107" t="s">
        <v>101</v>
      </c>
      <c r="D495" s="107" t="s">
        <v>60</v>
      </c>
      <c r="E495" s="107" t="s">
        <v>175</v>
      </c>
      <c r="F495" s="107" t="s">
        <v>269</v>
      </c>
      <c r="G495" s="108">
        <f>400-116.1+23.7-161.7+72.8</f>
        <v>218.7</v>
      </c>
      <c r="H495" s="108">
        <v>218.7</v>
      </c>
      <c r="I495" s="108">
        <v>0</v>
      </c>
    </row>
    <row r="496" spans="1:9" ht="30.75" customHeight="1" x14ac:dyDescent="0.25">
      <c r="A496" s="113" t="s">
        <v>778</v>
      </c>
      <c r="B496" s="107" t="s">
        <v>484</v>
      </c>
      <c r="C496" s="107" t="s">
        <v>101</v>
      </c>
      <c r="D496" s="107" t="s">
        <v>60</v>
      </c>
      <c r="E496" s="107" t="s">
        <v>757</v>
      </c>
      <c r="F496" s="107" t="s">
        <v>58</v>
      </c>
      <c r="G496" s="108">
        <v>0</v>
      </c>
      <c r="H496" s="108">
        <v>0</v>
      </c>
      <c r="I496" s="108">
        <f>I497</f>
        <v>116.1</v>
      </c>
    </row>
    <row r="497" spans="1:9" ht="24" customHeight="1" x14ac:dyDescent="0.25">
      <c r="A497" s="113" t="s">
        <v>134</v>
      </c>
      <c r="B497" s="107" t="s">
        <v>484</v>
      </c>
      <c r="C497" s="107" t="s">
        <v>101</v>
      </c>
      <c r="D497" s="107" t="s">
        <v>60</v>
      </c>
      <c r="E497" s="107" t="s">
        <v>758</v>
      </c>
      <c r="F497" s="107" t="s">
        <v>58</v>
      </c>
      <c r="G497" s="108">
        <v>0</v>
      </c>
      <c r="H497" s="108">
        <v>0</v>
      </c>
      <c r="I497" s="108">
        <f>I498</f>
        <v>116.1</v>
      </c>
    </row>
    <row r="498" spans="1:9" ht="24" customHeight="1" x14ac:dyDescent="0.25">
      <c r="A498" s="113" t="s">
        <v>81</v>
      </c>
      <c r="B498" s="107" t="s">
        <v>484</v>
      </c>
      <c r="C498" s="107" t="s">
        <v>101</v>
      </c>
      <c r="D498" s="107" t="s">
        <v>60</v>
      </c>
      <c r="E498" s="107" t="s">
        <v>758</v>
      </c>
      <c r="F498" s="107" t="s">
        <v>82</v>
      </c>
      <c r="G498" s="108">
        <v>0</v>
      </c>
      <c r="H498" s="108">
        <v>0</v>
      </c>
      <c r="I498" s="108">
        <f>I499</f>
        <v>116.1</v>
      </c>
    </row>
    <row r="499" spans="1:9" ht="43.5" customHeight="1" x14ac:dyDescent="0.25">
      <c r="A499" s="123" t="s">
        <v>658</v>
      </c>
      <c r="B499" s="107" t="s">
        <v>484</v>
      </c>
      <c r="C499" s="107" t="s">
        <v>101</v>
      </c>
      <c r="D499" s="107" t="s">
        <v>60</v>
      </c>
      <c r="E499" s="107" t="s">
        <v>758</v>
      </c>
      <c r="F499" s="107" t="s">
        <v>269</v>
      </c>
      <c r="G499" s="108">
        <v>0</v>
      </c>
      <c r="H499" s="108">
        <v>0</v>
      </c>
      <c r="I499" s="108">
        <v>116.1</v>
      </c>
    </row>
    <row r="500" spans="1:9" ht="55.5" customHeight="1" x14ac:dyDescent="0.25">
      <c r="A500" s="113" t="s">
        <v>697</v>
      </c>
      <c r="B500" s="107" t="s">
        <v>484</v>
      </c>
      <c r="C500" s="107" t="s">
        <v>101</v>
      </c>
      <c r="D500" s="107" t="s">
        <v>60</v>
      </c>
      <c r="E500" s="107" t="s">
        <v>177</v>
      </c>
      <c r="F500" s="107" t="s">
        <v>58</v>
      </c>
      <c r="G500" s="108">
        <f>G501+G506</f>
        <v>3156.1</v>
      </c>
      <c r="H500" s="108">
        <f t="shared" ref="H500:I500" si="70">H501</f>
        <v>116.1</v>
      </c>
      <c r="I500" s="108">
        <f t="shared" si="70"/>
        <v>0</v>
      </c>
    </row>
    <row r="501" spans="1:9" ht="17.25" customHeight="1" x14ac:dyDescent="0.25">
      <c r="A501" s="113" t="s">
        <v>134</v>
      </c>
      <c r="B501" s="107" t="s">
        <v>484</v>
      </c>
      <c r="C501" s="107" t="s">
        <v>101</v>
      </c>
      <c r="D501" s="107" t="s">
        <v>60</v>
      </c>
      <c r="E501" s="107" t="s">
        <v>308</v>
      </c>
      <c r="F501" s="107" t="s">
        <v>58</v>
      </c>
      <c r="G501" s="108">
        <f>G502+G504</f>
        <v>116.1</v>
      </c>
      <c r="H501" s="108">
        <f>H502</f>
        <v>116.1</v>
      </c>
      <c r="I501" s="108">
        <f>I502</f>
        <v>0</v>
      </c>
    </row>
    <row r="502" spans="1:9" ht="27.75" customHeight="1" x14ac:dyDescent="0.25">
      <c r="A502" s="113" t="s">
        <v>77</v>
      </c>
      <c r="B502" s="107" t="s">
        <v>484</v>
      </c>
      <c r="C502" s="107" t="s">
        <v>101</v>
      </c>
      <c r="D502" s="107" t="s">
        <v>60</v>
      </c>
      <c r="E502" s="107" t="s">
        <v>308</v>
      </c>
      <c r="F502" s="107" t="s">
        <v>78</v>
      </c>
      <c r="G502" s="108">
        <f>G503</f>
        <v>116.1</v>
      </c>
      <c r="H502" s="108">
        <f>H503</f>
        <v>116.1</v>
      </c>
      <c r="I502" s="108">
        <f>I503</f>
        <v>0</v>
      </c>
    </row>
    <row r="503" spans="1:9" ht="27.75" customHeight="1" x14ac:dyDescent="0.25">
      <c r="A503" s="113" t="s">
        <v>79</v>
      </c>
      <c r="B503" s="107" t="s">
        <v>484</v>
      </c>
      <c r="C503" s="107" t="s">
        <v>101</v>
      </c>
      <c r="D503" s="107" t="s">
        <v>60</v>
      </c>
      <c r="E503" s="107" t="s">
        <v>308</v>
      </c>
      <c r="F503" s="107" t="s">
        <v>80</v>
      </c>
      <c r="G503" s="108">
        <v>116.1</v>
      </c>
      <c r="H503" s="108">
        <v>116.1</v>
      </c>
      <c r="I503" s="108">
        <v>0</v>
      </c>
    </row>
    <row r="504" spans="1:9" ht="27.75" hidden="1" customHeight="1" x14ac:dyDescent="0.25">
      <c r="A504" s="113" t="s">
        <v>179</v>
      </c>
      <c r="B504" s="107" t="s">
        <v>484</v>
      </c>
      <c r="C504" s="107" t="s">
        <v>101</v>
      </c>
      <c r="D504" s="107" t="s">
        <v>60</v>
      </c>
      <c r="E504" s="107" t="s">
        <v>308</v>
      </c>
      <c r="F504" s="107" t="s">
        <v>180</v>
      </c>
      <c r="G504" s="108">
        <f>G505</f>
        <v>0</v>
      </c>
      <c r="H504" s="108">
        <f>H505</f>
        <v>0</v>
      </c>
      <c r="I504" s="108">
        <f>I505</f>
        <v>0</v>
      </c>
    </row>
    <row r="505" spans="1:9" ht="14.25" hidden="1" customHeight="1" x14ac:dyDescent="0.25">
      <c r="A505" s="113" t="s">
        <v>181</v>
      </c>
      <c r="B505" s="107" t="s">
        <v>484</v>
      </c>
      <c r="C505" s="107" t="s">
        <v>101</v>
      </c>
      <c r="D505" s="107" t="s">
        <v>60</v>
      </c>
      <c r="E505" s="107" t="s">
        <v>308</v>
      </c>
      <c r="F505" s="107" t="s">
        <v>182</v>
      </c>
      <c r="G505" s="108"/>
      <c r="H505" s="108"/>
      <c r="I505" s="108"/>
    </row>
    <row r="506" spans="1:9" ht="31.5" customHeight="1" x14ac:dyDescent="0.25">
      <c r="A506" s="113" t="s">
        <v>810</v>
      </c>
      <c r="B506" s="107" t="s">
        <v>484</v>
      </c>
      <c r="C506" s="107" t="s">
        <v>101</v>
      </c>
      <c r="D506" s="107" t="s">
        <v>60</v>
      </c>
      <c r="E506" s="107" t="s">
        <v>809</v>
      </c>
      <c r="F506" s="107" t="s">
        <v>58</v>
      </c>
      <c r="G506" s="108">
        <f>G507</f>
        <v>3040</v>
      </c>
      <c r="H506" s="108">
        <v>0</v>
      </c>
      <c r="I506" s="108">
        <v>0</v>
      </c>
    </row>
    <row r="507" spans="1:9" ht="27.75" customHeight="1" x14ac:dyDescent="0.25">
      <c r="A507" s="113" t="s">
        <v>77</v>
      </c>
      <c r="B507" s="107" t="s">
        <v>484</v>
      </c>
      <c r="C507" s="107" t="s">
        <v>101</v>
      </c>
      <c r="D507" s="107" t="s">
        <v>60</v>
      </c>
      <c r="E507" s="107" t="s">
        <v>809</v>
      </c>
      <c r="F507" s="107" t="s">
        <v>78</v>
      </c>
      <c r="G507" s="108">
        <f>G508</f>
        <v>3040</v>
      </c>
      <c r="H507" s="108">
        <v>0</v>
      </c>
      <c r="I507" s="108">
        <v>0</v>
      </c>
    </row>
    <row r="508" spans="1:9" ht="29.25" customHeight="1" x14ac:dyDescent="0.25">
      <c r="A508" s="113" t="s">
        <v>79</v>
      </c>
      <c r="B508" s="107" t="s">
        <v>484</v>
      </c>
      <c r="C508" s="107" t="s">
        <v>101</v>
      </c>
      <c r="D508" s="107" t="s">
        <v>60</v>
      </c>
      <c r="E508" s="107" t="s">
        <v>809</v>
      </c>
      <c r="F508" s="107" t="s">
        <v>80</v>
      </c>
      <c r="G508" s="108">
        <v>3040</v>
      </c>
      <c r="H508" s="108">
        <v>0</v>
      </c>
      <c r="I508" s="108">
        <v>0</v>
      </c>
    </row>
    <row r="509" spans="1:9" s="31" customFormat="1" ht="15" x14ac:dyDescent="0.25">
      <c r="A509" s="113" t="s">
        <v>309</v>
      </c>
      <c r="B509" s="107" t="s">
        <v>484</v>
      </c>
      <c r="C509" s="107" t="s">
        <v>101</v>
      </c>
      <c r="D509" s="107" t="s">
        <v>196</v>
      </c>
      <c r="E509" s="107" t="s">
        <v>57</v>
      </c>
      <c r="F509" s="107" t="s">
        <v>58</v>
      </c>
      <c r="G509" s="108">
        <f>G510+G535+G546</f>
        <v>2335.3000000000002</v>
      </c>
      <c r="H509" s="108">
        <f>H510+H535</f>
        <v>2170</v>
      </c>
      <c r="I509" s="108">
        <f>I510+I535</f>
        <v>730</v>
      </c>
    </row>
    <row r="510" spans="1:9" s="31" customFormat="1" ht="38.25" customHeight="1" x14ac:dyDescent="0.25">
      <c r="A510" s="113" t="s">
        <v>759</v>
      </c>
      <c r="B510" s="107" t="s">
        <v>484</v>
      </c>
      <c r="C510" s="107" t="s">
        <v>101</v>
      </c>
      <c r="D510" s="107" t="s">
        <v>196</v>
      </c>
      <c r="E510" s="107" t="s">
        <v>310</v>
      </c>
      <c r="F510" s="107" t="s">
        <v>58</v>
      </c>
      <c r="G510" s="108">
        <f>G511+G515+G519+G523+G527+G531</f>
        <v>2235.3000000000002</v>
      </c>
      <c r="H510" s="108">
        <f>H511+H515+H519+H523+H527+H531</f>
        <v>2170</v>
      </c>
      <c r="I510" s="108">
        <f>I511+I515+I519+I523+I527+I531</f>
        <v>730</v>
      </c>
    </row>
    <row r="511" spans="1:9" s="31" customFormat="1" ht="39" x14ac:dyDescent="0.25">
      <c r="A511" s="113" t="s">
        <v>311</v>
      </c>
      <c r="B511" s="107" t="s">
        <v>484</v>
      </c>
      <c r="C511" s="107" t="s">
        <v>101</v>
      </c>
      <c r="D511" s="107" t="s">
        <v>196</v>
      </c>
      <c r="E511" s="107" t="s">
        <v>312</v>
      </c>
      <c r="F511" s="107" t="s">
        <v>58</v>
      </c>
      <c r="G511" s="108">
        <f>G512</f>
        <v>200</v>
      </c>
      <c r="H511" s="108">
        <f t="shared" ref="H511:I513" si="71">H512</f>
        <v>200</v>
      </c>
      <c r="I511" s="108">
        <f t="shared" si="71"/>
        <v>100</v>
      </c>
    </row>
    <row r="512" spans="1:9" s="31" customFormat="1" ht="15" x14ac:dyDescent="0.25">
      <c r="A512" s="113" t="s">
        <v>134</v>
      </c>
      <c r="B512" s="107" t="s">
        <v>484</v>
      </c>
      <c r="C512" s="107" t="s">
        <v>101</v>
      </c>
      <c r="D512" s="107" t="s">
        <v>196</v>
      </c>
      <c r="E512" s="107" t="s">
        <v>313</v>
      </c>
      <c r="F512" s="107" t="s">
        <v>58</v>
      </c>
      <c r="G512" s="108">
        <f>G513</f>
        <v>200</v>
      </c>
      <c r="H512" s="108">
        <f t="shared" si="71"/>
        <v>200</v>
      </c>
      <c r="I512" s="108">
        <f t="shared" si="71"/>
        <v>100</v>
      </c>
    </row>
    <row r="513" spans="1:9" s="31" customFormat="1" ht="26.25" x14ac:dyDescent="0.25">
      <c r="A513" s="113" t="s">
        <v>77</v>
      </c>
      <c r="B513" s="107" t="s">
        <v>484</v>
      </c>
      <c r="C513" s="107" t="s">
        <v>101</v>
      </c>
      <c r="D513" s="107" t="s">
        <v>196</v>
      </c>
      <c r="E513" s="107" t="s">
        <v>313</v>
      </c>
      <c r="F513" s="107" t="s">
        <v>78</v>
      </c>
      <c r="G513" s="108">
        <f>G514</f>
        <v>200</v>
      </c>
      <c r="H513" s="108">
        <f t="shared" si="71"/>
        <v>200</v>
      </c>
      <c r="I513" s="108">
        <f t="shared" si="71"/>
        <v>100</v>
      </c>
    </row>
    <row r="514" spans="1:9" s="32" customFormat="1" ht="26.25" x14ac:dyDescent="0.25">
      <c r="A514" s="113" t="s">
        <v>79</v>
      </c>
      <c r="B514" s="107" t="s">
        <v>484</v>
      </c>
      <c r="C514" s="107" t="s">
        <v>101</v>
      </c>
      <c r="D514" s="107" t="s">
        <v>196</v>
      </c>
      <c r="E514" s="107" t="s">
        <v>313</v>
      </c>
      <c r="F514" s="107" t="s">
        <v>80</v>
      </c>
      <c r="G514" s="108">
        <v>200</v>
      </c>
      <c r="H514" s="108">
        <v>200</v>
      </c>
      <c r="I514" s="108">
        <v>100</v>
      </c>
    </row>
    <row r="515" spans="1:9" s="32" customFormat="1" ht="51.75" x14ac:dyDescent="0.25">
      <c r="A515" s="113" t="s">
        <v>314</v>
      </c>
      <c r="B515" s="107" t="s">
        <v>484</v>
      </c>
      <c r="C515" s="107" t="s">
        <v>101</v>
      </c>
      <c r="D515" s="107" t="s">
        <v>196</v>
      </c>
      <c r="E515" s="107" t="s">
        <v>315</v>
      </c>
      <c r="F515" s="107" t="s">
        <v>58</v>
      </c>
      <c r="G515" s="108">
        <f>G516</f>
        <v>529.4</v>
      </c>
      <c r="H515" s="108">
        <f t="shared" ref="H515:I517" si="72">H516</f>
        <v>520</v>
      </c>
      <c r="I515" s="108">
        <f t="shared" si="72"/>
        <v>300</v>
      </c>
    </row>
    <row r="516" spans="1:9" s="32" customFormat="1" ht="15" x14ac:dyDescent="0.25">
      <c r="A516" s="113" t="s">
        <v>134</v>
      </c>
      <c r="B516" s="107" t="s">
        <v>484</v>
      </c>
      <c r="C516" s="107" t="s">
        <v>101</v>
      </c>
      <c r="D516" s="107" t="s">
        <v>196</v>
      </c>
      <c r="E516" s="107" t="s">
        <v>316</v>
      </c>
      <c r="F516" s="107" t="s">
        <v>58</v>
      </c>
      <c r="G516" s="108">
        <f>G517</f>
        <v>529.4</v>
      </c>
      <c r="H516" s="108">
        <f t="shared" si="72"/>
        <v>520</v>
      </c>
      <c r="I516" s="108">
        <f t="shared" si="72"/>
        <v>300</v>
      </c>
    </row>
    <row r="517" spans="1:9" s="32" customFormat="1" ht="26.25" x14ac:dyDescent="0.25">
      <c r="A517" s="113" t="s">
        <v>77</v>
      </c>
      <c r="B517" s="107" t="s">
        <v>484</v>
      </c>
      <c r="C517" s="107" t="s">
        <v>101</v>
      </c>
      <c r="D517" s="107" t="s">
        <v>196</v>
      </c>
      <c r="E517" s="107" t="s">
        <v>316</v>
      </c>
      <c r="F517" s="107" t="s">
        <v>78</v>
      </c>
      <c r="G517" s="108">
        <f>G518</f>
        <v>529.4</v>
      </c>
      <c r="H517" s="108">
        <f t="shared" si="72"/>
        <v>520</v>
      </c>
      <c r="I517" s="108">
        <f t="shared" si="72"/>
        <v>300</v>
      </c>
    </row>
    <row r="518" spans="1:9" s="32" customFormat="1" ht="26.25" x14ac:dyDescent="0.25">
      <c r="A518" s="113" t="s">
        <v>79</v>
      </c>
      <c r="B518" s="107" t="s">
        <v>484</v>
      </c>
      <c r="C518" s="107" t="s">
        <v>101</v>
      </c>
      <c r="D518" s="107" t="s">
        <v>196</v>
      </c>
      <c r="E518" s="107" t="s">
        <v>316</v>
      </c>
      <c r="F518" s="107" t="s">
        <v>80</v>
      </c>
      <c r="G518" s="108">
        <v>529.4</v>
      </c>
      <c r="H518" s="108">
        <v>520</v>
      </c>
      <c r="I518" s="108">
        <v>300</v>
      </c>
    </row>
    <row r="519" spans="1:9" s="32" customFormat="1" ht="26.25" x14ac:dyDescent="0.25">
      <c r="A519" s="113" t="s">
        <v>781</v>
      </c>
      <c r="B519" s="107" t="s">
        <v>484</v>
      </c>
      <c r="C519" s="107" t="s">
        <v>101</v>
      </c>
      <c r="D519" s="107" t="s">
        <v>196</v>
      </c>
      <c r="E519" s="107" t="s">
        <v>317</v>
      </c>
      <c r="F519" s="107" t="s">
        <v>58</v>
      </c>
      <c r="G519" s="108">
        <f>G520</f>
        <v>880</v>
      </c>
      <c r="H519" s="108">
        <f t="shared" ref="H519:I521" si="73">H520</f>
        <v>880</v>
      </c>
      <c r="I519" s="108">
        <f t="shared" si="73"/>
        <v>280</v>
      </c>
    </row>
    <row r="520" spans="1:9" s="32" customFormat="1" ht="15" x14ac:dyDescent="0.25">
      <c r="A520" s="113" t="s">
        <v>134</v>
      </c>
      <c r="B520" s="107" t="s">
        <v>484</v>
      </c>
      <c r="C520" s="107" t="s">
        <v>101</v>
      </c>
      <c r="D520" s="107" t="s">
        <v>196</v>
      </c>
      <c r="E520" s="107" t="s">
        <v>318</v>
      </c>
      <c r="F520" s="107" t="s">
        <v>58</v>
      </c>
      <c r="G520" s="108">
        <f>G521</f>
        <v>880</v>
      </c>
      <c r="H520" s="108">
        <f t="shared" si="73"/>
        <v>880</v>
      </c>
      <c r="I520" s="108">
        <f t="shared" si="73"/>
        <v>280</v>
      </c>
    </row>
    <row r="521" spans="1:9" s="32" customFormat="1" ht="26.25" x14ac:dyDescent="0.25">
      <c r="A521" s="113" t="s">
        <v>77</v>
      </c>
      <c r="B521" s="107" t="s">
        <v>484</v>
      </c>
      <c r="C521" s="107" t="s">
        <v>101</v>
      </c>
      <c r="D521" s="107" t="s">
        <v>196</v>
      </c>
      <c r="E521" s="107" t="s">
        <v>318</v>
      </c>
      <c r="F521" s="107" t="s">
        <v>78</v>
      </c>
      <c r="G521" s="108">
        <f>G522</f>
        <v>880</v>
      </c>
      <c r="H521" s="108">
        <f t="shared" si="73"/>
        <v>880</v>
      </c>
      <c r="I521" s="108">
        <f t="shared" si="73"/>
        <v>280</v>
      </c>
    </row>
    <row r="522" spans="1:9" s="32" customFormat="1" ht="26.25" x14ac:dyDescent="0.25">
      <c r="A522" s="113" t="s">
        <v>79</v>
      </c>
      <c r="B522" s="107" t="s">
        <v>484</v>
      </c>
      <c r="C522" s="107" t="s">
        <v>101</v>
      </c>
      <c r="D522" s="107" t="s">
        <v>196</v>
      </c>
      <c r="E522" s="107" t="s">
        <v>318</v>
      </c>
      <c r="F522" s="107" t="s">
        <v>80</v>
      </c>
      <c r="G522" s="108">
        <v>880</v>
      </c>
      <c r="H522" s="108">
        <v>880</v>
      </c>
      <c r="I522" s="108">
        <v>280</v>
      </c>
    </row>
    <row r="523" spans="1:9" s="32" customFormat="1" ht="39" x14ac:dyDescent="0.25">
      <c r="A523" s="113" t="s">
        <v>319</v>
      </c>
      <c r="B523" s="107" t="s">
        <v>484</v>
      </c>
      <c r="C523" s="107" t="s">
        <v>101</v>
      </c>
      <c r="D523" s="107" t="s">
        <v>196</v>
      </c>
      <c r="E523" s="107" t="s">
        <v>320</v>
      </c>
      <c r="F523" s="107" t="s">
        <v>58</v>
      </c>
      <c r="G523" s="108">
        <f>G524</f>
        <v>575.9</v>
      </c>
      <c r="H523" s="108">
        <f t="shared" ref="H523:I525" si="74">H524</f>
        <v>520</v>
      </c>
      <c r="I523" s="108">
        <f t="shared" si="74"/>
        <v>0</v>
      </c>
    </row>
    <row r="524" spans="1:9" s="32" customFormat="1" ht="15" x14ac:dyDescent="0.25">
      <c r="A524" s="113" t="s">
        <v>134</v>
      </c>
      <c r="B524" s="107" t="s">
        <v>484</v>
      </c>
      <c r="C524" s="107" t="s">
        <v>101</v>
      </c>
      <c r="D524" s="107" t="s">
        <v>196</v>
      </c>
      <c r="E524" s="107" t="s">
        <v>321</v>
      </c>
      <c r="F524" s="107" t="s">
        <v>58</v>
      </c>
      <c r="G524" s="108">
        <f>G525</f>
        <v>575.9</v>
      </c>
      <c r="H524" s="108">
        <f t="shared" si="74"/>
        <v>520</v>
      </c>
      <c r="I524" s="108">
        <f t="shared" si="74"/>
        <v>0</v>
      </c>
    </row>
    <row r="525" spans="1:9" s="32" customFormat="1" ht="26.25" x14ac:dyDescent="0.25">
      <c r="A525" s="113" t="s">
        <v>77</v>
      </c>
      <c r="B525" s="107" t="s">
        <v>484</v>
      </c>
      <c r="C525" s="107" t="s">
        <v>101</v>
      </c>
      <c r="D525" s="107" t="s">
        <v>196</v>
      </c>
      <c r="E525" s="107" t="s">
        <v>321</v>
      </c>
      <c r="F525" s="107" t="s">
        <v>78</v>
      </c>
      <c r="G525" s="108">
        <f>G526</f>
        <v>575.9</v>
      </c>
      <c r="H525" s="108">
        <f t="shared" si="74"/>
        <v>520</v>
      </c>
      <c r="I525" s="108">
        <f t="shared" si="74"/>
        <v>0</v>
      </c>
    </row>
    <row r="526" spans="1:9" s="32" customFormat="1" ht="26.25" x14ac:dyDescent="0.25">
      <c r="A526" s="113" t="s">
        <v>79</v>
      </c>
      <c r="B526" s="107" t="s">
        <v>484</v>
      </c>
      <c r="C526" s="107" t="s">
        <v>101</v>
      </c>
      <c r="D526" s="107" t="s">
        <v>196</v>
      </c>
      <c r="E526" s="107" t="s">
        <v>321</v>
      </c>
      <c r="F526" s="107" t="s">
        <v>80</v>
      </c>
      <c r="G526" s="108">
        <f>520+55.9</f>
        <v>575.9</v>
      </c>
      <c r="H526" s="108">
        <v>520</v>
      </c>
      <c r="I526" s="108">
        <v>0</v>
      </c>
    </row>
    <row r="527" spans="1:9" s="32" customFormat="1" ht="26.25" x14ac:dyDescent="0.25">
      <c r="A527" s="113" t="s">
        <v>760</v>
      </c>
      <c r="B527" s="107" t="s">
        <v>484</v>
      </c>
      <c r="C527" s="107" t="s">
        <v>101</v>
      </c>
      <c r="D527" s="107" t="s">
        <v>196</v>
      </c>
      <c r="E527" s="107" t="s">
        <v>322</v>
      </c>
      <c r="F527" s="107" t="s">
        <v>58</v>
      </c>
      <c r="G527" s="108">
        <f>G528</f>
        <v>50</v>
      </c>
      <c r="H527" s="108">
        <f t="shared" ref="H527:I529" si="75">H528</f>
        <v>50</v>
      </c>
      <c r="I527" s="108">
        <f t="shared" si="75"/>
        <v>50</v>
      </c>
    </row>
    <row r="528" spans="1:9" s="32" customFormat="1" ht="15" x14ac:dyDescent="0.25">
      <c r="A528" s="113" t="s">
        <v>134</v>
      </c>
      <c r="B528" s="107" t="s">
        <v>484</v>
      </c>
      <c r="C528" s="107" t="s">
        <v>101</v>
      </c>
      <c r="D528" s="107" t="s">
        <v>196</v>
      </c>
      <c r="E528" s="107" t="s">
        <v>323</v>
      </c>
      <c r="F528" s="107" t="s">
        <v>58</v>
      </c>
      <c r="G528" s="108">
        <f>G529</f>
        <v>50</v>
      </c>
      <c r="H528" s="108">
        <f t="shared" si="75"/>
        <v>50</v>
      </c>
      <c r="I528" s="108">
        <f t="shared" si="75"/>
        <v>50</v>
      </c>
    </row>
    <row r="529" spans="1:9" s="32" customFormat="1" ht="26.25" x14ac:dyDescent="0.25">
      <c r="A529" s="113" t="s">
        <v>77</v>
      </c>
      <c r="B529" s="107" t="s">
        <v>484</v>
      </c>
      <c r="C529" s="107" t="s">
        <v>101</v>
      </c>
      <c r="D529" s="107" t="s">
        <v>196</v>
      </c>
      <c r="E529" s="107" t="s">
        <v>323</v>
      </c>
      <c r="F529" s="107" t="s">
        <v>78</v>
      </c>
      <c r="G529" s="108">
        <f>G530</f>
        <v>50</v>
      </c>
      <c r="H529" s="108">
        <f t="shared" si="75"/>
        <v>50</v>
      </c>
      <c r="I529" s="108">
        <f t="shared" si="75"/>
        <v>50</v>
      </c>
    </row>
    <row r="530" spans="1:9" s="32" customFormat="1" ht="32.25" customHeight="1" x14ac:dyDescent="0.25">
      <c r="A530" s="113" t="s">
        <v>79</v>
      </c>
      <c r="B530" s="107" t="s">
        <v>484</v>
      </c>
      <c r="C530" s="107" t="s">
        <v>101</v>
      </c>
      <c r="D530" s="107" t="s">
        <v>196</v>
      </c>
      <c r="E530" s="107" t="s">
        <v>323</v>
      </c>
      <c r="F530" s="107" t="s">
        <v>80</v>
      </c>
      <c r="G530" s="108">
        <v>50</v>
      </c>
      <c r="H530" s="108">
        <v>50</v>
      </c>
      <c r="I530" s="108">
        <v>50</v>
      </c>
    </row>
    <row r="531" spans="1:9" s="32" customFormat="1" ht="26.25" hidden="1" x14ac:dyDescent="0.25">
      <c r="A531" s="113" t="s">
        <v>324</v>
      </c>
      <c r="B531" s="107" t="s">
        <v>484</v>
      </c>
      <c r="C531" s="107" t="s">
        <v>101</v>
      </c>
      <c r="D531" s="107" t="s">
        <v>196</v>
      </c>
      <c r="E531" s="107" t="s">
        <v>325</v>
      </c>
      <c r="F531" s="107" t="s">
        <v>58</v>
      </c>
      <c r="G531" s="108">
        <f>G532</f>
        <v>0</v>
      </c>
      <c r="H531" s="168"/>
      <c r="I531" s="168"/>
    </row>
    <row r="532" spans="1:9" s="32" customFormat="1" ht="15" hidden="1" x14ac:dyDescent="0.25">
      <c r="A532" s="113" t="s">
        <v>134</v>
      </c>
      <c r="B532" s="107" t="s">
        <v>484</v>
      </c>
      <c r="C532" s="107" t="s">
        <v>101</v>
      </c>
      <c r="D532" s="107" t="s">
        <v>196</v>
      </c>
      <c r="E532" s="107" t="s">
        <v>326</v>
      </c>
      <c r="F532" s="107" t="s">
        <v>58</v>
      </c>
      <c r="G532" s="108">
        <f>G533</f>
        <v>0</v>
      </c>
      <c r="H532" s="168"/>
      <c r="I532" s="168"/>
    </row>
    <row r="533" spans="1:9" s="32" customFormat="1" ht="26.25" hidden="1" x14ac:dyDescent="0.25">
      <c r="A533" s="113" t="s">
        <v>77</v>
      </c>
      <c r="B533" s="107" t="s">
        <v>484</v>
      </c>
      <c r="C533" s="107" t="s">
        <v>101</v>
      </c>
      <c r="D533" s="107" t="s">
        <v>196</v>
      </c>
      <c r="E533" s="107" t="s">
        <v>326</v>
      </c>
      <c r="F533" s="107" t="s">
        <v>78</v>
      </c>
      <c r="G533" s="108">
        <f>G534</f>
        <v>0</v>
      </c>
      <c r="H533" s="168"/>
      <c r="I533" s="168"/>
    </row>
    <row r="534" spans="1:9" s="32" customFormat="1" ht="26.25" hidden="1" x14ac:dyDescent="0.25">
      <c r="A534" s="113" t="s">
        <v>79</v>
      </c>
      <c r="B534" s="107" t="s">
        <v>484</v>
      </c>
      <c r="C534" s="107" t="s">
        <v>101</v>
      </c>
      <c r="D534" s="107" t="s">
        <v>196</v>
      </c>
      <c r="E534" s="107" t="s">
        <v>326</v>
      </c>
      <c r="F534" s="107" t="s">
        <v>80</v>
      </c>
      <c r="G534" s="108">
        <f>50-8.6-41.4</f>
        <v>0</v>
      </c>
      <c r="H534" s="168"/>
      <c r="I534" s="168"/>
    </row>
    <row r="535" spans="1:9" s="32" customFormat="1" ht="26.25" hidden="1" x14ac:dyDescent="0.25">
      <c r="A535" s="113" t="s">
        <v>307</v>
      </c>
      <c r="B535" s="107" t="s">
        <v>484</v>
      </c>
      <c r="C535" s="107" t="s">
        <v>101</v>
      </c>
      <c r="D535" s="107" t="s">
        <v>196</v>
      </c>
      <c r="E535" s="107" t="s">
        <v>164</v>
      </c>
      <c r="F535" s="107" t="s">
        <v>58</v>
      </c>
      <c r="G535" s="108">
        <f>G536</f>
        <v>0</v>
      </c>
      <c r="H535" s="168"/>
      <c r="I535" s="168"/>
    </row>
    <row r="536" spans="1:9" s="32" customFormat="1" ht="15" hidden="1" x14ac:dyDescent="0.25">
      <c r="A536" s="113" t="s">
        <v>173</v>
      </c>
      <c r="B536" s="107" t="s">
        <v>484</v>
      </c>
      <c r="C536" s="107" t="s">
        <v>101</v>
      </c>
      <c r="D536" s="107" t="s">
        <v>196</v>
      </c>
      <c r="E536" s="107" t="s">
        <v>174</v>
      </c>
      <c r="F536" s="107" t="s">
        <v>58</v>
      </c>
      <c r="G536" s="108">
        <f>G537</f>
        <v>0</v>
      </c>
      <c r="H536" s="168"/>
      <c r="I536" s="168"/>
    </row>
    <row r="537" spans="1:9" s="32" customFormat="1" ht="15" hidden="1" x14ac:dyDescent="0.25">
      <c r="A537" s="113" t="s">
        <v>134</v>
      </c>
      <c r="B537" s="107" t="s">
        <v>484</v>
      </c>
      <c r="C537" s="107" t="s">
        <v>101</v>
      </c>
      <c r="D537" s="107" t="s">
        <v>196</v>
      </c>
      <c r="E537" s="107" t="s">
        <v>175</v>
      </c>
      <c r="F537" s="107" t="s">
        <v>58</v>
      </c>
      <c r="G537" s="108">
        <f>G538</f>
        <v>0</v>
      </c>
      <c r="H537" s="168"/>
      <c r="I537" s="168"/>
    </row>
    <row r="538" spans="1:9" s="32" customFormat="1" ht="26.25" hidden="1" x14ac:dyDescent="0.25">
      <c r="A538" s="113" t="s">
        <v>77</v>
      </c>
      <c r="B538" s="107" t="s">
        <v>484</v>
      </c>
      <c r="C538" s="107" t="s">
        <v>101</v>
      </c>
      <c r="D538" s="107" t="s">
        <v>196</v>
      </c>
      <c r="E538" s="107" t="s">
        <v>175</v>
      </c>
      <c r="F538" s="107" t="s">
        <v>78</v>
      </c>
      <c r="G538" s="108">
        <f>G539</f>
        <v>0</v>
      </c>
      <c r="H538" s="168"/>
      <c r="I538" s="168"/>
    </row>
    <row r="539" spans="1:9" s="32" customFormat="1" ht="26.25" hidden="1" x14ac:dyDescent="0.25">
      <c r="A539" s="113" t="s">
        <v>79</v>
      </c>
      <c r="B539" s="107" t="s">
        <v>484</v>
      </c>
      <c r="C539" s="107" t="s">
        <v>101</v>
      </c>
      <c r="D539" s="107" t="s">
        <v>196</v>
      </c>
      <c r="E539" s="107" t="s">
        <v>175</v>
      </c>
      <c r="F539" s="107" t="s">
        <v>80</v>
      </c>
      <c r="G539" s="108">
        <v>0</v>
      </c>
      <c r="H539" s="168"/>
      <c r="I539" s="168"/>
    </row>
    <row r="540" spans="1:9" s="32" customFormat="1" ht="26.25" hidden="1" x14ac:dyDescent="0.25">
      <c r="A540" s="113" t="s">
        <v>330</v>
      </c>
      <c r="B540" s="107" t="s">
        <v>484</v>
      </c>
      <c r="C540" s="107" t="s">
        <v>101</v>
      </c>
      <c r="D540" s="107" t="s">
        <v>101</v>
      </c>
      <c r="E540" s="107" t="s">
        <v>57</v>
      </c>
      <c r="F540" s="107" t="s">
        <v>58</v>
      </c>
      <c r="G540" s="108">
        <f>G541</f>
        <v>0</v>
      </c>
      <c r="H540" s="168"/>
      <c r="I540" s="168"/>
    </row>
    <row r="541" spans="1:9" s="32" customFormat="1" ht="26.25" hidden="1" x14ac:dyDescent="0.25">
      <c r="A541" s="113" t="s">
        <v>331</v>
      </c>
      <c r="B541" s="107" t="s">
        <v>484</v>
      </c>
      <c r="C541" s="107" t="s">
        <v>101</v>
      </c>
      <c r="D541" s="107" t="s">
        <v>101</v>
      </c>
      <c r="E541" s="107" t="s">
        <v>164</v>
      </c>
      <c r="F541" s="107" t="s">
        <v>58</v>
      </c>
      <c r="G541" s="108">
        <f>G542</f>
        <v>0</v>
      </c>
      <c r="H541" s="168"/>
      <c r="I541" s="168"/>
    </row>
    <row r="542" spans="1:9" s="32" customFormat="1" ht="15" hidden="1" x14ac:dyDescent="0.25">
      <c r="A542" s="113" t="s">
        <v>173</v>
      </c>
      <c r="B542" s="107" t="s">
        <v>484</v>
      </c>
      <c r="C542" s="107" t="s">
        <v>101</v>
      </c>
      <c r="D542" s="107" t="s">
        <v>101</v>
      </c>
      <c r="E542" s="107" t="s">
        <v>174</v>
      </c>
      <c r="F542" s="107" t="s">
        <v>58</v>
      </c>
      <c r="G542" s="108">
        <f>G543</f>
        <v>0</v>
      </c>
      <c r="H542" s="168"/>
      <c r="I542" s="168"/>
    </row>
    <row r="543" spans="1:9" s="32" customFormat="1" ht="15" hidden="1" x14ac:dyDescent="0.25">
      <c r="A543" s="113" t="s">
        <v>134</v>
      </c>
      <c r="B543" s="107" t="s">
        <v>484</v>
      </c>
      <c r="C543" s="107" t="s">
        <v>101</v>
      </c>
      <c r="D543" s="107" t="s">
        <v>101</v>
      </c>
      <c r="E543" s="107" t="s">
        <v>175</v>
      </c>
      <c r="F543" s="107" t="s">
        <v>58</v>
      </c>
      <c r="G543" s="108">
        <f>G544</f>
        <v>0</v>
      </c>
      <c r="H543" s="168"/>
      <c r="I543" s="168"/>
    </row>
    <row r="544" spans="1:9" s="32" customFormat="1" ht="26.25" hidden="1" x14ac:dyDescent="0.25">
      <c r="A544" s="113" t="s">
        <v>77</v>
      </c>
      <c r="B544" s="107" t="s">
        <v>484</v>
      </c>
      <c r="C544" s="107" t="s">
        <v>101</v>
      </c>
      <c r="D544" s="107" t="s">
        <v>101</v>
      </c>
      <c r="E544" s="107" t="s">
        <v>175</v>
      </c>
      <c r="F544" s="107" t="s">
        <v>78</v>
      </c>
      <c r="G544" s="108">
        <f>G545</f>
        <v>0</v>
      </c>
      <c r="H544" s="168"/>
      <c r="I544" s="168"/>
    </row>
    <row r="545" spans="1:9" s="32" customFormat="1" ht="16.5" hidden="1" customHeight="1" x14ac:dyDescent="0.25">
      <c r="A545" s="113" t="s">
        <v>79</v>
      </c>
      <c r="B545" s="107" t="s">
        <v>484</v>
      </c>
      <c r="C545" s="107" t="s">
        <v>101</v>
      </c>
      <c r="D545" s="107" t="s">
        <v>101</v>
      </c>
      <c r="E545" s="107" t="s">
        <v>175</v>
      </c>
      <c r="F545" s="107" t="s">
        <v>80</v>
      </c>
      <c r="G545" s="108"/>
      <c r="H545" s="168"/>
      <c r="I545" s="168"/>
    </row>
    <row r="546" spans="1:9" s="32" customFormat="1" ht="45.75" customHeight="1" x14ac:dyDescent="0.25">
      <c r="A546" s="113" t="s">
        <v>858</v>
      </c>
      <c r="B546" s="107" t="s">
        <v>484</v>
      </c>
      <c r="C546" s="107" t="s">
        <v>101</v>
      </c>
      <c r="D546" s="107" t="s">
        <v>196</v>
      </c>
      <c r="E546" s="107" t="s">
        <v>859</v>
      </c>
      <c r="F546" s="107" t="s">
        <v>58</v>
      </c>
      <c r="G546" s="108">
        <f>G547+G551</f>
        <v>100</v>
      </c>
      <c r="H546" s="108">
        <v>0</v>
      </c>
      <c r="I546" s="108">
        <v>0</v>
      </c>
    </row>
    <row r="547" spans="1:9" s="32" customFormat="1" ht="54" customHeight="1" x14ac:dyDescent="0.25">
      <c r="A547" s="113" t="s">
        <v>860</v>
      </c>
      <c r="B547" s="107" t="s">
        <v>484</v>
      </c>
      <c r="C547" s="107" t="s">
        <v>101</v>
      </c>
      <c r="D547" s="107" t="s">
        <v>196</v>
      </c>
      <c r="E547" s="107" t="s">
        <v>861</v>
      </c>
      <c r="F547" s="107" t="s">
        <v>58</v>
      </c>
      <c r="G547" s="108">
        <f>G548</f>
        <v>60</v>
      </c>
      <c r="H547" s="108">
        <v>0</v>
      </c>
      <c r="I547" s="108">
        <v>0</v>
      </c>
    </row>
    <row r="548" spans="1:9" s="32" customFormat="1" ht="16.5" customHeight="1" x14ac:dyDescent="0.25">
      <c r="A548" s="113" t="s">
        <v>134</v>
      </c>
      <c r="B548" s="107" t="s">
        <v>484</v>
      </c>
      <c r="C548" s="107" t="s">
        <v>101</v>
      </c>
      <c r="D548" s="107" t="s">
        <v>196</v>
      </c>
      <c r="E548" s="107" t="s">
        <v>862</v>
      </c>
      <c r="F548" s="107" t="s">
        <v>58</v>
      </c>
      <c r="G548" s="108">
        <f>G549</f>
        <v>60</v>
      </c>
      <c r="H548" s="108">
        <v>0</v>
      </c>
      <c r="I548" s="108">
        <v>0</v>
      </c>
    </row>
    <row r="549" spans="1:9" s="32" customFormat="1" ht="27" customHeight="1" x14ac:dyDescent="0.25">
      <c r="A549" s="113" t="s">
        <v>77</v>
      </c>
      <c r="B549" s="107" t="s">
        <v>484</v>
      </c>
      <c r="C549" s="107" t="s">
        <v>101</v>
      </c>
      <c r="D549" s="107" t="s">
        <v>196</v>
      </c>
      <c r="E549" s="107" t="s">
        <v>862</v>
      </c>
      <c r="F549" s="107" t="s">
        <v>78</v>
      </c>
      <c r="G549" s="108">
        <f>G550</f>
        <v>60</v>
      </c>
      <c r="H549" s="108">
        <v>0</v>
      </c>
      <c r="I549" s="108">
        <v>0</v>
      </c>
    </row>
    <row r="550" spans="1:9" s="32" customFormat="1" ht="29.25" customHeight="1" x14ac:dyDescent="0.25">
      <c r="A550" s="113" t="s">
        <v>79</v>
      </c>
      <c r="B550" s="107" t="s">
        <v>484</v>
      </c>
      <c r="C550" s="107" t="s">
        <v>101</v>
      </c>
      <c r="D550" s="107" t="s">
        <v>196</v>
      </c>
      <c r="E550" s="107" t="s">
        <v>862</v>
      </c>
      <c r="F550" s="107" t="s">
        <v>80</v>
      </c>
      <c r="G550" s="108">
        <v>60</v>
      </c>
      <c r="H550" s="108">
        <v>0</v>
      </c>
      <c r="I550" s="108">
        <v>0</v>
      </c>
    </row>
    <row r="551" spans="1:9" s="32" customFormat="1" ht="53.25" customHeight="1" x14ac:dyDescent="0.25">
      <c r="A551" s="113" t="s">
        <v>863</v>
      </c>
      <c r="B551" s="107" t="s">
        <v>484</v>
      </c>
      <c r="C551" s="107" t="s">
        <v>101</v>
      </c>
      <c r="D551" s="107" t="s">
        <v>196</v>
      </c>
      <c r="E551" s="107" t="s">
        <v>864</v>
      </c>
      <c r="F551" s="107" t="s">
        <v>58</v>
      </c>
      <c r="G551" s="108">
        <f>G552</f>
        <v>40</v>
      </c>
      <c r="H551" s="108">
        <v>0</v>
      </c>
      <c r="I551" s="108">
        <v>0</v>
      </c>
    </row>
    <row r="552" spans="1:9" s="32" customFormat="1" ht="16.5" customHeight="1" x14ac:dyDescent="0.25">
      <c r="A552" s="113" t="s">
        <v>134</v>
      </c>
      <c r="B552" s="107" t="s">
        <v>484</v>
      </c>
      <c r="C552" s="107" t="s">
        <v>101</v>
      </c>
      <c r="D552" s="107" t="s">
        <v>196</v>
      </c>
      <c r="E552" s="107" t="s">
        <v>865</v>
      </c>
      <c r="F552" s="107" t="s">
        <v>58</v>
      </c>
      <c r="G552" s="108">
        <f>G553</f>
        <v>40</v>
      </c>
      <c r="H552" s="108">
        <v>0</v>
      </c>
      <c r="I552" s="108">
        <v>0</v>
      </c>
    </row>
    <row r="553" spans="1:9" s="32" customFormat="1" ht="30.75" customHeight="1" x14ac:dyDescent="0.25">
      <c r="A553" s="113" t="s">
        <v>77</v>
      </c>
      <c r="B553" s="107" t="s">
        <v>484</v>
      </c>
      <c r="C553" s="107" t="s">
        <v>101</v>
      </c>
      <c r="D553" s="107" t="s">
        <v>196</v>
      </c>
      <c r="E553" s="107" t="s">
        <v>865</v>
      </c>
      <c r="F553" s="107" t="s">
        <v>78</v>
      </c>
      <c r="G553" s="108">
        <f>G554</f>
        <v>40</v>
      </c>
      <c r="H553" s="108">
        <v>0</v>
      </c>
      <c r="I553" s="108">
        <v>0</v>
      </c>
    </row>
    <row r="554" spans="1:9" s="32" customFormat="1" ht="28.5" customHeight="1" x14ac:dyDescent="0.25">
      <c r="A554" s="113" t="s">
        <v>79</v>
      </c>
      <c r="B554" s="107" t="s">
        <v>484</v>
      </c>
      <c r="C554" s="107" t="s">
        <v>101</v>
      </c>
      <c r="D554" s="107" t="s">
        <v>196</v>
      </c>
      <c r="E554" s="107" t="s">
        <v>865</v>
      </c>
      <c r="F554" s="107" t="s">
        <v>80</v>
      </c>
      <c r="G554" s="108">
        <v>40</v>
      </c>
      <c r="H554" s="108">
        <v>0</v>
      </c>
      <c r="I554" s="108">
        <v>0</v>
      </c>
    </row>
    <row r="555" spans="1:9" s="31" customFormat="1" ht="15" x14ac:dyDescent="0.25">
      <c r="A555" s="113" t="s">
        <v>332</v>
      </c>
      <c r="B555" s="107" t="s">
        <v>484</v>
      </c>
      <c r="C555" s="107" t="s">
        <v>113</v>
      </c>
      <c r="D555" s="107" t="s">
        <v>56</v>
      </c>
      <c r="E555" s="107" t="s">
        <v>57</v>
      </c>
      <c r="F555" s="107" t="s">
        <v>58</v>
      </c>
      <c r="G555" s="108">
        <f>G556+G598+G634+G643</f>
        <v>45755.8</v>
      </c>
      <c r="H555" s="108">
        <f>H556+H598+H634+H643</f>
        <v>41304.199999999997</v>
      </c>
      <c r="I555" s="108">
        <f>I556+I598+I634+I643</f>
        <v>34518.9</v>
      </c>
    </row>
    <row r="556" spans="1:9" s="31" customFormat="1" ht="15" x14ac:dyDescent="0.25">
      <c r="A556" s="113" t="s">
        <v>333</v>
      </c>
      <c r="B556" s="107" t="s">
        <v>484</v>
      </c>
      <c r="C556" s="107" t="s">
        <v>113</v>
      </c>
      <c r="D556" s="107" t="s">
        <v>55</v>
      </c>
      <c r="E556" s="107" t="s">
        <v>57</v>
      </c>
      <c r="F556" s="107" t="s">
        <v>58</v>
      </c>
      <c r="G556" s="108">
        <f>G557+G562</f>
        <v>20562.099999999999</v>
      </c>
      <c r="H556" s="108">
        <f>H557+H562</f>
        <v>17800.5</v>
      </c>
      <c r="I556" s="108">
        <f>I562+I585</f>
        <v>14423.5</v>
      </c>
    </row>
    <row r="557" spans="1:9" s="31" customFormat="1" ht="26.25" hidden="1" x14ac:dyDescent="0.25">
      <c r="A557" s="113" t="s">
        <v>334</v>
      </c>
      <c r="B557" s="107" t="s">
        <v>484</v>
      </c>
      <c r="C557" s="107" t="s">
        <v>113</v>
      </c>
      <c r="D557" s="107" t="s">
        <v>55</v>
      </c>
      <c r="E557" s="107" t="s">
        <v>335</v>
      </c>
      <c r="F557" s="107" t="s">
        <v>58</v>
      </c>
      <c r="G557" s="108">
        <f>G558</f>
        <v>0</v>
      </c>
      <c r="H557" s="108">
        <f t="shared" ref="H557:I560" si="76">H558</f>
        <v>0</v>
      </c>
      <c r="I557" s="108">
        <f t="shared" si="76"/>
        <v>0</v>
      </c>
    </row>
    <row r="558" spans="1:9" s="31" customFormat="1" ht="51.75" hidden="1" x14ac:dyDescent="0.25">
      <c r="A558" s="124" t="s">
        <v>336</v>
      </c>
      <c r="B558" s="125" t="s">
        <v>484</v>
      </c>
      <c r="C558" s="125" t="s">
        <v>113</v>
      </c>
      <c r="D558" s="125" t="s">
        <v>55</v>
      </c>
      <c r="E558" s="125" t="s">
        <v>337</v>
      </c>
      <c r="F558" s="125" t="s">
        <v>58</v>
      </c>
      <c r="G558" s="121">
        <f>G559</f>
        <v>0</v>
      </c>
      <c r="H558" s="121">
        <f t="shared" si="76"/>
        <v>0</v>
      </c>
      <c r="I558" s="121">
        <f t="shared" si="76"/>
        <v>0</v>
      </c>
    </row>
    <row r="559" spans="1:9" s="31" customFormat="1" ht="15" hidden="1" x14ac:dyDescent="0.25">
      <c r="A559" s="124" t="s">
        <v>134</v>
      </c>
      <c r="B559" s="125" t="s">
        <v>484</v>
      </c>
      <c r="C559" s="125" t="s">
        <v>113</v>
      </c>
      <c r="D559" s="125" t="s">
        <v>55</v>
      </c>
      <c r="E559" s="125" t="s">
        <v>338</v>
      </c>
      <c r="F559" s="125" t="s">
        <v>58</v>
      </c>
      <c r="G559" s="121">
        <f>G560</f>
        <v>0</v>
      </c>
      <c r="H559" s="121">
        <f t="shared" si="76"/>
        <v>0</v>
      </c>
      <c r="I559" s="121">
        <f t="shared" si="76"/>
        <v>0</v>
      </c>
    </row>
    <row r="560" spans="1:9" s="31" customFormat="1" ht="26.25" hidden="1" x14ac:dyDescent="0.25">
      <c r="A560" s="124" t="s">
        <v>339</v>
      </c>
      <c r="B560" s="125" t="s">
        <v>484</v>
      </c>
      <c r="C560" s="125" t="s">
        <v>113</v>
      </c>
      <c r="D560" s="125" t="s">
        <v>55</v>
      </c>
      <c r="E560" s="125" t="s">
        <v>338</v>
      </c>
      <c r="F560" s="125" t="s">
        <v>340</v>
      </c>
      <c r="G560" s="121">
        <f>G561</f>
        <v>0</v>
      </c>
      <c r="H560" s="121">
        <f t="shared" si="76"/>
        <v>0</v>
      </c>
      <c r="I560" s="121">
        <f t="shared" si="76"/>
        <v>0</v>
      </c>
    </row>
    <row r="561" spans="1:9" s="31" customFormat="1" ht="15" hidden="1" x14ac:dyDescent="0.25">
      <c r="A561" s="124" t="s">
        <v>341</v>
      </c>
      <c r="B561" s="125" t="s">
        <v>484</v>
      </c>
      <c r="C561" s="125" t="s">
        <v>113</v>
      </c>
      <c r="D561" s="125" t="s">
        <v>55</v>
      </c>
      <c r="E561" s="125" t="s">
        <v>338</v>
      </c>
      <c r="F561" s="125" t="s">
        <v>342</v>
      </c>
      <c r="G561" s="121">
        <f>63.1-63.1</f>
        <v>0</v>
      </c>
      <c r="H561" s="121">
        <f>63.1-63.1</f>
        <v>0</v>
      </c>
      <c r="I561" s="121">
        <f>63.1-63.1</f>
        <v>0</v>
      </c>
    </row>
    <row r="562" spans="1:9" s="31" customFormat="1" ht="39" x14ac:dyDescent="0.25">
      <c r="A562" s="113" t="s">
        <v>761</v>
      </c>
      <c r="B562" s="107" t="s">
        <v>484</v>
      </c>
      <c r="C562" s="107" t="s">
        <v>113</v>
      </c>
      <c r="D562" s="107" t="s">
        <v>55</v>
      </c>
      <c r="E562" s="107" t="s">
        <v>343</v>
      </c>
      <c r="F562" s="107" t="s">
        <v>58</v>
      </c>
      <c r="G562" s="108">
        <f>G563+G576+G579+G582</f>
        <v>20562.099999999999</v>
      </c>
      <c r="H562" s="108">
        <f>H563+H576+H579+H582</f>
        <v>17800.5</v>
      </c>
      <c r="I562" s="108">
        <f>I563+I576+I579+I582</f>
        <v>0</v>
      </c>
    </row>
    <row r="563" spans="1:9" s="31" customFormat="1" ht="51.75" x14ac:dyDescent="0.25">
      <c r="A563" s="113" t="s">
        <v>344</v>
      </c>
      <c r="B563" s="107" t="s">
        <v>484</v>
      </c>
      <c r="C563" s="107" t="s">
        <v>113</v>
      </c>
      <c r="D563" s="107" t="s">
        <v>55</v>
      </c>
      <c r="E563" s="107" t="s">
        <v>345</v>
      </c>
      <c r="F563" s="107" t="s">
        <v>58</v>
      </c>
      <c r="G563" s="108">
        <f>G564+G570+G573+G567</f>
        <v>11564.199999999999</v>
      </c>
      <c r="H563" s="108">
        <f t="shared" ref="H563:I563" si="77">H564+H570+H573</f>
        <v>8603</v>
      </c>
      <c r="I563" s="108">
        <f t="shared" si="77"/>
        <v>0</v>
      </c>
    </row>
    <row r="564" spans="1:9" s="31" customFormat="1" ht="39" x14ac:dyDescent="0.25">
      <c r="A564" s="113" t="s">
        <v>346</v>
      </c>
      <c r="B564" s="107" t="s">
        <v>484</v>
      </c>
      <c r="C564" s="107" t="s">
        <v>113</v>
      </c>
      <c r="D564" s="107" t="s">
        <v>55</v>
      </c>
      <c r="E564" s="107" t="s">
        <v>347</v>
      </c>
      <c r="F564" s="107" t="s">
        <v>58</v>
      </c>
      <c r="G564" s="108">
        <f>G565</f>
        <v>10995.5</v>
      </c>
      <c r="H564" s="108">
        <f t="shared" ref="H564:I565" si="78">H565</f>
        <v>8603</v>
      </c>
      <c r="I564" s="108">
        <f t="shared" si="78"/>
        <v>0</v>
      </c>
    </row>
    <row r="565" spans="1:9" s="31" customFormat="1" ht="26.25" x14ac:dyDescent="0.25">
      <c r="A565" s="113" t="s">
        <v>339</v>
      </c>
      <c r="B565" s="107" t="s">
        <v>484</v>
      </c>
      <c r="C565" s="107" t="s">
        <v>113</v>
      </c>
      <c r="D565" s="107" t="s">
        <v>55</v>
      </c>
      <c r="E565" s="107" t="s">
        <v>347</v>
      </c>
      <c r="F565" s="107" t="s">
        <v>340</v>
      </c>
      <c r="G565" s="108">
        <f>G566</f>
        <v>10995.5</v>
      </c>
      <c r="H565" s="108">
        <f t="shared" si="78"/>
        <v>8603</v>
      </c>
      <c r="I565" s="108">
        <f t="shared" si="78"/>
        <v>0</v>
      </c>
    </row>
    <row r="566" spans="1:9" s="31" customFormat="1" ht="15" x14ac:dyDescent="0.25">
      <c r="A566" s="113" t="s">
        <v>341</v>
      </c>
      <c r="B566" s="107" t="s">
        <v>484</v>
      </c>
      <c r="C566" s="107" t="s">
        <v>113</v>
      </c>
      <c r="D566" s="107" t="s">
        <v>55</v>
      </c>
      <c r="E566" s="107" t="s">
        <v>347</v>
      </c>
      <c r="F566" s="107" t="s">
        <v>342</v>
      </c>
      <c r="G566" s="108">
        <f>11735.8-540.3-200</f>
        <v>10995.5</v>
      </c>
      <c r="H566" s="108">
        <f>8985-288-94</f>
        <v>8603</v>
      </c>
      <c r="I566" s="108">
        <v>0</v>
      </c>
    </row>
    <row r="567" spans="1:9" s="31" customFormat="1" ht="39" hidden="1" x14ac:dyDescent="0.25">
      <c r="A567" s="113" t="s">
        <v>642</v>
      </c>
      <c r="B567" s="107" t="s">
        <v>484</v>
      </c>
      <c r="C567" s="107" t="s">
        <v>113</v>
      </c>
      <c r="D567" s="107" t="s">
        <v>55</v>
      </c>
      <c r="E567" s="107" t="s">
        <v>659</v>
      </c>
      <c r="F567" s="107" t="s">
        <v>58</v>
      </c>
      <c r="G567" s="108">
        <f>G568</f>
        <v>0</v>
      </c>
      <c r="H567" s="108">
        <v>0</v>
      </c>
      <c r="I567" s="108">
        <v>0</v>
      </c>
    </row>
    <row r="568" spans="1:9" s="31" customFormat="1" ht="26.25" hidden="1" x14ac:dyDescent="0.25">
      <c r="A568" s="113" t="s">
        <v>339</v>
      </c>
      <c r="B568" s="107" t="s">
        <v>484</v>
      </c>
      <c r="C568" s="107" t="s">
        <v>113</v>
      </c>
      <c r="D568" s="107" t="s">
        <v>55</v>
      </c>
      <c r="E568" s="107" t="s">
        <v>659</v>
      </c>
      <c r="F568" s="107" t="s">
        <v>340</v>
      </c>
      <c r="G568" s="108">
        <f>G569</f>
        <v>0</v>
      </c>
      <c r="H568" s="108">
        <v>0</v>
      </c>
      <c r="I568" s="108">
        <v>0</v>
      </c>
    </row>
    <row r="569" spans="1:9" s="31" customFormat="1" ht="15" hidden="1" x14ac:dyDescent="0.25">
      <c r="A569" s="113" t="s">
        <v>341</v>
      </c>
      <c r="B569" s="107" t="s">
        <v>484</v>
      </c>
      <c r="C569" s="107" t="s">
        <v>113</v>
      </c>
      <c r="D569" s="107" t="s">
        <v>55</v>
      </c>
      <c r="E569" s="107" t="s">
        <v>659</v>
      </c>
      <c r="F569" s="107" t="s">
        <v>342</v>
      </c>
      <c r="G569" s="108"/>
      <c r="H569" s="108"/>
      <c r="I569" s="108"/>
    </row>
    <row r="570" spans="1:9" s="31" customFormat="1" ht="26.25" x14ac:dyDescent="0.25">
      <c r="A570" s="113" t="s">
        <v>644</v>
      </c>
      <c r="B570" s="107" t="s">
        <v>484</v>
      </c>
      <c r="C570" s="107" t="s">
        <v>113</v>
      </c>
      <c r="D570" s="107" t="s">
        <v>55</v>
      </c>
      <c r="E570" s="107" t="s">
        <v>660</v>
      </c>
      <c r="F570" s="107" t="s">
        <v>58</v>
      </c>
      <c r="G570" s="108">
        <f>G571</f>
        <v>540.29999999999995</v>
      </c>
      <c r="H570" s="108">
        <f t="shared" ref="H570:I571" si="79">H571</f>
        <v>0</v>
      </c>
      <c r="I570" s="108">
        <f t="shared" si="79"/>
        <v>0</v>
      </c>
    </row>
    <row r="571" spans="1:9" s="31" customFormat="1" ht="26.25" x14ac:dyDescent="0.25">
      <c r="A571" s="113" t="s">
        <v>339</v>
      </c>
      <c r="B571" s="107" t="s">
        <v>484</v>
      </c>
      <c r="C571" s="107" t="s">
        <v>113</v>
      </c>
      <c r="D571" s="107" t="s">
        <v>55</v>
      </c>
      <c r="E571" s="107" t="s">
        <v>660</v>
      </c>
      <c r="F571" s="107" t="s">
        <v>340</v>
      </c>
      <c r="G571" s="108">
        <f>G572</f>
        <v>540.29999999999995</v>
      </c>
      <c r="H571" s="108">
        <f t="shared" si="79"/>
        <v>0</v>
      </c>
      <c r="I571" s="108">
        <f t="shared" si="79"/>
        <v>0</v>
      </c>
    </row>
    <row r="572" spans="1:9" s="31" customFormat="1" ht="15" x14ac:dyDescent="0.25">
      <c r="A572" s="113" t="s">
        <v>341</v>
      </c>
      <c r="B572" s="107" t="s">
        <v>484</v>
      </c>
      <c r="C572" s="107" t="s">
        <v>113</v>
      </c>
      <c r="D572" s="107" t="s">
        <v>55</v>
      </c>
      <c r="E572" s="107" t="s">
        <v>660</v>
      </c>
      <c r="F572" s="107" t="s">
        <v>342</v>
      </c>
      <c r="G572" s="108">
        <v>540.29999999999995</v>
      </c>
      <c r="H572" s="108">
        <v>0</v>
      </c>
      <c r="I572" s="108">
        <v>0</v>
      </c>
    </row>
    <row r="573" spans="1:9" s="31" customFormat="1" ht="39" x14ac:dyDescent="0.25">
      <c r="A573" s="113" t="s">
        <v>647</v>
      </c>
      <c r="B573" s="107" t="s">
        <v>484</v>
      </c>
      <c r="C573" s="107" t="s">
        <v>113</v>
      </c>
      <c r="D573" s="107" t="s">
        <v>55</v>
      </c>
      <c r="E573" s="107" t="s">
        <v>661</v>
      </c>
      <c r="F573" s="107" t="s">
        <v>58</v>
      </c>
      <c r="G573" s="108">
        <f>G574</f>
        <v>28.4</v>
      </c>
      <c r="H573" s="108">
        <f t="shared" ref="H573:I574" si="80">H574</f>
        <v>0</v>
      </c>
      <c r="I573" s="108">
        <v>0</v>
      </c>
    </row>
    <row r="574" spans="1:9" s="31" customFormat="1" ht="26.25" x14ac:dyDescent="0.25">
      <c r="A574" s="113" t="s">
        <v>339</v>
      </c>
      <c r="B574" s="107" t="s">
        <v>484</v>
      </c>
      <c r="C574" s="107" t="s">
        <v>113</v>
      </c>
      <c r="D574" s="107" t="s">
        <v>55</v>
      </c>
      <c r="E574" s="107" t="s">
        <v>661</v>
      </c>
      <c r="F574" s="107" t="s">
        <v>340</v>
      </c>
      <c r="G574" s="108">
        <f>G575</f>
        <v>28.4</v>
      </c>
      <c r="H574" s="108">
        <f t="shared" si="80"/>
        <v>0</v>
      </c>
      <c r="I574" s="108">
        <f t="shared" si="80"/>
        <v>0</v>
      </c>
    </row>
    <row r="575" spans="1:9" s="31" customFormat="1" ht="15" x14ac:dyDescent="0.25">
      <c r="A575" s="113" t="s">
        <v>341</v>
      </c>
      <c r="B575" s="107" t="s">
        <v>484</v>
      </c>
      <c r="C575" s="107" t="s">
        <v>113</v>
      </c>
      <c r="D575" s="107" t="s">
        <v>55</v>
      </c>
      <c r="E575" s="107" t="s">
        <v>661</v>
      </c>
      <c r="F575" s="107" t="s">
        <v>342</v>
      </c>
      <c r="G575" s="108">
        <v>28.4</v>
      </c>
      <c r="H575" s="108">
        <v>0</v>
      </c>
      <c r="I575" s="108">
        <v>0</v>
      </c>
    </row>
    <row r="576" spans="1:9" s="44" customFormat="1" ht="51.75" x14ac:dyDescent="0.25">
      <c r="A576" s="113" t="s">
        <v>348</v>
      </c>
      <c r="B576" s="107" t="s">
        <v>484</v>
      </c>
      <c r="C576" s="107" t="s">
        <v>113</v>
      </c>
      <c r="D576" s="107" t="s">
        <v>55</v>
      </c>
      <c r="E576" s="107" t="s">
        <v>349</v>
      </c>
      <c r="F576" s="107" t="s">
        <v>58</v>
      </c>
      <c r="G576" s="108">
        <f t="shared" ref="G576:I577" si="81">G577</f>
        <v>89</v>
      </c>
      <c r="H576" s="108">
        <f t="shared" si="81"/>
        <v>89</v>
      </c>
      <c r="I576" s="108">
        <f t="shared" si="81"/>
        <v>0</v>
      </c>
    </row>
    <row r="577" spans="1:9" s="44" customFormat="1" ht="30" customHeight="1" x14ac:dyDescent="0.25">
      <c r="A577" s="113" t="s">
        <v>339</v>
      </c>
      <c r="B577" s="107" t="s">
        <v>484</v>
      </c>
      <c r="C577" s="107" t="s">
        <v>113</v>
      </c>
      <c r="D577" s="107" t="s">
        <v>55</v>
      </c>
      <c r="E577" s="107" t="s">
        <v>349</v>
      </c>
      <c r="F577" s="107" t="s">
        <v>340</v>
      </c>
      <c r="G577" s="108">
        <f t="shared" si="81"/>
        <v>89</v>
      </c>
      <c r="H577" s="108">
        <f t="shared" si="81"/>
        <v>89</v>
      </c>
      <c r="I577" s="108">
        <f t="shared" si="81"/>
        <v>0</v>
      </c>
    </row>
    <row r="578" spans="1:9" s="44" customFormat="1" ht="18.75" customHeight="1" x14ac:dyDescent="0.25">
      <c r="A578" s="113" t="s">
        <v>341</v>
      </c>
      <c r="B578" s="107" t="s">
        <v>484</v>
      </c>
      <c r="C578" s="107" t="s">
        <v>113</v>
      </c>
      <c r="D578" s="107" t="s">
        <v>55</v>
      </c>
      <c r="E578" s="107" t="s">
        <v>349</v>
      </c>
      <c r="F578" s="107" t="s">
        <v>342</v>
      </c>
      <c r="G578" s="108">
        <v>89</v>
      </c>
      <c r="H578" s="108">
        <v>89</v>
      </c>
      <c r="I578" s="108">
        <v>0</v>
      </c>
    </row>
    <row r="579" spans="1:9" s="31" customFormat="1" ht="144.75" customHeight="1" x14ac:dyDescent="0.25">
      <c r="A579" s="113" t="s">
        <v>350</v>
      </c>
      <c r="B579" s="107" t="s">
        <v>484</v>
      </c>
      <c r="C579" s="107" t="s">
        <v>113</v>
      </c>
      <c r="D579" s="107" t="s">
        <v>55</v>
      </c>
      <c r="E579" s="107" t="s">
        <v>351</v>
      </c>
      <c r="F579" s="107" t="s">
        <v>58</v>
      </c>
      <c r="G579" s="108">
        <f t="shared" ref="G579:I580" si="82">G580</f>
        <v>50.7</v>
      </c>
      <c r="H579" s="108">
        <f t="shared" si="82"/>
        <v>52.4</v>
      </c>
      <c r="I579" s="108">
        <f t="shared" si="82"/>
        <v>0</v>
      </c>
    </row>
    <row r="580" spans="1:9" s="31" customFormat="1" ht="30" customHeight="1" x14ac:dyDescent="0.25">
      <c r="A580" s="113" t="s">
        <v>339</v>
      </c>
      <c r="B580" s="107" t="s">
        <v>484</v>
      </c>
      <c r="C580" s="107" t="s">
        <v>113</v>
      </c>
      <c r="D580" s="107" t="s">
        <v>55</v>
      </c>
      <c r="E580" s="107" t="s">
        <v>351</v>
      </c>
      <c r="F580" s="107" t="s">
        <v>340</v>
      </c>
      <c r="G580" s="108">
        <f t="shared" si="82"/>
        <v>50.7</v>
      </c>
      <c r="H580" s="108">
        <f t="shared" si="82"/>
        <v>52.4</v>
      </c>
      <c r="I580" s="108">
        <f t="shared" si="82"/>
        <v>0</v>
      </c>
    </row>
    <row r="581" spans="1:9" s="31" customFormat="1" ht="19.5" customHeight="1" x14ac:dyDescent="0.25">
      <c r="A581" s="113" t="s">
        <v>341</v>
      </c>
      <c r="B581" s="107" t="s">
        <v>484</v>
      </c>
      <c r="C581" s="107" t="s">
        <v>113</v>
      </c>
      <c r="D581" s="107" t="s">
        <v>55</v>
      </c>
      <c r="E581" s="107" t="s">
        <v>351</v>
      </c>
      <c r="F581" s="107" t="s">
        <v>342</v>
      </c>
      <c r="G581" s="108">
        <v>50.7</v>
      </c>
      <c r="H581" s="108">
        <v>52.4</v>
      </c>
      <c r="I581" s="108">
        <v>0</v>
      </c>
    </row>
    <row r="582" spans="1:9" s="31" customFormat="1" ht="39" x14ac:dyDescent="0.25">
      <c r="A582" s="113" t="s">
        <v>352</v>
      </c>
      <c r="B582" s="107" t="s">
        <v>484</v>
      </c>
      <c r="C582" s="107" t="s">
        <v>113</v>
      </c>
      <c r="D582" s="107" t="s">
        <v>55</v>
      </c>
      <c r="E582" s="107" t="s">
        <v>353</v>
      </c>
      <c r="F582" s="107" t="s">
        <v>58</v>
      </c>
      <c r="G582" s="108">
        <f t="shared" ref="G582:I583" si="83">G583</f>
        <v>8858.2000000000007</v>
      </c>
      <c r="H582" s="108">
        <f t="shared" si="83"/>
        <v>9056.1</v>
      </c>
      <c r="I582" s="108">
        <f t="shared" si="83"/>
        <v>0</v>
      </c>
    </row>
    <row r="583" spans="1:9" s="31" customFormat="1" ht="27" customHeight="1" x14ac:dyDescent="0.25">
      <c r="A583" s="113" t="s">
        <v>339</v>
      </c>
      <c r="B583" s="107" t="s">
        <v>484</v>
      </c>
      <c r="C583" s="107" t="s">
        <v>113</v>
      </c>
      <c r="D583" s="107" t="s">
        <v>55</v>
      </c>
      <c r="E583" s="107" t="s">
        <v>353</v>
      </c>
      <c r="F583" s="107" t="s">
        <v>340</v>
      </c>
      <c r="G583" s="108">
        <f t="shared" si="83"/>
        <v>8858.2000000000007</v>
      </c>
      <c r="H583" s="108">
        <f t="shared" si="83"/>
        <v>9056.1</v>
      </c>
      <c r="I583" s="108">
        <f t="shared" si="83"/>
        <v>0</v>
      </c>
    </row>
    <row r="584" spans="1:9" s="31" customFormat="1" ht="15" x14ac:dyDescent="0.25">
      <c r="A584" s="113" t="s">
        <v>341</v>
      </c>
      <c r="B584" s="107" t="s">
        <v>484</v>
      </c>
      <c r="C584" s="107" t="s">
        <v>113</v>
      </c>
      <c r="D584" s="107" t="s">
        <v>55</v>
      </c>
      <c r="E584" s="107" t="s">
        <v>353</v>
      </c>
      <c r="F584" s="107" t="s">
        <v>342</v>
      </c>
      <c r="G584" s="108">
        <v>8858.2000000000007</v>
      </c>
      <c r="H584" s="108">
        <v>9056.1</v>
      </c>
      <c r="I584" s="108">
        <v>0</v>
      </c>
    </row>
    <row r="585" spans="1:9" s="31" customFormat="1" ht="39" x14ac:dyDescent="0.25">
      <c r="A585" s="113" t="s">
        <v>762</v>
      </c>
      <c r="B585" s="107" t="s">
        <v>484</v>
      </c>
      <c r="C585" s="107" t="s">
        <v>113</v>
      </c>
      <c r="D585" s="107" t="s">
        <v>55</v>
      </c>
      <c r="E585" s="107" t="s">
        <v>763</v>
      </c>
      <c r="F585" s="107" t="s">
        <v>58</v>
      </c>
      <c r="G585" s="108">
        <v>0</v>
      </c>
      <c r="H585" s="108">
        <v>0</v>
      </c>
      <c r="I585" s="108">
        <f>I586+I589+I592+I597</f>
        <v>14423.5</v>
      </c>
    </row>
    <row r="586" spans="1:9" s="31" customFormat="1" ht="39" x14ac:dyDescent="0.25">
      <c r="A586" s="113" t="s">
        <v>346</v>
      </c>
      <c r="B586" s="107" t="s">
        <v>484</v>
      </c>
      <c r="C586" s="107" t="s">
        <v>113</v>
      </c>
      <c r="D586" s="107" t="s">
        <v>55</v>
      </c>
      <c r="E586" s="107" t="s">
        <v>771</v>
      </c>
      <c r="F586" s="107" t="s">
        <v>58</v>
      </c>
      <c r="G586" s="108">
        <v>0</v>
      </c>
      <c r="H586" s="108">
        <v>0</v>
      </c>
      <c r="I586" s="108">
        <f>I587</f>
        <v>4708.8999999999996</v>
      </c>
    </row>
    <row r="587" spans="1:9" s="31" customFormat="1" ht="26.25" x14ac:dyDescent="0.25">
      <c r="A587" s="113" t="s">
        <v>339</v>
      </c>
      <c r="B587" s="107" t="s">
        <v>484</v>
      </c>
      <c r="C587" s="107" t="s">
        <v>113</v>
      </c>
      <c r="D587" s="107" t="s">
        <v>55</v>
      </c>
      <c r="E587" s="107" t="s">
        <v>771</v>
      </c>
      <c r="F587" s="107" t="s">
        <v>340</v>
      </c>
      <c r="G587" s="108">
        <v>0</v>
      </c>
      <c r="H587" s="108">
        <v>0</v>
      </c>
      <c r="I587" s="108">
        <f>I588</f>
        <v>4708.8999999999996</v>
      </c>
    </row>
    <row r="588" spans="1:9" s="31" customFormat="1" ht="15" x14ac:dyDescent="0.25">
      <c r="A588" s="113" t="s">
        <v>341</v>
      </c>
      <c r="B588" s="107" t="s">
        <v>484</v>
      </c>
      <c r="C588" s="107" t="s">
        <v>113</v>
      </c>
      <c r="D588" s="107" t="s">
        <v>55</v>
      </c>
      <c r="E588" s="107" t="s">
        <v>771</v>
      </c>
      <c r="F588" s="107" t="s">
        <v>342</v>
      </c>
      <c r="G588" s="108">
        <v>0</v>
      </c>
      <c r="H588" s="108">
        <v>0</v>
      </c>
      <c r="I588" s="108">
        <v>4708.8999999999996</v>
      </c>
    </row>
    <row r="589" spans="1:9" s="31" customFormat="1" ht="51.75" x14ac:dyDescent="0.25">
      <c r="A589" s="113" t="s">
        <v>348</v>
      </c>
      <c r="B589" s="107" t="s">
        <v>484</v>
      </c>
      <c r="C589" s="107" t="s">
        <v>113</v>
      </c>
      <c r="D589" s="107" t="s">
        <v>55</v>
      </c>
      <c r="E589" s="107" t="s">
        <v>764</v>
      </c>
      <c r="F589" s="107" t="s">
        <v>58</v>
      </c>
      <c r="G589" s="108">
        <v>0</v>
      </c>
      <c r="H589" s="108">
        <v>0</v>
      </c>
      <c r="I589" s="108">
        <f>I590</f>
        <v>89</v>
      </c>
    </row>
    <row r="590" spans="1:9" s="31" customFormat="1" ht="26.25" x14ac:dyDescent="0.25">
      <c r="A590" s="113" t="s">
        <v>339</v>
      </c>
      <c r="B590" s="107" t="s">
        <v>484</v>
      </c>
      <c r="C590" s="107" t="s">
        <v>113</v>
      </c>
      <c r="D590" s="107" t="s">
        <v>55</v>
      </c>
      <c r="E590" s="107" t="s">
        <v>764</v>
      </c>
      <c r="F590" s="107" t="s">
        <v>340</v>
      </c>
      <c r="G590" s="108">
        <v>0</v>
      </c>
      <c r="H590" s="108">
        <v>0</v>
      </c>
      <c r="I590" s="108">
        <f>I591</f>
        <v>89</v>
      </c>
    </row>
    <row r="591" spans="1:9" s="31" customFormat="1" ht="15" x14ac:dyDescent="0.25">
      <c r="A591" s="113" t="s">
        <v>341</v>
      </c>
      <c r="B591" s="107" t="s">
        <v>484</v>
      </c>
      <c r="C591" s="107" t="s">
        <v>113</v>
      </c>
      <c r="D591" s="107" t="s">
        <v>55</v>
      </c>
      <c r="E591" s="107" t="s">
        <v>764</v>
      </c>
      <c r="F591" s="107" t="s">
        <v>342</v>
      </c>
      <c r="G591" s="108">
        <v>0</v>
      </c>
      <c r="H591" s="108">
        <v>0</v>
      </c>
      <c r="I591" s="108">
        <v>89</v>
      </c>
    </row>
    <row r="592" spans="1:9" s="31" customFormat="1" ht="141" x14ac:dyDescent="0.25">
      <c r="A592" s="113" t="s">
        <v>350</v>
      </c>
      <c r="B592" s="107" t="s">
        <v>484</v>
      </c>
      <c r="C592" s="107" t="s">
        <v>113</v>
      </c>
      <c r="D592" s="107" t="s">
        <v>55</v>
      </c>
      <c r="E592" s="107" t="s">
        <v>765</v>
      </c>
      <c r="F592" s="107" t="s">
        <v>58</v>
      </c>
      <c r="G592" s="108">
        <v>0</v>
      </c>
      <c r="H592" s="108">
        <v>0</v>
      </c>
      <c r="I592" s="108">
        <f>I593</f>
        <v>54</v>
      </c>
    </row>
    <row r="593" spans="1:9" s="31" customFormat="1" ht="26.25" x14ac:dyDescent="0.25">
      <c r="A593" s="113" t="s">
        <v>339</v>
      </c>
      <c r="B593" s="107" t="s">
        <v>484</v>
      </c>
      <c r="C593" s="107" t="s">
        <v>113</v>
      </c>
      <c r="D593" s="107" t="s">
        <v>55</v>
      </c>
      <c r="E593" s="107" t="s">
        <v>765</v>
      </c>
      <c r="F593" s="107" t="s">
        <v>340</v>
      </c>
      <c r="G593" s="108">
        <v>0</v>
      </c>
      <c r="H593" s="108">
        <v>0</v>
      </c>
      <c r="I593" s="108">
        <f>I594</f>
        <v>54</v>
      </c>
    </row>
    <row r="594" spans="1:9" s="31" customFormat="1" ht="15" x14ac:dyDescent="0.25">
      <c r="A594" s="113" t="s">
        <v>341</v>
      </c>
      <c r="B594" s="107" t="s">
        <v>484</v>
      </c>
      <c r="C594" s="107" t="s">
        <v>113</v>
      </c>
      <c r="D594" s="107" t="s">
        <v>55</v>
      </c>
      <c r="E594" s="107" t="s">
        <v>765</v>
      </c>
      <c r="F594" s="107" t="s">
        <v>342</v>
      </c>
      <c r="G594" s="108">
        <v>0</v>
      </c>
      <c r="H594" s="108">
        <v>0</v>
      </c>
      <c r="I594" s="108">
        <v>54</v>
      </c>
    </row>
    <row r="595" spans="1:9" s="31" customFormat="1" ht="39" x14ac:dyDescent="0.25">
      <c r="A595" s="113" t="s">
        <v>352</v>
      </c>
      <c r="B595" s="107" t="s">
        <v>484</v>
      </c>
      <c r="C595" s="107" t="s">
        <v>113</v>
      </c>
      <c r="D595" s="107" t="s">
        <v>55</v>
      </c>
      <c r="E595" s="107" t="s">
        <v>766</v>
      </c>
      <c r="F595" s="107" t="s">
        <v>58</v>
      </c>
      <c r="G595" s="108">
        <v>0</v>
      </c>
      <c r="H595" s="108">
        <v>0</v>
      </c>
      <c r="I595" s="108">
        <f>I596</f>
        <v>9571.6</v>
      </c>
    </row>
    <row r="596" spans="1:9" s="31" customFormat="1" ht="26.25" x14ac:dyDescent="0.25">
      <c r="A596" s="113" t="s">
        <v>339</v>
      </c>
      <c r="B596" s="107" t="s">
        <v>484</v>
      </c>
      <c r="C596" s="107" t="s">
        <v>113</v>
      </c>
      <c r="D596" s="107" t="s">
        <v>55</v>
      </c>
      <c r="E596" s="107" t="s">
        <v>766</v>
      </c>
      <c r="F596" s="107" t="s">
        <v>340</v>
      </c>
      <c r="G596" s="108">
        <v>0</v>
      </c>
      <c r="H596" s="108">
        <v>0</v>
      </c>
      <c r="I596" s="108">
        <f>I597</f>
        <v>9571.6</v>
      </c>
    </row>
    <row r="597" spans="1:9" s="31" customFormat="1" ht="15" x14ac:dyDescent="0.25">
      <c r="A597" s="113" t="s">
        <v>341</v>
      </c>
      <c r="B597" s="107" t="s">
        <v>484</v>
      </c>
      <c r="C597" s="107" t="s">
        <v>113</v>
      </c>
      <c r="D597" s="107" t="s">
        <v>55</v>
      </c>
      <c r="E597" s="107" t="s">
        <v>766</v>
      </c>
      <c r="F597" s="107" t="s">
        <v>342</v>
      </c>
      <c r="G597" s="108">
        <v>0</v>
      </c>
      <c r="H597" s="108">
        <v>0</v>
      </c>
      <c r="I597" s="108">
        <v>9571.6</v>
      </c>
    </row>
    <row r="598" spans="1:9" s="31" customFormat="1" ht="15" x14ac:dyDescent="0.25">
      <c r="A598" s="113" t="s">
        <v>354</v>
      </c>
      <c r="B598" s="107" t="s">
        <v>484</v>
      </c>
      <c r="C598" s="107" t="s">
        <v>113</v>
      </c>
      <c r="D598" s="107" t="s">
        <v>60</v>
      </c>
      <c r="E598" s="107" t="s">
        <v>57</v>
      </c>
      <c r="F598" s="107" t="s">
        <v>58</v>
      </c>
      <c r="G598" s="108">
        <f>G599+G619</f>
        <v>24621.200000000001</v>
      </c>
      <c r="H598" s="108">
        <f>H599+H619</f>
        <v>23000.2</v>
      </c>
      <c r="I598" s="108">
        <f>I599+I624</f>
        <v>19728.900000000001</v>
      </c>
    </row>
    <row r="599" spans="1:9" s="31" customFormat="1" ht="94.5" customHeight="1" x14ac:dyDescent="0.25">
      <c r="A599" s="113" t="s">
        <v>768</v>
      </c>
      <c r="B599" s="107" t="s">
        <v>484</v>
      </c>
      <c r="C599" s="107" t="s">
        <v>113</v>
      </c>
      <c r="D599" s="107" t="s">
        <v>60</v>
      </c>
      <c r="E599" s="107" t="s">
        <v>372</v>
      </c>
      <c r="F599" s="107" t="s">
        <v>58</v>
      </c>
      <c r="G599" s="108">
        <f>G600</f>
        <v>24621.200000000001</v>
      </c>
      <c r="H599" s="108">
        <f>H600</f>
        <v>23000.2</v>
      </c>
      <c r="I599" s="108">
        <f>I600</f>
        <v>0</v>
      </c>
    </row>
    <row r="600" spans="1:9" s="31" customFormat="1" ht="55.5" customHeight="1" x14ac:dyDescent="0.25">
      <c r="A600" s="113" t="s">
        <v>373</v>
      </c>
      <c r="B600" s="107" t="s">
        <v>484</v>
      </c>
      <c r="C600" s="107" t="s">
        <v>113</v>
      </c>
      <c r="D600" s="107" t="s">
        <v>60</v>
      </c>
      <c r="E600" s="107" t="s">
        <v>374</v>
      </c>
      <c r="F600" s="107" t="s">
        <v>58</v>
      </c>
      <c r="G600" s="108">
        <f>G610+G613+G616+G604+G607+G601</f>
        <v>24621.200000000001</v>
      </c>
      <c r="H600" s="108">
        <f t="shared" ref="H600" si="84">H610+H613+H616+H604</f>
        <v>23000.2</v>
      </c>
      <c r="I600" s="108">
        <f>I610+I613+I616+I604</f>
        <v>0</v>
      </c>
    </row>
    <row r="601" spans="1:9" s="31" customFormat="1" ht="41.25" hidden="1" customHeight="1" x14ac:dyDescent="0.25">
      <c r="A601" s="113" t="s">
        <v>642</v>
      </c>
      <c r="B601" s="107" t="s">
        <v>484</v>
      </c>
      <c r="C601" s="107" t="s">
        <v>113</v>
      </c>
      <c r="D601" s="107" t="s">
        <v>60</v>
      </c>
      <c r="E601" s="107" t="s">
        <v>662</v>
      </c>
      <c r="F601" s="107" t="s">
        <v>58</v>
      </c>
      <c r="G601" s="108">
        <f>G602</f>
        <v>0</v>
      </c>
      <c r="H601" s="108">
        <v>0</v>
      </c>
      <c r="I601" s="108">
        <v>0</v>
      </c>
    </row>
    <row r="602" spans="1:9" s="31" customFormat="1" ht="34.5" hidden="1" customHeight="1" x14ac:dyDescent="0.25">
      <c r="A602" s="113" t="s">
        <v>339</v>
      </c>
      <c r="B602" s="107" t="s">
        <v>484</v>
      </c>
      <c r="C602" s="107" t="s">
        <v>113</v>
      </c>
      <c r="D602" s="107" t="s">
        <v>60</v>
      </c>
      <c r="E602" s="107" t="s">
        <v>662</v>
      </c>
      <c r="F602" s="107" t="s">
        <v>340</v>
      </c>
      <c r="G602" s="108">
        <f>G603</f>
        <v>0</v>
      </c>
      <c r="H602" s="108">
        <v>0</v>
      </c>
      <c r="I602" s="108">
        <v>0</v>
      </c>
    </row>
    <row r="603" spans="1:9" s="31" customFormat="1" ht="22.5" hidden="1" customHeight="1" x14ac:dyDescent="0.25">
      <c r="A603" s="113" t="s">
        <v>341</v>
      </c>
      <c r="B603" s="107" t="s">
        <v>484</v>
      </c>
      <c r="C603" s="107" t="s">
        <v>113</v>
      </c>
      <c r="D603" s="107" t="s">
        <v>60</v>
      </c>
      <c r="E603" s="107" t="s">
        <v>662</v>
      </c>
      <c r="F603" s="107" t="s">
        <v>342</v>
      </c>
      <c r="G603" s="108"/>
      <c r="H603" s="108"/>
      <c r="I603" s="108"/>
    </row>
    <row r="604" spans="1:9" s="31" customFormat="1" ht="28.5" customHeight="1" x14ac:dyDescent="0.25">
      <c r="A604" s="113" t="s">
        <v>644</v>
      </c>
      <c r="B604" s="107" t="s">
        <v>484</v>
      </c>
      <c r="C604" s="107" t="s">
        <v>113</v>
      </c>
      <c r="D604" s="107" t="s">
        <v>60</v>
      </c>
      <c r="E604" s="107" t="s">
        <v>663</v>
      </c>
      <c r="F604" s="107" t="s">
        <v>58</v>
      </c>
      <c r="G604" s="108">
        <f>G605</f>
        <v>299.3</v>
      </c>
      <c r="H604" s="108">
        <f t="shared" ref="H604:I605" si="85">H605</f>
        <v>0</v>
      </c>
      <c r="I604" s="108">
        <f t="shared" si="85"/>
        <v>0</v>
      </c>
    </row>
    <row r="605" spans="1:9" s="31" customFormat="1" ht="30" customHeight="1" x14ac:dyDescent="0.25">
      <c r="A605" s="113" t="s">
        <v>339</v>
      </c>
      <c r="B605" s="107" t="s">
        <v>484</v>
      </c>
      <c r="C605" s="107" t="s">
        <v>113</v>
      </c>
      <c r="D605" s="107" t="s">
        <v>60</v>
      </c>
      <c r="E605" s="107" t="s">
        <v>663</v>
      </c>
      <c r="F605" s="107" t="s">
        <v>340</v>
      </c>
      <c r="G605" s="108">
        <f>G606</f>
        <v>299.3</v>
      </c>
      <c r="H605" s="108">
        <f t="shared" si="85"/>
        <v>0</v>
      </c>
      <c r="I605" s="108">
        <f t="shared" si="85"/>
        <v>0</v>
      </c>
    </row>
    <row r="606" spans="1:9" s="31" customFormat="1" ht="24" customHeight="1" x14ac:dyDescent="0.25">
      <c r="A606" s="113" t="s">
        <v>341</v>
      </c>
      <c r="B606" s="107" t="s">
        <v>484</v>
      </c>
      <c r="C606" s="107" t="s">
        <v>113</v>
      </c>
      <c r="D606" s="107" t="s">
        <v>60</v>
      </c>
      <c r="E606" s="107" t="s">
        <v>663</v>
      </c>
      <c r="F606" s="107" t="s">
        <v>342</v>
      </c>
      <c r="G606" s="108">
        <v>299.3</v>
      </c>
      <c r="H606" s="108">
        <v>0</v>
      </c>
      <c r="I606" s="108">
        <v>0</v>
      </c>
    </row>
    <row r="607" spans="1:9" s="31" customFormat="1" ht="42.75" customHeight="1" x14ac:dyDescent="0.25">
      <c r="A607" s="113" t="s">
        <v>647</v>
      </c>
      <c r="B607" s="107" t="s">
        <v>484</v>
      </c>
      <c r="C607" s="107" t="s">
        <v>113</v>
      </c>
      <c r="D607" s="107" t="s">
        <v>60</v>
      </c>
      <c r="E607" s="107" t="s">
        <v>664</v>
      </c>
      <c r="F607" s="107" t="s">
        <v>58</v>
      </c>
      <c r="G607" s="108">
        <f>G608</f>
        <v>15.8</v>
      </c>
      <c r="H607" s="108">
        <f t="shared" ref="H607:I608" si="86">H608</f>
        <v>0</v>
      </c>
      <c r="I607" s="108">
        <f t="shared" si="86"/>
        <v>0</v>
      </c>
    </row>
    <row r="608" spans="1:9" s="31" customFormat="1" ht="33.75" customHeight="1" x14ac:dyDescent="0.25">
      <c r="A608" s="113" t="s">
        <v>339</v>
      </c>
      <c r="B608" s="107" t="s">
        <v>484</v>
      </c>
      <c r="C608" s="107" t="s">
        <v>113</v>
      </c>
      <c r="D608" s="107" t="s">
        <v>60</v>
      </c>
      <c r="E608" s="107" t="s">
        <v>664</v>
      </c>
      <c r="F608" s="107" t="s">
        <v>340</v>
      </c>
      <c r="G608" s="108">
        <f>G609</f>
        <v>15.8</v>
      </c>
      <c r="H608" s="108">
        <f t="shared" si="86"/>
        <v>0</v>
      </c>
      <c r="I608" s="108">
        <f t="shared" si="86"/>
        <v>0</v>
      </c>
    </row>
    <row r="609" spans="1:10" s="31" customFormat="1" ht="24" customHeight="1" x14ac:dyDescent="0.25">
      <c r="A609" s="113" t="s">
        <v>341</v>
      </c>
      <c r="B609" s="107" t="s">
        <v>484</v>
      </c>
      <c r="C609" s="107" t="s">
        <v>113</v>
      </c>
      <c r="D609" s="107" t="s">
        <v>60</v>
      </c>
      <c r="E609" s="107" t="s">
        <v>664</v>
      </c>
      <c r="F609" s="107" t="s">
        <v>342</v>
      </c>
      <c r="G609" s="108">
        <v>15.8</v>
      </c>
      <c r="H609" s="108">
        <v>0</v>
      </c>
      <c r="I609" s="108">
        <v>0</v>
      </c>
    </row>
    <row r="610" spans="1:10" s="31" customFormat="1" ht="67.5" customHeight="1" x14ac:dyDescent="0.25">
      <c r="A610" s="113" t="s">
        <v>375</v>
      </c>
      <c r="B610" s="107" t="s">
        <v>484</v>
      </c>
      <c r="C610" s="107" t="s">
        <v>113</v>
      </c>
      <c r="D610" s="107" t="s">
        <v>60</v>
      </c>
      <c r="E610" s="107" t="s">
        <v>376</v>
      </c>
      <c r="F610" s="107" t="s">
        <v>58</v>
      </c>
      <c r="G610" s="108">
        <f t="shared" ref="G610:I611" si="87">G611</f>
        <v>285.7</v>
      </c>
      <c r="H610" s="108">
        <f t="shared" si="87"/>
        <v>285.7</v>
      </c>
      <c r="I610" s="108">
        <f t="shared" si="87"/>
        <v>0</v>
      </c>
    </row>
    <row r="611" spans="1:10" s="31" customFormat="1" ht="29.25" customHeight="1" x14ac:dyDescent="0.25">
      <c r="A611" s="113" t="s">
        <v>339</v>
      </c>
      <c r="B611" s="107" t="s">
        <v>484</v>
      </c>
      <c r="C611" s="107" t="s">
        <v>113</v>
      </c>
      <c r="D611" s="107" t="s">
        <v>60</v>
      </c>
      <c r="E611" s="107" t="s">
        <v>376</v>
      </c>
      <c r="F611" s="107" t="s">
        <v>340</v>
      </c>
      <c r="G611" s="108">
        <f t="shared" si="87"/>
        <v>285.7</v>
      </c>
      <c r="H611" s="108">
        <f t="shared" si="87"/>
        <v>285.7</v>
      </c>
      <c r="I611" s="108">
        <f t="shared" si="87"/>
        <v>0</v>
      </c>
    </row>
    <row r="612" spans="1:10" s="31" customFormat="1" ht="20.25" customHeight="1" x14ac:dyDescent="0.25">
      <c r="A612" s="113" t="s">
        <v>341</v>
      </c>
      <c r="B612" s="107" t="s">
        <v>484</v>
      </c>
      <c r="C612" s="107" t="s">
        <v>113</v>
      </c>
      <c r="D612" s="107" t="s">
        <v>60</v>
      </c>
      <c r="E612" s="107" t="s">
        <v>376</v>
      </c>
      <c r="F612" s="107" t="s">
        <v>342</v>
      </c>
      <c r="G612" s="108">
        <v>285.7</v>
      </c>
      <c r="H612" s="108">
        <v>285.7</v>
      </c>
      <c r="I612" s="108">
        <v>0</v>
      </c>
    </row>
    <row r="613" spans="1:10" s="31" customFormat="1" ht="39" x14ac:dyDescent="0.25">
      <c r="A613" s="113" t="s">
        <v>346</v>
      </c>
      <c r="B613" s="107" t="s">
        <v>484</v>
      </c>
      <c r="C613" s="107" t="s">
        <v>113</v>
      </c>
      <c r="D613" s="107" t="s">
        <v>60</v>
      </c>
      <c r="E613" s="107" t="s">
        <v>377</v>
      </c>
      <c r="F613" s="107" t="s">
        <v>58</v>
      </c>
      <c r="G613" s="108">
        <f t="shared" ref="G613:I614" si="88">G614</f>
        <v>9066.8000000000011</v>
      </c>
      <c r="H613" s="108">
        <f t="shared" si="88"/>
        <v>7279.6</v>
      </c>
      <c r="I613" s="108">
        <f t="shared" si="88"/>
        <v>0</v>
      </c>
    </row>
    <row r="614" spans="1:10" s="31" customFormat="1" ht="26.25" x14ac:dyDescent="0.25">
      <c r="A614" s="113" t="s">
        <v>339</v>
      </c>
      <c r="B614" s="107" t="s">
        <v>484</v>
      </c>
      <c r="C614" s="107" t="s">
        <v>113</v>
      </c>
      <c r="D614" s="107" t="s">
        <v>60</v>
      </c>
      <c r="E614" s="107" t="s">
        <v>377</v>
      </c>
      <c r="F614" s="107" t="s">
        <v>340</v>
      </c>
      <c r="G614" s="108">
        <f t="shared" si="88"/>
        <v>9066.8000000000011</v>
      </c>
      <c r="H614" s="108">
        <f t="shared" si="88"/>
        <v>7279.6</v>
      </c>
      <c r="I614" s="108">
        <f t="shared" si="88"/>
        <v>0</v>
      </c>
    </row>
    <row r="615" spans="1:10" s="31" customFormat="1" ht="15" x14ac:dyDescent="0.25">
      <c r="A615" s="113" t="s">
        <v>341</v>
      </c>
      <c r="B615" s="107" t="s">
        <v>484</v>
      </c>
      <c r="C615" s="107" t="s">
        <v>113</v>
      </c>
      <c r="D615" s="107" t="s">
        <v>60</v>
      </c>
      <c r="E615" s="107" t="s">
        <v>377</v>
      </c>
      <c r="F615" s="107" t="s">
        <v>342</v>
      </c>
      <c r="G615" s="108">
        <f>9616.1-299.3-250</f>
        <v>9066.8000000000011</v>
      </c>
      <c r="H615" s="108">
        <f>7661.6-288-94</f>
        <v>7279.6</v>
      </c>
      <c r="I615" s="108">
        <v>0</v>
      </c>
      <c r="J615" s="45"/>
    </row>
    <row r="616" spans="1:10" s="31" customFormat="1" ht="26.25" x14ac:dyDescent="0.25">
      <c r="A616" s="113" t="s">
        <v>378</v>
      </c>
      <c r="B616" s="107" t="s">
        <v>484</v>
      </c>
      <c r="C616" s="107" t="s">
        <v>113</v>
      </c>
      <c r="D616" s="107" t="s">
        <v>60</v>
      </c>
      <c r="E616" s="107" t="s">
        <v>379</v>
      </c>
      <c r="F616" s="107" t="s">
        <v>58</v>
      </c>
      <c r="G616" s="108">
        <f t="shared" ref="G616:I617" si="89">G617</f>
        <v>14953.6</v>
      </c>
      <c r="H616" s="108">
        <f t="shared" si="89"/>
        <v>15434.9</v>
      </c>
      <c r="I616" s="108">
        <f t="shared" si="89"/>
        <v>0</v>
      </c>
    </row>
    <row r="617" spans="1:10" s="31" customFormat="1" ht="26.25" x14ac:dyDescent="0.25">
      <c r="A617" s="113" t="s">
        <v>339</v>
      </c>
      <c r="B617" s="107" t="s">
        <v>484</v>
      </c>
      <c r="C617" s="107" t="s">
        <v>113</v>
      </c>
      <c r="D617" s="107" t="s">
        <v>60</v>
      </c>
      <c r="E617" s="107" t="s">
        <v>379</v>
      </c>
      <c r="F617" s="107" t="s">
        <v>340</v>
      </c>
      <c r="G617" s="108">
        <f t="shared" si="89"/>
        <v>14953.6</v>
      </c>
      <c r="H617" s="108">
        <f t="shared" si="89"/>
        <v>15434.9</v>
      </c>
      <c r="I617" s="108">
        <f t="shared" si="89"/>
        <v>0</v>
      </c>
    </row>
    <row r="618" spans="1:10" s="31" customFormat="1" ht="15" x14ac:dyDescent="0.25">
      <c r="A618" s="113" t="s">
        <v>341</v>
      </c>
      <c r="B618" s="107" t="s">
        <v>484</v>
      </c>
      <c r="C618" s="107" t="s">
        <v>113</v>
      </c>
      <c r="D618" s="107" t="s">
        <v>60</v>
      </c>
      <c r="E618" s="107" t="s">
        <v>379</v>
      </c>
      <c r="F618" s="107" t="s">
        <v>342</v>
      </c>
      <c r="G618" s="108">
        <v>14953.6</v>
      </c>
      <c r="H618" s="108">
        <v>15434.9</v>
      </c>
      <c r="I618" s="108">
        <v>0</v>
      </c>
    </row>
    <row r="619" spans="1:10" s="31" customFormat="1" ht="26.25" hidden="1" x14ac:dyDescent="0.25">
      <c r="A619" s="113" t="s">
        <v>334</v>
      </c>
      <c r="B619" s="107" t="s">
        <v>484</v>
      </c>
      <c r="C619" s="107" t="s">
        <v>113</v>
      </c>
      <c r="D619" s="107" t="s">
        <v>60</v>
      </c>
      <c r="E619" s="107" t="s">
        <v>335</v>
      </c>
      <c r="F619" s="107" t="s">
        <v>58</v>
      </c>
      <c r="G619" s="108">
        <f>G620</f>
        <v>0</v>
      </c>
      <c r="H619" s="168"/>
      <c r="I619" s="168"/>
    </row>
    <row r="620" spans="1:10" s="31" customFormat="1" ht="51.75" hidden="1" x14ac:dyDescent="0.25">
      <c r="A620" s="113" t="s">
        <v>336</v>
      </c>
      <c r="B620" s="107" t="s">
        <v>484</v>
      </c>
      <c r="C620" s="107" t="s">
        <v>113</v>
      </c>
      <c r="D620" s="107" t="s">
        <v>60</v>
      </c>
      <c r="E620" s="107" t="s">
        <v>337</v>
      </c>
      <c r="F620" s="107" t="s">
        <v>58</v>
      </c>
      <c r="G620" s="108">
        <f>G621</f>
        <v>0</v>
      </c>
      <c r="H620" s="168"/>
      <c r="I620" s="168"/>
    </row>
    <row r="621" spans="1:10" s="31" customFormat="1" ht="15" hidden="1" x14ac:dyDescent="0.25">
      <c r="A621" s="113" t="s">
        <v>134</v>
      </c>
      <c r="B621" s="107" t="s">
        <v>484</v>
      </c>
      <c r="C621" s="107" t="s">
        <v>113</v>
      </c>
      <c r="D621" s="107" t="s">
        <v>60</v>
      </c>
      <c r="E621" s="107" t="s">
        <v>338</v>
      </c>
      <c r="F621" s="107" t="s">
        <v>58</v>
      </c>
      <c r="G621" s="108">
        <f>G622</f>
        <v>0</v>
      </c>
      <c r="H621" s="168"/>
      <c r="I621" s="168"/>
    </row>
    <row r="622" spans="1:10" s="31" customFormat="1" ht="26.25" hidden="1" x14ac:dyDescent="0.25">
      <c r="A622" s="113" t="s">
        <v>339</v>
      </c>
      <c r="B622" s="107" t="s">
        <v>484</v>
      </c>
      <c r="C622" s="107" t="s">
        <v>113</v>
      </c>
      <c r="D622" s="107" t="s">
        <v>60</v>
      </c>
      <c r="E622" s="107" t="s">
        <v>338</v>
      </c>
      <c r="F622" s="107" t="s">
        <v>340</v>
      </c>
      <c r="G622" s="108">
        <f>G623</f>
        <v>0</v>
      </c>
      <c r="H622" s="168"/>
      <c r="I622" s="168"/>
    </row>
    <row r="623" spans="1:10" s="31" customFormat="1" ht="15" hidden="1" x14ac:dyDescent="0.25">
      <c r="A623" s="113" t="s">
        <v>341</v>
      </c>
      <c r="B623" s="107" t="s">
        <v>484</v>
      </c>
      <c r="C623" s="107" t="s">
        <v>113</v>
      </c>
      <c r="D623" s="107" t="s">
        <v>60</v>
      </c>
      <c r="E623" s="107" t="s">
        <v>338</v>
      </c>
      <c r="F623" s="107" t="s">
        <v>342</v>
      </c>
      <c r="G623" s="108">
        <f>64.2-64.2</f>
        <v>0</v>
      </c>
      <c r="H623" s="168"/>
      <c r="I623" s="168"/>
    </row>
    <row r="624" spans="1:10" s="31" customFormat="1" ht="77.25" x14ac:dyDescent="0.25">
      <c r="A624" s="113" t="s">
        <v>769</v>
      </c>
      <c r="B624" s="107" t="s">
        <v>484</v>
      </c>
      <c r="C624" s="107" t="s">
        <v>113</v>
      </c>
      <c r="D624" s="107" t="s">
        <v>60</v>
      </c>
      <c r="E624" s="107" t="s">
        <v>767</v>
      </c>
      <c r="F624" s="107" t="s">
        <v>58</v>
      </c>
      <c r="G624" s="108">
        <v>0</v>
      </c>
      <c r="H624" s="108">
        <v>0</v>
      </c>
      <c r="I624" s="108">
        <f>I625+I628+I631</f>
        <v>19728.900000000001</v>
      </c>
    </row>
    <row r="625" spans="1:9" s="31" customFormat="1" ht="64.5" x14ac:dyDescent="0.25">
      <c r="A625" s="113" t="s">
        <v>375</v>
      </c>
      <c r="B625" s="107" t="s">
        <v>484</v>
      </c>
      <c r="C625" s="107" t="s">
        <v>113</v>
      </c>
      <c r="D625" s="107" t="s">
        <v>60</v>
      </c>
      <c r="E625" s="107" t="s">
        <v>770</v>
      </c>
      <c r="F625" s="107" t="s">
        <v>58</v>
      </c>
      <c r="G625" s="108">
        <v>0</v>
      </c>
      <c r="H625" s="108">
        <v>0</v>
      </c>
      <c r="I625" s="108">
        <f>I626</f>
        <v>285.7</v>
      </c>
    </row>
    <row r="626" spans="1:9" s="31" customFormat="1" ht="26.25" x14ac:dyDescent="0.25">
      <c r="A626" s="113" t="s">
        <v>339</v>
      </c>
      <c r="B626" s="107" t="s">
        <v>484</v>
      </c>
      <c r="C626" s="107" t="s">
        <v>113</v>
      </c>
      <c r="D626" s="107" t="s">
        <v>60</v>
      </c>
      <c r="E626" s="107" t="s">
        <v>770</v>
      </c>
      <c r="F626" s="107" t="s">
        <v>340</v>
      </c>
      <c r="G626" s="108">
        <v>0</v>
      </c>
      <c r="H626" s="108">
        <v>0</v>
      </c>
      <c r="I626" s="108">
        <f>I627</f>
        <v>285.7</v>
      </c>
    </row>
    <row r="627" spans="1:9" s="31" customFormat="1" ht="15" x14ac:dyDescent="0.25">
      <c r="A627" s="113" t="s">
        <v>341</v>
      </c>
      <c r="B627" s="107" t="s">
        <v>484</v>
      </c>
      <c r="C627" s="107" t="s">
        <v>113</v>
      </c>
      <c r="D627" s="107" t="s">
        <v>60</v>
      </c>
      <c r="E627" s="107" t="s">
        <v>770</v>
      </c>
      <c r="F627" s="107" t="s">
        <v>342</v>
      </c>
      <c r="G627" s="108">
        <v>0</v>
      </c>
      <c r="H627" s="108">
        <v>0</v>
      </c>
      <c r="I627" s="108">
        <v>285.7</v>
      </c>
    </row>
    <row r="628" spans="1:9" s="31" customFormat="1" ht="39" x14ac:dyDescent="0.25">
      <c r="A628" s="113" t="s">
        <v>346</v>
      </c>
      <c r="B628" s="107" t="s">
        <v>484</v>
      </c>
      <c r="C628" s="107" t="s">
        <v>113</v>
      </c>
      <c r="D628" s="107" t="s">
        <v>60</v>
      </c>
      <c r="E628" s="107" t="s">
        <v>772</v>
      </c>
      <c r="F628" s="107" t="s">
        <v>58</v>
      </c>
      <c r="G628" s="108">
        <v>0</v>
      </c>
      <c r="H628" s="108">
        <v>0</v>
      </c>
      <c r="I628" s="108">
        <f>I629</f>
        <v>3274.8</v>
      </c>
    </row>
    <row r="629" spans="1:9" s="31" customFormat="1" ht="26.25" x14ac:dyDescent="0.25">
      <c r="A629" s="113" t="s">
        <v>339</v>
      </c>
      <c r="B629" s="107" t="s">
        <v>484</v>
      </c>
      <c r="C629" s="107" t="s">
        <v>113</v>
      </c>
      <c r="D629" s="107" t="s">
        <v>60</v>
      </c>
      <c r="E629" s="107" t="s">
        <v>772</v>
      </c>
      <c r="F629" s="107" t="s">
        <v>340</v>
      </c>
      <c r="G629" s="108">
        <v>0</v>
      </c>
      <c r="H629" s="108">
        <v>0</v>
      </c>
      <c r="I629" s="108">
        <f>I630</f>
        <v>3274.8</v>
      </c>
    </row>
    <row r="630" spans="1:9" s="31" customFormat="1" ht="15" x14ac:dyDescent="0.25">
      <c r="A630" s="113" t="s">
        <v>341</v>
      </c>
      <c r="B630" s="107" t="s">
        <v>484</v>
      </c>
      <c r="C630" s="107" t="s">
        <v>113</v>
      </c>
      <c r="D630" s="107" t="s">
        <v>60</v>
      </c>
      <c r="E630" s="107" t="s">
        <v>772</v>
      </c>
      <c r="F630" s="107" t="s">
        <v>342</v>
      </c>
      <c r="G630" s="108">
        <v>0</v>
      </c>
      <c r="H630" s="108">
        <v>0</v>
      </c>
      <c r="I630" s="108">
        <v>3274.8</v>
      </c>
    </row>
    <row r="631" spans="1:9" s="31" customFormat="1" ht="26.25" x14ac:dyDescent="0.25">
      <c r="A631" s="113" t="s">
        <v>378</v>
      </c>
      <c r="B631" s="107" t="s">
        <v>484</v>
      </c>
      <c r="C631" s="107" t="s">
        <v>113</v>
      </c>
      <c r="D631" s="107" t="s">
        <v>60</v>
      </c>
      <c r="E631" s="107" t="s">
        <v>773</v>
      </c>
      <c r="F631" s="107" t="s">
        <v>58</v>
      </c>
      <c r="G631" s="108">
        <v>0</v>
      </c>
      <c r="H631" s="108">
        <v>0</v>
      </c>
      <c r="I631" s="108">
        <f>I632</f>
        <v>16168.4</v>
      </c>
    </row>
    <row r="632" spans="1:9" s="31" customFormat="1" ht="26.25" x14ac:dyDescent="0.25">
      <c r="A632" s="113" t="s">
        <v>339</v>
      </c>
      <c r="B632" s="107" t="s">
        <v>484</v>
      </c>
      <c r="C632" s="107" t="s">
        <v>113</v>
      </c>
      <c r="D632" s="107" t="s">
        <v>60</v>
      </c>
      <c r="E632" s="107" t="s">
        <v>773</v>
      </c>
      <c r="F632" s="107" t="s">
        <v>340</v>
      </c>
      <c r="G632" s="108">
        <v>0</v>
      </c>
      <c r="H632" s="108">
        <v>0</v>
      </c>
      <c r="I632" s="108">
        <f>I633</f>
        <v>16168.4</v>
      </c>
    </row>
    <row r="633" spans="1:9" s="31" customFormat="1" ht="15" x14ac:dyDescent="0.25">
      <c r="A633" s="113" t="s">
        <v>341</v>
      </c>
      <c r="B633" s="107" t="s">
        <v>484</v>
      </c>
      <c r="C633" s="107" t="s">
        <v>113</v>
      </c>
      <c r="D633" s="107" t="s">
        <v>60</v>
      </c>
      <c r="E633" s="107" t="s">
        <v>773</v>
      </c>
      <c r="F633" s="107" t="s">
        <v>342</v>
      </c>
      <c r="G633" s="108">
        <v>0</v>
      </c>
      <c r="H633" s="108">
        <v>0</v>
      </c>
      <c r="I633" s="108">
        <v>16168.4</v>
      </c>
    </row>
    <row r="634" spans="1:9" s="31" customFormat="1" ht="31.5" customHeight="1" x14ac:dyDescent="0.25">
      <c r="A634" s="113" t="s">
        <v>385</v>
      </c>
      <c r="B634" s="107" t="s">
        <v>484</v>
      </c>
      <c r="C634" s="107" t="s">
        <v>113</v>
      </c>
      <c r="D634" s="107" t="s">
        <v>101</v>
      </c>
      <c r="E634" s="107" t="s">
        <v>57</v>
      </c>
      <c r="F634" s="107" t="s">
        <v>58</v>
      </c>
      <c r="G634" s="108">
        <f>G635</f>
        <v>256</v>
      </c>
      <c r="H634" s="108">
        <f t="shared" ref="H634:I637" si="90">H635</f>
        <v>187</v>
      </c>
      <c r="I634" s="108">
        <f>I639</f>
        <v>50</v>
      </c>
    </row>
    <row r="635" spans="1:9" s="31" customFormat="1" ht="45" customHeight="1" x14ac:dyDescent="0.25">
      <c r="A635" s="113" t="s">
        <v>788</v>
      </c>
      <c r="B635" s="107" t="s">
        <v>484</v>
      </c>
      <c r="C635" s="107" t="s">
        <v>113</v>
      </c>
      <c r="D635" s="107" t="s">
        <v>101</v>
      </c>
      <c r="E635" s="107" t="s">
        <v>136</v>
      </c>
      <c r="F635" s="107" t="s">
        <v>58</v>
      </c>
      <c r="G635" s="108">
        <f>G636</f>
        <v>256</v>
      </c>
      <c r="H635" s="108">
        <f t="shared" si="90"/>
        <v>187</v>
      </c>
      <c r="I635" s="108">
        <f t="shared" si="90"/>
        <v>0</v>
      </c>
    </row>
    <row r="636" spans="1:9" s="31" customFormat="1" ht="95.25" customHeight="1" x14ac:dyDescent="0.25">
      <c r="A636" s="113" t="s">
        <v>386</v>
      </c>
      <c r="B636" s="107" t="s">
        <v>484</v>
      </c>
      <c r="C636" s="107" t="s">
        <v>113</v>
      </c>
      <c r="D636" s="107" t="s">
        <v>101</v>
      </c>
      <c r="E636" s="107" t="s">
        <v>141</v>
      </c>
      <c r="F636" s="107" t="s">
        <v>58</v>
      </c>
      <c r="G636" s="108">
        <f>G637</f>
        <v>256</v>
      </c>
      <c r="H636" s="108">
        <f t="shared" si="90"/>
        <v>187</v>
      </c>
      <c r="I636" s="108">
        <f t="shared" si="90"/>
        <v>0</v>
      </c>
    </row>
    <row r="637" spans="1:9" s="31" customFormat="1" ht="27" customHeight="1" x14ac:dyDescent="0.25">
      <c r="A637" s="113" t="s">
        <v>77</v>
      </c>
      <c r="B637" s="107" t="s">
        <v>484</v>
      </c>
      <c r="C637" s="107" t="s">
        <v>113</v>
      </c>
      <c r="D637" s="107" t="s">
        <v>101</v>
      </c>
      <c r="E637" s="107" t="s">
        <v>142</v>
      </c>
      <c r="F637" s="107" t="s">
        <v>78</v>
      </c>
      <c r="G637" s="108">
        <f>G638</f>
        <v>256</v>
      </c>
      <c r="H637" s="108">
        <f t="shared" si="90"/>
        <v>187</v>
      </c>
      <c r="I637" s="108">
        <f t="shared" si="90"/>
        <v>0</v>
      </c>
    </row>
    <row r="638" spans="1:9" s="31" customFormat="1" ht="27.75" customHeight="1" x14ac:dyDescent="0.25">
      <c r="A638" s="113" t="s">
        <v>79</v>
      </c>
      <c r="B638" s="107" t="s">
        <v>484</v>
      </c>
      <c r="C638" s="107" t="s">
        <v>113</v>
      </c>
      <c r="D638" s="107" t="s">
        <v>101</v>
      </c>
      <c r="E638" s="107" t="s">
        <v>142</v>
      </c>
      <c r="F638" s="107" t="s">
        <v>80</v>
      </c>
      <c r="G638" s="108">
        <f>135+52+69</f>
        <v>256</v>
      </c>
      <c r="H638" s="108">
        <v>187</v>
      </c>
      <c r="I638" s="108">
        <v>0</v>
      </c>
    </row>
    <row r="639" spans="1:9" s="31" customFormat="1" ht="48" customHeight="1" x14ac:dyDescent="0.25">
      <c r="A639" s="113" t="s">
        <v>744</v>
      </c>
      <c r="B639" s="107" t="s">
        <v>484</v>
      </c>
      <c r="C639" s="107" t="s">
        <v>113</v>
      </c>
      <c r="D639" s="107" t="s">
        <v>101</v>
      </c>
      <c r="E639" s="107" t="s">
        <v>742</v>
      </c>
      <c r="F639" s="107" t="s">
        <v>58</v>
      </c>
      <c r="G639" s="108">
        <v>0</v>
      </c>
      <c r="H639" s="108">
        <v>0</v>
      </c>
      <c r="I639" s="108">
        <f>I640</f>
        <v>50</v>
      </c>
    </row>
    <row r="640" spans="1:9" s="31" customFormat="1" ht="27.75" customHeight="1" x14ac:dyDescent="0.25">
      <c r="A640" s="113" t="s">
        <v>134</v>
      </c>
      <c r="B640" s="107" t="s">
        <v>484</v>
      </c>
      <c r="C640" s="107" t="s">
        <v>113</v>
      </c>
      <c r="D640" s="107" t="s">
        <v>101</v>
      </c>
      <c r="E640" s="107" t="s">
        <v>743</v>
      </c>
      <c r="F640" s="107" t="s">
        <v>58</v>
      </c>
      <c r="G640" s="108">
        <v>0</v>
      </c>
      <c r="H640" s="108">
        <v>0</v>
      </c>
      <c r="I640" s="108">
        <f>I641</f>
        <v>50</v>
      </c>
    </row>
    <row r="641" spans="1:9" s="31" customFormat="1" ht="27.75" customHeight="1" x14ac:dyDescent="0.25">
      <c r="A641" s="113" t="s">
        <v>77</v>
      </c>
      <c r="B641" s="107" t="s">
        <v>484</v>
      </c>
      <c r="C641" s="107" t="s">
        <v>113</v>
      </c>
      <c r="D641" s="107" t="s">
        <v>101</v>
      </c>
      <c r="E641" s="107" t="s">
        <v>743</v>
      </c>
      <c r="F641" s="107" t="s">
        <v>78</v>
      </c>
      <c r="G641" s="108">
        <v>0</v>
      </c>
      <c r="H641" s="108">
        <v>0</v>
      </c>
      <c r="I641" s="108">
        <f>I642</f>
        <v>50</v>
      </c>
    </row>
    <row r="642" spans="1:9" s="31" customFormat="1" ht="27.75" customHeight="1" x14ac:dyDescent="0.25">
      <c r="A642" s="113" t="s">
        <v>79</v>
      </c>
      <c r="B642" s="107" t="s">
        <v>484</v>
      </c>
      <c r="C642" s="107" t="s">
        <v>113</v>
      </c>
      <c r="D642" s="107" t="s">
        <v>101</v>
      </c>
      <c r="E642" s="107" t="s">
        <v>743</v>
      </c>
      <c r="F642" s="107" t="s">
        <v>80</v>
      </c>
      <c r="G642" s="108">
        <v>0</v>
      </c>
      <c r="H642" s="108">
        <v>0</v>
      </c>
      <c r="I642" s="108">
        <v>50</v>
      </c>
    </row>
    <row r="643" spans="1:9" s="31" customFormat="1" ht="18.75" customHeight="1" x14ac:dyDescent="0.25">
      <c r="A643" s="113" t="s">
        <v>492</v>
      </c>
      <c r="B643" s="107" t="s">
        <v>484</v>
      </c>
      <c r="C643" s="107" t="s">
        <v>113</v>
      </c>
      <c r="D643" s="107" t="s">
        <v>113</v>
      </c>
      <c r="E643" s="107" t="s">
        <v>57</v>
      </c>
      <c r="F643" s="107" t="s">
        <v>58</v>
      </c>
      <c r="G643" s="108">
        <f>G644</f>
        <v>316.5</v>
      </c>
      <c r="H643" s="108">
        <f>H655</f>
        <v>316.5</v>
      </c>
      <c r="I643" s="108">
        <f>I655</f>
        <v>316.5</v>
      </c>
    </row>
    <row r="644" spans="1:9" s="31" customFormat="1" ht="45.75" customHeight="1" x14ac:dyDescent="0.25">
      <c r="A644" s="113" t="s">
        <v>791</v>
      </c>
      <c r="B644" s="107" t="s">
        <v>484</v>
      </c>
      <c r="C644" s="107" t="s">
        <v>113</v>
      </c>
      <c r="D644" s="107" t="s">
        <v>113</v>
      </c>
      <c r="E644" s="107" t="s">
        <v>388</v>
      </c>
      <c r="F644" s="107" t="s">
        <v>58</v>
      </c>
      <c r="G644" s="108">
        <f>G645+G651</f>
        <v>316.5</v>
      </c>
      <c r="H644" s="108">
        <f>H645+H651</f>
        <v>0</v>
      </c>
      <c r="I644" s="108">
        <f>I645+I651</f>
        <v>0</v>
      </c>
    </row>
    <row r="645" spans="1:9" s="31" customFormat="1" ht="28.5" customHeight="1" x14ac:dyDescent="0.25">
      <c r="A645" s="113" t="s">
        <v>389</v>
      </c>
      <c r="B645" s="107" t="s">
        <v>484</v>
      </c>
      <c r="C645" s="107" t="s">
        <v>113</v>
      </c>
      <c r="D645" s="107" t="s">
        <v>113</v>
      </c>
      <c r="E645" s="107" t="s">
        <v>390</v>
      </c>
      <c r="F645" s="107" t="s">
        <v>58</v>
      </c>
      <c r="G645" s="108">
        <f>G646</f>
        <v>261.8</v>
      </c>
      <c r="H645" s="108">
        <f t="shared" ref="H645:I647" si="91">H646</f>
        <v>0</v>
      </c>
      <c r="I645" s="108">
        <f t="shared" si="91"/>
        <v>0</v>
      </c>
    </row>
    <row r="646" spans="1:9" s="31" customFormat="1" ht="21" customHeight="1" x14ac:dyDescent="0.25">
      <c r="A646" s="113" t="s">
        <v>134</v>
      </c>
      <c r="B646" s="107" t="s">
        <v>484</v>
      </c>
      <c r="C646" s="107" t="s">
        <v>113</v>
      </c>
      <c r="D646" s="107" t="s">
        <v>113</v>
      </c>
      <c r="E646" s="107" t="s">
        <v>391</v>
      </c>
      <c r="F646" s="107" t="s">
        <v>58</v>
      </c>
      <c r="G646" s="108">
        <f>G647</f>
        <v>261.8</v>
      </c>
      <c r="H646" s="108">
        <f t="shared" si="91"/>
        <v>0</v>
      </c>
      <c r="I646" s="108">
        <f t="shared" si="91"/>
        <v>0</v>
      </c>
    </row>
    <row r="647" spans="1:9" s="31" customFormat="1" ht="30.75" customHeight="1" x14ac:dyDescent="0.25">
      <c r="A647" s="113" t="s">
        <v>339</v>
      </c>
      <c r="B647" s="107" t="s">
        <v>484</v>
      </c>
      <c r="C647" s="107" t="s">
        <v>113</v>
      </c>
      <c r="D647" s="107" t="s">
        <v>113</v>
      </c>
      <c r="E647" s="107" t="s">
        <v>391</v>
      </c>
      <c r="F647" s="107" t="s">
        <v>340</v>
      </c>
      <c r="G647" s="108">
        <f>G648</f>
        <v>261.8</v>
      </c>
      <c r="H647" s="108">
        <f t="shared" si="91"/>
        <v>0</v>
      </c>
      <c r="I647" s="108">
        <f t="shared" si="91"/>
        <v>0</v>
      </c>
    </row>
    <row r="648" spans="1:9" s="31" customFormat="1" ht="21.75" customHeight="1" x14ac:dyDescent="0.25">
      <c r="A648" s="113" t="s">
        <v>341</v>
      </c>
      <c r="B648" s="107" t="s">
        <v>484</v>
      </c>
      <c r="C648" s="107" t="s">
        <v>113</v>
      </c>
      <c r="D648" s="107" t="s">
        <v>113</v>
      </c>
      <c r="E648" s="107" t="s">
        <v>391</v>
      </c>
      <c r="F648" s="107" t="s">
        <v>342</v>
      </c>
      <c r="G648" s="108">
        <v>261.8</v>
      </c>
      <c r="H648" s="108">
        <v>0</v>
      </c>
      <c r="I648" s="108">
        <v>0</v>
      </c>
    </row>
    <row r="649" spans="1:9" s="31" customFormat="1" ht="39" hidden="1" customHeight="1" x14ac:dyDescent="0.25">
      <c r="A649" s="113" t="s">
        <v>392</v>
      </c>
      <c r="B649" s="107" t="s">
        <v>484</v>
      </c>
      <c r="C649" s="107" t="s">
        <v>113</v>
      </c>
      <c r="D649" s="107" t="s">
        <v>201</v>
      </c>
      <c r="E649" s="107" t="s">
        <v>393</v>
      </c>
      <c r="F649" s="107" t="s">
        <v>58</v>
      </c>
      <c r="G649" s="108" t="e">
        <f>#REF!/1000</f>
        <v>#REF!</v>
      </c>
      <c r="H649" s="168"/>
      <c r="I649" s="168"/>
    </row>
    <row r="650" spans="1:9" s="31" customFormat="1" ht="15" hidden="1" customHeight="1" x14ac:dyDescent="0.25">
      <c r="A650" s="113" t="s">
        <v>394</v>
      </c>
      <c r="B650" s="107" t="s">
        <v>484</v>
      </c>
      <c r="C650" s="107" t="s">
        <v>113</v>
      </c>
      <c r="D650" s="107" t="s">
        <v>201</v>
      </c>
      <c r="E650" s="107" t="s">
        <v>393</v>
      </c>
      <c r="F650" s="107" t="s">
        <v>395</v>
      </c>
      <c r="G650" s="108" t="e">
        <f>#REF!/1000</f>
        <v>#REF!</v>
      </c>
      <c r="H650" s="168"/>
      <c r="I650" s="168"/>
    </row>
    <row r="651" spans="1:9" s="31" customFormat="1" ht="30.75" customHeight="1" x14ac:dyDescent="0.25">
      <c r="A651" s="113" t="s">
        <v>396</v>
      </c>
      <c r="B651" s="107" t="s">
        <v>484</v>
      </c>
      <c r="C651" s="107" t="s">
        <v>113</v>
      </c>
      <c r="D651" s="107" t="s">
        <v>113</v>
      </c>
      <c r="E651" s="107" t="s">
        <v>397</v>
      </c>
      <c r="F651" s="107" t="s">
        <v>58</v>
      </c>
      <c r="G651" s="108">
        <f>G652</f>
        <v>54.7</v>
      </c>
      <c r="H651" s="108">
        <f t="shared" ref="H651:I653" si="92">H652</f>
        <v>0</v>
      </c>
      <c r="I651" s="108">
        <f t="shared" si="92"/>
        <v>0</v>
      </c>
    </row>
    <row r="652" spans="1:9" s="31" customFormat="1" ht="21" customHeight="1" x14ac:dyDescent="0.25">
      <c r="A652" s="113" t="s">
        <v>134</v>
      </c>
      <c r="B652" s="107" t="s">
        <v>484</v>
      </c>
      <c r="C652" s="107" t="s">
        <v>113</v>
      </c>
      <c r="D652" s="107" t="s">
        <v>113</v>
      </c>
      <c r="E652" s="107" t="s">
        <v>398</v>
      </c>
      <c r="F652" s="107" t="s">
        <v>58</v>
      </c>
      <c r="G652" s="108">
        <f>G653</f>
        <v>54.7</v>
      </c>
      <c r="H652" s="108">
        <f t="shared" si="92"/>
        <v>0</v>
      </c>
      <c r="I652" s="108">
        <f t="shared" si="92"/>
        <v>0</v>
      </c>
    </row>
    <row r="653" spans="1:9" s="31" customFormat="1" ht="34.5" customHeight="1" x14ac:dyDescent="0.25">
      <c r="A653" s="113" t="s">
        <v>339</v>
      </c>
      <c r="B653" s="107" t="s">
        <v>484</v>
      </c>
      <c r="C653" s="107" t="s">
        <v>113</v>
      </c>
      <c r="D653" s="107" t="s">
        <v>113</v>
      </c>
      <c r="E653" s="107" t="s">
        <v>398</v>
      </c>
      <c r="F653" s="107" t="s">
        <v>340</v>
      </c>
      <c r="G653" s="108">
        <f>G654</f>
        <v>54.7</v>
      </c>
      <c r="H653" s="108">
        <f t="shared" si="92"/>
        <v>0</v>
      </c>
      <c r="I653" s="108">
        <f t="shared" si="92"/>
        <v>0</v>
      </c>
    </row>
    <row r="654" spans="1:9" s="31" customFormat="1" ht="18" customHeight="1" x14ac:dyDescent="0.25">
      <c r="A654" s="113" t="s">
        <v>341</v>
      </c>
      <c r="B654" s="107" t="s">
        <v>484</v>
      </c>
      <c r="C654" s="107" t="s">
        <v>113</v>
      </c>
      <c r="D654" s="107" t="s">
        <v>113</v>
      </c>
      <c r="E654" s="107" t="s">
        <v>398</v>
      </c>
      <c r="F654" s="107" t="s">
        <v>342</v>
      </c>
      <c r="G654" s="108">
        <v>54.7</v>
      </c>
      <c r="H654" s="108">
        <v>0</v>
      </c>
      <c r="I654" s="108">
        <v>0</v>
      </c>
    </row>
    <row r="655" spans="1:9" s="31" customFormat="1" ht="33.75" customHeight="1" x14ac:dyDescent="0.25">
      <c r="A655" s="113" t="s">
        <v>792</v>
      </c>
      <c r="B655" s="107" t="s">
        <v>484</v>
      </c>
      <c r="C655" s="107" t="s">
        <v>113</v>
      </c>
      <c r="D655" s="107" t="s">
        <v>113</v>
      </c>
      <c r="E655" s="107" t="s">
        <v>789</v>
      </c>
      <c r="F655" s="107" t="s">
        <v>58</v>
      </c>
      <c r="G655" s="108">
        <v>0</v>
      </c>
      <c r="H655" s="108">
        <f t="shared" ref="H655:I657" si="93">H656</f>
        <v>316.5</v>
      </c>
      <c r="I655" s="108">
        <f t="shared" si="93"/>
        <v>316.5</v>
      </c>
    </row>
    <row r="656" spans="1:9" s="31" customFormat="1" ht="18" customHeight="1" x14ac:dyDescent="0.25">
      <c r="A656" s="113" t="s">
        <v>134</v>
      </c>
      <c r="B656" s="107" t="s">
        <v>484</v>
      </c>
      <c r="C656" s="107" t="s">
        <v>113</v>
      </c>
      <c r="D656" s="107" t="s">
        <v>113</v>
      </c>
      <c r="E656" s="107" t="s">
        <v>790</v>
      </c>
      <c r="F656" s="107" t="s">
        <v>58</v>
      </c>
      <c r="G656" s="108">
        <v>0</v>
      </c>
      <c r="H656" s="108">
        <f t="shared" si="93"/>
        <v>316.5</v>
      </c>
      <c r="I656" s="108">
        <f t="shared" si="93"/>
        <v>316.5</v>
      </c>
    </row>
    <row r="657" spans="1:9" s="31" customFormat="1" ht="27.75" customHeight="1" x14ac:dyDescent="0.25">
      <c r="A657" s="113" t="s">
        <v>339</v>
      </c>
      <c r="B657" s="107" t="s">
        <v>484</v>
      </c>
      <c r="C657" s="107" t="s">
        <v>113</v>
      </c>
      <c r="D657" s="107" t="s">
        <v>113</v>
      </c>
      <c r="E657" s="107" t="s">
        <v>790</v>
      </c>
      <c r="F657" s="107" t="s">
        <v>340</v>
      </c>
      <c r="G657" s="108">
        <v>0</v>
      </c>
      <c r="H657" s="108">
        <f t="shared" si="93"/>
        <v>316.5</v>
      </c>
      <c r="I657" s="108">
        <f t="shared" si="93"/>
        <v>316.5</v>
      </c>
    </row>
    <row r="658" spans="1:9" s="31" customFormat="1" ht="18" customHeight="1" x14ac:dyDescent="0.25">
      <c r="A658" s="113" t="s">
        <v>341</v>
      </c>
      <c r="B658" s="107" t="s">
        <v>484</v>
      </c>
      <c r="C658" s="107" t="s">
        <v>113</v>
      </c>
      <c r="D658" s="107" t="s">
        <v>113</v>
      </c>
      <c r="E658" s="107" t="s">
        <v>790</v>
      </c>
      <c r="F658" s="107" t="s">
        <v>342</v>
      </c>
      <c r="G658" s="108">
        <v>0</v>
      </c>
      <c r="H658" s="108">
        <f>261.8+54.7</f>
        <v>316.5</v>
      </c>
      <c r="I658" s="108">
        <f>261.8+54.7</f>
        <v>316.5</v>
      </c>
    </row>
    <row r="659" spans="1:9" s="31" customFormat="1" ht="18" hidden="1" customHeight="1" x14ac:dyDescent="0.25">
      <c r="A659" s="113"/>
      <c r="B659" s="107"/>
      <c r="C659" s="107"/>
      <c r="D659" s="107"/>
      <c r="E659" s="107"/>
      <c r="F659" s="107"/>
      <c r="G659" s="108"/>
      <c r="H659" s="108"/>
      <c r="I659" s="108"/>
    </row>
    <row r="660" spans="1:9" s="31" customFormat="1" ht="18" hidden="1" customHeight="1" x14ac:dyDescent="0.25">
      <c r="A660" s="113"/>
      <c r="B660" s="107"/>
      <c r="C660" s="107"/>
      <c r="D660" s="107"/>
      <c r="E660" s="107"/>
      <c r="F660" s="107"/>
      <c r="G660" s="108"/>
      <c r="H660" s="108"/>
      <c r="I660" s="108"/>
    </row>
    <row r="661" spans="1:9" s="31" customFormat="1" ht="18" hidden="1" customHeight="1" x14ac:dyDescent="0.25">
      <c r="A661" s="113"/>
      <c r="B661" s="107"/>
      <c r="C661" s="107"/>
      <c r="D661" s="107"/>
      <c r="E661" s="107"/>
      <c r="F661" s="107"/>
      <c r="G661" s="108"/>
      <c r="H661" s="108"/>
      <c r="I661" s="108"/>
    </row>
    <row r="662" spans="1:9" s="31" customFormat="1" ht="18" hidden="1" customHeight="1" x14ac:dyDescent="0.25">
      <c r="A662" s="113"/>
      <c r="B662" s="107"/>
      <c r="C662" s="107"/>
      <c r="D662" s="107"/>
      <c r="E662" s="107"/>
      <c r="F662" s="107"/>
      <c r="G662" s="108"/>
      <c r="H662" s="108"/>
      <c r="I662" s="108"/>
    </row>
    <row r="663" spans="1:9" s="31" customFormat="1" ht="18" customHeight="1" x14ac:dyDescent="0.25">
      <c r="A663" s="113" t="s">
        <v>399</v>
      </c>
      <c r="B663" s="107" t="s">
        <v>484</v>
      </c>
      <c r="C663" s="107" t="s">
        <v>400</v>
      </c>
      <c r="D663" s="107" t="s">
        <v>56</v>
      </c>
      <c r="E663" s="107" t="s">
        <v>57</v>
      </c>
      <c r="F663" s="107" t="s">
        <v>58</v>
      </c>
      <c r="G663" s="108">
        <f t="shared" ref="G663:G668" si="94">G664</f>
        <v>574.9</v>
      </c>
      <c r="H663" s="108">
        <v>0</v>
      </c>
      <c r="I663" s="108">
        <v>0</v>
      </c>
    </row>
    <row r="664" spans="1:9" s="31" customFormat="1" ht="18" customHeight="1" x14ac:dyDescent="0.25">
      <c r="A664" s="113" t="s">
        <v>401</v>
      </c>
      <c r="B664" s="107" t="s">
        <v>484</v>
      </c>
      <c r="C664" s="107" t="s">
        <v>400</v>
      </c>
      <c r="D664" s="107" t="s">
        <v>55</v>
      </c>
      <c r="E664" s="107" t="s">
        <v>57</v>
      </c>
      <c r="F664" s="107" t="s">
        <v>58</v>
      </c>
      <c r="G664" s="108">
        <f t="shared" si="94"/>
        <v>574.9</v>
      </c>
      <c r="H664" s="108">
        <v>0</v>
      </c>
      <c r="I664" s="108">
        <v>0</v>
      </c>
    </row>
    <row r="665" spans="1:9" s="31" customFormat="1" ht="29.25" customHeight="1" x14ac:dyDescent="0.25">
      <c r="A665" s="113" t="s">
        <v>794</v>
      </c>
      <c r="B665" s="107" t="s">
        <v>484</v>
      </c>
      <c r="C665" s="107" t="s">
        <v>400</v>
      </c>
      <c r="D665" s="107" t="s">
        <v>55</v>
      </c>
      <c r="E665" s="107" t="s">
        <v>410</v>
      </c>
      <c r="F665" s="107" t="s">
        <v>58</v>
      </c>
      <c r="G665" s="108">
        <f t="shared" si="94"/>
        <v>574.9</v>
      </c>
      <c r="H665" s="108">
        <v>0</v>
      </c>
      <c r="I665" s="108">
        <v>0</v>
      </c>
    </row>
    <row r="666" spans="1:9" s="31" customFormat="1" ht="44.25" customHeight="1" x14ac:dyDescent="0.25">
      <c r="A666" s="113" t="s">
        <v>866</v>
      </c>
      <c r="B666" s="107" t="s">
        <v>484</v>
      </c>
      <c r="C666" s="107" t="s">
        <v>400</v>
      </c>
      <c r="D666" s="107" t="s">
        <v>55</v>
      </c>
      <c r="E666" s="107" t="s">
        <v>867</v>
      </c>
      <c r="F666" s="107" t="s">
        <v>58</v>
      </c>
      <c r="G666" s="108">
        <f t="shared" si="94"/>
        <v>574.9</v>
      </c>
      <c r="H666" s="108">
        <v>0</v>
      </c>
      <c r="I666" s="108">
        <v>0</v>
      </c>
    </row>
    <row r="667" spans="1:9" s="31" customFormat="1" ht="71.25" customHeight="1" x14ac:dyDescent="0.25">
      <c r="A667" s="113" t="s">
        <v>868</v>
      </c>
      <c r="B667" s="107" t="s">
        <v>484</v>
      </c>
      <c r="C667" s="107" t="s">
        <v>400</v>
      </c>
      <c r="D667" s="107" t="s">
        <v>55</v>
      </c>
      <c r="E667" s="107" t="s">
        <v>869</v>
      </c>
      <c r="F667" s="107" t="s">
        <v>58</v>
      </c>
      <c r="G667" s="108">
        <f t="shared" si="94"/>
        <v>574.9</v>
      </c>
      <c r="H667" s="108">
        <v>0</v>
      </c>
      <c r="I667" s="108">
        <v>0</v>
      </c>
    </row>
    <row r="668" spans="1:9" s="31" customFormat="1" ht="30" customHeight="1" x14ac:dyDescent="0.25">
      <c r="A668" s="113" t="s">
        <v>77</v>
      </c>
      <c r="B668" s="107" t="s">
        <v>484</v>
      </c>
      <c r="C668" s="107" t="s">
        <v>400</v>
      </c>
      <c r="D668" s="107" t="s">
        <v>55</v>
      </c>
      <c r="E668" s="107" t="s">
        <v>869</v>
      </c>
      <c r="F668" s="107" t="s">
        <v>78</v>
      </c>
      <c r="G668" s="108">
        <f t="shared" si="94"/>
        <v>574.9</v>
      </c>
      <c r="H668" s="108">
        <v>0</v>
      </c>
      <c r="I668" s="108">
        <v>0</v>
      </c>
    </row>
    <row r="669" spans="1:9" s="31" customFormat="1" ht="27.75" customHeight="1" x14ac:dyDescent="0.25">
      <c r="A669" s="113" t="s">
        <v>208</v>
      </c>
      <c r="B669" s="107" t="s">
        <v>484</v>
      </c>
      <c r="C669" s="107" t="s">
        <v>400</v>
      </c>
      <c r="D669" s="107" t="s">
        <v>55</v>
      </c>
      <c r="E669" s="107" t="s">
        <v>869</v>
      </c>
      <c r="F669" s="107" t="s">
        <v>80</v>
      </c>
      <c r="G669" s="108">
        <v>574.9</v>
      </c>
      <c r="H669" s="108">
        <v>0</v>
      </c>
      <c r="I669" s="108">
        <v>0</v>
      </c>
    </row>
    <row r="670" spans="1:9" s="31" customFormat="1" ht="19.5" customHeight="1" x14ac:dyDescent="0.25">
      <c r="A670" s="113" t="s">
        <v>418</v>
      </c>
      <c r="B670" s="107" t="s">
        <v>484</v>
      </c>
      <c r="C670" s="107" t="s">
        <v>419</v>
      </c>
      <c r="D670" s="107" t="s">
        <v>56</v>
      </c>
      <c r="E670" s="107" t="s">
        <v>57</v>
      </c>
      <c r="F670" s="107" t="s">
        <v>58</v>
      </c>
      <c r="G670" s="108">
        <f>G671+G676+G684</f>
        <v>561.6</v>
      </c>
      <c r="H670" s="108">
        <f>H671+H676+H684</f>
        <v>526.20000000000005</v>
      </c>
      <c r="I670" s="108">
        <f>I671+I676+I684</f>
        <v>505.1</v>
      </c>
    </row>
    <row r="671" spans="1:9" s="31" customFormat="1" ht="15" hidden="1" x14ac:dyDescent="0.25">
      <c r="A671" s="113" t="s">
        <v>420</v>
      </c>
      <c r="B671" s="107" t="s">
        <v>484</v>
      </c>
      <c r="C671" s="107" t="s">
        <v>419</v>
      </c>
      <c r="D671" s="107" t="s">
        <v>55</v>
      </c>
      <c r="E671" s="107" t="s">
        <v>57</v>
      </c>
      <c r="F671" s="107" t="s">
        <v>58</v>
      </c>
      <c r="G671" s="108">
        <f>G672</f>
        <v>0</v>
      </c>
      <c r="H671" s="108">
        <f t="shared" ref="H671:I674" si="95">H672</f>
        <v>0</v>
      </c>
      <c r="I671" s="108">
        <f t="shared" si="95"/>
        <v>0</v>
      </c>
    </row>
    <row r="672" spans="1:9" s="33" customFormat="1" ht="26.25" hidden="1" x14ac:dyDescent="0.25">
      <c r="A672" s="113" t="s">
        <v>289</v>
      </c>
      <c r="B672" s="107" t="s">
        <v>484</v>
      </c>
      <c r="C672" s="107" t="s">
        <v>419</v>
      </c>
      <c r="D672" s="107" t="s">
        <v>55</v>
      </c>
      <c r="E672" s="107" t="s">
        <v>290</v>
      </c>
      <c r="F672" s="107" t="s">
        <v>58</v>
      </c>
      <c r="G672" s="108">
        <f>G673</f>
        <v>0</v>
      </c>
      <c r="H672" s="108">
        <f t="shared" si="95"/>
        <v>0</v>
      </c>
      <c r="I672" s="108">
        <f t="shared" si="95"/>
        <v>0</v>
      </c>
    </row>
    <row r="673" spans="1:10" s="33" customFormat="1" ht="19.5" hidden="1" customHeight="1" x14ac:dyDescent="0.25">
      <c r="A673" s="113" t="s">
        <v>421</v>
      </c>
      <c r="B673" s="107" t="s">
        <v>484</v>
      </c>
      <c r="C673" s="107" t="s">
        <v>419</v>
      </c>
      <c r="D673" s="107" t="s">
        <v>55</v>
      </c>
      <c r="E673" s="107" t="s">
        <v>422</v>
      </c>
      <c r="F673" s="107" t="s">
        <v>58</v>
      </c>
      <c r="G673" s="108">
        <f>G674</f>
        <v>0</v>
      </c>
      <c r="H673" s="108">
        <f t="shared" si="95"/>
        <v>0</v>
      </c>
      <c r="I673" s="108">
        <f t="shared" si="95"/>
        <v>0</v>
      </c>
    </row>
    <row r="674" spans="1:10" s="32" customFormat="1" ht="18.75" hidden="1" customHeight="1" x14ac:dyDescent="0.25">
      <c r="A674" s="113" t="s">
        <v>423</v>
      </c>
      <c r="B674" s="107" t="s">
        <v>484</v>
      </c>
      <c r="C674" s="107" t="s">
        <v>419</v>
      </c>
      <c r="D674" s="107" t="s">
        <v>55</v>
      </c>
      <c r="E674" s="107" t="s">
        <v>422</v>
      </c>
      <c r="F674" s="107" t="s">
        <v>424</v>
      </c>
      <c r="G674" s="108">
        <f>G675</f>
        <v>0</v>
      </c>
      <c r="H674" s="108">
        <f t="shared" si="95"/>
        <v>0</v>
      </c>
      <c r="I674" s="108">
        <f t="shared" si="95"/>
        <v>0</v>
      </c>
    </row>
    <row r="675" spans="1:10" s="32" customFormat="1" ht="18.75" hidden="1" customHeight="1" x14ac:dyDescent="0.25">
      <c r="A675" s="113" t="s">
        <v>425</v>
      </c>
      <c r="B675" s="107" t="s">
        <v>484</v>
      </c>
      <c r="C675" s="107" t="s">
        <v>419</v>
      </c>
      <c r="D675" s="107" t="s">
        <v>55</v>
      </c>
      <c r="E675" s="107" t="s">
        <v>422</v>
      </c>
      <c r="F675" s="107" t="s">
        <v>426</v>
      </c>
      <c r="G675" s="108"/>
      <c r="H675" s="108"/>
      <c r="I675" s="108"/>
    </row>
    <row r="676" spans="1:10" s="32" customFormat="1" ht="18" customHeight="1" x14ac:dyDescent="0.25">
      <c r="A676" s="113" t="s">
        <v>427</v>
      </c>
      <c r="B676" s="107" t="s">
        <v>484</v>
      </c>
      <c r="C676" s="107" t="s">
        <v>419</v>
      </c>
      <c r="D676" s="107" t="s">
        <v>196</v>
      </c>
      <c r="E676" s="107" t="s">
        <v>57</v>
      </c>
      <c r="F676" s="107" t="s">
        <v>58</v>
      </c>
      <c r="G676" s="108">
        <f t="shared" ref="G676:I677" si="96">G677</f>
        <v>174.79999999999998</v>
      </c>
      <c r="H676" s="108">
        <f t="shared" si="96"/>
        <v>181.3</v>
      </c>
      <c r="I676" s="108">
        <f t="shared" si="96"/>
        <v>188</v>
      </c>
    </row>
    <row r="677" spans="1:10" s="31" customFormat="1" ht="28.5" customHeight="1" x14ac:dyDescent="0.25">
      <c r="A677" s="113" t="s">
        <v>289</v>
      </c>
      <c r="B677" s="107" t="s">
        <v>484</v>
      </c>
      <c r="C677" s="107" t="s">
        <v>419</v>
      </c>
      <c r="D677" s="107" t="s">
        <v>196</v>
      </c>
      <c r="E677" s="107" t="s">
        <v>290</v>
      </c>
      <c r="F677" s="107" t="s">
        <v>58</v>
      </c>
      <c r="G677" s="108">
        <f t="shared" si="96"/>
        <v>174.79999999999998</v>
      </c>
      <c r="H677" s="108">
        <f t="shared" si="96"/>
        <v>181.3</v>
      </c>
      <c r="I677" s="108">
        <f t="shared" si="96"/>
        <v>188</v>
      </c>
    </row>
    <row r="678" spans="1:10" s="33" customFormat="1" ht="54.75" customHeight="1" x14ac:dyDescent="0.25">
      <c r="A678" s="113" t="s">
        <v>812</v>
      </c>
      <c r="B678" s="107" t="s">
        <v>484</v>
      </c>
      <c r="C678" s="107" t="s">
        <v>419</v>
      </c>
      <c r="D678" s="107" t="s">
        <v>196</v>
      </c>
      <c r="E678" s="107" t="s">
        <v>428</v>
      </c>
      <c r="F678" s="107" t="s">
        <v>58</v>
      </c>
      <c r="G678" s="108">
        <f>G679+G681</f>
        <v>174.79999999999998</v>
      </c>
      <c r="H678" s="108">
        <f>H679+H681</f>
        <v>181.3</v>
      </c>
      <c r="I678" s="108">
        <f>I679+I681</f>
        <v>188</v>
      </c>
    </row>
    <row r="679" spans="1:10" s="33" customFormat="1" ht="32.25" customHeight="1" x14ac:dyDescent="0.25">
      <c r="A679" s="113" t="s">
        <v>77</v>
      </c>
      <c r="B679" s="107" t="s">
        <v>484</v>
      </c>
      <c r="C679" s="107" t="s">
        <v>419</v>
      </c>
      <c r="D679" s="107" t="s">
        <v>196</v>
      </c>
      <c r="E679" s="107" t="s">
        <v>428</v>
      </c>
      <c r="F679" s="107" t="s">
        <v>78</v>
      </c>
      <c r="G679" s="108">
        <f>G680</f>
        <v>3.1</v>
      </c>
      <c r="H679" s="108">
        <f>H680</f>
        <v>3.3</v>
      </c>
      <c r="I679" s="108">
        <f>I680</f>
        <v>3.4</v>
      </c>
      <c r="J679" s="46"/>
    </row>
    <row r="680" spans="1:10" s="33" customFormat="1" ht="34.5" customHeight="1" x14ac:dyDescent="0.25">
      <c r="A680" s="113" t="s">
        <v>208</v>
      </c>
      <c r="B680" s="107" t="s">
        <v>484</v>
      </c>
      <c r="C680" s="107" t="s">
        <v>419</v>
      </c>
      <c r="D680" s="107" t="s">
        <v>196</v>
      </c>
      <c r="E680" s="107" t="s">
        <v>428</v>
      </c>
      <c r="F680" s="107" t="s">
        <v>80</v>
      </c>
      <c r="G680" s="108">
        <v>3.1</v>
      </c>
      <c r="H680" s="108">
        <v>3.3</v>
      </c>
      <c r="I680" s="108">
        <v>3.4</v>
      </c>
      <c r="J680" s="46"/>
    </row>
    <row r="681" spans="1:10" s="32" customFormat="1" ht="19.5" customHeight="1" x14ac:dyDescent="0.25">
      <c r="A681" s="113" t="s">
        <v>423</v>
      </c>
      <c r="B681" s="107" t="s">
        <v>484</v>
      </c>
      <c r="C681" s="107" t="s">
        <v>419</v>
      </c>
      <c r="D681" s="107" t="s">
        <v>196</v>
      </c>
      <c r="E681" s="107" t="s">
        <v>428</v>
      </c>
      <c r="F681" s="107" t="s">
        <v>424</v>
      </c>
      <c r="G681" s="108">
        <f>G682</f>
        <v>171.7</v>
      </c>
      <c r="H681" s="108">
        <f>H682</f>
        <v>178</v>
      </c>
      <c r="I681" s="108">
        <f>I682</f>
        <v>184.6</v>
      </c>
    </row>
    <row r="682" spans="1:10" s="32" customFormat="1" ht="21" customHeight="1" x14ac:dyDescent="0.25">
      <c r="A682" s="113" t="s">
        <v>425</v>
      </c>
      <c r="B682" s="107" t="s">
        <v>484</v>
      </c>
      <c r="C682" s="107" t="s">
        <v>419</v>
      </c>
      <c r="D682" s="107" t="s">
        <v>196</v>
      </c>
      <c r="E682" s="107" t="s">
        <v>428</v>
      </c>
      <c r="F682" s="107" t="s">
        <v>426</v>
      </c>
      <c r="G682" s="108">
        <v>171.7</v>
      </c>
      <c r="H682" s="108">
        <v>178</v>
      </c>
      <c r="I682" s="108">
        <v>184.6</v>
      </c>
    </row>
    <row r="683" spans="1:10" s="32" customFormat="1" ht="2.25" hidden="1" customHeight="1" x14ac:dyDescent="0.25">
      <c r="A683" s="113"/>
      <c r="B683" s="107"/>
      <c r="C683" s="107"/>
      <c r="D683" s="107"/>
      <c r="E683" s="107"/>
      <c r="F683" s="107"/>
      <c r="G683" s="108" t="e">
        <f>#REF!/1000</f>
        <v>#REF!</v>
      </c>
      <c r="H683" s="168"/>
      <c r="I683" s="168"/>
    </row>
    <row r="684" spans="1:10" s="31" customFormat="1" ht="18.75" customHeight="1" x14ac:dyDescent="0.25">
      <c r="A684" s="113" t="s">
        <v>429</v>
      </c>
      <c r="B684" s="107" t="s">
        <v>484</v>
      </c>
      <c r="C684" s="107" t="s">
        <v>419</v>
      </c>
      <c r="D684" s="107" t="s">
        <v>72</v>
      </c>
      <c r="E684" s="107" t="s">
        <v>57</v>
      </c>
      <c r="F684" s="107" t="s">
        <v>58</v>
      </c>
      <c r="G684" s="108">
        <f>G685</f>
        <v>386.8</v>
      </c>
      <c r="H684" s="108">
        <f>H685</f>
        <v>344.9</v>
      </c>
      <c r="I684" s="108">
        <f>I685</f>
        <v>317.10000000000002</v>
      </c>
    </row>
    <row r="685" spans="1:10" s="31" customFormat="1" ht="29.25" customHeight="1" x14ac:dyDescent="0.25">
      <c r="A685" s="113" t="s">
        <v>289</v>
      </c>
      <c r="B685" s="107" t="s">
        <v>484</v>
      </c>
      <c r="C685" s="107" t="s">
        <v>419</v>
      </c>
      <c r="D685" s="107" t="s">
        <v>72</v>
      </c>
      <c r="E685" s="107" t="s">
        <v>290</v>
      </c>
      <c r="F685" s="107" t="s">
        <v>58</v>
      </c>
      <c r="G685" s="108">
        <f>G689+G686</f>
        <v>386.8</v>
      </c>
      <c r="H685" s="108">
        <f>H689+H686</f>
        <v>344.9</v>
      </c>
      <c r="I685" s="108">
        <f>I689+I686</f>
        <v>317.10000000000002</v>
      </c>
    </row>
    <row r="686" spans="1:10" s="31" customFormat="1" ht="77.25" hidden="1" x14ac:dyDescent="0.25">
      <c r="A686" s="113" t="s">
        <v>96</v>
      </c>
      <c r="B686" s="107" t="s">
        <v>484</v>
      </c>
      <c r="C686" s="107" t="s">
        <v>419</v>
      </c>
      <c r="D686" s="107" t="s">
        <v>72</v>
      </c>
      <c r="E686" s="107" t="s">
        <v>97</v>
      </c>
      <c r="F686" s="107" t="s">
        <v>58</v>
      </c>
      <c r="G686" s="108">
        <f t="shared" ref="G686:I687" si="97">G687</f>
        <v>0</v>
      </c>
      <c r="H686" s="108">
        <f t="shared" si="97"/>
        <v>0</v>
      </c>
      <c r="I686" s="108">
        <f t="shared" si="97"/>
        <v>0</v>
      </c>
    </row>
    <row r="687" spans="1:10" s="31" customFormat="1" ht="26.25" hidden="1" x14ac:dyDescent="0.25">
      <c r="A687" s="113" t="s">
        <v>77</v>
      </c>
      <c r="B687" s="107" t="s">
        <v>484</v>
      </c>
      <c r="C687" s="107" t="s">
        <v>419</v>
      </c>
      <c r="D687" s="107" t="s">
        <v>72</v>
      </c>
      <c r="E687" s="107" t="s">
        <v>97</v>
      </c>
      <c r="F687" s="107" t="s">
        <v>78</v>
      </c>
      <c r="G687" s="108">
        <f t="shared" si="97"/>
        <v>0</v>
      </c>
      <c r="H687" s="108">
        <f t="shared" si="97"/>
        <v>0</v>
      </c>
      <c r="I687" s="108">
        <f t="shared" si="97"/>
        <v>0</v>
      </c>
    </row>
    <row r="688" spans="1:10" s="31" customFormat="1" ht="26.25" hidden="1" x14ac:dyDescent="0.25">
      <c r="A688" s="113" t="s">
        <v>79</v>
      </c>
      <c r="B688" s="107" t="s">
        <v>484</v>
      </c>
      <c r="C688" s="107" t="s">
        <v>419</v>
      </c>
      <c r="D688" s="107" t="s">
        <v>72</v>
      </c>
      <c r="E688" s="107" t="s">
        <v>97</v>
      </c>
      <c r="F688" s="107" t="s">
        <v>80</v>
      </c>
      <c r="G688" s="108">
        <f>4.9-4.9</f>
        <v>0</v>
      </c>
      <c r="H688" s="108">
        <f>4.9-4.9</f>
        <v>0</v>
      </c>
      <c r="I688" s="108">
        <f>4.9-4.9</f>
        <v>0</v>
      </c>
    </row>
    <row r="689" spans="1:9" s="31" customFormat="1" ht="61.5" customHeight="1" x14ac:dyDescent="0.25">
      <c r="A689" s="113" t="s">
        <v>430</v>
      </c>
      <c r="B689" s="107" t="s">
        <v>484</v>
      </c>
      <c r="C689" s="107" t="s">
        <v>419</v>
      </c>
      <c r="D689" s="107" t="s">
        <v>72</v>
      </c>
      <c r="E689" s="107" t="s">
        <v>431</v>
      </c>
      <c r="F689" s="107" t="s">
        <v>58</v>
      </c>
      <c r="G689" s="108">
        <f t="shared" ref="G689:I690" si="98">G690</f>
        <v>386.8</v>
      </c>
      <c r="H689" s="108">
        <f t="shared" si="98"/>
        <v>344.9</v>
      </c>
      <c r="I689" s="108">
        <f t="shared" si="98"/>
        <v>317.10000000000002</v>
      </c>
    </row>
    <row r="690" spans="1:9" s="31" customFormat="1" ht="18" customHeight="1" x14ac:dyDescent="0.25">
      <c r="A690" s="113" t="s">
        <v>432</v>
      </c>
      <c r="B690" s="107" t="s">
        <v>484</v>
      </c>
      <c r="C690" s="107" t="s">
        <v>419</v>
      </c>
      <c r="D690" s="107" t="s">
        <v>72</v>
      </c>
      <c r="E690" s="107" t="s">
        <v>431</v>
      </c>
      <c r="F690" s="107" t="s">
        <v>424</v>
      </c>
      <c r="G690" s="108">
        <f t="shared" si="98"/>
        <v>386.8</v>
      </c>
      <c r="H690" s="108">
        <f t="shared" si="98"/>
        <v>344.9</v>
      </c>
      <c r="I690" s="108">
        <f t="shared" si="98"/>
        <v>317.10000000000002</v>
      </c>
    </row>
    <row r="691" spans="1:9" s="31" customFormat="1" ht="18" customHeight="1" x14ac:dyDescent="0.25">
      <c r="A691" s="113" t="s">
        <v>425</v>
      </c>
      <c r="B691" s="107" t="s">
        <v>484</v>
      </c>
      <c r="C691" s="107" t="s">
        <v>419</v>
      </c>
      <c r="D691" s="107" t="s">
        <v>72</v>
      </c>
      <c r="E691" s="107" t="s">
        <v>431</v>
      </c>
      <c r="F691" s="107" t="s">
        <v>426</v>
      </c>
      <c r="G691" s="108">
        <v>386.8</v>
      </c>
      <c r="H691" s="108">
        <v>344.9</v>
      </c>
      <c r="I691" s="108">
        <v>317.10000000000002</v>
      </c>
    </row>
    <row r="692" spans="1:9" s="31" customFormat="1" ht="15" hidden="1" x14ac:dyDescent="0.25">
      <c r="A692" s="113" t="s">
        <v>433</v>
      </c>
      <c r="B692" s="107" t="s">
        <v>484</v>
      </c>
      <c r="C692" s="107" t="s">
        <v>419</v>
      </c>
      <c r="D692" s="107" t="s">
        <v>109</v>
      </c>
      <c r="E692" s="107" t="s">
        <v>57</v>
      </c>
      <c r="F692" s="107" t="s">
        <v>58</v>
      </c>
      <c r="G692" s="108">
        <f>G693</f>
        <v>0</v>
      </c>
      <c r="H692" s="168"/>
      <c r="I692" s="168"/>
    </row>
    <row r="693" spans="1:9" s="31" customFormat="1" ht="26.25" hidden="1" x14ac:dyDescent="0.25">
      <c r="A693" s="113" t="s">
        <v>289</v>
      </c>
      <c r="B693" s="107" t="s">
        <v>484</v>
      </c>
      <c r="C693" s="107" t="s">
        <v>419</v>
      </c>
      <c r="D693" s="107" t="s">
        <v>109</v>
      </c>
      <c r="E693" s="107" t="s">
        <v>290</v>
      </c>
      <c r="F693" s="107" t="s">
        <v>58</v>
      </c>
      <c r="G693" s="108">
        <f>G694</f>
        <v>0</v>
      </c>
      <c r="H693" s="168"/>
      <c r="I693" s="168"/>
    </row>
    <row r="694" spans="1:9" s="31" customFormat="1" ht="26.25" hidden="1" x14ac:dyDescent="0.25">
      <c r="A694" s="113" t="s">
        <v>434</v>
      </c>
      <c r="B694" s="107" t="s">
        <v>484</v>
      </c>
      <c r="C694" s="107" t="s">
        <v>419</v>
      </c>
      <c r="D694" s="107" t="s">
        <v>109</v>
      </c>
      <c r="E694" s="107" t="s">
        <v>435</v>
      </c>
      <c r="F694" s="107" t="s">
        <v>58</v>
      </c>
      <c r="G694" s="108">
        <f>G695</f>
        <v>0</v>
      </c>
      <c r="H694" s="168"/>
      <c r="I694" s="168"/>
    </row>
    <row r="695" spans="1:9" s="31" customFormat="1" ht="15" hidden="1" x14ac:dyDescent="0.25">
      <c r="A695" s="113" t="s">
        <v>432</v>
      </c>
      <c r="B695" s="107" t="s">
        <v>484</v>
      </c>
      <c r="C695" s="107" t="s">
        <v>419</v>
      </c>
      <c r="D695" s="107" t="s">
        <v>109</v>
      </c>
      <c r="E695" s="107" t="s">
        <v>435</v>
      </c>
      <c r="F695" s="107" t="s">
        <v>424</v>
      </c>
      <c r="G695" s="108">
        <f>G700</f>
        <v>0</v>
      </c>
      <c r="H695" s="168"/>
      <c r="I695" s="168"/>
    </row>
    <row r="696" spans="1:9" s="31" customFormat="1" ht="15" hidden="1" x14ac:dyDescent="0.25">
      <c r="A696" s="113" t="s">
        <v>436</v>
      </c>
      <c r="B696" s="107" t="s">
        <v>484</v>
      </c>
      <c r="C696" s="107" t="s">
        <v>119</v>
      </c>
      <c r="D696" s="107" t="s">
        <v>56</v>
      </c>
      <c r="E696" s="107" t="s">
        <v>57</v>
      </c>
      <c r="F696" s="107" t="s">
        <v>58</v>
      </c>
      <c r="G696" s="108">
        <f>G697</f>
        <v>0</v>
      </c>
      <c r="H696" s="132">
        <v>0</v>
      </c>
      <c r="I696" s="132">
        <v>0</v>
      </c>
    </row>
    <row r="697" spans="1:9" s="31" customFormat="1" ht="15" hidden="1" x14ac:dyDescent="0.25">
      <c r="A697" s="113" t="s">
        <v>437</v>
      </c>
      <c r="B697" s="107" t="s">
        <v>484</v>
      </c>
      <c r="C697" s="107" t="s">
        <v>119</v>
      </c>
      <c r="D697" s="107" t="s">
        <v>60</v>
      </c>
      <c r="E697" s="107" t="s">
        <v>57</v>
      </c>
      <c r="F697" s="107" t="s">
        <v>58</v>
      </c>
      <c r="G697" s="108">
        <f>G698</f>
        <v>0</v>
      </c>
      <c r="H697" s="132">
        <v>0</v>
      </c>
      <c r="I697" s="132">
        <v>0</v>
      </c>
    </row>
    <row r="698" spans="1:9" s="31" customFormat="1" ht="39" hidden="1" x14ac:dyDescent="0.25">
      <c r="A698" s="113" t="s">
        <v>383</v>
      </c>
      <c r="B698" s="107" t="s">
        <v>484</v>
      </c>
      <c r="C698" s="107" t="s">
        <v>119</v>
      </c>
      <c r="D698" s="107" t="s">
        <v>60</v>
      </c>
      <c r="E698" s="107" t="s">
        <v>356</v>
      </c>
      <c r="F698" s="107" t="s">
        <v>58</v>
      </c>
      <c r="G698" s="108">
        <f>G699</f>
        <v>0</v>
      </c>
      <c r="H698" s="132">
        <v>0</v>
      </c>
      <c r="I698" s="132">
        <v>0</v>
      </c>
    </row>
    <row r="699" spans="1:9" s="31" customFormat="1" ht="26.25" hidden="1" x14ac:dyDescent="0.25">
      <c r="A699" s="113" t="s">
        <v>665</v>
      </c>
      <c r="B699" s="107" t="s">
        <v>484</v>
      </c>
      <c r="C699" s="107" t="s">
        <v>119</v>
      </c>
      <c r="D699" s="107" t="s">
        <v>60</v>
      </c>
      <c r="E699" s="107" t="s">
        <v>666</v>
      </c>
      <c r="F699" s="107" t="s">
        <v>58</v>
      </c>
      <c r="G699" s="108">
        <f>G704+G707+G701</f>
        <v>0</v>
      </c>
      <c r="H699" s="132">
        <v>0</v>
      </c>
      <c r="I699" s="132">
        <v>0</v>
      </c>
    </row>
    <row r="700" spans="1:9" s="31" customFormat="1" ht="15.75" hidden="1" customHeight="1" x14ac:dyDescent="0.25">
      <c r="A700" s="113" t="s">
        <v>425</v>
      </c>
      <c r="B700" s="107" t="s">
        <v>484</v>
      </c>
      <c r="C700" s="107" t="s">
        <v>419</v>
      </c>
      <c r="D700" s="107" t="s">
        <v>109</v>
      </c>
      <c r="E700" s="107" t="s">
        <v>435</v>
      </c>
      <c r="F700" s="107" t="s">
        <v>426</v>
      </c>
      <c r="G700" s="108">
        <v>0</v>
      </c>
      <c r="H700" s="132"/>
      <c r="I700" s="132"/>
    </row>
    <row r="701" spans="1:9" s="31" customFormat="1" ht="41.25" hidden="1" customHeight="1" x14ac:dyDescent="0.25">
      <c r="A701" s="113" t="s">
        <v>667</v>
      </c>
      <c r="B701" s="107" t="s">
        <v>484</v>
      </c>
      <c r="C701" s="107" t="s">
        <v>119</v>
      </c>
      <c r="D701" s="107" t="s">
        <v>60</v>
      </c>
      <c r="E701" s="107" t="s">
        <v>668</v>
      </c>
      <c r="F701" s="107" t="s">
        <v>58</v>
      </c>
      <c r="G701" s="108">
        <f>G702</f>
        <v>0</v>
      </c>
      <c r="H701" s="132">
        <v>0</v>
      </c>
      <c r="I701" s="132">
        <v>0</v>
      </c>
    </row>
    <row r="702" spans="1:9" s="31" customFormat="1" ht="30" hidden="1" customHeight="1" x14ac:dyDescent="0.25">
      <c r="A702" s="113" t="s">
        <v>77</v>
      </c>
      <c r="B702" s="107" t="s">
        <v>484</v>
      </c>
      <c r="C702" s="107" t="s">
        <v>119</v>
      </c>
      <c r="D702" s="107" t="s">
        <v>60</v>
      </c>
      <c r="E702" s="107" t="s">
        <v>668</v>
      </c>
      <c r="F702" s="107" t="s">
        <v>78</v>
      </c>
      <c r="G702" s="108">
        <f>G703</f>
        <v>0</v>
      </c>
      <c r="H702" s="132">
        <v>0</v>
      </c>
      <c r="I702" s="132">
        <v>0</v>
      </c>
    </row>
    <row r="703" spans="1:9" s="31" customFormat="1" ht="30.75" hidden="1" customHeight="1" x14ac:dyDescent="0.25">
      <c r="A703" s="113" t="s">
        <v>79</v>
      </c>
      <c r="B703" s="107" t="s">
        <v>484</v>
      </c>
      <c r="C703" s="107" t="s">
        <v>119</v>
      </c>
      <c r="D703" s="107" t="s">
        <v>60</v>
      </c>
      <c r="E703" s="107" t="s">
        <v>668</v>
      </c>
      <c r="F703" s="107" t="s">
        <v>80</v>
      </c>
      <c r="G703" s="108"/>
      <c r="H703" s="132"/>
      <c r="I703" s="132"/>
    </row>
    <row r="704" spans="1:9" s="31" customFormat="1" ht="42" hidden="1" customHeight="1" x14ac:dyDescent="0.25">
      <c r="A704" s="113" t="s">
        <v>669</v>
      </c>
      <c r="B704" s="107" t="s">
        <v>484</v>
      </c>
      <c r="C704" s="107" t="s">
        <v>119</v>
      </c>
      <c r="D704" s="107" t="s">
        <v>60</v>
      </c>
      <c r="E704" s="107" t="s">
        <v>670</v>
      </c>
      <c r="F704" s="107" t="s">
        <v>58</v>
      </c>
      <c r="G704" s="108">
        <f>G705</f>
        <v>0</v>
      </c>
      <c r="H704" s="132">
        <v>0</v>
      </c>
      <c r="I704" s="132">
        <v>0</v>
      </c>
    </row>
    <row r="705" spans="1:9" s="31" customFormat="1" ht="30" hidden="1" customHeight="1" x14ac:dyDescent="0.25">
      <c r="A705" s="113" t="s">
        <v>77</v>
      </c>
      <c r="B705" s="107" t="s">
        <v>484</v>
      </c>
      <c r="C705" s="107" t="s">
        <v>119</v>
      </c>
      <c r="D705" s="107" t="s">
        <v>60</v>
      </c>
      <c r="E705" s="107" t="s">
        <v>670</v>
      </c>
      <c r="F705" s="107" t="s">
        <v>78</v>
      </c>
      <c r="G705" s="108">
        <f>G706</f>
        <v>0</v>
      </c>
      <c r="H705" s="132">
        <v>0</v>
      </c>
      <c r="I705" s="132">
        <v>0</v>
      </c>
    </row>
    <row r="706" spans="1:9" s="31" customFormat="1" ht="30" hidden="1" customHeight="1" x14ac:dyDescent="0.25">
      <c r="A706" s="113" t="s">
        <v>79</v>
      </c>
      <c r="B706" s="107" t="s">
        <v>484</v>
      </c>
      <c r="C706" s="107" t="s">
        <v>119</v>
      </c>
      <c r="D706" s="107" t="s">
        <v>60</v>
      </c>
      <c r="E706" s="107" t="s">
        <v>670</v>
      </c>
      <c r="F706" s="107" t="s">
        <v>80</v>
      </c>
      <c r="G706" s="108"/>
      <c r="H706" s="132"/>
      <c r="I706" s="132"/>
    </row>
    <row r="707" spans="1:9" s="31" customFormat="1" ht="69.75" hidden="1" customHeight="1" x14ac:dyDescent="0.25">
      <c r="A707" s="113" t="s">
        <v>671</v>
      </c>
      <c r="B707" s="107" t="s">
        <v>484</v>
      </c>
      <c r="C707" s="107" t="s">
        <v>119</v>
      </c>
      <c r="D707" s="107" t="s">
        <v>60</v>
      </c>
      <c r="E707" s="107" t="s">
        <v>672</v>
      </c>
      <c r="F707" s="107" t="s">
        <v>58</v>
      </c>
      <c r="G707" s="108">
        <f>G708</f>
        <v>0</v>
      </c>
      <c r="H707" s="132">
        <v>0</v>
      </c>
      <c r="I707" s="132">
        <v>0</v>
      </c>
    </row>
    <row r="708" spans="1:9" s="31" customFormat="1" ht="30" hidden="1" customHeight="1" x14ac:dyDescent="0.25">
      <c r="A708" s="113" t="s">
        <v>77</v>
      </c>
      <c r="B708" s="107" t="s">
        <v>484</v>
      </c>
      <c r="C708" s="107" t="s">
        <v>119</v>
      </c>
      <c r="D708" s="107" t="s">
        <v>60</v>
      </c>
      <c r="E708" s="107" t="s">
        <v>672</v>
      </c>
      <c r="F708" s="107" t="s">
        <v>78</v>
      </c>
      <c r="G708" s="108">
        <f>G709</f>
        <v>0</v>
      </c>
      <c r="H708" s="132">
        <v>0</v>
      </c>
      <c r="I708" s="132">
        <v>0</v>
      </c>
    </row>
    <row r="709" spans="1:9" s="31" customFormat="1" ht="30" hidden="1" customHeight="1" x14ac:dyDescent="0.25">
      <c r="A709" s="113" t="s">
        <v>79</v>
      </c>
      <c r="B709" s="107" t="s">
        <v>484</v>
      </c>
      <c r="C709" s="107" t="s">
        <v>119</v>
      </c>
      <c r="D709" s="107" t="s">
        <v>60</v>
      </c>
      <c r="E709" s="107" t="s">
        <v>672</v>
      </c>
      <c r="F709" s="107" t="s">
        <v>80</v>
      </c>
      <c r="G709" s="108"/>
      <c r="H709" s="132"/>
      <c r="I709" s="132"/>
    </row>
    <row r="710" spans="1:9" s="31" customFormat="1" ht="21" customHeight="1" x14ac:dyDescent="0.25">
      <c r="A710" s="113" t="s">
        <v>447</v>
      </c>
      <c r="B710" s="107" t="s">
        <v>484</v>
      </c>
      <c r="C710" s="107" t="s">
        <v>253</v>
      </c>
      <c r="D710" s="107" t="s">
        <v>56</v>
      </c>
      <c r="E710" s="107" t="s">
        <v>57</v>
      </c>
      <c r="F710" s="107" t="s">
        <v>58</v>
      </c>
      <c r="G710" s="108">
        <f>G711</f>
        <v>1486.6</v>
      </c>
      <c r="H710" s="108">
        <f>H711</f>
        <v>1380.9</v>
      </c>
      <c r="I710" s="108">
        <f>I711</f>
        <v>1260.7</v>
      </c>
    </row>
    <row r="711" spans="1:9" s="31" customFormat="1" ht="21" customHeight="1" x14ac:dyDescent="0.25">
      <c r="A711" s="113" t="s">
        <v>448</v>
      </c>
      <c r="B711" s="107" t="s">
        <v>484</v>
      </c>
      <c r="C711" s="107" t="s">
        <v>253</v>
      </c>
      <c r="D711" s="107" t="s">
        <v>60</v>
      </c>
      <c r="E711" s="107" t="s">
        <v>57</v>
      </c>
      <c r="F711" s="107" t="s">
        <v>58</v>
      </c>
      <c r="G711" s="108">
        <f>G712+G720</f>
        <v>1486.6</v>
      </c>
      <c r="H711" s="108">
        <f>H712+H720</f>
        <v>1380.9</v>
      </c>
      <c r="I711" s="108">
        <f>I768</f>
        <v>1260.7</v>
      </c>
    </row>
    <row r="712" spans="1:9" s="31" customFormat="1" ht="88.5" customHeight="1" x14ac:dyDescent="0.25">
      <c r="A712" s="113" t="s">
        <v>797</v>
      </c>
      <c r="B712" s="107" t="s">
        <v>484</v>
      </c>
      <c r="C712" s="107" t="s">
        <v>253</v>
      </c>
      <c r="D712" s="107" t="s">
        <v>60</v>
      </c>
      <c r="E712" s="107" t="s">
        <v>452</v>
      </c>
      <c r="F712" s="107" t="s">
        <v>58</v>
      </c>
      <c r="G712" s="108">
        <f>G713</f>
        <v>1486.6</v>
      </c>
      <c r="H712" s="108">
        <f t="shared" ref="H712:I718" si="99">H713</f>
        <v>1380.9</v>
      </c>
      <c r="I712" s="108">
        <f t="shared" si="99"/>
        <v>0</v>
      </c>
    </row>
    <row r="713" spans="1:9" s="31" customFormat="1" ht="54" customHeight="1" x14ac:dyDescent="0.25">
      <c r="A713" s="113" t="s">
        <v>453</v>
      </c>
      <c r="B713" s="107" t="s">
        <v>484</v>
      </c>
      <c r="C713" s="107" t="s">
        <v>253</v>
      </c>
      <c r="D713" s="107" t="s">
        <v>60</v>
      </c>
      <c r="E713" s="107" t="s">
        <v>454</v>
      </c>
      <c r="F713" s="107" t="s">
        <v>58</v>
      </c>
      <c r="G713" s="108">
        <f>G717+G762+G759+G765+G714</f>
        <v>1486.6</v>
      </c>
      <c r="H713" s="108">
        <f t="shared" ref="H713:I713" si="100">H717+H762</f>
        <v>1380.9</v>
      </c>
      <c r="I713" s="108">
        <f t="shared" si="100"/>
        <v>0</v>
      </c>
    </row>
    <row r="714" spans="1:9" s="31" customFormat="1" ht="45" hidden="1" customHeight="1" x14ac:dyDescent="0.25">
      <c r="A714" s="113" t="s">
        <v>642</v>
      </c>
      <c r="B714" s="107" t="s">
        <v>484</v>
      </c>
      <c r="C714" s="107" t="s">
        <v>253</v>
      </c>
      <c r="D714" s="107" t="s">
        <v>60</v>
      </c>
      <c r="E714" s="107" t="s">
        <v>673</v>
      </c>
      <c r="F714" s="107" t="s">
        <v>58</v>
      </c>
      <c r="G714" s="108">
        <f>G715</f>
        <v>0</v>
      </c>
      <c r="H714" s="108">
        <v>0</v>
      </c>
      <c r="I714" s="108">
        <v>0</v>
      </c>
    </row>
    <row r="715" spans="1:9" s="31" customFormat="1" ht="35.25" hidden="1" customHeight="1" x14ac:dyDescent="0.25">
      <c r="A715" s="113" t="s">
        <v>339</v>
      </c>
      <c r="B715" s="107" t="s">
        <v>484</v>
      </c>
      <c r="C715" s="107" t="s">
        <v>253</v>
      </c>
      <c r="D715" s="107" t="s">
        <v>60</v>
      </c>
      <c r="E715" s="107" t="s">
        <v>673</v>
      </c>
      <c r="F715" s="107" t="s">
        <v>340</v>
      </c>
      <c r="G715" s="108">
        <f>G716</f>
        <v>0</v>
      </c>
      <c r="H715" s="108">
        <v>0</v>
      </c>
      <c r="I715" s="108">
        <v>0</v>
      </c>
    </row>
    <row r="716" spans="1:9" s="31" customFormat="1" ht="21" hidden="1" customHeight="1" x14ac:dyDescent="0.25">
      <c r="A716" s="113" t="s">
        <v>341</v>
      </c>
      <c r="B716" s="107" t="s">
        <v>484</v>
      </c>
      <c r="C716" s="107" t="s">
        <v>253</v>
      </c>
      <c r="D716" s="107" t="s">
        <v>60</v>
      </c>
      <c r="E716" s="107" t="s">
        <v>673</v>
      </c>
      <c r="F716" s="107" t="s">
        <v>342</v>
      </c>
      <c r="G716" s="108"/>
      <c r="H716" s="108"/>
      <c r="I716" s="108"/>
    </row>
    <row r="717" spans="1:9" s="31" customFormat="1" ht="47.25" customHeight="1" x14ac:dyDescent="0.25">
      <c r="A717" s="113" t="s">
        <v>346</v>
      </c>
      <c r="B717" s="107" t="s">
        <v>484</v>
      </c>
      <c r="C717" s="107" t="s">
        <v>253</v>
      </c>
      <c r="D717" s="107" t="s">
        <v>60</v>
      </c>
      <c r="E717" s="107" t="s">
        <v>455</v>
      </c>
      <c r="F717" s="107" t="s">
        <v>58</v>
      </c>
      <c r="G717" s="108">
        <f>G718</f>
        <v>1486.6</v>
      </c>
      <c r="H717" s="108">
        <f t="shared" si="99"/>
        <v>1380.9</v>
      </c>
      <c r="I717" s="108">
        <f t="shared" si="99"/>
        <v>0</v>
      </c>
    </row>
    <row r="718" spans="1:9" s="31" customFormat="1" ht="28.5" customHeight="1" x14ac:dyDescent="0.25">
      <c r="A718" s="113" t="s">
        <v>339</v>
      </c>
      <c r="B718" s="107" t="s">
        <v>484</v>
      </c>
      <c r="C718" s="107" t="s">
        <v>253</v>
      </c>
      <c r="D718" s="107" t="s">
        <v>60</v>
      </c>
      <c r="E718" s="107" t="s">
        <v>455</v>
      </c>
      <c r="F718" s="107" t="s">
        <v>340</v>
      </c>
      <c r="G718" s="108">
        <f>G719</f>
        <v>1486.6</v>
      </c>
      <c r="H718" s="108">
        <f t="shared" si="99"/>
        <v>1380.9</v>
      </c>
      <c r="I718" s="108">
        <f t="shared" si="99"/>
        <v>0</v>
      </c>
    </row>
    <row r="719" spans="1:9" s="31" customFormat="1" ht="19.5" customHeight="1" x14ac:dyDescent="0.25">
      <c r="A719" s="113" t="s">
        <v>341</v>
      </c>
      <c r="B719" s="107" t="s">
        <v>484</v>
      </c>
      <c r="C719" s="107" t="s">
        <v>253</v>
      </c>
      <c r="D719" s="107" t="s">
        <v>60</v>
      </c>
      <c r="E719" s="107" t="s">
        <v>455</v>
      </c>
      <c r="F719" s="107" t="s">
        <v>342</v>
      </c>
      <c r="G719" s="108">
        <f>1509.1-23.7+1.2</f>
        <v>1486.6</v>
      </c>
      <c r="H719" s="108">
        <v>1380.9</v>
      </c>
      <c r="I719" s="108">
        <v>0</v>
      </c>
    </row>
    <row r="720" spans="1:9" s="31" customFormat="1" ht="31.5" hidden="1" customHeight="1" x14ac:dyDescent="0.25">
      <c r="A720" s="113" t="s">
        <v>334</v>
      </c>
      <c r="B720" s="107" t="s">
        <v>484</v>
      </c>
      <c r="C720" s="107" t="s">
        <v>253</v>
      </c>
      <c r="D720" s="107" t="s">
        <v>60</v>
      </c>
      <c r="E720" s="107" t="s">
        <v>335</v>
      </c>
      <c r="F720" s="107" t="s">
        <v>58</v>
      </c>
      <c r="G720" s="108">
        <f>G721</f>
        <v>0</v>
      </c>
      <c r="H720" s="168"/>
      <c r="I720" s="168"/>
    </row>
    <row r="721" spans="1:9" s="31" customFormat="1" ht="30.75" hidden="1" customHeight="1" x14ac:dyDescent="0.25">
      <c r="A721" s="113" t="s">
        <v>449</v>
      </c>
      <c r="B721" s="107" t="s">
        <v>484</v>
      </c>
      <c r="C721" s="107" t="s">
        <v>253</v>
      </c>
      <c r="D721" s="107" t="s">
        <v>60</v>
      </c>
      <c r="E721" s="107" t="s">
        <v>450</v>
      </c>
      <c r="F721" s="107" t="s">
        <v>58</v>
      </c>
      <c r="G721" s="108">
        <f>G722</f>
        <v>0</v>
      </c>
      <c r="H721" s="168"/>
      <c r="I721" s="168"/>
    </row>
    <row r="722" spans="1:9" s="31" customFormat="1" ht="15" hidden="1" x14ac:dyDescent="0.25">
      <c r="A722" s="113" t="s">
        <v>134</v>
      </c>
      <c r="B722" s="107" t="s">
        <v>484</v>
      </c>
      <c r="C722" s="107" t="s">
        <v>253</v>
      </c>
      <c r="D722" s="107" t="s">
        <v>60</v>
      </c>
      <c r="E722" s="107" t="s">
        <v>451</v>
      </c>
      <c r="F722" s="107" t="s">
        <v>58</v>
      </c>
      <c r="G722" s="108">
        <f>G724</f>
        <v>0</v>
      </c>
      <c r="H722" s="168"/>
      <c r="I722" s="168"/>
    </row>
    <row r="723" spans="1:9" s="31" customFormat="1" ht="24.75" hidden="1" customHeight="1" x14ac:dyDescent="0.25">
      <c r="A723" s="113" t="s">
        <v>339</v>
      </c>
      <c r="B723" s="107" t="s">
        <v>484</v>
      </c>
      <c r="C723" s="107" t="s">
        <v>253</v>
      </c>
      <c r="D723" s="107" t="s">
        <v>60</v>
      </c>
      <c r="E723" s="107" t="s">
        <v>493</v>
      </c>
      <c r="F723" s="107" t="s">
        <v>340</v>
      </c>
      <c r="G723" s="108">
        <f>G724</f>
        <v>0</v>
      </c>
      <c r="H723" s="168"/>
      <c r="I723" s="168"/>
    </row>
    <row r="724" spans="1:9" s="31" customFormat="1" ht="21.75" hidden="1" customHeight="1" x14ac:dyDescent="0.25">
      <c r="A724" s="113" t="s">
        <v>341</v>
      </c>
      <c r="B724" s="107" t="s">
        <v>484</v>
      </c>
      <c r="C724" s="107" t="s">
        <v>253</v>
      </c>
      <c r="D724" s="107" t="s">
        <v>60</v>
      </c>
      <c r="E724" s="107" t="s">
        <v>451</v>
      </c>
      <c r="F724" s="107" t="s">
        <v>342</v>
      </c>
      <c r="G724" s="108">
        <f>6-6</f>
        <v>0</v>
      </c>
      <c r="H724" s="168"/>
      <c r="I724" s="168"/>
    </row>
    <row r="725" spans="1:9" s="31" customFormat="1" ht="30.75" hidden="1" customHeight="1" x14ac:dyDescent="0.25">
      <c r="A725" s="122" t="s">
        <v>456</v>
      </c>
      <c r="B725" s="107" t="s">
        <v>484</v>
      </c>
      <c r="C725" s="107" t="s">
        <v>253</v>
      </c>
      <c r="D725" s="107" t="s">
        <v>60</v>
      </c>
      <c r="E725" s="107" t="s">
        <v>457</v>
      </c>
      <c r="F725" s="107" t="s">
        <v>58</v>
      </c>
      <c r="G725" s="108">
        <f>G726</f>
        <v>0</v>
      </c>
      <c r="H725" s="168"/>
      <c r="I725" s="168"/>
    </row>
    <row r="726" spans="1:9" s="31" customFormat="1" ht="26.25" hidden="1" x14ac:dyDescent="0.25">
      <c r="A726" s="113" t="s">
        <v>458</v>
      </c>
      <c r="B726" s="107" t="s">
        <v>484</v>
      </c>
      <c r="C726" s="107" t="s">
        <v>253</v>
      </c>
      <c r="D726" s="107" t="s">
        <v>60</v>
      </c>
      <c r="E726" s="107" t="s">
        <v>457</v>
      </c>
      <c r="F726" s="107" t="s">
        <v>78</v>
      </c>
      <c r="G726" s="108">
        <f>G727</f>
        <v>0</v>
      </c>
      <c r="H726" s="168"/>
      <c r="I726" s="168"/>
    </row>
    <row r="727" spans="1:9" s="31" customFormat="1" ht="26.25" hidden="1" x14ac:dyDescent="0.25">
      <c r="A727" s="113" t="s">
        <v>208</v>
      </c>
      <c r="B727" s="107" t="s">
        <v>484</v>
      </c>
      <c r="C727" s="107" t="s">
        <v>253</v>
      </c>
      <c r="D727" s="107" t="s">
        <v>60</v>
      </c>
      <c r="E727" s="107" t="s">
        <v>457</v>
      </c>
      <c r="F727" s="107" t="s">
        <v>80</v>
      </c>
      <c r="G727" s="108">
        <v>0</v>
      </c>
      <c r="H727" s="168"/>
      <c r="I727" s="168"/>
    </row>
    <row r="728" spans="1:9" s="33" customFormat="1" ht="12" hidden="1" customHeight="1" x14ac:dyDescent="0.25">
      <c r="A728" s="113" t="s">
        <v>494</v>
      </c>
      <c r="B728" s="107" t="s">
        <v>484</v>
      </c>
      <c r="C728" s="107" t="s">
        <v>56</v>
      </c>
      <c r="D728" s="107" t="s">
        <v>56</v>
      </c>
      <c r="E728" s="107" t="s">
        <v>57</v>
      </c>
      <c r="F728" s="107" t="s">
        <v>58</v>
      </c>
      <c r="G728" s="108">
        <f>G729</f>
        <v>6649</v>
      </c>
      <c r="H728" s="168"/>
      <c r="I728" s="168"/>
    </row>
    <row r="729" spans="1:9" s="31" customFormat="1" ht="15" hidden="1" x14ac:dyDescent="0.25">
      <c r="A729" s="113" t="s">
        <v>54</v>
      </c>
      <c r="B729" s="107" t="s">
        <v>484</v>
      </c>
      <c r="C729" s="107" t="s">
        <v>55</v>
      </c>
      <c r="D729" s="107" t="s">
        <v>56</v>
      </c>
      <c r="E729" s="107" t="s">
        <v>57</v>
      </c>
      <c r="F729" s="107" t="s">
        <v>58</v>
      </c>
      <c r="G729" s="108">
        <f>G730</f>
        <v>6649</v>
      </c>
      <c r="H729" s="168"/>
      <c r="I729" s="168"/>
    </row>
    <row r="730" spans="1:9" s="31" customFormat="1" ht="15" hidden="1" x14ac:dyDescent="0.25">
      <c r="A730" s="113" t="s">
        <v>128</v>
      </c>
      <c r="B730" s="107" t="s">
        <v>484</v>
      </c>
      <c r="C730" s="107" t="s">
        <v>55</v>
      </c>
      <c r="D730" s="107" t="s">
        <v>129</v>
      </c>
      <c r="E730" s="107" t="s">
        <v>57</v>
      </c>
      <c r="F730" s="107" t="s">
        <v>58</v>
      </c>
      <c r="G730" s="108">
        <f>G731+G740+G753</f>
        <v>6649</v>
      </c>
      <c r="H730" s="168"/>
      <c r="I730" s="168"/>
    </row>
    <row r="731" spans="1:9" s="31" customFormat="1" ht="26.25" hidden="1" x14ac:dyDescent="0.25">
      <c r="A731" s="113" t="s">
        <v>495</v>
      </c>
      <c r="B731" s="107" t="s">
        <v>484</v>
      </c>
      <c r="C731" s="107" t="s">
        <v>55</v>
      </c>
      <c r="D731" s="107" t="s">
        <v>129</v>
      </c>
      <c r="E731" s="107" t="s">
        <v>187</v>
      </c>
      <c r="F731" s="107" t="s">
        <v>58</v>
      </c>
      <c r="G731" s="108">
        <f>G732+G735</f>
        <v>5936.4</v>
      </c>
      <c r="H731" s="168"/>
      <c r="I731" s="168"/>
    </row>
    <row r="732" spans="1:9" s="31" customFormat="1" ht="43.5" hidden="1" customHeight="1" x14ac:dyDescent="0.25">
      <c r="A732" s="113" t="s">
        <v>188</v>
      </c>
      <c r="B732" s="107" t="s">
        <v>484</v>
      </c>
      <c r="C732" s="107" t="s">
        <v>55</v>
      </c>
      <c r="D732" s="107" t="s">
        <v>129</v>
      </c>
      <c r="E732" s="107" t="s">
        <v>189</v>
      </c>
      <c r="F732" s="107" t="s">
        <v>58</v>
      </c>
      <c r="G732" s="108">
        <f>G733</f>
        <v>548.4</v>
      </c>
      <c r="H732" s="168"/>
      <c r="I732" s="168"/>
    </row>
    <row r="733" spans="1:9" s="31" customFormat="1" ht="17.25" hidden="1" customHeight="1" x14ac:dyDescent="0.25">
      <c r="A733" s="113" t="s">
        <v>81</v>
      </c>
      <c r="B733" s="107" t="s">
        <v>484</v>
      </c>
      <c r="C733" s="107" t="s">
        <v>55</v>
      </c>
      <c r="D733" s="107" t="s">
        <v>129</v>
      </c>
      <c r="E733" s="107" t="s">
        <v>189</v>
      </c>
      <c r="F733" s="107" t="s">
        <v>82</v>
      </c>
      <c r="G733" s="108">
        <f>G734</f>
        <v>548.4</v>
      </c>
      <c r="H733" s="168"/>
      <c r="I733" s="168"/>
    </row>
    <row r="734" spans="1:9" s="31" customFormat="1" ht="15" hidden="1" x14ac:dyDescent="0.25">
      <c r="A734" s="113" t="s">
        <v>83</v>
      </c>
      <c r="B734" s="107" t="s">
        <v>484</v>
      </c>
      <c r="C734" s="107" t="s">
        <v>55</v>
      </c>
      <c r="D734" s="107" t="s">
        <v>129</v>
      </c>
      <c r="E734" s="107" t="s">
        <v>189</v>
      </c>
      <c r="F734" s="107" t="s">
        <v>84</v>
      </c>
      <c r="G734" s="108">
        <v>548.4</v>
      </c>
      <c r="H734" s="168"/>
      <c r="I734" s="168"/>
    </row>
    <row r="735" spans="1:9" s="31" customFormat="1" ht="26.25" hidden="1" customHeight="1" x14ac:dyDescent="0.25">
      <c r="A735" s="113" t="s">
        <v>190</v>
      </c>
      <c r="B735" s="107" t="s">
        <v>484</v>
      </c>
      <c r="C735" s="107" t="s">
        <v>55</v>
      </c>
      <c r="D735" s="107" t="s">
        <v>129</v>
      </c>
      <c r="E735" s="107" t="s">
        <v>191</v>
      </c>
      <c r="F735" s="107" t="s">
        <v>58</v>
      </c>
      <c r="G735" s="108">
        <f>G736+G738</f>
        <v>5388</v>
      </c>
      <c r="H735" s="168"/>
      <c r="I735" s="168"/>
    </row>
    <row r="736" spans="1:9" s="31" customFormat="1" ht="64.5" hidden="1" x14ac:dyDescent="0.25">
      <c r="A736" s="113" t="s">
        <v>67</v>
      </c>
      <c r="B736" s="107" t="s">
        <v>484</v>
      </c>
      <c r="C736" s="107" t="s">
        <v>55</v>
      </c>
      <c r="D736" s="107" t="s">
        <v>129</v>
      </c>
      <c r="E736" s="107" t="s">
        <v>191</v>
      </c>
      <c r="F736" s="107" t="s">
        <v>68</v>
      </c>
      <c r="G736" s="108">
        <f>G737</f>
        <v>2959.1</v>
      </c>
      <c r="H736" s="168"/>
      <c r="I736" s="168"/>
    </row>
    <row r="737" spans="1:9" s="31" customFormat="1" ht="15" hidden="1" x14ac:dyDescent="0.25">
      <c r="A737" s="113" t="s">
        <v>192</v>
      </c>
      <c r="B737" s="107" t="s">
        <v>484</v>
      </c>
      <c r="C737" s="107" t="s">
        <v>55</v>
      </c>
      <c r="D737" s="107" t="s">
        <v>129</v>
      </c>
      <c r="E737" s="107" t="s">
        <v>191</v>
      </c>
      <c r="F737" s="107" t="s">
        <v>193</v>
      </c>
      <c r="G737" s="108">
        <v>2959.1</v>
      </c>
      <c r="H737" s="168"/>
      <c r="I737" s="168"/>
    </row>
    <row r="738" spans="1:9" s="31" customFormat="1" ht="26.25" hidden="1" x14ac:dyDescent="0.25">
      <c r="A738" s="113" t="s">
        <v>77</v>
      </c>
      <c r="B738" s="107" t="s">
        <v>484</v>
      </c>
      <c r="C738" s="107" t="s">
        <v>55</v>
      </c>
      <c r="D738" s="107" t="s">
        <v>129</v>
      </c>
      <c r="E738" s="107" t="s">
        <v>191</v>
      </c>
      <c r="F738" s="107" t="s">
        <v>78</v>
      </c>
      <c r="G738" s="108">
        <f>G739</f>
        <v>2428.9</v>
      </c>
      <c r="H738" s="168"/>
      <c r="I738" s="168"/>
    </row>
    <row r="739" spans="1:9" s="31" customFormat="1" ht="26.25" hidden="1" x14ac:dyDescent="0.25">
      <c r="A739" s="113" t="s">
        <v>79</v>
      </c>
      <c r="B739" s="107" t="s">
        <v>484</v>
      </c>
      <c r="C739" s="107" t="s">
        <v>55</v>
      </c>
      <c r="D739" s="107" t="s">
        <v>129</v>
      </c>
      <c r="E739" s="107" t="s">
        <v>191</v>
      </c>
      <c r="F739" s="107" t="s">
        <v>80</v>
      </c>
      <c r="G739" s="108">
        <v>2428.9</v>
      </c>
      <c r="H739" s="168"/>
      <c r="I739" s="168"/>
    </row>
    <row r="740" spans="1:9" s="31" customFormat="1" ht="26.25" hidden="1" customHeight="1" x14ac:dyDescent="0.25">
      <c r="A740" s="122" t="s">
        <v>479</v>
      </c>
      <c r="B740" s="107" t="s">
        <v>484</v>
      </c>
      <c r="C740" s="107" t="s">
        <v>55</v>
      </c>
      <c r="D740" s="107" t="s">
        <v>129</v>
      </c>
      <c r="E740" s="107" t="s">
        <v>136</v>
      </c>
      <c r="F740" s="107" t="s">
        <v>58</v>
      </c>
      <c r="G740" s="108">
        <f>G741+G745+G749</f>
        <v>625</v>
      </c>
      <c r="H740" s="168"/>
      <c r="I740" s="168"/>
    </row>
    <row r="741" spans="1:9" s="31" customFormat="1" ht="69" hidden="1" customHeight="1" x14ac:dyDescent="0.25">
      <c r="A741" s="122" t="s">
        <v>143</v>
      </c>
      <c r="B741" s="107" t="s">
        <v>484</v>
      </c>
      <c r="C741" s="107" t="s">
        <v>55</v>
      </c>
      <c r="D741" s="107" t="s">
        <v>129</v>
      </c>
      <c r="E741" s="107" t="s">
        <v>144</v>
      </c>
      <c r="F741" s="107" t="s">
        <v>58</v>
      </c>
      <c r="G741" s="108">
        <f>G742</f>
        <v>7</v>
      </c>
      <c r="H741" s="168"/>
      <c r="I741" s="168"/>
    </row>
    <row r="742" spans="1:9" s="31" customFormat="1" ht="18.75" hidden="1" customHeight="1" x14ac:dyDescent="0.25">
      <c r="A742" s="122" t="s">
        <v>134</v>
      </c>
      <c r="B742" s="107" t="s">
        <v>484</v>
      </c>
      <c r="C742" s="107" t="s">
        <v>55</v>
      </c>
      <c r="D742" s="107" t="s">
        <v>129</v>
      </c>
      <c r="E742" s="107" t="s">
        <v>145</v>
      </c>
      <c r="F742" s="107" t="s">
        <v>58</v>
      </c>
      <c r="G742" s="108">
        <f>G743</f>
        <v>7</v>
      </c>
      <c r="H742" s="168"/>
      <c r="I742" s="168"/>
    </row>
    <row r="743" spans="1:9" s="31" customFormat="1" ht="26.25" hidden="1" customHeight="1" x14ac:dyDescent="0.25">
      <c r="A743" s="113" t="s">
        <v>77</v>
      </c>
      <c r="B743" s="107" t="s">
        <v>484</v>
      </c>
      <c r="C743" s="107" t="s">
        <v>55</v>
      </c>
      <c r="D743" s="107" t="s">
        <v>129</v>
      </c>
      <c r="E743" s="107" t="s">
        <v>145</v>
      </c>
      <c r="F743" s="107" t="s">
        <v>78</v>
      </c>
      <c r="G743" s="108">
        <f>G744</f>
        <v>7</v>
      </c>
      <c r="H743" s="168"/>
      <c r="I743" s="168"/>
    </row>
    <row r="744" spans="1:9" s="31" customFormat="1" ht="26.25" hidden="1" customHeight="1" x14ac:dyDescent="0.25">
      <c r="A744" s="113" t="s">
        <v>79</v>
      </c>
      <c r="B744" s="107" t="s">
        <v>484</v>
      </c>
      <c r="C744" s="107" t="s">
        <v>55</v>
      </c>
      <c r="D744" s="107" t="s">
        <v>129</v>
      </c>
      <c r="E744" s="107" t="s">
        <v>145</v>
      </c>
      <c r="F744" s="107" t="s">
        <v>80</v>
      </c>
      <c r="G744" s="108">
        <f>5+2</f>
        <v>7</v>
      </c>
      <c r="H744" s="168"/>
      <c r="I744" s="168"/>
    </row>
    <row r="745" spans="1:9" s="31" customFormat="1" ht="26.25" hidden="1" customHeight="1" x14ac:dyDescent="0.25">
      <c r="A745" s="113" t="s">
        <v>146</v>
      </c>
      <c r="B745" s="107" t="s">
        <v>484</v>
      </c>
      <c r="C745" s="107" t="s">
        <v>55</v>
      </c>
      <c r="D745" s="107" t="s">
        <v>129</v>
      </c>
      <c r="E745" s="107" t="s">
        <v>147</v>
      </c>
      <c r="F745" s="107" t="s">
        <v>58</v>
      </c>
      <c r="G745" s="108">
        <f>G746</f>
        <v>28</v>
      </c>
      <c r="H745" s="168"/>
      <c r="I745" s="168"/>
    </row>
    <row r="746" spans="1:9" s="31" customFormat="1" ht="20.25" hidden="1" customHeight="1" x14ac:dyDescent="0.25">
      <c r="A746" s="122" t="s">
        <v>134</v>
      </c>
      <c r="B746" s="107" t="s">
        <v>484</v>
      </c>
      <c r="C746" s="107" t="s">
        <v>55</v>
      </c>
      <c r="D746" s="107" t="s">
        <v>129</v>
      </c>
      <c r="E746" s="107" t="s">
        <v>148</v>
      </c>
      <c r="F746" s="107" t="s">
        <v>58</v>
      </c>
      <c r="G746" s="108">
        <f>G747</f>
        <v>28</v>
      </c>
      <c r="H746" s="168"/>
      <c r="I746" s="168"/>
    </row>
    <row r="747" spans="1:9" s="31" customFormat="1" ht="26.25" hidden="1" customHeight="1" x14ac:dyDescent="0.25">
      <c r="A747" s="113" t="s">
        <v>77</v>
      </c>
      <c r="B747" s="107" t="s">
        <v>484</v>
      </c>
      <c r="C747" s="107" t="s">
        <v>55</v>
      </c>
      <c r="D747" s="107" t="s">
        <v>129</v>
      </c>
      <c r="E747" s="107" t="s">
        <v>148</v>
      </c>
      <c r="F747" s="107" t="s">
        <v>78</v>
      </c>
      <c r="G747" s="108">
        <f>G748</f>
        <v>28</v>
      </c>
      <c r="H747" s="168"/>
      <c r="I747" s="168"/>
    </row>
    <row r="748" spans="1:9" s="31" customFormat="1" ht="26.25" hidden="1" x14ac:dyDescent="0.25">
      <c r="A748" s="113" t="s">
        <v>79</v>
      </c>
      <c r="B748" s="107" t="s">
        <v>484</v>
      </c>
      <c r="C748" s="107" t="s">
        <v>55</v>
      </c>
      <c r="D748" s="107" t="s">
        <v>129</v>
      </c>
      <c r="E748" s="107" t="s">
        <v>148</v>
      </c>
      <c r="F748" s="107" t="s">
        <v>80</v>
      </c>
      <c r="G748" s="108">
        <v>28</v>
      </c>
      <c r="H748" s="168"/>
      <c r="I748" s="168"/>
    </row>
    <row r="749" spans="1:9" s="31" customFormat="1" ht="42.75" hidden="1" customHeight="1" x14ac:dyDescent="0.25">
      <c r="A749" s="113" t="s">
        <v>149</v>
      </c>
      <c r="B749" s="107" t="s">
        <v>484</v>
      </c>
      <c r="C749" s="107" t="s">
        <v>55</v>
      </c>
      <c r="D749" s="107" t="s">
        <v>129</v>
      </c>
      <c r="E749" s="107" t="s">
        <v>150</v>
      </c>
      <c r="F749" s="107" t="s">
        <v>58</v>
      </c>
      <c r="G749" s="108">
        <f>G750</f>
        <v>590</v>
      </c>
      <c r="H749" s="168"/>
      <c r="I749" s="168"/>
    </row>
    <row r="750" spans="1:9" s="31" customFormat="1" ht="20.25" hidden="1" customHeight="1" x14ac:dyDescent="0.25">
      <c r="A750" s="122" t="s">
        <v>134</v>
      </c>
      <c r="B750" s="107" t="s">
        <v>484</v>
      </c>
      <c r="C750" s="107" t="s">
        <v>55</v>
      </c>
      <c r="D750" s="107" t="s">
        <v>129</v>
      </c>
      <c r="E750" s="107" t="s">
        <v>151</v>
      </c>
      <c r="F750" s="107" t="s">
        <v>58</v>
      </c>
      <c r="G750" s="108">
        <f>G751</f>
        <v>590</v>
      </c>
      <c r="H750" s="168"/>
      <c r="I750" s="168"/>
    </row>
    <row r="751" spans="1:9" s="31" customFormat="1" ht="25.5" hidden="1" customHeight="1" x14ac:dyDescent="0.25">
      <c r="A751" s="113" t="s">
        <v>77</v>
      </c>
      <c r="B751" s="107" t="s">
        <v>484</v>
      </c>
      <c r="C751" s="107" t="s">
        <v>55</v>
      </c>
      <c r="D751" s="107" t="s">
        <v>129</v>
      </c>
      <c r="E751" s="107" t="s">
        <v>151</v>
      </c>
      <c r="F751" s="107" t="s">
        <v>78</v>
      </c>
      <c r="G751" s="108">
        <f>G752</f>
        <v>590</v>
      </c>
      <c r="H751" s="168"/>
      <c r="I751" s="168"/>
    </row>
    <row r="752" spans="1:9" s="31" customFormat="1" ht="32.25" hidden="1" customHeight="1" x14ac:dyDescent="0.25">
      <c r="A752" s="113" t="s">
        <v>79</v>
      </c>
      <c r="B752" s="107" t="s">
        <v>484</v>
      </c>
      <c r="C752" s="107" t="s">
        <v>55</v>
      </c>
      <c r="D752" s="107" t="s">
        <v>129</v>
      </c>
      <c r="E752" s="107" t="s">
        <v>151</v>
      </c>
      <c r="F752" s="107" t="s">
        <v>80</v>
      </c>
      <c r="G752" s="108">
        <v>590</v>
      </c>
      <c r="H752" s="168"/>
      <c r="I752" s="168"/>
    </row>
    <row r="753" spans="1:9" s="31" customFormat="1" ht="45" hidden="1" customHeight="1" x14ac:dyDescent="0.25">
      <c r="A753" s="113" t="s">
        <v>157</v>
      </c>
      <c r="B753" s="107" t="s">
        <v>484</v>
      </c>
      <c r="C753" s="107" t="s">
        <v>55</v>
      </c>
      <c r="D753" s="107" t="s">
        <v>129</v>
      </c>
      <c r="E753" s="107" t="s">
        <v>158</v>
      </c>
      <c r="F753" s="107" t="s">
        <v>58</v>
      </c>
      <c r="G753" s="108">
        <f>G754</f>
        <v>87.6</v>
      </c>
      <c r="H753" s="168"/>
      <c r="I753" s="168"/>
    </row>
    <row r="754" spans="1:9" s="31" customFormat="1" ht="42" hidden="1" customHeight="1" x14ac:dyDescent="0.25">
      <c r="A754" s="113" t="s">
        <v>159</v>
      </c>
      <c r="B754" s="107" t="s">
        <v>484</v>
      </c>
      <c r="C754" s="107" t="s">
        <v>55</v>
      </c>
      <c r="D754" s="107" t="s">
        <v>129</v>
      </c>
      <c r="E754" s="107" t="s">
        <v>160</v>
      </c>
      <c r="F754" s="107" t="s">
        <v>58</v>
      </c>
      <c r="G754" s="108">
        <f>G755</f>
        <v>87.6</v>
      </c>
      <c r="H754" s="168"/>
      <c r="I754" s="168"/>
    </row>
    <row r="755" spans="1:9" s="31" customFormat="1" ht="43.5" hidden="1" customHeight="1" x14ac:dyDescent="0.25">
      <c r="A755" s="113" t="s">
        <v>161</v>
      </c>
      <c r="B755" s="107" t="s">
        <v>484</v>
      </c>
      <c r="C755" s="107" t="s">
        <v>55</v>
      </c>
      <c r="D755" s="107" t="s">
        <v>129</v>
      </c>
      <c r="E755" s="107" t="s">
        <v>162</v>
      </c>
      <c r="F755" s="107" t="s">
        <v>58</v>
      </c>
      <c r="G755" s="108">
        <f>G756</f>
        <v>87.6</v>
      </c>
      <c r="H755" s="168"/>
      <c r="I755" s="168"/>
    </row>
    <row r="756" spans="1:9" s="31" customFormat="1" ht="18.75" hidden="1" customHeight="1" x14ac:dyDescent="0.25">
      <c r="A756" s="113" t="s">
        <v>134</v>
      </c>
      <c r="B756" s="107" t="s">
        <v>484</v>
      </c>
      <c r="C756" s="107" t="s">
        <v>55</v>
      </c>
      <c r="D756" s="107" t="s">
        <v>129</v>
      </c>
      <c r="E756" s="107" t="s">
        <v>163</v>
      </c>
      <c r="F756" s="107" t="s">
        <v>58</v>
      </c>
      <c r="G756" s="108">
        <f>G757</f>
        <v>87.6</v>
      </c>
      <c r="H756" s="168"/>
      <c r="I756" s="168"/>
    </row>
    <row r="757" spans="1:9" s="31" customFormat="1" ht="32.25" hidden="1" customHeight="1" x14ac:dyDescent="0.25">
      <c r="A757" s="113" t="s">
        <v>77</v>
      </c>
      <c r="B757" s="107" t="s">
        <v>484</v>
      </c>
      <c r="C757" s="107" t="s">
        <v>55</v>
      </c>
      <c r="D757" s="107" t="s">
        <v>129</v>
      </c>
      <c r="E757" s="107" t="s">
        <v>163</v>
      </c>
      <c r="F757" s="107" t="s">
        <v>78</v>
      </c>
      <c r="G757" s="108">
        <f>G758</f>
        <v>87.6</v>
      </c>
      <c r="H757" s="168"/>
      <c r="I757" s="168"/>
    </row>
    <row r="758" spans="1:9" s="31" customFormat="1" ht="32.25" hidden="1" customHeight="1" x14ac:dyDescent="0.25">
      <c r="A758" s="113" t="s">
        <v>79</v>
      </c>
      <c r="B758" s="107" t="s">
        <v>484</v>
      </c>
      <c r="C758" s="107" t="s">
        <v>55</v>
      </c>
      <c r="D758" s="107" t="s">
        <v>129</v>
      </c>
      <c r="E758" s="107" t="s">
        <v>163</v>
      </c>
      <c r="F758" s="107" t="s">
        <v>80</v>
      </c>
      <c r="G758" s="108">
        <v>87.6</v>
      </c>
      <c r="H758" s="168"/>
      <c r="I758" s="168"/>
    </row>
    <row r="759" spans="1:9" s="31" customFormat="1" ht="44.25" hidden="1" customHeight="1" x14ac:dyDescent="0.25">
      <c r="A759" s="113" t="s">
        <v>647</v>
      </c>
      <c r="B759" s="107" t="s">
        <v>484</v>
      </c>
      <c r="C759" s="107" t="s">
        <v>253</v>
      </c>
      <c r="D759" s="107" t="s">
        <v>60</v>
      </c>
      <c r="E759" s="107" t="s">
        <v>674</v>
      </c>
      <c r="F759" s="107" t="s">
        <v>58</v>
      </c>
      <c r="G759" s="108">
        <f>G760</f>
        <v>0</v>
      </c>
      <c r="H759" s="108">
        <f t="shared" ref="H759:I760" si="101">H760</f>
        <v>0</v>
      </c>
      <c r="I759" s="108">
        <f t="shared" si="101"/>
        <v>0</v>
      </c>
    </row>
    <row r="760" spans="1:9" s="31" customFormat="1" ht="32.25" hidden="1" customHeight="1" x14ac:dyDescent="0.25">
      <c r="A760" s="113" t="s">
        <v>339</v>
      </c>
      <c r="B760" s="107" t="s">
        <v>484</v>
      </c>
      <c r="C760" s="107" t="s">
        <v>253</v>
      </c>
      <c r="D760" s="107" t="s">
        <v>60</v>
      </c>
      <c r="E760" s="107" t="s">
        <v>674</v>
      </c>
      <c r="F760" s="107" t="s">
        <v>340</v>
      </c>
      <c r="G760" s="108">
        <f>G761</f>
        <v>0</v>
      </c>
      <c r="H760" s="108">
        <f t="shared" si="101"/>
        <v>0</v>
      </c>
      <c r="I760" s="108">
        <f t="shared" si="101"/>
        <v>0</v>
      </c>
    </row>
    <row r="761" spans="1:9" s="31" customFormat="1" ht="32.25" hidden="1" customHeight="1" x14ac:dyDescent="0.25">
      <c r="A761" s="113" t="s">
        <v>341</v>
      </c>
      <c r="B761" s="107" t="s">
        <v>484</v>
      </c>
      <c r="C761" s="107" t="s">
        <v>253</v>
      </c>
      <c r="D761" s="107" t="s">
        <v>60</v>
      </c>
      <c r="E761" s="107" t="s">
        <v>674</v>
      </c>
      <c r="F761" s="107" t="s">
        <v>342</v>
      </c>
      <c r="G761" s="108">
        <f>1.2-1.2</f>
        <v>0</v>
      </c>
      <c r="H761" s="108">
        <v>0</v>
      </c>
      <c r="I761" s="108">
        <v>0</v>
      </c>
    </row>
    <row r="762" spans="1:9" s="31" customFormat="1" ht="32.25" hidden="1" customHeight="1" x14ac:dyDescent="0.25">
      <c r="A762" s="113" t="s">
        <v>644</v>
      </c>
      <c r="B762" s="107" t="s">
        <v>484</v>
      </c>
      <c r="C762" s="107" t="s">
        <v>253</v>
      </c>
      <c r="D762" s="107" t="s">
        <v>60</v>
      </c>
      <c r="E762" s="107" t="s">
        <v>675</v>
      </c>
      <c r="F762" s="107" t="s">
        <v>58</v>
      </c>
      <c r="G762" s="108">
        <f>G763</f>
        <v>0</v>
      </c>
      <c r="H762" s="108">
        <f t="shared" ref="H762:I763" si="102">H763</f>
        <v>0</v>
      </c>
      <c r="I762" s="108">
        <f t="shared" si="102"/>
        <v>0</v>
      </c>
    </row>
    <row r="763" spans="1:9" s="31" customFormat="1" ht="32.25" hidden="1" customHeight="1" x14ac:dyDescent="0.25">
      <c r="A763" s="113" t="s">
        <v>339</v>
      </c>
      <c r="B763" s="107" t="s">
        <v>484</v>
      </c>
      <c r="C763" s="107" t="s">
        <v>253</v>
      </c>
      <c r="D763" s="107" t="s">
        <v>60</v>
      </c>
      <c r="E763" s="107" t="s">
        <v>675</v>
      </c>
      <c r="F763" s="107" t="s">
        <v>340</v>
      </c>
      <c r="G763" s="108">
        <f>G764</f>
        <v>0</v>
      </c>
      <c r="H763" s="108">
        <f t="shared" si="102"/>
        <v>0</v>
      </c>
      <c r="I763" s="108">
        <f t="shared" si="102"/>
        <v>0</v>
      </c>
    </row>
    <row r="764" spans="1:9" s="31" customFormat="1" ht="32.25" hidden="1" customHeight="1" x14ac:dyDescent="0.25">
      <c r="A764" s="113" t="s">
        <v>341</v>
      </c>
      <c r="B764" s="107" t="s">
        <v>484</v>
      </c>
      <c r="C764" s="107" t="s">
        <v>253</v>
      </c>
      <c r="D764" s="107" t="s">
        <v>60</v>
      </c>
      <c r="E764" s="107" t="s">
        <v>675</v>
      </c>
      <c r="F764" s="107" t="s">
        <v>342</v>
      </c>
      <c r="G764" s="108">
        <f>23.7-23.7</f>
        <v>0</v>
      </c>
      <c r="H764" s="132">
        <v>0</v>
      </c>
      <c r="I764" s="132">
        <v>0</v>
      </c>
    </row>
    <row r="765" spans="1:9" s="31" customFormat="1" ht="32.25" hidden="1" customHeight="1" x14ac:dyDescent="0.25">
      <c r="A765" s="113" t="s">
        <v>676</v>
      </c>
      <c r="B765" s="107" t="s">
        <v>484</v>
      </c>
      <c r="C765" s="107" t="s">
        <v>253</v>
      </c>
      <c r="D765" s="107" t="s">
        <v>60</v>
      </c>
      <c r="E765" s="107" t="s">
        <v>677</v>
      </c>
      <c r="F765" s="107" t="s">
        <v>58</v>
      </c>
      <c r="G765" s="108">
        <f>G766</f>
        <v>0</v>
      </c>
      <c r="H765" s="132">
        <v>0</v>
      </c>
      <c r="I765" s="132">
        <v>0</v>
      </c>
    </row>
    <row r="766" spans="1:9" s="31" customFormat="1" ht="32.25" hidden="1" customHeight="1" x14ac:dyDescent="0.25">
      <c r="A766" s="113" t="s">
        <v>339</v>
      </c>
      <c r="B766" s="107" t="s">
        <v>484</v>
      </c>
      <c r="C766" s="107" t="s">
        <v>253</v>
      </c>
      <c r="D766" s="107" t="s">
        <v>60</v>
      </c>
      <c r="E766" s="107" t="s">
        <v>677</v>
      </c>
      <c r="F766" s="107" t="s">
        <v>340</v>
      </c>
      <c r="G766" s="108">
        <f>G767</f>
        <v>0</v>
      </c>
      <c r="H766" s="132">
        <v>0</v>
      </c>
      <c r="I766" s="132">
        <v>0</v>
      </c>
    </row>
    <row r="767" spans="1:9" s="31" customFormat="1" ht="25.5" hidden="1" customHeight="1" x14ac:dyDescent="0.25">
      <c r="A767" s="113" t="s">
        <v>341</v>
      </c>
      <c r="B767" s="107" t="s">
        <v>484</v>
      </c>
      <c r="C767" s="107" t="s">
        <v>253</v>
      </c>
      <c r="D767" s="107" t="s">
        <v>60</v>
      </c>
      <c r="E767" s="107" t="s">
        <v>677</v>
      </c>
      <c r="F767" s="107" t="s">
        <v>342</v>
      </c>
      <c r="G767" s="108"/>
      <c r="H767" s="132"/>
      <c r="I767" s="132"/>
    </row>
    <row r="768" spans="1:9" s="31" customFormat="1" ht="84" customHeight="1" x14ac:dyDescent="0.25">
      <c r="A768" s="113" t="s">
        <v>798</v>
      </c>
      <c r="B768" s="107" t="s">
        <v>484</v>
      </c>
      <c r="C768" s="107" t="s">
        <v>253</v>
      </c>
      <c r="D768" s="107" t="s">
        <v>60</v>
      </c>
      <c r="E768" s="107" t="s">
        <v>799</v>
      </c>
      <c r="F768" s="107" t="s">
        <v>58</v>
      </c>
      <c r="G768" s="108">
        <v>0</v>
      </c>
      <c r="H768" s="108">
        <v>0</v>
      </c>
      <c r="I768" s="108">
        <f>I769</f>
        <v>1260.7</v>
      </c>
    </row>
    <row r="769" spans="1:9" s="31" customFormat="1" ht="25.5" customHeight="1" x14ac:dyDescent="0.25">
      <c r="A769" s="113" t="s">
        <v>346</v>
      </c>
      <c r="B769" s="107" t="s">
        <v>484</v>
      </c>
      <c r="C769" s="107" t="s">
        <v>253</v>
      </c>
      <c r="D769" s="107" t="s">
        <v>60</v>
      </c>
      <c r="E769" s="107" t="s">
        <v>800</v>
      </c>
      <c r="F769" s="107" t="s">
        <v>58</v>
      </c>
      <c r="G769" s="108">
        <v>0</v>
      </c>
      <c r="H769" s="108">
        <v>0</v>
      </c>
      <c r="I769" s="108">
        <f>I770</f>
        <v>1260.7</v>
      </c>
    </row>
    <row r="770" spans="1:9" s="31" customFormat="1" ht="25.5" customHeight="1" x14ac:dyDescent="0.25">
      <c r="A770" s="113" t="s">
        <v>339</v>
      </c>
      <c r="B770" s="107" t="s">
        <v>484</v>
      </c>
      <c r="C770" s="107" t="s">
        <v>253</v>
      </c>
      <c r="D770" s="107" t="s">
        <v>60</v>
      </c>
      <c r="E770" s="107" t="s">
        <v>800</v>
      </c>
      <c r="F770" s="107" t="s">
        <v>340</v>
      </c>
      <c r="G770" s="108">
        <v>0</v>
      </c>
      <c r="H770" s="108">
        <v>0</v>
      </c>
      <c r="I770" s="108">
        <f>I771</f>
        <v>1260.7</v>
      </c>
    </row>
    <row r="771" spans="1:9" s="31" customFormat="1" ht="25.5" customHeight="1" x14ac:dyDescent="0.25">
      <c r="A771" s="113" t="s">
        <v>341</v>
      </c>
      <c r="B771" s="107" t="s">
        <v>484</v>
      </c>
      <c r="C771" s="107" t="s">
        <v>253</v>
      </c>
      <c r="D771" s="107" t="s">
        <v>60</v>
      </c>
      <c r="E771" s="107" t="s">
        <v>800</v>
      </c>
      <c r="F771" s="107" t="s">
        <v>342</v>
      </c>
      <c r="G771" s="108">
        <v>0</v>
      </c>
      <c r="H771" s="108">
        <v>0</v>
      </c>
      <c r="I771" s="108">
        <v>1260.7</v>
      </c>
    </row>
    <row r="772" spans="1:9" s="31" customFormat="1" ht="25.5" hidden="1" customHeight="1" x14ac:dyDescent="0.25">
      <c r="A772" s="113"/>
      <c r="B772" s="107"/>
      <c r="C772" s="107"/>
      <c r="D772" s="107"/>
      <c r="E772" s="107"/>
      <c r="F772" s="107"/>
      <c r="G772" s="108"/>
      <c r="H772" s="132"/>
      <c r="I772" s="132"/>
    </row>
    <row r="773" spans="1:9" s="31" customFormat="1" ht="25.5" hidden="1" customHeight="1" x14ac:dyDescent="0.25">
      <c r="A773" s="113"/>
      <c r="B773" s="107"/>
      <c r="C773" s="107"/>
      <c r="D773" s="107"/>
      <c r="E773" s="107"/>
      <c r="F773" s="107"/>
      <c r="G773" s="108"/>
      <c r="H773" s="132"/>
      <c r="I773" s="132"/>
    </row>
    <row r="774" spans="1:9" s="33" customFormat="1" ht="15" x14ac:dyDescent="0.25">
      <c r="A774" s="113" t="s">
        <v>496</v>
      </c>
      <c r="B774" s="107" t="s">
        <v>497</v>
      </c>
      <c r="C774" s="107" t="s">
        <v>56</v>
      </c>
      <c r="D774" s="107" t="s">
        <v>56</v>
      </c>
      <c r="E774" s="107" t="s">
        <v>57</v>
      </c>
      <c r="F774" s="107" t="s">
        <v>58</v>
      </c>
      <c r="G774" s="108">
        <f t="shared" ref="G774:I775" si="103">G775</f>
        <v>5643.0999999999995</v>
      </c>
      <c r="H774" s="108">
        <f t="shared" si="103"/>
        <v>5041.9899999999989</v>
      </c>
      <c r="I774" s="108">
        <f t="shared" si="103"/>
        <v>4933.0999999999985</v>
      </c>
    </row>
    <row r="775" spans="1:9" s="33" customFormat="1" ht="15" x14ac:dyDescent="0.25">
      <c r="A775" s="113" t="s">
        <v>399</v>
      </c>
      <c r="B775" s="107" t="s">
        <v>497</v>
      </c>
      <c r="C775" s="107" t="s">
        <v>400</v>
      </c>
      <c r="D775" s="107" t="s">
        <v>56</v>
      </c>
      <c r="E775" s="107" t="s">
        <v>57</v>
      </c>
      <c r="F775" s="107" t="s">
        <v>58</v>
      </c>
      <c r="G775" s="108">
        <f t="shared" si="103"/>
        <v>5643.0999999999995</v>
      </c>
      <c r="H775" s="108">
        <f t="shared" si="103"/>
        <v>5041.9899999999989</v>
      </c>
      <c r="I775" s="108">
        <f t="shared" si="103"/>
        <v>4933.0999999999985</v>
      </c>
    </row>
    <row r="776" spans="1:9" s="33" customFormat="1" ht="15" x14ac:dyDescent="0.25">
      <c r="A776" s="113" t="s">
        <v>401</v>
      </c>
      <c r="B776" s="107" t="s">
        <v>497</v>
      </c>
      <c r="C776" s="107" t="s">
        <v>400</v>
      </c>
      <c r="D776" s="107" t="s">
        <v>55</v>
      </c>
      <c r="E776" s="107" t="s">
        <v>57</v>
      </c>
      <c r="F776" s="107" t="s">
        <v>58</v>
      </c>
      <c r="G776" s="108">
        <f>G777+G811+G821+G826</f>
        <v>5643.0999999999995</v>
      </c>
      <c r="H776" s="108">
        <f>H777+H811+H821+H826+H817</f>
        <v>5041.9899999999989</v>
      </c>
      <c r="I776" s="108">
        <f>I777+I811+I821+I826</f>
        <v>4933.0999999999985</v>
      </c>
    </row>
    <row r="777" spans="1:9" s="33" customFormat="1" ht="32.25" customHeight="1" x14ac:dyDescent="0.25">
      <c r="A777" s="113" t="s">
        <v>794</v>
      </c>
      <c r="B777" s="107" t="s">
        <v>497</v>
      </c>
      <c r="C777" s="107" t="s">
        <v>400</v>
      </c>
      <c r="D777" s="107" t="s">
        <v>55</v>
      </c>
      <c r="E777" s="107" t="s">
        <v>410</v>
      </c>
      <c r="F777" s="107" t="s">
        <v>58</v>
      </c>
      <c r="G777" s="108">
        <f>G778+G801</f>
        <v>5553.5999999999995</v>
      </c>
      <c r="H777" s="108">
        <f>H778+H801</f>
        <v>4958.8899999999994</v>
      </c>
      <c r="I777" s="108">
        <f>I778+I801</f>
        <v>4927.1999999999989</v>
      </c>
    </row>
    <row r="778" spans="1:9" s="33" customFormat="1" ht="30.75" customHeight="1" x14ac:dyDescent="0.25">
      <c r="A778" s="113" t="s">
        <v>411</v>
      </c>
      <c r="B778" s="107" t="s">
        <v>497</v>
      </c>
      <c r="C778" s="107" t="s">
        <v>400</v>
      </c>
      <c r="D778" s="107" t="s">
        <v>55</v>
      </c>
      <c r="E778" s="107" t="s">
        <v>412</v>
      </c>
      <c r="F778" s="107" t="s">
        <v>58</v>
      </c>
      <c r="G778" s="108">
        <f>G779+G790+G787+G782+G793+G796</f>
        <v>4942.5999999999995</v>
      </c>
      <c r="H778" s="108">
        <f>H779+H782+H787+H790</f>
        <v>4660.49</v>
      </c>
      <c r="I778" s="108">
        <f>I779+I790+I787+I782</f>
        <v>4628.7999999999993</v>
      </c>
    </row>
    <row r="779" spans="1:9" s="33" customFormat="1" ht="31.5" customHeight="1" x14ac:dyDescent="0.25">
      <c r="A779" s="113" t="s">
        <v>190</v>
      </c>
      <c r="B779" s="107" t="s">
        <v>497</v>
      </c>
      <c r="C779" s="107" t="s">
        <v>400</v>
      </c>
      <c r="D779" s="107" t="s">
        <v>55</v>
      </c>
      <c r="E779" s="107" t="s">
        <v>413</v>
      </c>
      <c r="F779" s="107" t="s">
        <v>58</v>
      </c>
      <c r="G779" s="108">
        <f>G780+G785</f>
        <v>3986.8999999999996</v>
      </c>
      <c r="H779" s="108">
        <f>H780+H785</f>
        <v>3477.99</v>
      </c>
      <c r="I779" s="108">
        <f>I780+I785</f>
        <v>3591.6</v>
      </c>
    </row>
    <row r="780" spans="1:9" s="33" customFormat="1" ht="74.25" customHeight="1" x14ac:dyDescent="0.25">
      <c r="A780" s="113" t="s">
        <v>67</v>
      </c>
      <c r="B780" s="107" t="s">
        <v>497</v>
      </c>
      <c r="C780" s="107" t="s">
        <v>400</v>
      </c>
      <c r="D780" s="107" t="s">
        <v>55</v>
      </c>
      <c r="E780" s="107" t="s">
        <v>413</v>
      </c>
      <c r="F780" s="107" t="s">
        <v>68</v>
      </c>
      <c r="G780" s="108">
        <f>G781</f>
        <v>3322.1</v>
      </c>
      <c r="H780" s="108">
        <f>H781</f>
        <v>3477.99</v>
      </c>
      <c r="I780" s="108">
        <f>I781</f>
        <v>3591.6</v>
      </c>
    </row>
    <row r="781" spans="1:9" s="33" customFormat="1" ht="22.5" customHeight="1" x14ac:dyDescent="0.25">
      <c r="A781" s="113" t="s">
        <v>192</v>
      </c>
      <c r="B781" s="107" t="s">
        <v>497</v>
      </c>
      <c r="C781" s="107" t="s">
        <v>400</v>
      </c>
      <c r="D781" s="107" t="s">
        <v>55</v>
      </c>
      <c r="E781" s="107" t="s">
        <v>413</v>
      </c>
      <c r="F781" s="107" t="s">
        <v>193</v>
      </c>
      <c r="G781" s="108">
        <f>3185.9+104.6+31.6</f>
        <v>3322.1</v>
      </c>
      <c r="H781" s="108">
        <v>3477.99</v>
      </c>
      <c r="I781" s="108">
        <v>3591.6</v>
      </c>
    </row>
    <row r="782" spans="1:9" s="33" customFormat="1" ht="60.75" customHeight="1" x14ac:dyDescent="0.25">
      <c r="A782" s="113" t="s">
        <v>685</v>
      </c>
      <c r="B782" s="107" t="s">
        <v>497</v>
      </c>
      <c r="C782" s="107" t="s">
        <v>400</v>
      </c>
      <c r="D782" s="107" t="s">
        <v>55</v>
      </c>
      <c r="E782" s="107" t="s">
        <v>730</v>
      </c>
      <c r="F782" s="107" t="s">
        <v>58</v>
      </c>
      <c r="G782" s="108">
        <f>G783</f>
        <v>25.499999999999993</v>
      </c>
      <c r="H782" s="108">
        <f t="shared" ref="H782:I783" si="104">H783</f>
        <v>184.3</v>
      </c>
      <c r="I782" s="108">
        <f t="shared" si="104"/>
        <v>198</v>
      </c>
    </row>
    <row r="783" spans="1:9" s="33" customFormat="1" ht="69.75" customHeight="1" x14ac:dyDescent="0.25">
      <c r="A783" s="113" t="s">
        <v>67</v>
      </c>
      <c r="B783" s="107" t="s">
        <v>497</v>
      </c>
      <c r="C783" s="107" t="s">
        <v>400</v>
      </c>
      <c r="D783" s="107" t="s">
        <v>55</v>
      </c>
      <c r="E783" s="107" t="s">
        <v>730</v>
      </c>
      <c r="F783" s="107" t="s">
        <v>68</v>
      </c>
      <c r="G783" s="108">
        <f>G784</f>
        <v>25.499999999999993</v>
      </c>
      <c r="H783" s="108">
        <f t="shared" si="104"/>
        <v>184.3</v>
      </c>
      <c r="I783" s="108">
        <f t="shared" si="104"/>
        <v>198</v>
      </c>
    </row>
    <row r="784" spans="1:9" s="33" customFormat="1" ht="22.5" customHeight="1" x14ac:dyDescent="0.25">
      <c r="A784" s="113" t="s">
        <v>192</v>
      </c>
      <c r="B784" s="107" t="s">
        <v>497</v>
      </c>
      <c r="C784" s="107" t="s">
        <v>400</v>
      </c>
      <c r="D784" s="107" t="s">
        <v>55</v>
      </c>
      <c r="E784" s="107" t="s">
        <v>730</v>
      </c>
      <c r="F784" s="107" t="s">
        <v>193</v>
      </c>
      <c r="G784" s="108">
        <f>161.7-104.6-31.6</f>
        <v>25.499999999999993</v>
      </c>
      <c r="H784" s="108">
        <v>184.3</v>
      </c>
      <c r="I784" s="108">
        <v>198</v>
      </c>
    </row>
    <row r="785" spans="1:9" s="33" customFormat="1" ht="30" customHeight="1" x14ac:dyDescent="0.25">
      <c r="A785" s="113" t="s">
        <v>77</v>
      </c>
      <c r="B785" s="107" t="s">
        <v>497</v>
      </c>
      <c r="C785" s="107" t="s">
        <v>400</v>
      </c>
      <c r="D785" s="107" t="s">
        <v>55</v>
      </c>
      <c r="E785" s="107" t="s">
        <v>413</v>
      </c>
      <c r="F785" s="107" t="s">
        <v>78</v>
      </c>
      <c r="G785" s="108">
        <f>G786</f>
        <v>664.8</v>
      </c>
      <c r="H785" s="108">
        <f>H786</f>
        <v>0</v>
      </c>
      <c r="I785" s="108">
        <f>I786</f>
        <v>0</v>
      </c>
    </row>
    <row r="786" spans="1:9" s="33" customFormat="1" ht="26.25" x14ac:dyDescent="0.25">
      <c r="A786" s="113" t="s">
        <v>208</v>
      </c>
      <c r="B786" s="107" t="s">
        <v>497</v>
      </c>
      <c r="C786" s="107" t="s">
        <v>400</v>
      </c>
      <c r="D786" s="107" t="s">
        <v>55</v>
      </c>
      <c r="E786" s="107" t="s">
        <v>413</v>
      </c>
      <c r="F786" s="107" t="s">
        <v>80</v>
      </c>
      <c r="G786" s="108">
        <v>664.8</v>
      </c>
      <c r="H786" s="108">
        <v>0</v>
      </c>
      <c r="I786" s="108">
        <v>0</v>
      </c>
    </row>
    <row r="787" spans="1:9" s="33" customFormat="1" ht="39" x14ac:dyDescent="0.25">
      <c r="A787" s="113" t="s">
        <v>726</v>
      </c>
      <c r="B787" s="107" t="s">
        <v>497</v>
      </c>
      <c r="C787" s="107" t="s">
        <v>400</v>
      </c>
      <c r="D787" s="107" t="s">
        <v>55</v>
      </c>
      <c r="E787" s="107" t="s">
        <v>729</v>
      </c>
      <c r="F787" s="107" t="s">
        <v>58</v>
      </c>
      <c r="G787" s="108">
        <f t="shared" ref="G787:I788" si="105">G788</f>
        <v>485</v>
      </c>
      <c r="H787" s="108">
        <f t="shared" si="105"/>
        <v>553</v>
      </c>
      <c r="I787" s="108">
        <f t="shared" si="105"/>
        <v>594</v>
      </c>
    </row>
    <row r="788" spans="1:9" s="33" customFormat="1" ht="69" customHeight="1" x14ac:dyDescent="0.25">
      <c r="A788" s="113" t="s">
        <v>67</v>
      </c>
      <c r="B788" s="107" t="s">
        <v>497</v>
      </c>
      <c r="C788" s="107" t="s">
        <v>400</v>
      </c>
      <c r="D788" s="107" t="s">
        <v>55</v>
      </c>
      <c r="E788" s="107" t="s">
        <v>729</v>
      </c>
      <c r="F788" s="107" t="s">
        <v>68</v>
      </c>
      <c r="G788" s="108">
        <f t="shared" si="105"/>
        <v>485</v>
      </c>
      <c r="H788" s="108">
        <f t="shared" si="105"/>
        <v>553</v>
      </c>
      <c r="I788" s="108">
        <f t="shared" si="105"/>
        <v>594</v>
      </c>
    </row>
    <row r="789" spans="1:9" s="33" customFormat="1" ht="15" x14ac:dyDescent="0.25">
      <c r="A789" s="113" t="s">
        <v>192</v>
      </c>
      <c r="B789" s="107" t="s">
        <v>497</v>
      </c>
      <c r="C789" s="107" t="s">
        <v>400</v>
      </c>
      <c r="D789" s="107" t="s">
        <v>55</v>
      </c>
      <c r="E789" s="107" t="s">
        <v>729</v>
      </c>
      <c r="F789" s="107" t="s">
        <v>193</v>
      </c>
      <c r="G789" s="108">
        <v>485</v>
      </c>
      <c r="H789" s="108">
        <v>553</v>
      </c>
      <c r="I789" s="108">
        <v>594</v>
      </c>
    </row>
    <row r="790" spans="1:9" s="33" customFormat="1" ht="55.5" customHeight="1" x14ac:dyDescent="0.25">
      <c r="A790" s="113" t="s">
        <v>188</v>
      </c>
      <c r="B790" s="107" t="s">
        <v>497</v>
      </c>
      <c r="C790" s="107" t="s">
        <v>400</v>
      </c>
      <c r="D790" s="107" t="s">
        <v>55</v>
      </c>
      <c r="E790" s="107" t="s">
        <v>414</v>
      </c>
      <c r="F790" s="107" t="s">
        <v>58</v>
      </c>
      <c r="G790" s="108">
        <f t="shared" ref="G790:I791" si="106">G791</f>
        <v>445.2</v>
      </c>
      <c r="H790" s="108">
        <f t="shared" si="106"/>
        <v>445.2</v>
      </c>
      <c r="I790" s="108">
        <f t="shared" si="106"/>
        <v>245.2</v>
      </c>
    </row>
    <row r="791" spans="1:9" s="33" customFormat="1" ht="15" x14ac:dyDescent="0.25">
      <c r="A791" s="113" t="s">
        <v>81</v>
      </c>
      <c r="B791" s="107" t="s">
        <v>497</v>
      </c>
      <c r="C791" s="107" t="s">
        <v>400</v>
      </c>
      <c r="D791" s="107" t="s">
        <v>55</v>
      </c>
      <c r="E791" s="107" t="s">
        <v>414</v>
      </c>
      <c r="F791" s="107" t="s">
        <v>82</v>
      </c>
      <c r="G791" s="108">
        <f t="shared" si="106"/>
        <v>445.2</v>
      </c>
      <c r="H791" s="108">
        <f t="shared" si="106"/>
        <v>445.2</v>
      </c>
      <c r="I791" s="108">
        <f t="shared" si="106"/>
        <v>245.2</v>
      </c>
    </row>
    <row r="792" spans="1:9" s="33" customFormat="1" ht="15" x14ac:dyDescent="0.25">
      <c r="A792" s="113" t="s">
        <v>83</v>
      </c>
      <c r="B792" s="107" t="s">
        <v>497</v>
      </c>
      <c r="C792" s="107" t="s">
        <v>400</v>
      </c>
      <c r="D792" s="107" t="s">
        <v>55</v>
      </c>
      <c r="E792" s="107" t="s">
        <v>414</v>
      </c>
      <c r="F792" s="107" t="s">
        <v>84</v>
      </c>
      <c r="G792" s="108">
        <v>445.2</v>
      </c>
      <c r="H792" s="108">
        <v>445.2</v>
      </c>
      <c r="I792" s="108">
        <v>245.2</v>
      </c>
    </row>
    <row r="793" spans="1:9" s="33" customFormat="1" ht="26.25" hidden="1" x14ac:dyDescent="0.25">
      <c r="A793" s="113" t="s">
        <v>678</v>
      </c>
      <c r="B793" s="107" t="s">
        <v>497</v>
      </c>
      <c r="C793" s="107" t="s">
        <v>400</v>
      </c>
      <c r="D793" s="107" t="s">
        <v>55</v>
      </c>
      <c r="E793" s="107" t="s">
        <v>679</v>
      </c>
      <c r="F793" s="107" t="s">
        <v>58</v>
      </c>
      <c r="G793" s="108">
        <f>G794</f>
        <v>0</v>
      </c>
      <c r="H793" s="108">
        <v>0</v>
      </c>
      <c r="I793" s="108">
        <v>0</v>
      </c>
    </row>
    <row r="794" spans="1:9" s="33" customFormat="1" ht="26.25" hidden="1" x14ac:dyDescent="0.25">
      <c r="A794" s="113" t="s">
        <v>77</v>
      </c>
      <c r="B794" s="107" t="s">
        <v>497</v>
      </c>
      <c r="C794" s="107" t="s">
        <v>400</v>
      </c>
      <c r="D794" s="107" t="s">
        <v>55</v>
      </c>
      <c r="E794" s="107" t="s">
        <v>679</v>
      </c>
      <c r="F794" s="107" t="s">
        <v>78</v>
      </c>
      <c r="G794" s="108">
        <f>G795</f>
        <v>0</v>
      </c>
      <c r="H794" s="108">
        <v>0</v>
      </c>
      <c r="I794" s="108">
        <v>0</v>
      </c>
    </row>
    <row r="795" spans="1:9" s="33" customFormat="1" ht="26.25" hidden="1" x14ac:dyDescent="0.25">
      <c r="A795" s="113" t="s">
        <v>208</v>
      </c>
      <c r="B795" s="107" t="s">
        <v>497</v>
      </c>
      <c r="C795" s="107" t="s">
        <v>400</v>
      </c>
      <c r="D795" s="107" t="s">
        <v>55</v>
      </c>
      <c r="E795" s="107" t="s">
        <v>679</v>
      </c>
      <c r="F795" s="107" t="s">
        <v>80</v>
      </c>
      <c r="G795" s="108"/>
      <c r="H795" s="108"/>
      <c r="I795" s="108"/>
    </row>
    <row r="796" spans="1:9" s="33" customFormat="1" ht="39" hidden="1" x14ac:dyDescent="0.25">
      <c r="A796" s="113" t="s">
        <v>642</v>
      </c>
      <c r="B796" s="107" t="s">
        <v>497</v>
      </c>
      <c r="C796" s="107" t="s">
        <v>400</v>
      </c>
      <c r="D796" s="107" t="s">
        <v>55</v>
      </c>
      <c r="E796" s="107" t="s">
        <v>680</v>
      </c>
      <c r="F796" s="107" t="s">
        <v>58</v>
      </c>
      <c r="G796" s="108">
        <f>G797+G799</f>
        <v>0</v>
      </c>
      <c r="H796" s="108">
        <v>0</v>
      </c>
      <c r="I796" s="108">
        <v>0</v>
      </c>
    </row>
    <row r="797" spans="1:9" s="33" customFormat="1" ht="26.25" hidden="1" x14ac:dyDescent="0.25">
      <c r="A797" s="113" t="s">
        <v>77</v>
      </c>
      <c r="B797" s="107" t="s">
        <v>497</v>
      </c>
      <c r="C797" s="107" t="s">
        <v>400</v>
      </c>
      <c r="D797" s="107" t="s">
        <v>55</v>
      </c>
      <c r="E797" s="107" t="s">
        <v>680</v>
      </c>
      <c r="F797" s="107" t="s">
        <v>78</v>
      </c>
      <c r="G797" s="108">
        <f>G798</f>
        <v>0</v>
      </c>
      <c r="H797" s="108">
        <v>0</v>
      </c>
      <c r="I797" s="108">
        <v>0</v>
      </c>
    </row>
    <row r="798" spans="1:9" s="33" customFormat="1" ht="26.25" hidden="1" x14ac:dyDescent="0.25">
      <c r="A798" s="113" t="s">
        <v>208</v>
      </c>
      <c r="B798" s="107" t="s">
        <v>497</v>
      </c>
      <c r="C798" s="107" t="s">
        <v>400</v>
      </c>
      <c r="D798" s="107" t="s">
        <v>55</v>
      </c>
      <c r="E798" s="107" t="s">
        <v>680</v>
      </c>
      <c r="F798" s="107" t="s">
        <v>80</v>
      </c>
      <c r="G798" s="108"/>
      <c r="H798" s="108"/>
      <c r="I798" s="108"/>
    </row>
    <row r="799" spans="1:9" s="33" customFormat="1" ht="15" hidden="1" x14ac:dyDescent="0.25">
      <c r="A799" s="113" t="s">
        <v>81</v>
      </c>
      <c r="B799" s="107" t="s">
        <v>497</v>
      </c>
      <c r="C799" s="107" t="s">
        <v>400</v>
      </c>
      <c r="D799" s="107" t="s">
        <v>55</v>
      </c>
      <c r="E799" s="107" t="s">
        <v>680</v>
      </c>
      <c r="F799" s="107" t="s">
        <v>82</v>
      </c>
      <c r="G799" s="108">
        <f>G800</f>
        <v>0</v>
      </c>
      <c r="H799" s="108">
        <v>0</v>
      </c>
      <c r="I799" s="108">
        <v>0</v>
      </c>
    </row>
    <row r="800" spans="1:9" s="33" customFormat="1" ht="15" hidden="1" x14ac:dyDescent="0.25">
      <c r="A800" s="113" t="s">
        <v>83</v>
      </c>
      <c r="B800" s="107" t="s">
        <v>497</v>
      </c>
      <c r="C800" s="107" t="s">
        <v>400</v>
      </c>
      <c r="D800" s="107" t="s">
        <v>55</v>
      </c>
      <c r="E800" s="107" t="s">
        <v>680</v>
      </c>
      <c r="F800" s="107" t="s">
        <v>84</v>
      </c>
      <c r="G800" s="108"/>
      <c r="H800" s="108"/>
      <c r="I800" s="108"/>
    </row>
    <row r="801" spans="1:9" s="33" customFormat="1" ht="39" customHeight="1" x14ac:dyDescent="0.25">
      <c r="A801" s="113" t="s">
        <v>415</v>
      </c>
      <c r="B801" s="107" t="s">
        <v>497</v>
      </c>
      <c r="C801" s="107" t="s">
        <v>400</v>
      </c>
      <c r="D801" s="107" t="s">
        <v>55</v>
      </c>
      <c r="E801" s="107" t="s">
        <v>416</v>
      </c>
      <c r="F801" s="107" t="s">
        <v>58</v>
      </c>
      <c r="G801" s="108">
        <f>G802</f>
        <v>611</v>
      </c>
      <c r="H801" s="108">
        <f t="shared" ref="H801:I803" si="107">H802</f>
        <v>298.39999999999998</v>
      </c>
      <c r="I801" s="108">
        <f t="shared" si="107"/>
        <v>298.39999999999998</v>
      </c>
    </row>
    <row r="802" spans="1:9" s="33" customFormat="1" ht="26.25" x14ac:dyDescent="0.25">
      <c r="A802" s="113" t="s">
        <v>190</v>
      </c>
      <c r="B802" s="107" t="s">
        <v>497</v>
      </c>
      <c r="C802" s="107" t="s">
        <v>400</v>
      </c>
      <c r="D802" s="107" t="s">
        <v>55</v>
      </c>
      <c r="E802" s="107" t="s">
        <v>417</v>
      </c>
      <c r="F802" s="107" t="s">
        <v>58</v>
      </c>
      <c r="G802" s="108">
        <f>G803</f>
        <v>611</v>
      </c>
      <c r="H802" s="108">
        <f t="shared" si="107"/>
        <v>298.39999999999998</v>
      </c>
      <c r="I802" s="108">
        <f t="shared" si="107"/>
        <v>298.39999999999998</v>
      </c>
    </row>
    <row r="803" spans="1:9" s="31" customFormat="1" ht="26.25" x14ac:dyDescent="0.25">
      <c r="A803" s="113" t="s">
        <v>77</v>
      </c>
      <c r="B803" s="107" t="s">
        <v>497</v>
      </c>
      <c r="C803" s="107" t="s">
        <v>400</v>
      </c>
      <c r="D803" s="107" t="s">
        <v>55</v>
      </c>
      <c r="E803" s="107" t="s">
        <v>417</v>
      </c>
      <c r="F803" s="107" t="s">
        <v>78</v>
      </c>
      <c r="G803" s="108">
        <f>G804</f>
        <v>611</v>
      </c>
      <c r="H803" s="108">
        <f t="shared" si="107"/>
        <v>298.39999999999998</v>
      </c>
      <c r="I803" s="108">
        <f t="shared" si="107"/>
        <v>298.39999999999998</v>
      </c>
    </row>
    <row r="804" spans="1:9" s="31" customFormat="1" ht="26.25" x14ac:dyDescent="0.25">
      <c r="A804" s="113" t="s">
        <v>208</v>
      </c>
      <c r="B804" s="107" t="s">
        <v>497</v>
      </c>
      <c r="C804" s="107" t="s">
        <v>400</v>
      </c>
      <c r="D804" s="107" t="s">
        <v>55</v>
      </c>
      <c r="E804" s="107" t="s">
        <v>417</v>
      </c>
      <c r="F804" s="107" t="s">
        <v>80</v>
      </c>
      <c r="G804" s="108">
        <v>611</v>
      </c>
      <c r="H804" s="108">
        <f>398.4-100</f>
        <v>298.39999999999998</v>
      </c>
      <c r="I804" s="108">
        <v>298.39999999999998</v>
      </c>
    </row>
    <row r="805" spans="1:9" s="31" customFormat="1" ht="15" hidden="1" x14ac:dyDescent="0.25">
      <c r="A805" s="113"/>
      <c r="B805" s="107"/>
      <c r="C805" s="107"/>
      <c r="D805" s="107"/>
      <c r="E805" s="107"/>
      <c r="F805" s="107"/>
      <c r="G805" s="108"/>
      <c r="H805" s="108"/>
      <c r="I805" s="108"/>
    </row>
    <row r="806" spans="1:9" s="31" customFormat="1" ht="15" hidden="1" x14ac:dyDescent="0.25">
      <c r="A806" s="113"/>
      <c r="B806" s="107"/>
      <c r="C806" s="107"/>
      <c r="D806" s="107"/>
      <c r="E806" s="107"/>
      <c r="F806" s="107"/>
      <c r="G806" s="108"/>
      <c r="H806" s="108"/>
      <c r="I806" s="108"/>
    </row>
    <row r="807" spans="1:9" s="31" customFormat="1" ht="15" hidden="1" x14ac:dyDescent="0.25">
      <c r="A807" s="113"/>
      <c r="B807" s="107"/>
      <c r="C807" s="107"/>
      <c r="D807" s="107"/>
      <c r="E807" s="107"/>
      <c r="F807" s="107"/>
      <c r="G807" s="108"/>
      <c r="H807" s="108"/>
      <c r="I807" s="108"/>
    </row>
    <row r="808" spans="1:9" s="31" customFormat="1" ht="15" hidden="1" x14ac:dyDescent="0.25">
      <c r="A808" s="113"/>
      <c r="B808" s="107"/>
      <c r="C808" s="107"/>
      <c r="D808" s="107"/>
      <c r="E808" s="107"/>
      <c r="F808" s="107"/>
      <c r="G808" s="108"/>
      <c r="H808" s="108"/>
      <c r="I808" s="108"/>
    </row>
    <row r="809" spans="1:9" s="31" customFormat="1" ht="15" hidden="1" x14ac:dyDescent="0.25">
      <c r="A809" s="113"/>
      <c r="B809" s="107"/>
      <c r="C809" s="107"/>
      <c r="D809" s="107"/>
      <c r="E809" s="107"/>
      <c r="F809" s="107"/>
      <c r="G809" s="108"/>
      <c r="H809" s="108"/>
      <c r="I809" s="108"/>
    </row>
    <row r="810" spans="1:9" s="31" customFormat="1" ht="15" hidden="1" x14ac:dyDescent="0.25">
      <c r="A810" s="113"/>
      <c r="B810" s="107"/>
      <c r="C810" s="107"/>
      <c r="D810" s="107"/>
      <c r="E810" s="107"/>
      <c r="F810" s="107"/>
      <c r="G810" s="108"/>
      <c r="H810" s="108"/>
      <c r="I810" s="108"/>
    </row>
    <row r="811" spans="1:9" s="31" customFormat="1" ht="57" customHeight="1" x14ac:dyDescent="0.25">
      <c r="A811" s="113" t="s">
        <v>157</v>
      </c>
      <c r="B811" s="107" t="s">
        <v>497</v>
      </c>
      <c r="C811" s="107" t="s">
        <v>400</v>
      </c>
      <c r="D811" s="107" t="s">
        <v>55</v>
      </c>
      <c r="E811" s="107" t="s">
        <v>158</v>
      </c>
      <c r="F811" s="107" t="s">
        <v>58</v>
      </c>
      <c r="G811" s="108">
        <f>G812</f>
        <v>83.6</v>
      </c>
      <c r="H811" s="108">
        <f t="shared" ref="H811:I815" si="108">H812</f>
        <v>0</v>
      </c>
      <c r="I811" s="108">
        <f t="shared" si="108"/>
        <v>0</v>
      </c>
    </row>
    <row r="812" spans="1:9" s="31" customFormat="1" ht="43.5" customHeight="1" x14ac:dyDescent="0.25">
      <c r="A812" s="113" t="s">
        <v>159</v>
      </c>
      <c r="B812" s="107" t="s">
        <v>497</v>
      </c>
      <c r="C812" s="107" t="s">
        <v>400</v>
      </c>
      <c r="D812" s="107" t="s">
        <v>55</v>
      </c>
      <c r="E812" s="107" t="s">
        <v>160</v>
      </c>
      <c r="F812" s="107" t="s">
        <v>58</v>
      </c>
      <c r="G812" s="108">
        <f>G813</f>
        <v>83.6</v>
      </c>
      <c r="H812" s="108">
        <f t="shared" si="108"/>
        <v>0</v>
      </c>
      <c r="I812" s="108">
        <f t="shared" si="108"/>
        <v>0</v>
      </c>
    </row>
    <row r="813" spans="1:9" s="31" customFormat="1" ht="42.75" customHeight="1" x14ac:dyDescent="0.25">
      <c r="A813" s="113" t="s">
        <v>161</v>
      </c>
      <c r="B813" s="107" t="s">
        <v>497</v>
      </c>
      <c r="C813" s="107" t="s">
        <v>400</v>
      </c>
      <c r="D813" s="107" t="s">
        <v>55</v>
      </c>
      <c r="E813" s="107" t="s">
        <v>162</v>
      </c>
      <c r="F813" s="107" t="s">
        <v>58</v>
      </c>
      <c r="G813" s="108">
        <f>G814</f>
        <v>83.6</v>
      </c>
      <c r="H813" s="108">
        <f t="shared" si="108"/>
        <v>0</v>
      </c>
      <c r="I813" s="108">
        <f t="shared" si="108"/>
        <v>0</v>
      </c>
    </row>
    <row r="814" spans="1:9" s="31" customFormat="1" ht="21.75" customHeight="1" x14ac:dyDescent="0.25">
      <c r="A814" s="113" t="s">
        <v>134</v>
      </c>
      <c r="B814" s="107" t="s">
        <v>497</v>
      </c>
      <c r="C814" s="107" t="s">
        <v>400</v>
      </c>
      <c r="D814" s="107" t="s">
        <v>55</v>
      </c>
      <c r="E814" s="107" t="s">
        <v>163</v>
      </c>
      <c r="F814" s="107" t="s">
        <v>58</v>
      </c>
      <c r="G814" s="108">
        <f>G815</f>
        <v>83.6</v>
      </c>
      <c r="H814" s="108">
        <f t="shared" si="108"/>
        <v>0</v>
      </c>
      <c r="I814" s="108">
        <f t="shared" si="108"/>
        <v>0</v>
      </c>
    </row>
    <row r="815" spans="1:9" s="31" customFormat="1" ht="30.75" customHeight="1" x14ac:dyDescent="0.25">
      <c r="A815" s="113" t="s">
        <v>77</v>
      </c>
      <c r="B815" s="107" t="s">
        <v>497</v>
      </c>
      <c r="C815" s="107" t="s">
        <v>400</v>
      </c>
      <c r="D815" s="107" t="s">
        <v>55</v>
      </c>
      <c r="E815" s="107" t="s">
        <v>163</v>
      </c>
      <c r="F815" s="107" t="s">
        <v>78</v>
      </c>
      <c r="G815" s="108">
        <f>G816</f>
        <v>83.6</v>
      </c>
      <c r="H815" s="108">
        <f t="shared" si="108"/>
        <v>0</v>
      </c>
      <c r="I815" s="108">
        <f t="shared" si="108"/>
        <v>0</v>
      </c>
    </row>
    <row r="816" spans="1:9" s="31" customFormat="1" ht="32.25" customHeight="1" x14ac:dyDescent="0.25">
      <c r="A816" s="113" t="s">
        <v>79</v>
      </c>
      <c r="B816" s="107" t="s">
        <v>497</v>
      </c>
      <c r="C816" s="107" t="s">
        <v>400</v>
      </c>
      <c r="D816" s="107" t="s">
        <v>55</v>
      </c>
      <c r="E816" s="107" t="s">
        <v>163</v>
      </c>
      <c r="F816" s="107" t="s">
        <v>80</v>
      </c>
      <c r="G816" s="108">
        <v>83.6</v>
      </c>
      <c r="H816" s="108">
        <v>0</v>
      </c>
      <c r="I816" s="108">
        <v>0</v>
      </c>
    </row>
    <row r="817" spans="1:250" s="31" customFormat="1" ht="62.25" customHeight="1" x14ac:dyDescent="0.25">
      <c r="A817" s="113" t="s">
        <v>749</v>
      </c>
      <c r="B817" s="107" t="s">
        <v>497</v>
      </c>
      <c r="C817" s="107" t="s">
        <v>400</v>
      </c>
      <c r="D817" s="107" t="s">
        <v>55</v>
      </c>
      <c r="E817" s="107" t="s">
        <v>746</v>
      </c>
      <c r="F817" s="107" t="s">
        <v>58</v>
      </c>
      <c r="G817" s="108">
        <v>0</v>
      </c>
      <c r="H817" s="108">
        <f>H818</f>
        <v>77.2</v>
      </c>
      <c r="I817" s="108">
        <v>0</v>
      </c>
    </row>
    <row r="818" spans="1:250" s="31" customFormat="1" ht="32.25" customHeight="1" x14ac:dyDescent="0.25">
      <c r="A818" s="113" t="s">
        <v>134</v>
      </c>
      <c r="B818" s="107" t="s">
        <v>497</v>
      </c>
      <c r="C818" s="107" t="s">
        <v>400</v>
      </c>
      <c r="D818" s="107" t="s">
        <v>55</v>
      </c>
      <c r="E818" s="107" t="s">
        <v>747</v>
      </c>
      <c r="F818" s="107" t="s">
        <v>58</v>
      </c>
      <c r="G818" s="108">
        <v>0</v>
      </c>
      <c r="H818" s="108">
        <f>H819</f>
        <v>77.2</v>
      </c>
      <c r="I818" s="108">
        <v>0</v>
      </c>
    </row>
    <row r="819" spans="1:250" s="31" customFormat="1" ht="32.25" customHeight="1" x14ac:dyDescent="0.25">
      <c r="A819" s="113" t="s">
        <v>77</v>
      </c>
      <c r="B819" s="107" t="s">
        <v>497</v>
      </c>
      <c r="C819" s="107" t="s">
        <v>400</v>
      </c>
      <c r="D819" s="107" t="s">
        <v>55</v>
      </c>
      <c r="E819" s="107" t="s">
        <v>747</v>
      </c>
      <c r="F819" s="107" t="s">
        <v>78</v>
      </c>
      <c r="G819" s="108">
        <v>0</v>
      </c>
      <c r="H819" s="108">
        <f>H820</f>
        <v>77.2</v>
      </c>
      <c r="I819" s="108">
        <v>0</v>
      </c>
    </row>
    <row r="820" spans="1:250" s="31" customFormat="1" ht="32.25" customHeight="1" x14ac:dyDescent="0.25">
      <c r="A820" s="113" t="s">
        <v>79</v>
      </c>
      <c r="B820" s="107" t="s">
        <v>497</v>
      </c>
      <c r="C820" s="107" t="s">
        <v>400</v>
      </c>
      <c r="D820" s="107" t="s">
        <v>55</v>
      </c>
      <c r="E820" s="107" t="s">
        <v>747</v>
      </c>
      <c r="F820" s="107" t="s">
        <v>80</v>
      </c>
      <c r="G820" s="108">
        <v>0</v>
      </c>
      <c r="H820" s="108">
        <v>77.2</v>
      </c>
      <c r="I820" s="108">
        <v>0</v>
      </c>
    </row>
    <row r="821" spans="1:250" s="47" customFormat="1" ht="30" customHeight="1" x14ac:dyDescent="0.25">
      <c r="A821" s="113" t="s">
        <v>793</v>
      </c>
      <c r="B821" s="107" t="s">
        <v>497</v>
      </c>
      <c r="C821" s="107" t="s">
        <v>400</v>
      </c>
      <c r="D821" s="107" t="s">
        <v>55</v>
      </c>
      <c r="E821" s="107" t="s">
        <v>131</v>
      </c>
      <c r="F821" s="107" t="s">
        <v>58</v>
      </c>
      <c r="G821" s="108">
        <f>G822</f>
        <v>5.9</v>
      </c>
      <c r="H821" s="108">
        <f t="shared" ref="H821:I824" si="109">H822</f>
        <v>5.9</v>
      </c>
      <c r="I821" s="108">
        <f t="shared" si="109"/>
        <v>5.9</v>
      </c>
    </row>
    <row r="822" spans="1:250" s="47" customFormat="1" ht="50.25" customHeight="1" x14ac:dyDescent="0.25">
      <c r="A822" s="113" t="s">
        <v>402</v>
      </c>
      <c r="B822" s="107" t="s">
        <v>497</v>
      </c>
      <c r="C822" s="107" t="s">
        <v>400</v>
      </c>
      <c r="D822" s="107" t="s">
        <v>55</v>
      </c>
      <c r="E822" s="107" t="s">
        <v>403</v>
      </c>
      <c r="F822" s="107" t="s">
        <v>58</v>
      </c>
      <c r="G822" s="108">
        <f>G823</f>
        <v>5.9</v>
      </c>
      <c r="H822" s="108">
        <f t="shared" si="109"/>
        <v>5.9</v>
      </c>
      <c r="I822" s="108">
        <f t="shared" si="109"/>
        <v>5.9</v>
      </c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/>
      <c r="AC822" s="48"/>
      <c r="AD822" s="48"/>
      <c r="AE822" s="48"/>
      <c r="AF822" s="48"/>
      <c r="AG822" s="48"/>
      <c r="AH822" s="48"/>
      <c r="AI822" s="48"/>
      <c r="AJ822" s="48"/>
      <c r="AK822" s="48"/>
      <c r="AL822" s="48"/>
      <c r="AM822" s="48"/>
      <c r="AN822" s="48"/>
      <c r="AO822" s="48"/>
      <c r="AP822" s="48"/>
      <c r="AQ822" s="48"/>
      <c r="AR822" s="48"/>
      <c r="AS822" s="48"/>
      <c r="AT822" s="48"/>
      <c r="AU822" s="48"/>
      <c r="AV822" s="48"/>
      <c r="AW822" s="48"/>
      <c r="AX822" s="48"/>
      <c r="AY822" s="48"/>
      <c r="AZ822" s="48"/>
      <c r="BA822" s="48"/>
      <c r="BB822" s="48"/>
      <c r="BC822" s="48"/>
      <c r="BD822" s="48"/>
      <c r="BE822" s="48"/>
      <c r="BF822" s="48"/>
      <c r="BG822" s="48"/>
      <c r="BH822" s="48"/>
      <c r="BI822" s="48"/>
      <c r="BJ822" s="48"/>
      <c r="BK822" s="48"/>
      <c r="BL822" s="48"/>
      <c r="BM822" s="48"/>
      <c r="BN822" s="48"/>
      <c r="BO822" s="48"/>
      <c r="BP822" s="48"/>
      <c r="BQ822" s="48"/>
      <c r="BR822" s="48"/>
      <c r="BS822" s="48"/>
      <c r="BT822" s="48"/>
      <c r="BU822" s="48"/>
      <c r="BV822" s="48"/>
      <c r="BW822" s="48"/>
      <c r="BX822" s="48"/>
      <c r="BY822" s="48"/>
      <c r="BZ822" s="48"/>
      <c r="CA822" s="48"/>
      <c r="CB822" s="48"/>
      <c r="CC822" s="48"/>
      <c r="CD822" s="48"/>
      <c r="CE822" s="48"/>
      <c r="CF822" s="48"/>
      <c r="CG822" s="48"/>
      <c r="CH822" s="48"/>
      <c r="CI822" s="48"/>
      <c r="CJ822" s="48"/>
      <c r="CK822" s="48"/>
      <c r="CL822" s="48"/>
      <c r="CM822" s="48"/>
      <c r="CN822" s="48"/>
      <c r="CO822" s="48"/>
      <c r="CP822" s="48"/>
      <c r="CQ822" s="48"/>
      <c r="CR822" s="48"/>
      <c r="CS822" s="48"/>
      <c r="CT822" s="48"/>
      <c r="CU822" s="48"/>
      <c r="CV822" s="48"/>
      <c r="CW822" s="48"/>
      <c r="CX822" s="48"/>
      <c r="CY822" s="48"/>
      <c r="CZ822" s="48"/>
      <c r="DA822" s="48"/>
      <c r="DB822" s="48"/>
      <c r="DC822" s="48"/>
      <c r="DD822" s="48"/>
      <c r="DE822" s="48"/>
      <c r="DF822" s="48"/>
      <c r="DG822" s="48"/>
      <c r="DH822" s="48"/>
      <c r="DI822" s="48"/>
      <c r="DJ822" s="48"/>
      <c r="DK822" s="48"/>
      <c r="DL822" s="48"/>
      <c r="DM822" s="48"/>
      <c r="DN822" s="48"/>
      <c r="DO822" s="48"/>
      <c r="DP822" s="48"/>
      <c r="DQ822" s="48"/>
      <c r="DR822" s="48"/>
      <c r="DS822" s="48"/>
      <c r="DT822" s="48"/>
      <c r="DU822" s="48"/>
      <c r="DV822" s="48"/>
      <c r="DW822" s="48"/>
      <c r="DX822" s="48"/>
      <c r="DY822" s="48"/>
      <c r="DZ822" s="48"/>
      <c r="EA822" s="48"/>
      <c r="EB822" s="48"/>
      <c r="EC822" s="48"/>
      <c r="ED822" s="48"/>
      <c r="EE822" s="48"/>
      <c r="EF822" s="48"/>
      <c r="EG822" s="48"/>
      <c r="EH822" s="48"/>
      <c r="EI822" s="48"/>
      <c r="EJ822" s="48"/>
      <c r="EK822" s="48"/>
      <c r="EL822" s="48"/>
      <c r="EM822" s="48"/>
      <c r="EN822" s="48"/>
      <c r="EO822" s="48"/>
      <c r="EP822" s="48"/>
      <c r="EQ822" s="48"/>
      <c r="ER822" s="48"/>
      <c r="ES822" s="48"/>
      <c r="ET822" s="48"/>
      <c r="EU822" s="48"/>
      <c r="EV822" s="48"/>
      <c r="EW822" s="48"/>
      <c r="EX822" s="48"/>
      <c r="EY822" s="48"/>
      <c r="EZ822" s="48"/>
      <c r="FA822" s="48"/>
      <c r="FB822" s="48"/>
      <c r="FC822" s="48"/>
      <c r="FD822" s="48"/>
      <c r="FE822" s="48"/>
      <c r="FF822" s="48"/>
      <c r="FG822" s="48"/>
      <c r="FH822" s="48"/>
      <c r="FI822" s="48"/>
      <c r="FJ822" s="48"/>
      <c r="FK822" s="48"/>
      <c r="FL822" s="48"/>
      <c r="FM822" s="48"/>
      <c r="FN822" s="48"/>
      <c r="FO822" s="48"/>
      <c r="FP822" s="48"/>
      <c r="FQ822" s="48"/>
      <c r="FR822" s="48"/>
      <c r="FS822" s="48"/>
      <c r="FT822" s="48"/>
      <c r="FU822" s="48"/>
      <c r="FV822" s="48"/>
      <c r="FW822" s="48"/>
      <c r="FX822" s="48"/>
      <c r="FY822" s="48"/>
      <c r="FZ822" s="48"/>
      <c r="GA822" s="48"/>
      <c r="GB822" s="48"/>
      <c r="GC822" s="48"/>
      <c r="GD822" s="48"/>
      <c r="GE822" s="48"/>
      <c r="GF822" s="48"/>
      <c r="GG822" s="48"/>
      <c r="GH822" s="48"/>
      <c r="GI822" s="48"/>
      <c r="GJ822" s="48"/>
      <c r="GK822" s="48"/>
      <c r="GL822" s="48"/>
      <c r="GM822" s="48"/>
      <c r="GN822" s="48"/>
      <c r="GO822" s="48"/>
      <c r="GP822" s="48"/>
      <c r="GQ822" s="48"/>
      <c r="GR822" s="48"/>
      <c r="GS822" s="48"/>
      <c r="GT822" s="48"/>
      <c r="GU822" s="48"/>
      <c r="GV822" s="48"/>
      <c r="GW822" s="48"/>
      <c r="GX822" s="48"/>
      <c r="GY822" s="48"/>
      <c r="GZ822" s="48"/>
      <c r="HA822" s="48"/>
      <c r="HB822" s="48"/>
      <c r="HC822" s="48"/>
      <c r="HD822" s="48"/>
      <c r="HE822" s="48"/>
      <c r="HF822" s="48"/>
      <c r="HG822" s="48"/>
      <c r="HH822" s="48"/>
      <c r="HI822" s="48"/>
      <c r="HJ822" s="48"/>
      <c r="HK822" s="48"/>
      <c r="HL822" s="48"/>
      <c r="HM822" s="48"/>
      <c r="HN822" s="48"/>
      <c r="HO822" s="48"/>
      <c r="HP822" s="48"/>
      <c r="HQ822" s="48"/>
      <c r="HR822" s="48"/>
      <c r="HS822" s="48"/>
      <c r="HT822" s="48"/>
      <c r="HU822" s="48"/>
      <c r="HV822" s="48"/>
      <c r="HW822" s="48"/>
      <c r="HX822" s="48"/>
      <c r="HY822" s="48"/>
      <c r="HZ822" s="48"/>
      <c r="IA822" s="48"/>
      <c r="IB822" s="48"/>
      <c r="IC822" s="48"/>
      <c r="ID822" s="48"/>
      <c r="IE822" s="48"/>
      <c r="IF822" s="48"/>
      <c r="IG822" s="48"/>
      <c r="IH822" s="48"/>
      <c r="II822" s="48"/>
      <c r="IJ822" s="48"/>
      <c r="IK822" s="48"/>
      <c r="IL822" s="48"/>
      <c r="IM822" s="48"/>
      <c r="IN822" s="48"/>
      <c r="IO822" s="48"/>
      <c r="IP822" s="48"/>
    </row>
    <row r="823" spans="1:250" s="47" customFormat="1" ht="28.5" customHeight="1" x14ac:dyDescent="0.25">
      <c r="A823" s="113" t="s">
        <v>134</v>
      </c>
      <c r="B823" s="107" t="s">
        <v>497</v>
      </c>
      <c r="C823" s="107" t="s">
        <v>400</v>
      </c>
      <c r="D823" s="107" t="s">
        <v>55</v>
      </c>
      <c r="E823" s="107" t="s">
        <v>404</v>
      </c>
      <c r="F823" s="107" t="s">
        <v>58</v>
      </c>
      <c r="G823" s="108">
        <f>G824</f>
        <v>5.9</v>
      </c>
      <c r="H823" s="108">
        <f t="shared" si="109"/>
        <v>5.9</v>
      </c>
      <c r="I823" s="108">
        <f t="shared" si="109"/>
        <v>5.9</v>
      </c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  <c r="AB823" s="48"/>
      <c r="AC823" s="48"/>
      <c r="AD823" s="48"/>
      <c r="AE823" s="48"/>
      <c r="AF823" s="48"/>
      <c r="AG823" s="48"/>
      <c r="AH823" s="48"/>
      <c r="AI823" s="48"/>
      <c r="AJ823" s="48"/>
      <c r="AK823" s="48"/>
      <c r="AL823" s="48"/>
      <c r="AM823" s="48"/>
      <c r="AN823" s="48"/>
      <c r="AO823" s="48"/>
      <c r="AP823" s="48"/>
      <c r="AQ823" s="48"/>
      <c r="AR823" s="48"/>
      <c r="AS823" s="48"/>
      <c r="AT823" s="48"/>
      <c r="AU823" s="48"/>
      <c r="AV823" s="48"/>
      <c r="AW823" s="48"/>
      <c r="AX823" s="48"/>
      <c r="AY823" s="48"/>
      <c r="AZ823" s="48"/>
      <c r="BA823" s="48"/>
      <c r="BB823" s="48"/>
      <c r="BC823" s="48"/>
      <c r="BD823" s="48"/>
      <c r="BE823" s="48"/>
      <c r="BF823" s="48"/>
      <c r="BG823" s="48"/>
      <c r="BH823" s="48"/>
      <c r="BI823" s="48"/>
      <c r="BJ823" s="48"/>
      <c r="BK823" s="48"/>
      <c r="BL823" s="48"/>
      <c r="BM823" s="48"/>
      <c r="BN823" s="48"/>
      <c r="BO823" s="48"/>
      <c r="BP823" s="48"/>
      <c r="BQ823" s="48"/>
      <c r="BR823" s="48"/>
      <c r="BS823" s="48"/>
      <c r="BT823" s="48"/>
      <c r="BU823" s="48"/>
      <c r="BV823" s="48"/>
      <c r="BW823" s="48"/>
      <c r="BX823" s="48"/>
      <c r="BY823" s="48"/>
      <c r="BZ823" s="48"/>
      <c r="CA823" s="48"/>
      <c r="CB823" s="48"/>
      <c r="CC823" s="48"/>
      <c r="CD823" s="48"/>
      <c r="CE823" s="48"/>
      <c r="CF823" s="48"/>
      <c r="CG823" s="48"/>
      <c r="CH823" s="48"/>
      <c r="CI823" s="48"/>
      <c r="CJ823" s="48"/>
      <c r="CK823" s="48"/>
      <c r="CL823" s="48"/>
      <c r="CM823" s="48"/>
      <c r="CN823" s="48"/>
      <c r="CO823" s="48"/>
      <c r="CP823" s="48"/>
      <c r="CQ823" s="48"/>
      <c r="CR823" s="48"/>
      <c r="CS823" s="48"/>
      <c r="CT823" s="48"/>
      <c r="CU823" s="48"/>
      <c r="CV823" s="48"/>
      <c r="CW823" s="48"/>
      <c r="CX823" s="48"/>
      <c r="CY823" s="48"/>
      <c r="CZ823" s="48"/>
      <c r="DA823" s="48"/>
      <c r="DB823" s="48"/>
      <c r="DC823" s="48"/>
      <c r="DD823" s="48"/>
      <c r="DE823" s="48"/>
      <c r="DF823" s="48"/>
      <c r="DG823" s="48"/>
      <c r="DH823" s="48"/>
      <c r="DI823" s="48"/>
      <c r="DJ823" s="48"/>
      <c r="DK823" s="48"/>
      <c r="DL823" s="48"/>
      <c r="DM823" s="48"/>
      <c r="DN823" s="48"/>
      <c r="DO823" s="48"/>
      <c r="DP823" s="48"/>
      <c r="DQ823" s="48"/>
      <c r="DR823" s="48"/>
      <c r="DS823" s="48"/>
      <c r="DT823" s="48"/>
      <c r="DU823" s="48"/>
      <c r="DV823" s="48"/>
      <c r="DW823" s="48"/>
      <c r="DX823" s="48"/>
      <c r="DY823" s="48"/>
      <c r="DZ823" s="48"/>
      <c r="EA823" s="48"/>
      <c r="EB823" s="48"/>
      <c r="EC823" s="48"/>
      <c r="ED823" s="48"/>
      <c r="EE823" s="48"/>
      <c r="EF823" s="48"/>
      <c r="EG823" s="48"/>
      <c r="EH823" s="48"/>
      <c r="EI823" s="48"/>
      <c r="EJ823" s="48"/>
      <c r="EK823" s="48"/>
      <c r="EL823" s="48"/>
      <c r="EM823" s="48"/>
      <c r="EN823" s="48"/>
      <c r="EO823" s="48"/>
      <c r="EP823" s="48"/>
      <c r="EQ823" s="48"/>
      <c r="ER823" s="48"/>
      <c r="ES823" s="48"/>
      <c r="ET823" s="48"/>
      <c r="EU823" s="48"/>
      <c r="EV823" s="48"/>
      <c r="EW823" s="48"/>
      <c r="EX823" s="48"/>
      <c r="EY823" s="48"/>
      <c r="EZ823" s="48"/>
      <c r="FA823" s="48"/>
      <c r="FB823" s="48"/>
      <c r="FC823" s="48"/>
      <c r="FD823" s="48"/>
      <c r="FE823" s="48"/>
      <c r="FF823" s="48"/>
      <c r="FG823" s="48"/>
      <c r="FH823" s="48"/>
      <c r="FI823" s="48"/>
      <c r="FJ823" s="48"/>
      <c r="FK823" s="48"/>
      <c r="FL823" s="48"/>
      <c r="FM823" s="48"/>
      <c r="FN823" s="48"/>
      <c r="FO823" s="48"/>
      <c r="FP823" s="48"/>
      <c r="FQ823" s="48"/>
      <c r="FR823" s="48"/>
      <c r="FS823" s="48"/>
      <c r="FT823" s="48"/>
      <c r="FU823" s="48"/>
      <c r="FV823" s="48"/>
      <c r="FW823" s="48"/>
      <c r="FX823" s="48"/>
      <c r="FY823" s="48"/>
      <c r="FZ823" s="48"/>
      <c r="GA823" s="48"/>
      <c r="GB823" s="48"/>
      <c r="GC823" s="48"/>
      <c r="GD823" s="48"/>
      <c r="GE823" s="48"/>
      <c r="GF823" s="48"/>
      <c r="GG823" s="48"/>
      <c r="GH823" s="48"/>
      <c r="GI823" s="48"/>
      <c r="GJ823" s="48"/>
      <c r="GK823" s="48"/>
      <c r="GL823" s="48"/>
      <c r="GM823" s="48"/>
      <c r="GN823" s="48"/>
      <c r="GO823" s="48"/>
      <c r="GP823" s="48"/>
      <c r="GQ823" s="48"/>
      <c r="GR823" s="48"/>
      <c r="GS823" s="48"/>
      <c r="GT823" s="48"/>
      <c r="GU823" s="48"/>
      <c r="GV823" s="48"/>
      <c r="GW823" s="48"/>
      <c r="GX823" s="48"/>
      <c r="GY823" s="48"/>
      <c r="GZ823" s="48"/>
      <c r="HA823" s="48"/>
      <c r="HB823" s="48"/>
      <c r="HC823" s="48"/>
      <c r="HD823" s="48"/>
      <c r="HE823" s="48"/>
      <c r="HF823" s="48"/>
      <c r="HG823" s="48"/>
      <c r="HH823" s="48"/>
      <c r="HI823" s="48"/>
      <c r="HJ823" s="48"/>
      <c r="HK823" s="48"/>
      <c r="HL823" s="48"/>
      <c r="HM823" s="48"/>
      <c r="HN823" s="48"/>
      <c r="HO823" s="48"/>
      <c r="HP823" s="48"/>
      <c r="HQ823" s="48"/>
      <c r="HR823" s="48"/>
      <c r="HS823" s="48"/>
      <c r="HT823" s="48"/>
      <c r="HU823" s="48"/>
      <c r="HV823" s="48"/>
      <c r="HW823" s="48"/>
      <c r="HX823" s="48"/>
      <c r="HY823" s="48"/>
      <c r="HZ823" s="48"/>
      <c r="IA823" s="48"/>
      <c r="IB823" s="48"/>
      <c r="IC823" s="48"/>
      <c r="ID823" s="48"/>
      <c r="IE823" s="48"/>
      <c r="IF823" s="48"/>
      <c r="IG823" s="48"/>
      <c r="IH823" s="48"/>
      <c r="II823" s="48"/>
      <c r="IJ823" s="48"/>
      <c r="IK823" s="48"/>
      <c r="IL823" s="48"/>
      <c r="IM823" s="48"/>
      <c r="IN823" s="48"/>
      <c r="IO823" s="48"/>
      <c r="IP823" s="48"/>
    </row>
    <row r="824" spans="1:250" s="47" customFormat="1" ht="37.5" customHeight="1" x14ac:dyDescent="0.25">
      <c r="A824" s="113" t="s">
        <v>77</v>
      </c>
      <c r="B824" s="107" t="s">
        <v>497</v>
      </c>
      <c r="C824" s="107" t="s">
        <v>400</v>
      </c>
      <c r="D824" s="107" t="s">
        <v>55</v>
      </c>
      <c r="E824" s="107" t="s">
        <v>404</v>
      </c>
      <c r="F824" s="107" t="s">
        <v>78</v>
      </c>
      <c r="G824" s="108">
        <f>G825</f>
        <v>5.9</v>
      </c>
      <c r="H824" s="108">
        <f t="shared" si="109"/>
        <v>5.9</v>
      </c>
      <c r="I824" s="108">
        <f t="shared" si="109"/>
        <v>5.9</v>
      </c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8"/>
      <c r="AD824" s="48"/>
      <c r="AE824" s="48"/>
      <c r="AF824" s="48"/>
      <c r="AG824" s="48"/>
      <c r="AH824" s="48"/>
      <c r="AI824" s="48"/>
      <c r="AJ824" s="48"/>
      <c r="AK824" s="48"/>
      <c r="AL824" s="48"/>
      <c r="AM824" s="48"/>
      <c r="AN824" s="48"/>
      <c r="AO824" s="48"/>
      <c r="AP824" s="48"/>
      <c r="AQ824" s="48"/>
      <c r="AR824" s="48"/>
      <c r="AS824" s="48"/>
      <c r="AT824" s="48"/>
      <c r="AU824" s="48"/>
      <c r="AV824" s="48"/>
      <c r="AW824" s="48"/>
      <c r="AX824" s="48"/>
      <c r="AY824" s="48"/>
      <c r="AZ824" s="48"/>
      <c r="BA824" s="48"/>
      <c r="BB824" s="48"/>
      <c r="BC824" s="48"/>
      <c r="BD824" s="48"/>
      <c r="BE824" s="48"/>
      <c r="BF824" s="48"/>
      <c r="BG824" s="48"/>
      <c r="BH824" s="48"/>
      <c r="BI824" s="48"/>
      <c r="BJ824" s="48"/>
      <c r="BK824" s="48"/>
      <c r="BL824" s="48"/>
      <c r="BM824" s="48"/>
      <c r="BN824" s="48"/>
      <c r="BO824" s="48"/>
      <c r="BP824" s="48"/>
      <c r="BQ824" s="48"/>
      <c r="BR824" s="48"/>
      <c r="BS824" s="48"/>
      <c r="BT824" s="48"/>
      <c r="BU824" s="48"/>
      <c r="BV824" s="48"/>
      <c r="BW824" s="48"/>
      <c r="BX824" s="48"/>
      <c r="BY824" s="48"/>
      <c r="BZ824" s="48"/>
      <c r="CA824" s="48"/>
      <c r="CB824" s="48"/>
      <c r="CC824" s="48"/>
      <c r="CD824" s="48"/>
      <c r="CE824" s="48"/>
      <c r="CF824" s="48"/>
      <c r="CG824" s="48"/>
      <c r="CH824" s="48"/>
      <c r="CI824" s="48"/>
      <c r="CJ824" s="48"/>
      <c r="CK824" s="48"/>
      <c r="CL824" s="48"/>
      <c r="CM824" s="48"/>
      <c r="CN824" s="48"/>
      <c r="CO824" s="48"/>
      <c r="CP824" s="48"/>
      <c r="CQ824" s="48"/>
      <c r="CR824" s="48"/>
      <c r="CS824" s="48"/>
      <c r="CT824" s="48"/>
      <c r="CU824" s="48"/>
      <c r="CV824" s="48"/>
      <c r="CW824" s="48"/>
      <c r="CX824" s="48"/>
      <c r="CY824" s="48"/>
      <c r="CZ824" s="48"/>
      <c r="DA824" s="48"/>
      <c r="DB824" s="48"/>
      <c r="DC824" s="48"/>
      <c r="DD824" s="48"/>
      <c r="DE824" s="48"/>
      <c r="DF824" s="48"/>
      <c r="DG824" s="48"/>
      <c r="DH824" s="48"/>
      <c r="DI824" s="48"/>
      <c r="DJ824" s="48"/>
      <c r="DK824" s="48"/>
      <c r="DL824" s="48"/>
      <c r="DM824" s="48"/>
      <c r="DN824" s="48"/>
      <c r="DO824" s="48"/>
      <c r="DP824" s="48"/>
      <c r="DQ824" s="48"/>
      <c r="DR824" s="48"/>
      <c r="DS824" s="48"/>
      <c r="DT824" s="48"/>
      <c r="DU824" s="48"/>
      <c r="DV824" s="48"/>
      <c r="DW824" s="48"/>
      <c r="DX824" s="48"/>
      <c r="DY824" s="48"/>
      <c r="DZ824" s="48"/>
      <c r="EA824" s="48"/>
      <c r="EB824" s="48"/>
      <c r="EC824" s="48"/>
      <c r="ED824" s="48"/>
      <c r="EE824" s="48"/>
      <c r="EF824" s="48"/>
      <c r="EG824" s="48"/>
      <c r="EH824" s="48"/>
      <c r="EI824" s="48"/>
      <c r="EJ824" s="48"/>
      <c r="EK824" s="48"/>
      <c r="EL824" s="48"/>
      <c r="EM824" s="48"/>
      <c r="EN824" s="48"/>
      <c r="EO824" s="48"/>
      <c r="EP824" s="48"/>
      <c r="EQ824" s="48"/>
      <c r="ER824" s="48"/>
      <c r="ES824" s="48"/>
      <c r="ET824" s="48"/>
      <c r="EU824" s="48"/>
      <c r="EV824" s="48"/>
      <c r="EW824" s="48"/>
      <c r="EX824" s="48"/>
      <c r="EY824" s="48"/>
      <c r="EZ824" s="48"/>
      <c r="FA824" s="48"/>
      <c r="FB824" s="48"/>
      <c r="FC824" s="48"/>
      <c r="FD824" s="48"/>
      <c r="FE824" s="48"/>
      <c r="FF824" s="48"/>
      <c r="FG824" s="48"/>
      <c r="FH824" s="48"/>
      <c r="FI824" s="48"/>
      <c r="FJ824" s="48"/>
      <c r="FK824" s="48"/>
      <c r="FL824" s="48"/>
      <c r="FM824" s="48"/>
      <c r="FN824" s="48"/>
      <c r="FO824" s="48"/>
      <c r="FP824" s="48"/>
      <c r="FQ824" s="48"/>
      <c r="FR824" s="48"/>
      <c r="FS824" s="48"/>
      <c r="FT824" s="48"/>
      <c r="FU824" s="48"/>
      <c r="FV824" s="48"/>
      <c r="FW824" s="48"/>
      <c r="FX824" s="48"/>
      <c r="FY824" s="48"/>
      <c r="FZ824" s="48"/>
      <c r="GA824" s="48"/>
      <c r="GB824" s="48"/>
      <c r="GC824" s="48"/>
      <c r="GD824" s="48"/>
      <c r="GE824" s="48"/>
      <c r="GF824" s="48"/>
      <c r="GG824" s="48"/>
      <c r="GH824" s="48"/>
      <c r="GI824" s="48"/>
      <c r="GJ824" s="48"/>
      <c r="GK824" s="48"/>
      <c r="GL824" s="48"/>
      <c r="GM824" s="48"/>
      <c r="GN824" s="48"/>
      <c r="GO824" s="48"/>
      <c r="GP824" s="48"/>
      <c r="GQ824" s="48"/>
      <c r="GR824" s="48"/>
      <c r="GS824" s="48"/>
      <c r="GT824" s="48"/>
      <c r="GU824" s="48"/>
      <c r="GV824" s="48"/>
      <c r="GW824" s="48"/>
      <c r="GX824" s="48"/>
      <c r="GY824" s="48"/>
      <c r="GZ824" s="48"/>
      <c r="HA824" s="48"/>
      <c r="HB824" s="48"/>
      <c r="HC824" s="48"/>
      <c r="HD824" s="48"/>
      <c r="HE824" s="48"/>
      <c r="HF824" s="48"/>
      <c r="HG824" s="48"/>
      <c r="HH824" s="48"/>
      <c r="HI824" s="48"/>
      <c r="HJ824" s="48"/>
      <c r="HK824" s="48"/>
      <c r="HL824" s="48"/>
      <c r="HM824" s="48"/>
      <c r="HN824" s="48"/>
      <c r="HO824" s="48"/>
      <c r="HP824" s="48"/>
      <c r="HQ824" s="48"/>
      <c r="HR824" s="48"/>
      <c r="HS824" s="48"/>
      <c r="HT824" s="48"/>
      <c r="HU824" s="48"/>
      <c r="HV824" s="48"/>
      <c r="HW824" s="48"/>
      <c r="HX824" s="48"/>
      <c r="HY824" s="48"/>
      <c r="HZ824" s="48"/>
      <c r="IA824" s="48"/>
      <c r="IB824" s="48"/>
      <c r="IC824" s="48"/>
      <c r="ID824" s="48"/>
      <c r="IE824" s="48"/>
      <c r="IF824" s="48"/>
      <c r="IG824" s="48"/>
      <c r="IH824" s="48"/>
      <c r="II824" s="48"/>
      <c r="IJ824" s="48"/>
      <c r="IK824" s="48"/>
      <c r="IL824" s="48"/>
      <c r="IM824" s="48"/>
      <c r="IN824" s="48"/>
      <c r="IO824" s="48"/>
      <c r="IP824" s="48"/>
    </row>
    <row r="825" spans="1:250" s="47" customFormat="1" ht="24" customHeight="1" x14ac:dyDescent="0.25">
      <c r="A825" s="113" t="s">
        <v>79</v>
      </c>
      <c r="B825" s="107" t="s">
        <v>497</v>
      </c>
      <c r="C825" s="107" t="s">
        <v>400</v>
      </c>
      <c r="D825" s="107" t="s">
        <v>55</v>
      </c>
      <c r="E825" s="107" t="s">
        <v>404</v>
      </c>
      <c r="F825" s="107" t="s">
        <v>80</v>
      </c>
      <c r="G825" s="108">
        <v>5.9</v>
      </c>
      <c r="H825" s="108">
        <v>5.9</v>
      </c>
      <c r="I825" s="108">
        <v>5.9</v>
      </c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8"/>
      <c r="AD825" s="48"/>
      <c r="AE825" s="48"/>
      <c r="AF825" s="48"/>
      <c r="AG825" s="48"/>
      <c r="AH825" s="48"/>
      <c r="AI825" s="48"/>
      <c r="AJ825" s="48"/>
      <c r="AK825" s="48"/>
      <c r="AL825" s="48"/>
      <c r="AM825" s="48"/>
      <c r="AN825" s="48"/>
      <c r="AO825" s="48"/>
      <c r="AP825" s="48"/>
      <c r="AQ825" s="48"/>
      <c r="AR825" s="48"/>
      <c r="AS825" s="48"/>
      <c r="AT825" s="48"/>
      <c r="AU825" s="48"/>
      <c r="AV825" s="48"/>
      <c r="AW825" s="48"/>
      <c r="AX825" s="48"/>
      <c r="AY825" s="48"/>
      <c r="AZ825" s="48"/>
      <c r="BA825" s="48"/>
      <c r="BB825" s="48"/>
      <c r="BC825" s="48"/>
      <c r="BD825" s="48"/>
      <c r="BE825" s="48"/>
      <c r="BF825" s="48"/>
      <c r="BG825" s="48"/>
      <c r="BH825" s="48"/>
      <c r="BI825" s="48"/>
      <c r="BJ825" s="48"/>
      <c r="BK825" s="48"/>
      <c r="BL825" s="48"/>
      <c r="BM825" s="48"/>
      <c r="BN825" s="48"/>
      <c r="BO825" s="48"/>
      <c r="BP825" s="48"/>
      <c r="BQ825" s="48"/>
      <c r="BR825" s="48"/>
      <c r="BS825" s="48"/>
      <c r="BT825" s="48"/>
      <c r="BU825" s="48"/>
      <c r="BV825" s="48"/>
      <c r="BW825" s="48"/>
      <c r="BX825" s="48"/>
      <c r="BY825" s="48"/>
      <c r="BZ825" s="48"/>
      <c r="CA825" s="48"/>
      <c r="CB825" s="48"/>
      <c r="CC825" s="48"/>
      <c r="CD825" s="48"/>
      <c r="CE825" s="48"/>
      <c r="CF825" s="48"/>
      <c r="CG825" s="48"/>
      <c r="CH825" s="48"/>
      <c r="CI825" s="48"/>
      <c r="CJ825" s="48"/>
      <c r="CK825" s="48"/>
      <c r="CL825" s="48"/>
      <c r="CM825" s="48"/>
      <c r="CN825" s="48"/>
      <c r="CO825" s="48"/>
      <c r="CP825" s="48"/>
      <c r="CQ825" s="48"/>
      <c r="CR825" s="48"/>
      <c r="CS825" s="48"/>
      <c r="CT825" s="48"/>
      <c r="CU825" s="48"/>
      <c r="CV825" s="48"/>
      <c r="CW825" s="48"/>
      <c r="CX825" s="48"/>
      <c r="CY825" s="48"/>
      <c r="CZ825" s="48"/>
      <c r="DA825" s="48"/>
      <c r="DB825" s="48"/>
      <c r="DC825" s="48"/>
      <c r="DD825" s="48"/>
      <c r="DE825" s="48"/>
      <c r="DF825" s="48"/>
      <c r="DG825" s="48"/>
      <c r="DH825" s="48"/>
      <c r="DI825" s="48"/>
      <c r="DJ825" s="48"/>
      <c r="DK825" s="48"/>
      <c r="DL825" s="48"/>
      <c r="DM825" s="48"/>
      <c r="DN825" s="48"/>
      <c r="DO825" s="48"/>
      <c r="DP825" s="48"/>
      <c r="DQ825" s="48"/>
      <c r="DR825" s="48"/>
      <c r="DS825" s="48"/>
      <c r="DT825" s="48"/>
      <c r="DU825" s="48"/>
      <c r="DV825" s="48"/>
      <c r="DW825" s="48"/>
      <c r="DX825" s="48"/>
      <c r="DY825" s="48"/>
      <c r="DZ825" s="48"/>
      <c r="EA825" s="48"/>
      <c r="EB825" s="48"/>
      <c r="EC825" s="48"/>
      <c r="ED825" s="48"/>
      <c r="EE825" s="48"/>
      <c r="EF825" s="48"/>
      <c r="EG825" s="48"/>
      <c r="EH825" s="48"/>
      <c r="EI825" s="48"/>
      <c r="EJ825" s="48"/>
      <c r="EK825" s="48"/>
      <c r="EL825" s="48"/>
      <c r="EM825" s="48"/>
      <c r="EN825" s="48"/>
      <c r="EO825" s="48"/>
      <c r="EP825" s="48"/>
      <c r="EQ825" s="48"/>
      <c r="ER825" s="48"/>
      <c r="ES825" s="48"/>
      <c r="ET825" s="48"/>
      <c r="EU825" s="48"/>
      <c r="EV825" s="48"/>
      <c r="EW825" s="48"/>
      <c r="EX825" s="48"/>
      <c r="EY825" s="48"/>
      <c r="EZ825" s="48"/>
      <c r="FA825" s="48"/>
      <c r="FB825" s="48"/>
      <c r="FC825" s="48"/>
      <c r="FD825" s="48"/>
      <c r="FE825" s="48"/>
      <c r="FF825" s="48"/>
      <c r="FG825" s="48"/>
      <c r="FH825" s="48"/>
      <c r="FI825" s="48"/>
      <c r="FJ825" s="48"/>
      <c r="FK825" s="48"/>
      <c r="FL825" s="48"/>
      <c r="FM825" s="48"/>
      <c r="FN825" s="48"/>
      <c r="FO825" s="48"/>
      <c r="FP825" s="48"/>
      <c r="FQ825" s="48"/>
      <c r="FR825" s="48"/>
      <c r="FS825" s="48"/>
      <c r="FT825" s="48"/>
      <c r="FU825" s="48"/>
      <c r="FV825" s="48"/>
      <c r="FW825" s="48"/>
      <c r="FX825" s="48"/>
      <c r="FY825" s="48"/>
      <c r="FZ825" s="48"/>
      <c r="GA825" s="48"/>
      <c r="GB825" s="48"/>
      <c r="GC825" s="48"/>
      <c r="GD825" s="48"/>
      <c r="GE825" s="48"/>
      <c r="GF825" s="48"/>
      <c r="GG825" s="48"/>
      <c r="GH825" s="48"/>
      <c r="GI825" s="48"/>
      <c r="GJ825" s="48"/>
      <c r="GK825" s="48"/>
      <c r="GL825" s="48"/>
      <c r="GM825" s="48"/>
      <c r="GN825" s="48"/>
      <c r="GO825" s="48"/>
      <c r="GP825" s="48"/>
      <c r="GQ825" s="48"/>
      <c r="GR825" s="48"/>
      <c r="GS825" s="48"/>
      <c r="GT825" s="48"/>
      <c r="GU825" s="48"/>
      <c r="GV825" s="48"/>
      <c r="GW825" s="48"/>
      <c r="GX825" s="48"/>
      <c r="GY825" s="48"/>
      <c r="GZ825" s="48"/>
      <c r="HA825" s="48"/>
      <c r="HB825" s="48"/>
      <c r="HC825" s="48"/>
      <c r="HD825" s="48"/>
      <c r="HE825" s="48"/>
      <c r="HF825" s="48"/>
      <c r="HG825" s="48"/>
      <c r="HH825" s="48"/>
      <c r="HI825" s="48"/>
      <c r="HJ825" s="48"/>
      <c r="HK825" s="48"/>
      <c r="HL825" s="48"/>
      <c r="HM825" s="48"/>
      <c r="HN825" s="48"/>
      <c r="HO825" s="48"/>
      <c r="HP825" s="48"/>
      <c r="HQ825" s="48"/>
      <c r="HR825" s="48"/>
      <c r="HS825" s="48"/>
      <c r="HT825" s="48"/>
      <c r="HU825" s="48"/>
      <c r="HV825" s="48"/>
      <c r="HW825" s="48"/>
      <c r="HX825" s="48"/>
      <c r="HY825" s="48"/>
      <c r="HZ825" s="48"/>
      <c r="IA825" s="48"/>
      <c r="IB825" s="48"/>
      <c r="IC825" s="48"/>
      <c r="ID825" s="48"/>
      <c r="IE825" s="48"/>
      <c r="IF825" s="48"/>
      <c r="IG825" s="48"/>
      <c r="IH825" s="48"/>
      <c r="II825" s="48"/>
      <c r="IJ825" s="48"/>
      <c r="IK825" s="48"/>
      <c r="IL825" s="48"/>
      <c r="IM825" s="48"/>
      <c r="IN825" s="48"/>
      <c r="IO825" s="48"/>
      <c r="IP825" s="48"/>
    </row>
    <row r="826" spans="1:250" s="47" customFormat="1" ht="44.25" hidden="1" customHeight="1" x14ac:dyDescent="0.25">
      <c r="A826" s="113" t="s">
        <v>405</v>
      </c>
      <c r="B826" s="107" t="s">
        <v>497</v>
      </c>
      <c r="C826" s="107" t="s">
        <v>400</v>
      </c>
      <c r="D826" s="107" t="s">
        <v>55</v>
      </c>
      <c r="E826" s="107" t="s">
        <v>406</v>
      </c>
      <c r="F826" s="107" t="s">
        <v>58</v>
      </c>
      <c r="G826" s="108">
        <f>G827</f>
        <v>0</v>
      </c>
      <c r="H826" s="107"/>
      <c r="I826" s="107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8"/>
      <c r="AD826" s="48"/>
      <c r="AE826" s="48"/>
      <c r="AF826" s="48"/>
      <c r="AG826" s="48"/>
      <c r="AH826" s="48"/>
      <c r="AI826" s="48"/>
      <c r="AJ826" s="48"/>
      <c r="AK826" s="48"/>
      <c r="AL826" s="48"/>
      <c r="AM826" s="48"/>
      <c r="AN826" s="48"/>
      <c r="AO826" s="48"/>
      <c r="AP826" s="48"/>
      <c r="AQ826" s="48"/>
      <c r="AR826" s="48"/>
      <c r="AS826" s="48"/>
      <c r="AT826" s="48"/>
      <c r="AU826" s="48"/>
      <c r="AV826" s="48"/>
      <c r="AW826" s="48"/>
      <c r="AX826" s="48"/>
      <c r="AY826" s="48"/>
      <c r="AZ826" s="48"/>
      <c r="BA826" s="48"/>
      <c r="BB826" s="48"/>
      <c r="BC826" s="48"/>
      <c r="BD826" s="48"/>
      <c r="BE826" s="48"/>
      <c r="BF826" s="48"/>
      <c r="BG826" s="48"/>
      <c r="BH826" s="48"/>
      <c r="BI826" s="48"/>
      <c r="BJ826" s="48"/>
      <c r="BK826" s="48"/>
      <c r="BL826" s="48"/>
      <c r="BM826" s="48"/>
      <c r="BN826" s="48"/>
      <c r="BO826" s="48"/>
      <c r="BP826" s="48"/>
      <c r="BQ826" s="48"/>
      <c r="BR826" s="48"/>
      <c r="BS826" s="48"/>
      <c r="BT826" s="48"/>
      <c r="BU826" s="48"/>
      <c r="BV826" s="48"/>
      <c r="BW826" s="48"/>
      <c r="BX826" s="48"/>
      <c r="BY826" s="48"/>
      <c r="BZ826" s="48"/>
      <c r="CA826" s="48"/>
      <c r="CB826" s="48"/>
      <c r="CC826" s="48"/>
      <c r="CD826" s="48"/>
      <c r="CE826" s="48"/>
      <c r="CF826" s="48"/>
      <c r="CG826" s="48"/>
      <c r="CH826" s="48"/>
      <c r="CI826" s="48"/>
      <c r="CJ826" s="48"/>
      <c r="CK826" s="48"/>
      <c r="CL826" s="48"/>
      <c r="CM826" s="48"/>
      <c r="CN826" s="48"/>
      <c r="CO826" s="48"/>
      <c r="CP826" s="48"/>
      <c r="CQ826" s="48"/>
      <c r="CR826" s="48"/>
      <c r="CS826" s="48"/>
      <c r="CT826" s="48"/>
      <c r="CU826" s="48"/>
      <c r="CV826" s="48"/>
      <c r="CW826" s="48"/>
      <c r="CX826" s="48"/>
      <c r="CY826" s="48"/>
      <c r="CZ826" s="48"/>
      <c r="DA826" s="48"/>
      <c r="DB826" s="48"/>
      <c r="DC826" s="48"/>
      <c r="DD826" s="48"/>
      <c r="DE826" s="48"/>
      <c r="DF826" s="48"/>
      <c r="DG826" s="48"/>
      <c r="DH826" s="48"/>
      <c r="DI826" s="48"/>
      <c r="DJ826" s="48"/>
      <c r="DK826" s="48"/>
      <c r="DL826" s="48"/>
      <c r="DM826" s="48"/>
      <c r="DN826" s="48"/>
      <c r="DO826" s="48"/>
      <c r="DP826" s="48"/>
      <c r="DQ826" s="48"/>
      <c r="DR826" s="48"/>
      <c r="DS826" s="48"/>
      <c r="DT826" s="48"/>
      <c r="DU826" s="48"/>
      <c r="DV826" s="48"/>
      <c r="DW826" s="48"/>
      <c r="DX826" s="48"/>
      <c r="DY826" s="48"/>
      <c r="DZ826" s="48"/>
      <c r="EA826" s="48"/>
      <c r="EB826" s="48"/>
      <c r="EC826" s="48"/>
      <c r="ED826" s="48"/>
      <c r="EE826" s="48"/>
      <c r="EF826" s="48"/>
      <c r="EG826" s="48"/>
      <c r="EH826" s="48"/>
      <c r="EI826" s="48"/>
      <c r="EJ826" s="48"/>
      <c r="EK826" s="48"/>
      <c r="EL826" s="48"/>
      <c r="EM826" s="48"/>
      <c r="EN826" s="48"/>
      <c r="EO826" s="48"/>
      <c r="EP826" s="48"/>
      <c r="EQ826" s="48"/>
      <c r="ER826" s="48"/>
      <c r="ES826" s="48"/>
      <c r="ET826" s="48"/>
      <c r="EU826" s="48"/>
      <c r="EV826" s="48"/>
      <c r="EW826" s="48"/>
      <c r="EX826" s="48"/>
      <c r="EY826" s="48"/>
      <c r="EZ826" s="48"/>
      <c r="FA826" s="48"/>
      <c r="FB826" s="48"/>
      <c r="FC826" s="48"/>
      <c r="FD826" s="48"/>
      <c r="FE826" s="48"/>
      <c r="FF826" s="48"/>
      <c r="FG826" s="48"/>
      <c r="FH826" s="48"/>
      <c r="FI826" s="48"/>
      <c r="FJ826" s="48"/>
      <c r="FK826" s="48"/>
      <c r="FL826" s="48"/>
      <c r="FM826" s="48"/>
      <c r="FN826" s="48"/>
      <c r="FO826" s="48"/>
      <c r="FP826" s="48"/>
      <c r="FQ826" s="48"/>
      <c r="FR826" s="48"/>
      <c r="FS826" s="48"/>
      <c r="FT826" s="48"/>
      <c r="FU826" s="48"/>
      <c r="FV826" s="48"/>
      <c r="FW826" s="48"/>
      <c r="FX826" s="48"/>
      <c r="FY826" s="48"/>
      <c r="FZ826" s="48"/>
      <c r="GA826" s="48"/>
      <c r="GB826" s="48"/>
      <c r="GC826" s="48"/>
      <c r="GD826" s="48"/>
      <c r="GE826" s="48"/>
      <c r="GF826" s="48"/>
      <c r="GG826" s="48"/>
      <c r="GH826" s="48"/>
      <c r="GI826" s="48"/>
      <c r="GJ826" s="48"/>
      <c r="GK826" s="48"/>
      <c r="GL826" s="48"/>
      <c r="GM826" s="48"/>
      <c r="GN826" s="48"/>
      <c r="GO826" s="48"/>
      <c r="GP826" s="48"/>
      <c r="GQ826" s="48"/>
      <c r="GR826" s="48"/>
      <c r="GS826" s="48"/>
      <c r="GT826" s="48"/>
      <c r="GU826" s="48"/>
      <c r="GV826" s="48"/>
      <c r="GW826" s="48"/>
      <c r="GX826" s="48"/>
      <c r="GY826" s="48"/>
      <c r="GZ826" s="48"/>
      <c r="HA826" s="48"/>
      <c r="HB826" s="48"/>
      <c r="HC826" s="48"/>
      <c r="HD826" s="48"/>
      <c r="HE826" s="48"/>
      <c r="HF826" s="48"/>
      <c r="HG826" s="48"/>
      <c r="HH826" s="48"/>
      <c r="HI826" s="48"/>
      <c r="HJ826" s="48"/>
      <c r="HK826" s="48"/>
      <c r="HL826" s="48"/>
      <c r="HM826" s="48"/>
      <c r="HN826" s="48"/>
      <c r="HO826" s="48"/>
      <c r="HP826" s="48"/>
      <c r="HQ826" s="48"/>
      <c r="HR826" s="48"/>
      <c r="HS826" s="48"/>
      <c r="HT826" s="48"/>
      <c r="HU826" s="48"/>
      <c r="HV826" s="48"/>
      <c r="HW826" s="48"/>
      <c r="HX826" s="48"/>
      <c r="HY826" s="48"/>
      <c r="HZ826" s="48"/>
      <c r="IA826" s="48"/>
      <c r="IB826" s="48"/>
      <c r="IC826" s="48"/>
      <c r="ID826" s="48"/>
      <c r="IE826" s="48"/>
      <c r="IF826" s="48"/>
      <c r="IG826" s="48"/>
      <c r="IH826" s="48"/>
      <c r="II826" s="48"/>
      <c r="IJ826" s="48"/>
      <c r="IK826" s="48"/>
      <c r="IL826" s="48"/>
      <c r="IM826" s="48"/>
      <c r="IN826" s="48"/>
      <c r="IO826" s="48"/>
      <c r="IP826" s="48"/>
    </row>
    <row r="827" spans="1:250" s="31" customFormat="1" ht="24.75" hidden="1" customHeight="1" x14ac:dyDescent="0.25">
      <c r="A827" s="113" t="s">
        <v>407</v>
      </c>
      <c r="B827" s="107" t="s">
        <v>497</v>
      </c>
      <c r="C827" s="107" t="s">
        <v>400</v>
      </c>
      <c r="D827" s="107" t="s">
        <v>55</v>
      </c>
      <c r="E827" s="107" t="s">
        <v>408</v>
      </c>
      <c r="F827" s="107" t="s">
        <v>58</v>
      </c>
      <c r="G827" s="108">
        <f>G828</f>
        <v>0</v>
      </c>
      <c r="H827" s="168"/>
      <c r="I827" s="168"/>
    </row>
    <row r="828" spans="1:250" s="31" customFormat="1" ht="16.5" hidden="1" customHeight="1" x14ac:dyDescent="0.25">
      <c r="A828" s="113" t="s">
        <v>134</v>
      </c>
      <c r="B828" s="107" t="s">
        <v>497</v>
      </c>
      <c r="C828" s="107" t="s">
        <v>400</v>
      </c>
      <c r="D828" s="107" t="s">
        <v>55</v>
      </c>
      <c r="E828" s="107" t="s">
        <v>409</v>
      </c>
      <c r="F828" s="107" t="s">
        <v>58</v>
      </c>
      <c r="G828" s="108">
        <f>G829</f>
        <v>0</v>
      </c>
      <c r="H828" s="168"/>
      <c r="I828" s="168"/>
    </row>
    <row r="829" spans="1:250" s="31" customFormat="1" ht="39" hidden="1" customHeight="1" x14ac:dyDescent="0.25">
      <c r="A829" s="113" t="s">
        <v>105</v>
      </c>
      <c r="B829" s="107" t="s">
        <v>497</v>
      </c>
      <c r="C829" s="107" t="s">
        <v>400</v>
      </c>
      <c r="D829" s="107" t="s">
        <v>55</v>
      </c>
      <c r="E829" s="107" t="s">
        <v>409</v>
      </c>
      <c r="F829" s="107" t="s">
        <v>78</v>
      </c>
      <c r="G829" s="108">
        <f>G830</f>
        <v>0</v>
      </c>
      <c r="H829" s="168"/>
      <c r="I829" s="168"/>
    </row>
    <row r="830" spans="1:250" s="31" customFormat="1" ht="4.5" hidden="1" customHeight="1" x14ac:dyDescent="0.25">
      <c r="A830" s="113" t="s">
        <v>79</v>
      </c>
      <c r="B830" s="107" t="s">
        <v>497</v>
      </c>
      <c r="C830" s="107" t="s">
        <v>400</v>
      </c>
      <c r="D830" s="107" t="s">
        <v>55</v>
      </c>
      <c r="E830" s="107" t="s">
        <v>409</v>
      </c>
      <c r="F830" s="107" t="s">
        <v>80</v>
      </c>
      <c r="G830" s="108">
        <f>5.9-5.9</f>
        <v>0</v>
      </c>
      <c r="H830" s="168"/>
      <c r="I830" s="168"/>
    </row>
    <row r="831" spans="1:250" s="33" customFormat="1" ht="15" x14ac:dyDescent="0.25">
      <c r="A831" s="113" t="s">
        <v>498</v>
      </c>
      <c r="B831" s="107" t="s">
        <v>499</v>
      </c>
      <c r="C831" s="107" t="s">
        <v>56</v>
      </c>
      <c r="D831" s="107" t="s">
        <v>56</v>
      </c>
      <c r="E831" s="107" t="s">
        <v>57</v>
      </c>
      <c r="F831" s="107" t="s">
        <v>58</v>
      </c>
      <c r="G831" s="108">
        <f>G832+G903</f>
        <v>3164.6</v>
      </c>
      <c r="H831" s="108">
        <f>H832+H903</f>
        <v>3104.3</v>
      </c>
      <c r="I831" s="108">
        <f>I832</f>
        <v>2912.7999999999997</v>
      </c>
    </row>
    <row r="832" spans="1:250" s="31" customFormat="1" ht="20.25" customHeight="1" x14ac:dyDescent="0.25">
      <c r="A832" s="124" t="s">
        <v>332</v>
      </c>
      <c r="B832" s="125" t="s">
        <v>499</v>
      </c>
      <c r="C832" s="125" t="s">
        <v>113</v>
      </c>
      <c r="D832" s="125" t="s">
        <v>56</v>
      </c>
      <c r="E832" s="125" t="s">
        <v>57</v>
      </c>
      <c r="F832" s="125" t="s">
        <v>58</v>
      </c>
      <c r="G832" s="121">
        <f>G833</f>
        <v>2786.6</v>
      </c>
      <c r="H832" s="121">
        <f>H833</f>
        <v>2735.3</v>
      </c>
      <c r="I832" s="121">
        <f>I833+I903</f>
        <v>2912.7999999999997</v>
      </c>
    </row>
    <row r="833" spans="1:9" s="31" customFormat="1" ht="20.25" customHeight="1" x14ac:dyDescent="0.25">
      <c r="A833" s="113" t="s">
        <v>382</v>
      </c>
      <c r="B833" s="125" t="s">
        <v>499</v>
      </c>
      <c r="C833" s="125" t="s">
        <v>113</v>
      </c>
      <c r="D833" s="125" t="s">
        <v>196</v>
      </c>
      <c r="E833" s="125" t="s">
        <v>57</v>
      </c>
      <c r="F833" s="125" t="s">
        <v>58</v>
      </c>
      <c r="G833" s="121">
        <f>G834+G839+G843</f>
        <v>2786.6</v>
      </c>
      <c r="H833" s="121">
        <f>H834+H839+H843++H888</f>
        <v>2735.3</v>
      </c>
      <c r="I833" s="121">
        <f>I839+I888</f>
        <v>2634.6</v>
      </c>
    </row>
    <row r="834" spans="1:9" s="31" customFormat="1" ht="43.5" customHeight="1" x14ac:dyDescent="0.25">
      <c r="A834" s="113" t="s">
        <v>782</v>
      </c>
      <c r="B834" s="125" t="s">
        <v>499</v>
      </c>
      <c r="C834" s="125" t="s">
        <v>113</v>
      </c>
      <c r="D834" s="125" t="s">
        <v>196</v>
      </c>
      <c r="E834" s="125" t="s">
        <v>356</v>
      </c>
      <c r="F834" s="125" t="s">
        <v>58</v>
      </c>
      <c r="G834" s="121">
        <f>G835</f>
        <v>34</v>
      </c>
      <c r="H834" s="121">
        <f t="shared" ref="H834:I837" si="110">H835</f>
        <v>0</v>
      </c>
      <c r="I834" s="121">
        <f t="shared" si="110"/>
        <v>0</v>
      </c>
    </row>
    <row r="835" spans="1:9" s="31" customFormat="1" ht="64.5" x14ac:dyDescent="0.25">
      <c r="A835" s="113" t="s">
        <v>384</v>
      </c>
      <c r="B835" s="125" t="s">
        <v>499</v>
      </c>
      <c r="C835" s="125" t="s">
        <v>113</v>
      </c>
      <c r="D835" s="125" t="s">
        <v>196</v>
      </c>
      <c r="E835" s="125" t="s">
        <v>358</v>
      </c>
      <c r="F835" s="125" t="s">
        <v>58</v>
      </c>
      <c r="G835" s="121">
        <f>G836</f>
        <v>34</v>
      </c>
      <c r="H835" s="121">
        <f t="shared" si="110"/>
        <v>0</v>
      </c>
      <c r="I835" s="121">
        <f t="shared" si="110"/>
        <v>0</v>
      </c>
    </row>
    <row r="836" spans="1:9" s="31" customFormat="1" ht="15" x14ac:dyDescent="0.25">
      <c r="A836" s="113" t="s">
        <v>134</v>
      </c>
      <c r="B836" s="125" t="s">
        <v>499</v>
      </c>
      <c r="C836" s="125" t="s">
        <v>113</v>
      </c>
      <c r="D836" s="125" t="s">
        <v>196</v>
      </c>
      <c r="E836" s="125" t="s">
        <v>359</v>
      </c>
      <c r="F836" s="125" t="s">
        <v>58</v>
      </c>
      <c r="G836" s="121">
        <f>G837</f>
        <v>34</v>
      </c>
      <c r="H836" s="121">
        <f t="shared" si="110"/>
        <v>0</v>
      </c>
      <c r="I836" s="121">
        <f t="shared" si="110"/>
        <v>0</v>
      </c>
    </row>
    <row r="837" spans="1:9" s="31" customFormat="1" ht="70.5" customHeight="1" x14ac:dyDescent="0.25">
      <c r="A837" s="113" t="s">
        <v>67</v>
      </c>
      <c r="B837" s="125" t="s">
        <v>499</v>
      </c>
      <c r="C837" s="125" t="s">
        <v>113</v>
      </c>
      <c r="D837" s="125" t="s">
        <v>196</v>
      </c>
      <c r="E837" s="125" t="s">
        <v>359</v>
      </c>
      <c r="F837" s="125" t="s">
        <v>68</v>
      </c>
      <c r="G837" s="121">
        <f>G838</f>
        <v>34</v>
      </c>
      <c r="H837" s="121">
        <f t="shared" si="110"/>
        <v>0</v>
      </c>
      <c r="I837" s="121">
        <f t="shared" si="110"/>
        <v>0</v>
      </c>
    </row>
    <row r="838" spans="1:9" s="31" customFormat="1" ht="15" x14ac:dyDescent="0.25">
      <c r="A838" s="113" t="s">
        <v>192</v>
      </c>
      <c r="B838" s="125" t="s">
        <v>499</v>
      </c>
      <c r="C838" s="125" t="s">
        <v>113</v>
      </c>
      <c r="D838" s="125" t="s">
        <v>196</v>
      </c>
      <c r="E838" s="125" t="s">
        <v>359</v>
      </c>
      <c r="F838" s="125" t="s">
        <v>193</v>
      </c>
      <c r="G838" s="121">
        <v>34</v>
      </c>
      <c r="H838" s="121">
        <v>0</v>
      </c>
      <c r="I838" s="121">
        <v>0</v>
      </c>
    </row>
    <row r="839" spans="1:9" s="31" customFormat="1" ht="39" x14ac:dyDescent="0.25">
      <c r="A839" s="113" t="s">
        <v>796</v>
      </c>
      <c r="B839" s="125" t="s">
        <v>499</v>
      </c>
      <c r="C839" s="125" t="s">
        <v>113</v>
      </c>
      <c r="D839" s="125" t="s">
        <v>196</v>
      </c>
      <c r="E839" s="107" t="s">
        <v>774</v>
      </c>
      <c r="F839" s="107" t="s">
        <v>58</v>
      </c>
      <c r="G839" s="108">
        <v>0</v>
      </c>
      <c r="H839" s="108">
        <f t="shared" ref="H839:I841" si="111">H840</f>
        <v>34</v>
      </c>
      <c r="I839" s="108">
        <f t="shared" si="111"/>
        <v>34</v>
      </c>
    </row>
    <row r="840" spans="1:9" s="31" customFormat="1" ht="15" x14ac:dyDescent="0.25">
      <c r="A840" s="113" t="s">
        <v>134</v>
      </c>
      <c r="B840" s="125" t="s">
        <v>499</v>
      </c>
      <c r="C840" s="125" t="s">
        <v>113</v>
      </c>
      <c r="D840" s="125" t="s">
        <v>196</v>
      </c>
      <c r="E840" s="107" t="s">
        <v>775</v>
      </c>
      <c r="F840" s="107" t="s">
        <v>58</v>
      </c>
      <c r="G840" s="108">
        <v>0</v>
      </c>
      <c r="H840" s="108">
        <f t="shared" si="111"/>
        <v>34</v>
      </c>
      <c r="I840" s="108">
        <f t="shared" si="111"/>
        <v>34</v>
      </c>
    </row>
    <row r="841" spans="1:9" s="31" customFormat="1" ht="64.5" x14ac:dyDescent="0.25">
      <c r="A841" s="113" t="s">
        <v>67</v>
      </c>
      <c r="B841" s="125" t="s">
        <v>499</v>
      </c>
      <c r="C841" s="125" t="s">
        <v>113</v>
      </c>
      <c r="D841" s="125" t="s">
        <v>196</v>
      </c>
      <c r="E841" s="107" t="s">
        <v>775</v>
      </c>
      <c r="F841" s="107" t="s">
        <v>68</v>
      </c>
      <c r="G841" s="108">
        <v>0</v>
      </c>
      <c r="H841" s="108">
        <f t="shared" si="111"/>
        <v>34</v>
      </c>
      <c r="I841" s="108">
        <f t="shared" si="111"/>
        <v>34</v>
      </c>
    </row>
    <row r="842" spans="1:9" s="31" customFormat="1" ht="15" x14ac:dyDescent="0.25">
      <c r="A842" s="113" t="s">
        <v>192</v>
      </c>
      <c r="B842" s="125" t="s">
        <v>499</v>
      </c>
      <c r="C842" s="125" t="s">
        <v>113</v>
      </c>
      <c r="D842" s="125" t="s">
        <v>196</v>
      </c>
      <c r="E842" s="107" t="s">
        <v>775</v>
      </c>
      <c r="F842" s="107" t="s">
        <v>193</v>
      </c>
      <c r="G842" s="108">
        <v>0</v>
      </c>
      <c r="H842" s="108">
        <v>34</v>
      </c>
      <c r="I842" s="108">
        <v>34</v>
      </c>
    </row>
    <row r="843" spans="1:9" s="31" customFormat="1" ht="42.75" customHeight="1" x14ac:dyDescent="0.25">
      <c r="A843" s="124" t="s">
        <v>784</v>
      </c>
      <c r="B843" s="125" t="s">
        <v>499</v>
      </c>
      <c r="C843" s="125" t="s">
        <v>113</v>
      </c>
      <c r="D843" s="125" t="s">
        <v>196</v>
      </c>
      <c r="E843" s="125" t="s">
        <v>361</v>
      </c>
      <c r="F843" s="125" t="s">
        <v>58</v>
      </c>
      <c r="G843" s="108">
        <f>G844+G867+G871</f>
        <v>2752.6</v>
      </c>
      <c r="H843" s="108">
        <f>H844+H867+H871</f>
        <v>2701.3</v>
      </c>
      <c r="I843" s="108">
        <f>I844+I867+I871</f>
        <v>0</v>
      </c>
    </row>
    <row r="844" spans="1:9" s="31" customFormat="1" ht="54" customHeight="1" x14ac:dyDescent="0.25">
      <c r="A844" s="113" t="s">
        <v>362</v>
      </c>
      <c r="B844" s="107" t="s">
        <v>499</v>
      </c>
      <c r="C844" s="107" t="s">
        <v>113</v>
      </c>
      <c r="D844" s="125" t="s">
        <v>196</v>
      </c>
      <c r="E844" s="107" t="s">
        <v>363</v>
      </c>
      <c r="F844" s="107" t="s">
        <v>58</v>
      </c>
      <c r="G844" s="108">
        <f>G845+G858+G861+G864+G850+G853</f>
        <v>2268.4</v>
      </c>
      <c r="H844" s="108">
        <f>H845+H850+H853</f>
        <v>2423</v>
      </c>
      <c r="I844" s="108">
        <f t="shared" ref="I844" si="112">I845+I858+I861+I864+I850+I853</f>
        <v>0</v>
      </c>
    </row>
    <row r="845" spans="1:9" s="31" customFormat="1" ht="31.5" customHeight="1" x14ac:dyDescent="0.25">
      <c r="A845" s="113" t="s">
        <v>190</v>
      </c>
      <c r="B845" s="107" t="s">
        <v>499</v>
      </c>
      <c r="C845" s="107" t="s">
        <v>113</v>
      </c>
      <c r="D845" s="125" t="s">
        <v>196</v>
      </c>
      <c r="E845" s="107" t="s">
        <v>364</v>
      </c>
      <c r="F845" s="107" t="s">
        <v>58</v>
      </c>
      <c r="G845" s="108">
        <f>G846+G848+G856</f>
        <v>1959.9999999999998</v>
      </c>
      <c r="H845" s="108">
        <f>H846+H848</f>
        <v>2032.4</v>
      </c>
      <c r="I845" s="108">
        <f>I846+I848</f>
        <v>0</v>
      </c>
    </row>
    <row r="846" spans="1:9" ht="69" customHeight="1" x14ac:dyDescent="0.25">
      <c r="A846" s="113" t="s">
        <v>67</v>
      </c>
      <c r="B846" s="107" t="s">
        <v>499</v>
      </c>
      <c r="C846" s="107" t="s">
        <v>113</v>
      </c>
      <c r="D846" s="125" t="s">
        <v>196</v>
      </c>
      <c r="E846" s="107" t="s">
        <v>364</v>
      </c>
      <c r="F846" s="107" t="s">
        <v>68</v>
      </c>
      <c r="G846" s="108">
        <f>G847</f>
        <v>1949.9999999999998</v>
      </c>
      <c r="H846" s="108">
        <f>H847</f>
        <v>2032.4</v>
      </c>
      <c r="I846" s="108">
        <f>I847</f>
        <v>0</v>
      </c>
    </row>
    <row r="847" spans="1:9" ht="21" customHeight="1" x14ac:dyDescent="0.25">
      <c r="A847" s="113" t="s">
        <v>192</v>
      </c>
      <c r="B847" s="107" t="s">
        <v>499</v>
      </c>
      <c r="C847" s="107" t="s">
        <v>113</v>
      </c>
      <c r="D847" s="125" t="s">
        <v>196</v>
      </c>
      <c r="E847" s="107" t="s">
        <v>364</v>
      </c>
      <c r="F847" s="107" t="s">
        <v>193</v>
      </c>
      <c r="G847" s="108">
        <f>2208.6-293-50.3+65.1+19.6</f>
        <v>1949.9999999999998</v>
      </c>
      <c r="H847" s="108">
        <v>2032.4</v>
      </c>
      <c r="I847" s="108">
        <v>0</v>
      </c>
    </row>
    <row r="848" spans="1:9" ht="30" hidden="1" customHeight="1" x14ac:dyDescent="0.25">
      <c r="A848" s="113" t="s">
        <v>77</v>
      </c>
      <c r="B848" s="107" t="s">
        <v>499</v>
      </c>
      <c r="C848" s="107" t="s">
        <v>113</v>
      </c>
      <c r="D848" s="125" t="s">
        <v>196</v>
      </c>
      <c r="E848" s="107" t="s">
        <v>364</v>
      </c>
      <c r="F848" s="107" t="s">
        <v>78</v>
      </c>
      <c r="G848" s="108">
        <f>G849</f>
        <v>0</v>
      </c>
      <c r="H848" s="168"/>
      <c r="I848" s="168"/>
    </row>
    <row r="849" spans="1:9" ht="26.25" hidden="1" customHeight="1" x14ac:dyDescent="0.25">
      <c r="A849" s="113" t="s">
        <v>79</v>
      </c>
      <c r="B849" s="107" t="s">
        <v>499</v>
      </c>
      <c r="C849" s="107" t="s">
        <v>113</v>
      </c>
      <c r="D849" s="125" t="s">
        <v>196</v>
      </c>
      <c r="E849" s="107" t="s">
        <v>364</v>
      </c>
      <c r="F849" s="107" t="s">
        <v>80</v>
      </c>
      <c r="G849" s="108">
        <v>0</v>
      </c>
      <c r="H849" s="168"/>
      <c r="I849" s="168"/>
    </row>
    <row r="850" spans="1:9" ht="45" customHeight="1" x14ac:dyDescent="0.25">
      <c r="A850" s="113" t="s">
        <v>726</v>
      </c>
      <c r="B850" s="107" t="s">
        <v>499</v>
      </c>
      <c r="C850" s="107" t="s">
        <v>113</v>
      </c>
      <c r="D850" s="125" t="s">
        <v>196</v>
      </c>
      <c r="E850" s="107" t="s">
        <v>727</v>
      </c>
      <c r="F850" s="107" t="s">
        <v>58</v>
      </c>
      <c r="G850" s="108">
        <f>G851</f>
        <v>293</v>
      </c>
      <c r="H850" s="108">
        <f>H851</f>
        <v>293</v>
      </c>
      <c r="I850" s="108">
        <f t="shared" ref="I850" si="113">I851</f>
        <v>0</v>
      </c>
    </row>
    <row r="851" spans="1:9" ht="70.5" customHeight="1" x14ac:dyDescent="0.25">
      <c r="A851" s="113" t="s">
        <v>67</v>
      </c>
      <c r="B851" s="107" t="s">
        <v>499</v>
      </c>
      <c r="C851" s="107" t="s">
        <v>113</v>
      </c>
      <c r="D851" s="125" t="s">
        <v>196</v>
      </c>
      <c r="E851" s="107" t="s">
        <v>727</v>
      </c>
      <c r="F851" s="107" t="s">
        <v>68</v>
      </c>
      <c r="G851" s="108">
        <f>G852</f>
        <v>293</v>
      </c>
      <c r="H851" s="108">
        <f t="shared" ref="H851:I851" si="114">H852</f>
        <v>293</v>
      </c>
      <c r="I851" s="108">
        <f t="shared" si="114"/>
        <v>0</v>
      </c>
    </row>
    <row r="852" spans="1:9" ht="17.25" customHeight="1" x14ac:dyDescent="0.25">
      <c r="A852" s="113" t="s">
        <v>192</v>
      </c>
      <c r="B852" s="107" t="s">
        <v>499</v>
      </c>
      <c r="C852" s="107" t="s">
        <v>113</v>
      </c>
      <c r="D852" s="125" t="s">
        <v>196</v>
      </c>
      <c r="E852" s="107" t="s">
        <v>727</v>
      </c>
      <c r="F852" s="107" t="s">
        <v>193</v>
      </c>
      <c r="G852" s="108">
        <v>293</v>
      </c>
      <c r="H852" s="132">
        <v>293</v>
      </c>
      <c r="I852" s="132">
        <v>0</v>
      </c>
    </row>
    <row r="853" spans="1:9" ht="54.75" customHeight="1" x14ac:dyDescent="0.25">
      <c r="A853" s="113" t="s">
        <v>685</v>
      </c>
      <c r="B853" s="107" t="s">
        <v>499</v>
      </c>
      <c r="C853" s="107" t="s">
        <v>113</v>
      </c>
      <c r="D853" s="125" t="s">
        <v>196</v>
      </c>
      <c r="E853" s="107" t="s">
        <v>728</v>
      </c>
      <c r="F853" s="107" t="s">
        <v>58</v>
      </c>
      <c r="G853" s="108">
        <f>G854</f>
        <v>15.399999999999991</v>
      </c>
      <c r="H853" s="108">
        <f t="shared" ref="H853:I854" si="115">H854</f>
        <v>97.6</v>
      </c>
      <c r="I853" s="108">
        <f t="shared" si="115"/>
        <v>0</v>
      </c>
    </row>
    <row r="854" spans="1:9" ht="65.25" customHeight="1" x14ac:dyDescent="0.25">
      <c r="A854" s="113" t="s">
        <v>67</v>
      </c>
      <c r="B854" s="107" t="s">
        <v>499</v>
      </c>
      <c r="C854" s="107" t="s">
        <v>113</v>
      </c>
      <c r="D854" s="125" t="s">
        <v>196</v>
      </c>
      <c r="E854" s="107" t="s">
        <v>728</v>
      </c>
      <c r="F854" s="107" t="s">
        <v>68</v>
      </c>
      <c r="G854" s="108">
        <f>G855</f>
        <v>15.399999999999991</v>
      </c>
      <c r="H854" s="108">
        <f t="shared" si="115"/>
        <v>97.6</v>
      </c>
      <c r="I854" s="108">
        <f t="shared" si="115"/>
        <v>0</v>
      </c>
    </row>
    <row r="855" spans="1:9" ht="17.25" customHeight="1" x14ac:dyDescent="0.25">
      <c r="A855" s="113" t="s">
        <v>192</v>
      </c>
      <c r="B855" s="107" t="s">
        <v>499</v>
      </c>
      <c r="C855" s="107" t="s">
        <v>113</v>
      </c>
      <c r="D855" s="125" t="s">
        <v>196</v>
      </c>
      <c r="E855" s="107" t="s">
        <v>728</v>
      </c>
      <c r="F855" s="107" t="s">
        <v>193</v>
      </c>
      <c r="G855" s="108">
        <f>97.6-63.1-19.1</f>
        <v>15.399999999999991</v>
      </c>
      <c r="H855" s="132">
        <v>97.6</v>
      </c>
      <c r="I855" s="132">
        <v>0</v>
      </c>
    </row>
    <row r="856" spans="1:9" ht="26.25" customHeight="1" x14ac:dyDescent="0.25">
      <c r="A856" s="113" t="s">
        <v>77</v>
      </c>
      <c r="B856" s="107" t="s">
        <v>499</v>
      </c>
      <c r="C856" s="107" t="s">
        <v>113</v>
      </c>
      <c r="D856" s="125" t="s">
        <v>196</v>
      </c>
      <c r="E856" s="107" t="s">
        <v>364</v>
      </c>
      <c r="F856" s="107" t="s">
        <v>78</v>
      </c>
      <c r="G856" s="126">
        <f>G857</f>
        <v>10</v>
      </c>
      <c r="H856" s="133">
        <v>0</v>
      </c>
      <c r="I856" s="133">
        <v>0</v>
      </c>
    </row>
    <row r="857" spans="1:9" ht="26.25" customHeight="1" x14ac:dyDescent="0.25">
      <c r="A857" s="113" t="s">
        <v>79</v>
      </c>
      <c r="B857" s="107" t="s">
        <v>499</v>
      </c>
      <c r="C857" s="107" t="s">
        <v>113</v>
      </c>
      <c r="D857" s="125" t="s">
        <v>196</v>
      </c>
      <c r="E857" s="107" t="s">
        <v>364</v>
      </c>
      <c r="F857" s="107" t="s">
        <v>80</v>
      </c>
      <c r="G857" s="126">
        <v>10</v>
      </c>
      <c r="H857" s="133">
        <v>0</v>
      </c>
      <c r="I857" s="133">
        <v>0</v>
      </c>
    </row>
    <row r="858" spans="1:9" ht="44.25" hidden="1" customHeight="1" x14ac:dyDescent="0.25">
      <c r="A858" s="113" t="s">
        <v>647</v>
      </c>
      <c r="B858" s="107" t="s">
        <v>499</v>
      </c>
      <c r="C858" s="107" t="s">
        <v>113</v>
      </c>
      <c r="D858" s="125" t="s">
        <v>196</v>
      </c>
      <c r="E858" s="107" t="s">
        <v>681</v>
      </c>
      <c r="F858" s="107" t="s">
        <v>58</v>
      </c>
      <c r="G858" s="108">
        <f>G859</f>
        <v>0</v>
      </c>
      <c r="H858" s="108">
        <f t="shared" ref="H858:I859" si="116">H859</f>
        <v>0</v>
      </c>
      <c r="I858" s="108">
        <f t="shared" si="116"/>
        <v>0</v>
      </c>
    </row>
    <row r="859" spans="1:9" ht="75" hidden="1" customHeight="1" x14ac:dyDescent="0.25">
      <c r="A859" s="113" t="s">
        <v>67</v>
      </c>
      <c r="B859" s="107" t="s">
        <v>499</v>
      </c>
      <c r="C859" s="107" t="s">
        <v>113</v>
      </c>
      <c r="D859" s="125" t="s">
        <v>196</v>
      </c>
      <c r="E859" s="107" t="s">
        <v>681</v>
      </c>
      <c r="F859" s="107" t="s">
        <v>68</v>
      </c>
      <c r="G859" s="108">
        <f>G860</f>
        <v>0</v>
      </c>
      <c r="H859" s="108">
        <f t="shared" si="116"/>
        <v>0</v>
      </c>
      <c r="I859" s="108">
        <f t="shared" si="116"/>
        <v>0</v>
      </c>
    </row>
    <row r="860" spans="1:9" ht="26.25" hidden="1" customHeight="1" x14ac:dyDescent="0.25">
      <c r="A860" s="113" t="s">
        <v>192</v>
      </c>
      <c r="B860" s="107" t="s">
        <v>499</v>
      </c>
      <c r="C860" s="107" t="s">
        <v>113</v>
      </c>
      <c r="D860" s="125" t="s">
        <v>196</v>
      </c>
      <c r="E860" s="107" t="s">
        <v>681</v>
      </c>
      <c r="F860" s="107" t="s">
        <v>193</v>
      </c>
      <c r="G860" s="108">
        <f>2.6-2-0.6</f>
        <v>0</v>
      </c>
      <c r="H860" s="133"/>
      <c r="I860" s="133"/>
    </row>
    <row r="861" spans="1:9" ht="35.25" hidden="1" customHeight="1" x14ac:dyDescent="0.25">
      <c r="A861" s="113" t="s">
        <v>644</v>
      </c>
      <c r="B861" s="107" t="s">
        <v>499</v>
      </c>
      <c r="C861" s="107" t="s">
        <v>113</v>
      </c>
      <c r="D861" s="125" t="s">
        <v>196</v>
      </c>
      <c r="E861" s="107" t="s">
        <v>682</v>
      </c>
      <c r="F861" s="107" t="s">
        <v>58</v>
      </c>
      <c r="G861" s="108">
        <f>G862</f>
        <v>0</v>
      </c>
      <c r="H861" s="108">
        <f t="shared" ref="H861:I862" si="117">H862</f>
        <v>0</v>
      </c>
      <c r="I861" s="108">
        <f t="shared" si="117"/>
        <v>0</v>
      </c>
    </row>
    <row r="862" spans="1:9" ht="72" hidden="1" customHeight="1" x14ac:dyDescent="0.25">
      <c r="A862" s="113" t="s">
        <v>67</v>
      </c>
      <c r="B862" s="107" t="s">
        <v>499</v>
      </c>
      <c r="C862" s="107" t="s">
        <v>113</v>
      </c>
      <c r="D862" s="125" t="s">
        <v>196</v>
      </c>
      <c r="E862" s="107" t="s">
        <v>682</v>
      </c>
      <c r="F862" s="107" t="s">
        <v>68</v>
      </c>
      <c r="G862" s="108">
        <f>G863</f>
        <v>0</v>
      </c>
      <c r="H862" s="108">
        <f t="shared" si="117"/>
        <v>0</v>
      </c>
      <c r="I862" s="108">
        <f t="shared" si="117"/>
        <v>0</v>
      </c>
    </row>
    <row r="863" spans="1:9" ht="25.5" hidden="1" customHeight="1" x14ac:dyDescent="0.25">
      <c r="A863" s="113" t="s">
        <v>192</v>
      </c>
      <c r="B863" s="107" t="s">
        <v>499</v>
      </c>
      <c r="C863" s="107" t="s">
        <v>113</v>
      </c>
      <c r="D863" s="125" t="s">
        <v>196</v>
      </c>
      <c r="E863" s="107" t="s">
        <v>682</v>
      </c>
      <c r="F863" s="107" t="s">
        <v>193</v>
      </c>
      <c r="G863" s="108">
        <f>50.3-38.6-11.7</f>
        <v>0</v>
      </c>
      <c r="H863" s="133">
        <v>0</v>
      </c>
      <c r="I863" s="133">
        <v>0</v>
      </c>
    </row>
    <row r="864" spans="1:9" ht="42.75" hidden="1" customHeight="1" x14ac:dyDescent="0.25">
      <c r="A864" s="113" t="s">
        <v>642</v>
      </c>
      <c r="B864" s="107" t="s">
        <v>499</v>
      </c>
      <c r="C864" s="107" t="s">
        <v>113</v>
      </c>
      <c r="D864" s="125" t="s">
        <v>196</v>
      </c>
      <c r="E864" s="107" t="s">
        <v>683</v>
      </c>
      <c r="F864" s="107" t="s">
        <v>58</v>
      </c>
      <c r="G864" s="108">
        <f>G865</f>
        <v>0</v>
      </c>
      <c r="H864" s="133">
        <v>0</v>
      </c>
      <c r="I864" s="133">
        <v>0</v>
      </c>
    </row>
    <row r="865" spans="1:9" ht="25.5" hidden="1" customHeight="1" x14ac:dyDescent="0.25">
      <c r="A865" s="113" t="s">
        <v>77</v>
      </c>
      <c r="B865" s="107" t="s">
        <v>499</v>
      </c>
      <c r="C865" s="107" t="s">
        <v>113</v>
      </c>
      <c r="D865" s="125" t="s">
        <v>196</v>
      </c>
      <c r="E865" s="107" t="s">
        <v>683</v>
      </c>
      <c r="F865" s="107" t="s">
        <v>78</v>
      </c>
      <c r="G865" s="108">
        <f>G866</f>
        <v>0</v>
      </c>
      <c r="H865" s="133">
        <v>0</v>
      </c>
      <c r="I865" s="133">
        <v>0</v>
      </c>
    </row>
    <row r="866" spans="1:9" ht="30" hidden="1" customHeight="1" x14ac:dyDescent="0.25">
      <c r="A866" s="113" t="s">
        <v>79</v>
      </c>
      <c r="B866" s="107" t="s">
        <v>499</v>
      </c>
      <c r="C866" s="107" t="s">
        <v>113</v>
      </c>
      <c r="D866" s="125" t="s">
        <v>196</v>
      </c>
      <c r="E866" s="107" t="s">
        <v>683</v>
      </c>
      <c r="F866" s="107" t="s">
        <v>80</v>
      </c>
      <c r="G866" s="108"/>
      <c r="H866" s="133"/>
      <c r="I866" s="133"/>
    </row>
    <row r="867" spans="1:9" ht="45" customHeight="1" x14ac:dyDescent="0.25">
      <c r="A867" s="113" t="s">
        <v>365</v>
      </c>
      <c r="B867" s="107" t="s">
        <v>499</v>
      </c>
      <c r="C867" s="107" t="s">
        <v>113</v>
      </c>
      <c r="D867" s="125" t="s">
        <v>196</v>
      </c>
      <c r="E867" s="107" t="s">
        <v>366</v>
      </c>
      <c r="F867" s="107" t="s">
        <v>58</v>
      </c>
      <c r="G867" s="108">
        <f>G868</f>
        <v>51.5</v>
      </c>
      <c r="H867" s="108">
        <f t="shared" ref="H867:I869" si="118">H868</f>
        <v>0</v>
      </c>
      <c r="I867" s="108">
        <f t="shared" si="118"/>
        <v>0</v>
      </c>
    </row>
    <row r="868" spans="1:9" ht="31.5" customHeight="1" x14ac:dyDescent="0.25">
      <c r="A868" s="113" t="s">
        <v>190</v>
      </c>
      <c r="B868" s="107" t="s">
        <v>499</v>
      </c>
      <c r="C868" s="107" t="s">
        <v>113</v>
      </c>
      <c r="D868" s="125" t="s">
        <v>196</v>
      </c>
      <c r="E868" s="107" t="s">
        <v>367</v>
      </c>
      <c r="F868" s="107" t="s">
        <v>58</v>
      </c>
      <c r="G868" s="108">
        <f>G869</f>
        <v>51.5</v>
      </c>
      <c r="H868" s="108">
        <f t="shared" si="118"/>
        <v>0</v>
      </c>
      <c r="I868" s="108">
        <f t="shared" si="118"/>
        <v>0</v>
      </c>
    </row>
    <row r="869" spans="1:9" ht="30.75" customHeight="1" x14ac:dyDescent="0.25">
      <c r="A869" s="113" t="s">
        <v>77</v>
      </c>
      <c r="B869" s="107" t="s">
        <v>499</v>
      </c>
      <c r="C869" s="107" t="s">
        <v>113</v>
      </c>
      <c r="D869" s="125" t="s">
        <v>196</v>
      </c>
      <c r="E869" s="107" t="s">
        <v>367</v>
      </c>
      <c r="F869" s="107" t="s">
        <v>78</v>
      </c>
      <c r="G869" s="108">
        <f>G870</f>
        <v>51.5</v>
      </c>
      <c r="H869" s="108">
        <f t="shared" si="118"/>
        <v>0</v>
      </c>
      <c r="I869" s="108">
        <f t="shared" si="118"/>
        <v>0</v>
      </c>
    </row>
    <row r="870" spans="1:9" ht="26.25" customHeight="1" x14ac:dyDescent="0.25">
      <c r="A870" s="113" t="s">
        <v>79</v>
      </c>
      <c r="B870" s="107" t="s">
        <v>499</v>
      </c>
      <c r="C870" s="107" t="s">
        <v>113</v>
      </c>
      <c r="D870" s="125" t="s">
        <v>196</v>
      </c>
      <c r="E870" s="107" t="s">
        <v>367</v>
      </c>
      <c r="F870" s="107" t="s">
        <v>80</v>
      </c>
      <c r="G870" s="108">
        <v>51.5</v>
      </c>
      <c r="H870" s="108">
        <v>0</v>
      </c>
      <c r="I870" s="108">
        <v>0</v>
      </c>
    </row>
    <row r="871" spans="1:9" ht="26.25" customHeight="1" x14ac:dyDescent="0.25">
      <c r="A871" s="113" t="s">
        <v>368</v>
      </c>
      <c r="B871" s="107" t="s">
        <v>499</v>
      </c>
      <c r="C871" s="107" t="s">
        <v>113</v>
      </c>
      <c r="D871" s="125" t="s">
        <v>196</v>
      </c>
      <c r="E871" s="107" t="s">
        <v>369</v>
      </c>
      <c r="F871" s="107" t="s">
        <v>58</v>
      </c>
      <c r="G871" s="108">
        <f>G872+G875</f>
        <v>432.7</v>
      </c>
      <c r="H871" s="108">
        <f>H872+H875</f>
        <v>278.3</v>
      </c>
      <c r="I871" s="108">
        <f>I872+I875</f>
        <v>0</v>
      </c>
    </row>
    <row r="872" spans="1:9" ht="26.25" customHeight="1" x14ac:dyDescent="0.25">
      <c r="A872" s="113" t="s">
        <v>190</v>
      </c>
      <c r="B872" s="107" t="s">
        <v>499</v>
      </c>
      <c r="C872" s="107" t="s">
        <v>113</v>
      </c>
      <c r="D872" s="125" t="s">
        <v>196</v>
      </c>
      <c r="E872" s="107" t="s">
        <v>370</v>
      </c>
      <c r="F872" s="107" t="s">
        <v>58</v>
      </c>
      <c r="G872" s="108">
        <f t="shared" ref="G872:I873" si="119">G873</f>
        <v>392.7</v>
      </c>
      <c r="H872" s="108">
        <f t="shared" si="119"/>
        <v>231.7</v>
      </c>
      <c r="I872" s="108">
        <f t="shared" si="119"/>
        <v>0</v>
      </c>
    </row>
    <row r="873" spans="1:9" ht="26.25" customHeight="1" x14ac:dyDescent="0.25">
      <c r="A873" s="113" t="s">
        <v>77</v>
      </c>
      <c r="B873" s="107" t="s">
        <v>499</v>
      </c>
      <c r="C873" s="107" t="s">
        <v>113</v>
      </c>
      <c r="D873" s="125" t="s">
        <v>196</v>
      </c>
      <c r="E873" s="107" t="s">
        <v>370</v>
      </c>
      <c r="F873" s="107" t="s">
        <v>78</v>
      </c>
      <c r="G873" s="108">
        <f t="shared" si="119"/>
        <v>392.7</v>
      </c>
      <c r="H873" s="108">
        <f t="shared" si="119"/>
        <v>231.7</v>
      </c>
      <c r="I873" s="108">
        <f t="shared" si="119"/>
        <v>0</v>
      </c>
    </row>
    <row r="874" spans="1:9" ht="26.25" customHeight="1" x14ac:dyDescent="0.25">
      <c r="A874" s="113" t="s">
        <v>79</v>
      </c>
      <c r="B874" s="107" t="s">
        <v>499</v>
      </c>
      <c r="C874" s="107" t="s">
        <v>113</v>
      </c>
      <c r="D874" s="125" t="s">
        <v>196</v>
      </c>
      <c r="E874" s="107" t="s">
        <v>370</v>
      </c>
      <c r="F874" s="107" t="s">
        <v>80</v>
      </c>
      <c r="G874" s="108">
        <v>392.7</v>
      </c>
      <c r="H874" s="108">
        <v>231.7</v>
      </c>
      <c r="I874" s="108">
        <v>0</v>
      </c>
    </row>
    <row r="875" spans="1:9" ht="52.5" customHeight="1" x14ac:dyDescent="0.25">
      <c r="A875" s="113" t="s">
        <v>188</v>
      </c>
      <c r="B875" s="107" t="s">
        <v>499</v>
      </c>
      <c r="C875" s="107" t="s">
        <v>113</v>
      </c>
      <c r="D875" s="125" t="s">
        <v>196</v>
      </c>
      <c r="E875" s="107" t="s">
        <v>371</v>
      </c>
      <c r="F875" s="107" t="s">
        <v>58</v>
      </c>
      <c r="G875" s="108">
        <f t="shared" ref="G875:I876" si="120">G876</f>
        <v>40</v>
      </c>
      <c r="H875" s="108">
        <f t="shared" si="120"/>
        <v>46.6</v>
      </c>
      <c r="I875" s="108">
        <f t="shared" si="120"/>
        <v>0</v>
      </c>
    </row>
    <row r="876" spans="1:9" s="31" customFormat="1" ht="18.75" customHeight="1" x14ac:dyDescent="0.25">
      <c r="A876" s="113" t="s">
        <v>81</v>
      </c>
      <c r="B876" s="107" t="s">
        <v>499</v>
      </c>
      <c r="C876" s="107" t="s">
        <v>113</v>
      </c>
      <c r="D876" s="125" t="s">
        <v>196</v>
      </c>
      <c r="E876" s="107" t="s">
        <v>371</v>
      </c>
      <c r="F876" s="107" t="s">
        <v>82</v>
      </c>
      <c r="G876" s="108">
        <f t="shared" si="120"/>
        <v>40</v>
      </c>
      <c r="H876" s="108">
        <f t="shared" si="120"/>
        <v>46.6</v>
      </c>
      <c r="I876" s="108">
        <f t="shared" si="120"/>
        <v>0</v>
      </c>
    </row>
    <row r="877" spans="1:9" s="31" customFormat="1" ht="15" x14ac:dyDescent="0.25">
      <c r="A877" s="113" t="s">
        <v>83</v>
      </c>
      <c r="B877" s="107" t="s">
        <v>499</v>
      </c>
      <c r="C877" s="107" t="s">
        <v>113</v>
      </c>
      <c r="D877" s="125" t="s">
        <v>196</v>
      </c>
      <c r="E877" s="107" t="s">
        <v>371</v>
      </c>
      <c r="F877" s="107" t="s">
        <v>84</v>
      </c>
      <c r="G877" s="108">
        <v>40</v>
      </c>
      <c r="H877" s="108">
        <v>46.6</v>
      </c>
      <c r="I877" s="108">
        <v>0</v>
      </c>
    </row>
    <row r="878" spans="1:9" s="31" customFormat="1" ht="26.25" hidden="1" x14ac:dyDescent="0.25">
      <c r="A878" s="113" t="s">
        <v>459</v>
      </c>
      <c r="B878" s="107" t="s">
        <v>499</v>
      </c>
      <c r="C878" s="107" t="s">
        <v>113</v>
      </c>
      <c r="D878" s="107" t="s">
        <v>60</v>
      </c>
      <c r="E878" s="107" t="s">
        <v>460</v>
      </c>
      <c r="F878" s="107" t="s">
        <v>58</v>
      </c>
      <c r="G878" s="108">
        <f>G879</f>
        <v>0</v>
      </c>
      <c r="H878" s="168"/>
      <c r="I878" s="168"/>
    </row>
    <row r="879" spans="1:9" s="31" customFormat="1" ht="26.25" hidden="1" x14ac:dyDescent="0.25">
      <c r="A879" s="113" t="s">
        <v>458</v>
      </c>
      <c r="B879" s="107" t="s">
        <v>499</v>
      </c>
      <c r="C879" s="107" t="s">
        <v>113</v>
      </c>
      <c r="D879" s="107" t="s">
        <v>60</v>
      </c>
      <c r="E879" s="107" t="s">
        <v>460</v>
      </c>
      <c r="F879" s="107" t="s">
        <v>78</v>
      </c>
      <c r="G879" s="108">
        <f>G880</f>
        <v>0</v>
      </c>
      <c r="H879" s="168"/>
      <c r="I879" s="168"/>
    </row>
    <row r="880" spans="1:9" s="31" customFormat="1" ht="26.25" hidden="1" x14ac:dyDescent="0.25">
      <c r="A880" s="113" t="s">
        <v>208</v>
      </c>
      <c r="B880" s="107" t="s">
        <v>499</v>
      </c>
      <c r="C880" s="107" t="s">
        <v>113</v>
      </c>
      <c r="D880" s="107" t="s">
        <v>60</v>
      </c>
      <c r="E880" s="107" t="s">
        <v>460</v>
      </c>
      <c r="F880" s="107" t="s">
        <v>80</v>
      </c>
      <c r="G880" s="108">
        <v>0</v>
      </c>
      <c r="H880" s="168"/>
      <c r="I880" s="168"/>
    </row>
    <row r="881" spans="1:9" ht="39" hidden="1" x14ac:dyDescent="0.25">
      <c r="A881" s="113" t="s">
        <v>461</v>
      </c>
      <c r="B881" s="107" t="s">
        <v>499</v>
      </c>
      <c r="C881" s="107" t="s">
        <v>113</v>
      </c>
      <c r="D881" s="107" t="s">
        <v>60</v>
      </c>
      <c r="E881" s="107" t="s">
        <v>462</v>
      </c>
      <c r="F881" s="107" t="s">
        <v>58</v>
      </c>
      <c r="G881" s="108">
        <f>G882</f>
        <v>0</v>
      </c>
      <c r="H881" s="168"/>
      <c r="I881" s="168"/>
    </row>
    <row r="882" spans="1:9" ht="26.25" hidden="1" x14ac:dyDescent="0.25">
      <c r="A882" s="113" t="s">
        <v>463</v>
      </c>
      <c r="B882" s="107" t="s">
        <v>499</v>
      </c>
      <c r="C882" s="107" t="s">
        <v>113</v>
      </c>
      <c r="D882" s="107" t="s">
        <v>60</v>
      </c>
      <c r="E882" s="107" t="s">
        <v>462</v>
      </c>
      <c r="F882" s="107" t="s">
        <v>58</v>
      </c>
      <c r="G882" s="108">
        <f>G883</f>
        <v>0</v>
      </c>
      <c r="H882" s="168"/>
      <c r="I882" s="168"/>
    </row>
    <row r="883" spans="1:9" ht="64.5" hidden="1" x14ac:dyDescent="0.25">
      <c r="A883" s="113" t="s">
        <v>67</v>
      </c>
      <c r="B883" s="107" t="s">
        <v>499</v>
      </c>
      <c r="C883" s="107" t="s">
        <v>113</v>
      </c>
      <c r="D883" s="107" t="s">
        <v>60</v>
      </c>
      <c r="E883" s="107" t="s">
        <v>462</v>
      </c>
      <c r="F883" s="107" t="s">
        <v>68</v>
      </c>
      <c r="G883" s="108">
        <f>G884</f>
        <v>0</v>
      </c>
      <c r="H883" s="168"/>
      <c r="I883" s="168"/>
    </row>
    <row r="884" spans="1:9" ht="15" hidden="1" x14ac:dyDescent="0.25">
      <c r="A884" s="113" t="s">
        <v>464</v>
      </c>
      <c r="B884" s="107" t="s">
        <v>499</v>
      </c>
      <c r="C884" s="107" t="s">
        <v>113</v>
      </c>
      <c r="D884" s="107" t="s">
        <v>60</v>
      </c>
      <c r="E884" s="107" t="s">
        <v>462</v>
      </c>
      <c r="F884" s="107" t="s">
        <v>193</v>
      </c>
      <c r="G884" s="108">
        <f>30-30</f>
        <v>0</v>
      </c>
      <c r="H884" s="168"/>
      <c r="I884" s="168"/>
    </row>
    <row r="885" spans="1:9" ht="51.75" hidden="1" x14ac:dyDescent="0.25">
      <c r="A885" s="113" t="s">
        <v>465</v>
      </c>
      <c r="B885" s="107" t="s">
        <v>499</v>
      </c>
      <c r="C885" s="107" t="s">
        <v>113</v>
      </c>
      <c r="D885" s="107" t="s">
        <v>60</v>
      </c>
      <c r="E885" s="107" t="s">
        <v>381</v>
      </c>
      <c r="F885" s="107" t="s">
        <v>58</v>
      </c>
      <c r="G885" s="108">
        <f>G886</f>
        <v>0</v>
      </c>
      <c r="H885" s="168"/>
      <c r="I885" s="168"/>
    </row>
    <row r="886" spans="1:9" ht="26.25" hidden="1" x14ac:dyDescent="0.25">
      <c r="A886" s="113" t="s">
        <v>458</v>
      </c>
      <c r="B886" s="107" t="s">
        <v>499</v>
      </c>
      <c r="C886" s="107" t="s">
        <v>113</v>
      </c>
      <c r="D886" s="107" t="s">
        <v>60</v>
      </c>
      <c r="E886" s="107" t="s">
        <v>381</v>
      </c>
      <c r="F886" s="107" t="s">
        <v>78</v>
      </c>
      <c r="G886" s="108">
        <f>G887</f>
        <v>0</v>
      </c>
      <c r="H886" s="168"/>
      <c r="I886" s="168"/>
    </row>
    <row r="887" spans="1:9" ht="26.25" hidden="1" x14ac:dyDescent="0.25">
      <c r="A887" s="113" t="s">
        <v>208</v>
      </c>
      <c r="B887" s="107" t="s">
        <v>499</v>
      </c>
      <c r="C887" s="107" t="s">
        <v>113</v>
      </c>
      <c r="D887" s="107" t="s">
        <v>60</v>
      </c>
      <c r="E887" s="107" t="s">
        <v>381</v>
      </c>
      <c r="F887" s="107" t="s">
        <v>80</v>
      </c>
      <c r="G887" s="108">
        <v>0</v>
      </c>
      <c r="H887" s="168"/>
      <c r="I887" s="168"/>
    </row>
    <row r="888" spans="1:9" ht="39" x14ac:dyDescent="0.25">
      <c r="A888" s="124" t="s">
        <v>785</v>
      </c>
      <c r="B888" s="107" t="s">
        <v>499</v>
      </c>
      <c r="C888" s="107" t="s">
        <v>113</v>
      </c>
      <c r="D888" s="125" t="s">
        <v>196</v>
      </c>
      <c r="E888" s="107" t="s">
        <v>783</v>
      </c>
      <c r="F888" s="107" t="s">
        <v>58</v>
      </c>
      <c r="G888" s="108">
        <v>0</v>
      </c>
      <c r="H888" s="108">
        <v>0</v>
      </c>
      <c r="I888" s="108">
        <f>I889+I894+I897+I900</f>
        <v>2600.6</v>
      </c>
    </row>
    <row r="889" spans="1:9" ht="26.25" x14ac:dyDescent="0.25">
      <c r="A889" s="113" t="s">
        <v>190</v>
      </c>
      <c r="B889" s="107" t="s">
        <v>499</v>
      </c>
      <c r="C889" s="107" t="s">
        <v>113</v>
      </c>
      <c r="D889" s="125" t="s">
        <v>196</v>
      </c>
      <c r="E889" s="107" t="s">
        <v>786</v>
      </c>
      <c r="F889" s="107" t="s">
        <v>58</v>
      </c>
      <c r="G889" s="108">
        <v>0</v>
      </c>
      <c r="H889" s="108">
        <v>0</v>
      </c>
      <c r="I889" s="108">
        <f>I890+I892</f>
        <v>2163.4</v>
      </c>
    </row>
    <row r="890" spans="1:9" ht="64.5" x14ac:dyDescent="0.25">
      <c r="A890" s="113" t="s">
        <v>67</v>
      </c>
      <c r="B890" s="107" t="s">
        <v>499</v>
      </c>
      <c r="C890" s="107" t="s">
        <v>113</v>
      </c>
      <c r="D890" s="125" t="s">
        <v>196</v>
      </c>
      <c r="E890" s="107" t="s">
        <v>786</v>
      </c>
      <c r="F890" s="107" t="s">
        <v>68</v>
      </c>
      <c r="G890" s="108">
        <v>0</v>
      </c>
      <c r="H890" s="108">
        <v>0</v>
      </c>
      <c r="I890" s="108">
        <f>I891</f>
        <v>2032.4</v>
      </c>
    </row>
    <row r="891" spans="1:9" ht="15" x14ac:dyDescent="0.25">
      <c r="A891" s="113" t="s">
        <v>192</v>
      </c>
      <c r="B891" s="107" t="s">
        <v>499</v>
      </c>
      <c r="C891" s="107" t="s">
        <v>113</v>
      </c>
      <c r="D891" s="125" t="s">
        <v>196</v>
      </c>
      <c r="E891" s="107" t="s">
        <v>786</v>
      </c>
      <c r="F891" s="107" t="s">
        <v>193</v>
      </c>
      <c r="G891" s="108">
        <v>0</v>
      </c>
      <c r="H891" s="108">
        <v>0</v>
      </c>
      <c r="I891" s="108">
        <v>2032.4</v>
      </c>
    </row>
    <row r="892" spans="1:9" ht="26.25" x14ac:dyDescent="0.25">
      <c r="A892" s="113" t="s">
        <v>77</v>
      </c>
      <c r="B892" s="107" t="s">
        <v>499</v>
      </c>
      <c r="C892" s="107" t="s">
        <v>113</v>
      </c>
      <c r="D892" s="125" t="s">
        <v>196</v>
      </c>
      <c r="E892" s="107" t="s">
        <v>786</v>
      </c>
      <c r="F892" s="107" t="s">
        <v>78</v>
      </c>
      <c r="G892" s="108">
        <v>0</v>
      </c>
      <c r="H892" s="108">
        <v>0</v>
      </c>
      <c r="I892" s="108">
        <f>I893</f>
        <v>131</v>
      </c>
    </row>
    <row r="893" spans="1:9" ht="26.25" x14ac:dyDescent="0.25">
      <c r="A893" s="113" t="s">
        <v>79</v>
      </c>
      <c r="B893" s="107" t="s">
        <v>499</v>
      </c>
      <c r="C893" s="107" t="s">
        <v>113</v>
      </c>
      <c r="D893" s="125" t="s">
        <v>196</v>
      </c>
      <c r="E893" s="107" t="s">
        <v>786</v>
      </c>
      <c r="F893" s="107" t="s">
        <v>80</v>
      </c>
      <c r="G893" s="108">
        <v>0</v>
      </c>
      <c r="H893" s="108">
        <v>0</v>
      </c>
      <c r="I893" s="108">
        <v>131</v>
      </c>
    </row>
    <row r="894" spans="1:9" ht="51.75" x14ac:dyDescent="0.25">
      <c r="A894" s="113" t="s">
        <v>188</v>
      </c>
      <c r="B894" s="107" t="s">
        <v>499</v>
      </c>
      <c r="C894" s="107" t="s">
        <v>113</v>
      </c>
      <c r="D894" s="125" t="s">
        <v>196</v>
      </c>
      <c r="E894" s="107" t="s">
        <v>803</v>
      </c>
      <c r="F894" s="107" t="s">
        <v>58</v>
      </c>
      <c r="G894" s="108">
        <v>0</v>
      </c>
      <c r="H894" s="108">
        <v>0</v>
      </c>
      <c r="I894" s="108">
        <f>I895</f>
        <v>46.6</v>
      </c>
    </row>
    <row r="895" spans="1:9" ht="15" x14ac:dyDescent="0.25">
      <c r="A895" s="113" t="s">
        <v>81</v>
      </c>
      <c r="B895" s="107" t="s">
        <v>499</v>
      </c>
      <c r="C895" s="107" t="s">
        <v>113</v>
      </c>
      <c r="D895" s="125" t="s">
        <v>196</v>
      </c>
      <c r="E895" s="107" t="s">
        <v>803</v>
      </c>
      <c r="F895" s="107" t="s">
        <v>82</v>
      </c>
      <c r="G895" s="108">
        <v>0</v>
      </c>
      <c r="H895" s="108">
        <v>0</v>
      </c>
      <c r="I895" s="108">
        <f>I896</f>
        <v>46.6</v>
      </c>
    </row>
    <row r="896" spans="1:9" ht="15" x14ac:dyDescent="0.25">
      <c r="A896" s="113" t="s">
        <v>83</v>
      </c>
      <c r="B896" s="107" t="s">
        <v>499</v>
      </c>
      <c r="C896" s="107" t="s">
        <v>113</v>
      </c>
      <c r="D896" s="125" t="s">
        <v>196</v>
      </c>
      <c r="E896" s="107" t="s">
        <v>803</v>
      </c>
      <c r="F896" s="107" t="s">
        <v>84</v>
      </c>
      <c r="G896" s="108">
        <v>0</v>
      </c>
      <c r="H896" s="108">
        <v>0</v>
      </c>
      <c r="I896" s="108">
        <v>46.6</v>
      </c>
    </row>
    <row r="897" spans="1:9" ht="39" x14ac:dyDescent="0.25">
      <c r="A897" s="113" t="s">
        <v>726</v>
      </c>
      <c r="B897" s="107" t="s">
        <v>499</v>
      </c>
      <c r="C897" s="107" t="s">
        <v>113</v>
      </c>
      <c r="D897" s="107" t="s">
        <v>196</v>
      </c>
      <c r="E897" s="107" t="s">
        <v>787</v>
      </c>
      <c r="F897" s="107" t="s">
        <v>58</v>
      </c>
      <c r="G897" s="108">
        <v>0</v>
      </c>
      <c r="H897" s="108">
        <v>0</v>
      </c>
      <c r="I897" s="108">
        <f>I898</f>
        <v>293</v>
      </c>
    </row>
    <row r="898" spans="1:9" ht="64.5" x14ac:dyDescent="0.25">
      <c r="A898" s="113" t="s">
        <v>67</v>
      </c>
      <c r="B898" s="107" t="s">
        <v>499</v>
      </c>
      <c r="C898" s="107" t="s">
        <v>113</v>
      </c>
      <c r="D898" s="107" t="s">
        <v>196</v>
      </c>
      <c r="E898" s="107" t="s">
        <v>787</v>
      </c>
      <c r="F898" s="107" t="s">
        <v>68</v>
      </c>
      <c r="G898" s="108">
        <v>0</v>
      </c>
      <c r="H898" s="108">
        <v>0</v>
      </c>
      <c r="I898" s="108">
        <f>I899</f>
        <v>293</v>
      </c>
    </row>
    <row r="899" spans="1:9" ht="15" x14ac:dyDescent="0.25">
      <c r="A899" s="113" t="s">
        <v>192</v>
      </c>
      <c r="B899" s="107" t="s">
        <v>499</v>
      </c>
      <c r="C899" s="107" t="s">
        <v>113</v>
      </c>
      <c r="D899" s="107" t="s">
        <v>196</v>
      </c>
      <c r="E899" s="107" t="s">
        <v>787</v>
      </c>
      <c r="F899" s="107" t="s">
        <v>193</v>
      </c>
      <c r="G899" s="108">
        <v>0</v>
      </c>
      <c r="H899" s="108">
        <v>0</v>
      </c>
      <c r="I899" s="108">
        <v>293</v>
      </c>
    </row>
    <row r="900" spans="1:9" ht="51.75" x14ac:dyDescent="0.25">
      <c r="A900" s="113" t="s">
        <v>685</v>
      </c>
      <c r="B900" s="107" t="s">
        <v>499</v>
      </c>
      <c r="C900" s="107" t="s">
        <v>113</v>
      </c>
      <c r="D900" s="107" t="s">
        <v>196</v>
      </c>
      <c r="E900" s="107" t="s">
        <v>804</v>
      </c>
      <c r="F900" s="107" t="s">
        <v>58</v>
      </c>
      <c r="G900" s="108">
        <v>0</v>
      </c>
      <c r="H900" s="108">
        <v>0</v>
      </c>
      <c r="I900" s="108">
        <f>I901</f>
        <v>97.6</v>
      </c>
    </row>
    <row r="901" spans="1:9" ht="64.5" x14ac:dyDescent="0.25">
      <c r="A901" s="113" t="s">
        <v>67</v>
      </c>
      <c r="B901" s="107" t="s">
        <v>499</v>
      </c>
      <c r="C901" s="107" t="s">
        <v>113</v>
      </c>
      <c r="D901" s="107" t="s">
        <v>196</v>
      </c>
      <c r="E901" s="107" t="s">
        <v>804</v>
      </c>
      <c r="F901" s="107" t="s">
        <v>68</v>
      </c>
      <c r="G901" s="108">
        <v>0</v>
      </c>
      <c r="H901" s="108">
        <v>0</v>
      </c>
      <c r="I901" s="108">
        <f>I902</f>
        <v>97.6</v>
      </c>
    </row>
    <row r="902" spans="1:9" ht="15" x14ac:dyDescent="0.25">
      <c r="A902" s="113" t="s">
        <v>192</v>
      </c>
      <c r="B902" s="107" t="s">
        <v>499</v>
      </c>
      <c r="C902" s="107" t="s">
        <v>113</v>
      </c>
      <c r="D902" s="107" t="s">
        <v>196</v>
      </c>
      <c r="E902" s="107" t="s">
        <v>804</v>
      </c>
      <c r="F902" s="107" t="s">
        <v>193</v>
      </c>
      <c r="G902" s="108">
        <v>0</v>
      </c>
      <c r="H902" s="108">
        <v>0</v>
      </c>
      <c r="I902" s="108">
        <v>97.6</v>
      </c>
    </row>
    <row r="903" spans="1:9" ht="15" x14ac:dyDescent="0.25">
      <c r="A903" s="113" t="s">
        <v>436</v>
      </c>
      <c r="B903" s="107" t="s">
        <v>499</v>
      </c>
      <c r="C903" s="107" t="s">
        <v>119</v>
      </c>
      <c r="D903" s="107" t="s">
        <v>56</v>
      </c>
      <c r="E903" s="107" t="s">
        <v>57</v>
      </c>
      <c r="F903" s="107" t="s">
        <v>58</v>
      </c>
      <c r="G903" s="108">
        <f>G904</f>
        <v>378</v>
      </c>
      <c r="H903" s="108">
        <f>H904</f>
        <v>369</v>
      </c>
      <c r="I903" s="108">
        <f>I904</f>
        <v>278.2</v>
      </c>
    </row>
    <row r="904" spans="1:9" ht="15" x14ac:dyDescent="0.25">
      <c r="A904" s="113" t="s">
        <v>437</v>
      </c>
      <c r="B904" s="107" t="s">
        <v>499</v>
      </c>
      <c r="C904" s="107" t="s">
        <v>119</v>
      </c>
      <c r="D904" s="107" t="s">
        <v>60</v>
      </c>
      <c r="E904" s="107" t="s">
        <v>57</v>
      </c>
      <c r="F904" s="107" t="s">
        <v>58</v>
      </c>
      <c r="G904" s="108">
        <f>G906</f>
        <v>378</v>
      </c>
      <c r="H904" s="108">
        <f>H906+H943</f>
        <v>369</v>
      </c>
      <c r="I904" s="108">
        <f>I943</f>
        <v>278.2</v>
      </c>
    </row>
    <row r="905" spans="1:9" ht="15" hidden="1" x14ac:dyDescent="0.25">
      <c r="A905" s="113"/>
      <c r="B905" s="107"/>
      <c r="C905" s="107"/>
      <c r="D905" s="107"/>
      <c r="E905" s="107"/>
      <c r="F905" s="107"/>
      <c r="G905" s="108"/>
      <c r="H905" s="108"/>
      <c r="I905" s="108"/>
    </row>
    <row r="906" spans="1:9" ht="40.5" customHeight="1" x14ac:dyDescent="0.25">
      <c r="A906" s="113" t="s">
        <v>782</v>
      </c>
      <c r="B906" s="107" t="s">
        <v>499</v>
      </c>
      <c r="C906" s="107" t="s">
        <v>119</v>
      </c>
      <c r="D906" s="107" t="s">
        <v>60</v>
      </c>
      <c r="E906" s="107" t="s">
        <v>356</v>
      </c>
      <c r="F906" s="107" t="s">
        <v>58</v>
      </c>
      <c r="G906" s="108">
        <f>G907+G911+G921</f>
        <v>378</v>
      </c>
      <c r="H906" s="108">
        <f>H907+H911+H921</f>
        <v>0</v>
      </c>
      <c r="I906" s="108">
        <f>I907+I911+I921</f>
        <v>0</v>
      </c>
    </row>
    <row r="907" spans="1:9" ht="42.75" customHeight="1" x14ac:dyDescent="0.25">
      <c r="A907" s="113" t="s">
        <v>438</v>
      </c>
      <c r="B907" s="107" t="s">
        <v>499</v>
      </c>
      <c r="C907" s="107" t="s">
        <v>119</v>
      </c>
      <c r="D907" s="107" t="s">
        <v>60</v>
      </c>
      <c r="E907" s="107" t="s">
        <v>439</v>
      </c>
      <c r="F907" s="107" t="s">
        <v>58</v>
      </c>
      <c r="G907" s="108">
        <f>G908</f>
        <v>30</v>
      </c>
      <c r="H907" s="108">
        <f t="shared" ref="H907:I909" si="121">H908</f>
        <v>0</v>
      </c>
      <c r="I907" s="108">
        <f t="shared" si="121"/>
        <v>0</v>
      </c>
    </row>
    <row r="908" spans="1:9" ht="18.75" customHeight="1" x14ac:dyDescent="0.25">
      <c r="A908" s="113" t="s">
        <v>134</v>
      </c>
      <c r="B908" s="107" t="s">
        <v>499</v>
      </c>
      <c r="C908" s="107" t="s">
        <v>119</v>
      </c>
      <c r="D908" s="107" t="s">
        <v>60</v>
      </c>
      <c r="E908" s="107" t="s">
        <v>440</v>
      </c>
      <c r="F908" s="107" t="s">
        <v>58</v>
      </c>
      <c r="G908" s="108">
        <f>G909</f>
        <v>30</v>
      </c>
      <c r="H908" s="108">
        <f t="shared" si="121"/>
        <v>0</v>
      </c>
      <c r="I908" s="108">
        <f t="shared" si="121"/>
        <v>0</v>
      </c>
    </row>
    <row r="909" spans="1:9" ht="30.75" customHeight="1" x14ac:dyDescent="0.25">
      <c r="A909" s="113" t="s">
        <v>77</v>
      </c>
      <c r="B909" s="107" t="s">
        <v>499</v>
      </c>
      <c r="C909" s="107" t="s">
        <v>119</v>
      </c>
      <c r="D909" s="107" t="s">
        <v>60</v>
      </c>
      <c r="E909" s="107" t="s">
        <v>440</v>
      </c>
      <c r="F909" s="107" t="s">
        <v>78</v>
      </c>
      <c r="G909" s="108">
        <f>G910</f>
        <v>30</v>
      </c>
      <c r="H909" s="108">
        <f t="shared" si="121"/>
        <v>0</v>
      </c>
      <c r="I909" s="108">
        <f t="shared" si="121"/>
        <v>0</v>
      </c>
    </row>
    <row r="910" spans="1:9" ht="30" customHeight="1" x14ac:dyDescent="0.25">
      <c r="A910" s="113" t="s">
        <v>79</v>
      </c>
      <c r="B910" s="107" t="s">
        <v>499</v>
      </c>
      <c r="C910" s="107" t="s">
        <v>119</v>
      </c>
      <c r="D910" s="107" t="s">
        <v>60</v>
      </c>
      <c r="E910" s="107" t="s">
        <v>440</v>
      </c>
      <c r="F910" s="107" t="s">
        <v>80</v>
      </c>
      <c r="G910" s="108">
        <v>30</v>
      </c>
      <c r="H910" s="108">
        <v>0</v>
      </c>
      <c r="I910" s="108">
        <v>0</v>
      </c>
    </row>
    <row r="911" spans="1:9" ht="64.5" x14ac:dyDescent="0.25">
      <c r="A911" s="113" t="s">
        <v>384</v>
      </c>
      <c r="B911" s="107" t="s">
        <v>499</v>
      </c>
      <c r="C911" s="107" t="s">
        <v>119</v>
      </c>
      <c r="D911" s="107" t="s">
        <v>60</v>
      </c>
      <c r="E911" s="107" t="s">
        <v>358</v>
      </c>
      <c r="F911" s="107" t="s">
        <v>58</v>
      </c>
      <c r="G911" s="108">
        <f>G912</f>
        <v>328</v>
      </c>
      <c r="H911" s="108">
        <f>H912</f>
        <v>0</v>
      </c>
      <c r="I911" s="108">
        <f>I912</f>
        <v>0</v>
      </c>
    </row>
    <row r="912" spans="1:9" ht="20.25" customHeight="1" x14ac:dyDescent="0.25">
      <c r="A912" s="113" t="s">
        <v>134</v>
      </c>
      <c r="B912" s="107" t="s">
        <v>499</v>
      </c>
      <c r="C912" s="107" t="s">
        <v>119</v>
      </c>
      <c r="D912" s="107" t="s">
        <v>60</v>
      </c>
      <c r="E912" s="107" t="s">
        <v>359</v>
      </c>
      <c r="F912" s="107" t="s">
        <v>58</v>
      </c>
      <c r="G912" s="108">
        <f>G913+G915</f>
        <v>328</v>
      </c>
      <c r="H912" s="108">
        <f>H913+H915</f>
        <v>0</v>
      </c>
      <c r="I912" s="108">
        <f>I913+I915</f>
        <v>0</v>
      </c>
    </row>
    <row r="913" spans="1:9" ht="69.75" customHeight="1" x14ac:dyDescent="0.25">
      <c r="A913" s="113" t="s">
        <v>67</v>
      </c>
      <c r="B913" s="107" t="s">
        <v>499</v>
      </c>
      <c r="C913" s="107" t="s">
        <v>119</v>
      </c>
      <c r="D913" s="107" t="s">
        <v>60</v>
      </c>
      <c r="E913" s="107" t="s">
        <v>359</v>
      </c>
      <c r="F913" s="107" t="s">
        <v>68</v>
      </c>
      <c r="G913" s="108">
        <f>G914</f>
        <v>187.8</v>
      </c>
      <c r="H913" s="108">
        <f>H914</f>
        <v>0</v>
      </c>
      <c r="I913" s="108">
        <f>I914</f>
        <v>0</v>
      </c>
    </row>
    <row r="914" spans="1:9" ht="19.5" customHeight="1" x14ac:dyDescent="0.25">
      <c r="A914" s="113" t="s">
        <v>192</v>
      </c>
      <c r="B914" s="107" t="s">
        <v>499</v>
      </c>
      <c r="C914" s="107" t="s">
        <v>119</v>
      </c>
      <c r="D914" s="107" t="s">
        <v>60</v>
      </c>
      <c r="E914" s="107" t="s">
        <v>359</v>
      </c>
      <c r="F914" s="107" t="s">
        <v>193</v>
      </c>
      <c r="G914" s="108">
        <v>187.8</v>
      </c>
      <c r="H914" s="108">
        <v>0</v>
      </c>
      <c r="I914" s="108">
        <v>0</v>
      </c>
    </row>
    <row r="915" spans="1:9" ht="30.75" customHeight="1" x14ac:dyDescent="0.25">
      <c r="A915" s="113" t="s">
        <v>77</v>
      </c>
      <c r="B915" s="107" t="s">
        <v>499</v>
      </c>
      <c r="C915" s="107" t="s">
        <v>119</v>
      </c>
      <c r="D915" s="107" t="s">
        <v>60</v>
      </c>
      <c r="E915" s="107" t="s">
        <v>359</v>
      </c>
      <c r="F915" s="107" t="s">
        <v>78</v>
      </c>
      <c r="G915" s="108">
        <f>G916</f>
        <v>140.19999999999999</v>
      </c>
      <c r="H915" s="108">
        <f>H916</f>
        <v>0</v>
      </c>
      <c r="I915" s="108">
        <f>I916</f>
        <v>0</v>
      </c>
    </row>
    <row r="916" spans="1:9" ht="26.25" x14ac:dyDescent="0.25">
      <c r="A916" s="113" t="s">
        <v>79</v>
      </c>
      <c r="B916" s="107" t="s">
        <v>499</v>
      </c>
      <c r="C916" s="107" t="s">
        <v>119</v>
      </c>
      <c r="D916" s="107" t="s">
        <v>60</v>
      </c>
      <c r="E916" s="107" t="s">
        <v>359</v>
      </c>
      <c r="F916" s="107" t="s">
        <v>80</v>
      </c>
      <c r="G916" s="108">
        <v>140.19999999999999</v>
      </c>
      <c r="H916" s="108">
        <v>0</v>
      </c>
      <c r="I916" s="108">
        <v>0</v>
      </c>
    </row>
    <row r="917" spans="1:9" ht="26.25" hidden="1" x14ac:dyDescent="0.25">
      <c r="A917" s="113" t="s">
        <v>441</v>
      </c>
      <c r="B917" s="107" t="s">
        <v>499</v>
      </c>
      <c r="C917" s="107" t="s">
        <v>119</v>
      </c>
      <c r="D917" s="107" t="s">
        <v>60</v>
      </c>
      <c r="E917" s="107" t="s">
        <v>442</v>
      </c>
      <c r="F917" s="107" t="s">
        <v>58</v>
      </c>
      <c r="G917" s="108">
        <f>G918</f>
        <v>0</v>
      </c>
      <c r="H917" s="168"/>
      <c r="I917" s="168"/>
    </row>
    <row r="918" spans="1:9" ht="15" hidden="1" x14ac:dyDescent="0.25">
      <c r="A918" s="113" t="s">
        <v>134</v>
      </c>
      <c r="B918" s="107" t="s">
        <v>499</v>
      </c>
      <c r="C918" s="107" t="s">
        <v>119</v>
      </c>
      <c r="D918" s="107" t="s">
        <v>60</v>
      </c>
      <c r="E918" s="107" t="s">
        <v>443</v>
      </c>
      <c r="F918" s="107" t="s">
        <v>58</v>
      </c>
      <c r="G918" s="108">
        <f>G919</f>
        <v>0</v>
      </c>
      <c r="H918" s="168"/>
      <c r="I918" s="168"/>
    </row>
    <row r="919" spans="1:9" ht="26.25" hidden="1" x14ac:dyDescent="0.25">
      <c r="A919" s="113" t="s">
        <v>77</v>
      </c>
      <c r="B919" s="107" t="s">
        <v>499</v>
      </c>
      <c r="C919" s="107" t="s">
        <v>119</v>
      </c>
      <c r="D919" s="107" t="s">
        <v>60</v>
      </c>
      <c r="E919" s="107" t="s">
        <v>443</v>
      </c>
      <c r="F919" s="107" t="s">
        <v>78</v>
      </c>
      <c r="G919" s="108">
        <f>G920</f>
        <v>0</v>
      </c>
      <c r="H919" s="168"/>
      <c r="I919" s="168"/>
    </row>
    <row r="920" spans="1:9" ht="26.25" hidden="1" x14ac:dyDescent="0.25">
      <c r="A920" s="113" t="s">
        <v>79</v>
      </c>
      <c r="B920" s="107" t="s">
        <v>499</v>
      </c>
      <c r="C920" s="107" t="s">
        <v>119</v>
      </c>
      <c r="D920" s="107" t="s">
        <v>60</v>
      </c>
      <c r="E920" s="107" t="s">
        <v>443</v>
      </c>
      <c r="F920" s="107" t="s">
        <v>80</v>
      </c>
      <c r="G920" s="108">
        <v>0</v>
      </c>
      <c r="H920" s="168"/>
      <c r="I920" s="168"/>
    </row>
    <row r="921" spans="1:9" ht="26.25" x14ac:dyDescent="0.25">
      <c r="A921" s="113" t="s">
        <v>444</v>
      </c>
      <c r="B921" s="107" t="s">
        <v>499</v>
      </c>
      <c r="C921" s="107" t="s">
        <v>119</v>
      </c>
      <c r="D921" s="107" t="s">
        <v>60</v>
      </c>
      <c r="E921" s="107" t="s">
        <v>445</v>
      </c>
      <c r="F921" s="107" t="s">
        <v>58</v>
      </c>
      <c r="G921" s="108">
        <f>G925+G922</f>
        <v>20</v>
      </c>
      <c r="H921" s="108">
        <f>H925</f>
        <v>0</v>
      </c>
      <c r="I921" s="108">
        <f>I925</f>
        <v>0</v>
      </c>
    </row>
    <row r="922" spans="1:9" ht="39" hidden="1" x14ac:dyDescent="0.25">
      <c r="A922" s="113" t="s">
        <v>642</v>
      </c>
      <c r="B922" s="107" t="s">
        <v>499</v>
      </c>
      <c r="C922" s="107" t="s">
        <v>119</v>
      </c>
      <c r="D922" s="107" t="s">
        <v>60</v>
      </c>
      <c r="E922" s="107" t="s">
        <v>684</v>
      </c>
      <c r="F922" s="107" t="s">
        <v>58</v>
      </c>
      <c r="G922" s="108">
        <f>G923</f>
        <v>0</v>
      </c>
      <c r="H922" s="108">
        <v>0</v>
      </c>
      <c r="I922" s="108">
        <v>0</v>
      </c>
    </row>
    <row r="923" spans="1:9" ht="26.25" hidden="1" x14ac:dyDescent="0.25">
      <c r="A923" s="113" t="s">
        <v>77</v>
      </c>
      <c r="B923" s="107" t="s">
        <v>499</v>
      </c>
      <c r="C923" s="107" t="s">
        <v>119</v>
      </c>
      <c r="D923" s="107" t="s">
        <v>60</v>
      </c>
      <c r="E923" s="107" t="s">
        <v>684</v>
      </c>
      <c r="F923" s="107" t="s">
        <v>78</v>
      </c>
      <c r="G923" s="108">
        <f>G924</f>
        <v>0</v>
      </c>
      <c r="H923" s="108">
        <v>0</v>
      </c>
      <c r="I923" s="108">
        <v>0</v>
      </c>
    </row>
    <row r="924" spans="1:9" ht="26.25" hidden="1" x14ac:dyDescent="0.25">
      <c r="A924" s="113" t="s">
        <v>79</v>
      </c>
      <c r="B924" s="107" t="s">
        <v>499</v>
      </c>
      <c r="C924" s="107" t="s">
        <v>119</v>
      </c>
      <c r="D924" s="107" t="s">
        <v>60</v>
      </c>
      <c r="E924" s="107" t="s">
        <v>684</v>
      </c>
      <c r="F924" s="107" t="s">
        <v>80</v>
      </c>
      <c r="G924" s="108"/>
      <c r="H924" s="108"/>
      <c r="I924" s="108"/>
    </row>
    <row r="925" spans="1:9" ht="15" x14ac:dyDescent="0.25">
      <c r="A925" s="113" t="s">
        <v>134</v>
      </c>
      <c r="B925" s="107" t="s">
        <v>499</v>
      </c>
      <c r="C925" s="107" t="s">
        <v>119</v>
      </c>
      <c r="D925" s="107" t="s">
        <v>60</v>
      </c>
      <c r="E925" s="107" t="s">
        <v>446</v>
      </c>
      <c r="F925" s="107" t="s">
        <v>58</v>
      </c>
      <c r="G925" s="108">
        <f>G926</f>
        <v>20</v>
      </c>
      <c r="H925" s="108">
        <f>H926</f>
        <v>0</v>
      </c>
      <c r="I925" s="108">
        <f t="shared" ref="I925:I926" si="122">I926</f>
        <v>0</v>
      </c>
    </row>
    <row r="926" spans="1:9" ht="30.75" customHeight="1" x14ac:dyDescent="0.25">
      <c r="A926" s="113" t="s">
        <v>77</v>
      </c>
      <c r="B926" s="107" t="s">
        <v>499</v>
      </c>
      <c r="C926" s="107" t="s">
        <v>119</v>
      </c>
      <c r="D926" s="107" t="s">
        <v>60</v>
      </c>
      <c r="E926" s="107" t="s">
        <v>446</v>
      </c>
      <c r="F926" s="107" t="s">
        <v>78</v>
      </c>
      <c r="G926" s="108">
        <f>G927</f>
        <v>20</v>
      </c>
      <c r="H926" s="108">
        <f>H927</f>
        <v>0</v>
      </c>
      <c r="I926" s="108">
        <f t="shared" si="122"/>
        <v>0</v>
      </c>
    </row>
    <row r="927" spans="1:9" ht="33.75" customHeight="1" x14ac:dyDescent="0.25">
      <c r="A927" s="113" t="s">
        <v>79</v>
      </c>
      <c r="B927" s="107" t="s">
        <v>499</v>
      </c>
      <c r="C927" s="107" t="s">
        <v>119</v>
      </c>
      <c r="D927" s="107" t="s">
        <v>60</v>
      </c>
      <c r="E927" s="107" t="s">
        <v>446</v>
      </c>
      <c r="F927" s="107" t="s">
        <v>80</v>
      </c>
      <c r="G927" s="108">
        <v>20</v>
      </c>
      <c r="H927" s="108">
        <v>0</v>
      </c>
      <c r="I927" s="108">
        <v>0</v>
      </c>
    </row>
    <row r="928" spans="1:9" s="42" customFormat="1" ht="15" hidden="1" customHeight="1" x14ac:dyDescent="0.25">
      <c r="A928" s="113" t="s">
        <v>500</v>
      </c>
      <c r="B928" s="107" t="s">
        <v>484</v>
      </c>
      <c r="C928" s="107" t="s">
        <v>56</v>
      </c>
      <c r="D928" s="107" t="s">
        <v>56</v>
      </c>
      <c r="E928" s="107" t="s">
        <v>57</v>
      </c>
      <c r="F928" s="107" t="s">
        <v>58</v>
      </c>
      <c r="G928" s="108">
        <f>G929</f>
        <v>2468</v>
      </c>
      <c r="H928" s="168"/>
      <c r="I928" s="168"/>
    </row>
    <row r="929" spans="1:9" ht="15" hidden="1" customHeight="1" x14ac:dyDescent="0.25">
      <c r="A929" s="113" t="s">
        <v>199</v>
      </c>
      <c r="B929" s="107" t="s">
        <v>484</v>
      </c>
      <c r="C929" s="107" t="s">
        <v>196</v>
      </c>
      <c r="D929" s="107" t="s">
        <v>56</v>
      </c>
      <c r="E929" s="107" t="s">
        <v>57</v>
      </c>
      <c r="F929" s="107" t="s">
        <v>58</v>
      </c>
      <c r="G929" s="108">
        <f>G930</f>
        <v>2468</v>
      </c>
      <c r="H929" s="168"/>
      <c r="I929" s="168"/>
    </row>
    <row r="930" spans="1:9" ht="39" hidden="1" x14ac:dyDescent="0.25">
      <c r="A930" s="113" t="s">
        <v>501</v>
      </c>
      <c r="B930" s="107" t="s">
        <v>484</v>
      </c>
      <c r="C930" s="107" t="s">
        <v>196</v>
      </c>
      <c r="D930" s="107" t="s">
        <v>201</v>
      </c>
      <c r="E930" s="107" t="s">
        <v>57</v>
      </c>
      <c r="F930" s="107" t="s">
        <v>58</v>
      </c>
      <c r="G930" s="108">
        <f>G931</f>
        <v>2468</v>
      </c>
      <c r="H930" s="168"/>
      <c r="I930" s="168"/>
    </row>
    <row r="931" spans="1:9" ht="51.75" hidden="1" x14ac:dyDescent="0.25">
      <c r="A931" s="113" t="s">
        <v>157</v>
      </c>
      <c r="B931" s="107" t="s">
        <v>484</v>
      </c>
      <c r="C931" s="107" t="s">
        <v>196</v>
      </c>
      <c r="D931" s="107" t="s">
        <v>201</v>
      </c>
      <c r="E931" s="107" t="s">
        <v>158</v>
      </c>
      <c r="F931" s="107" t="s">
        <v>58</v>
      </c>
      <c r="G931" s="108">
        <f>G932</f>
        <v>2468</v>
      </c>
      <c r="H931" s="168"/>
      <c r="I931" s="168"/>
    </row>
    <row r="932" spans="1:9" ht="39" hidden="1" x14ac:dyDescent="0.25">
      <c r="A932" s="113" t="s">
        <v>202</v>
      </c>
      <c r="B932" s="107" t="s">
        <v>484</v>
      </c>
      <c r="C932" s="107" t="s">
        <v>196</v>
      </c>
      <c r="D932" s="107" t="s">
        <v>201</v>
      </c>
      <c r="E932" s="107" t="s">
        <v>203</v>
      </c>
      <c r="F932" s="107" t="s">
        <v>58</v>
      </c>
      <c r="G932" s="108">
        <f>G933</f>
        <v>2468</v>
      </c>
      <c r="H932" s="168"/>
      <c r="I932" s="168"/>
    </row>
    <row r="933" spans="1:9" ht="77.25" hidden="1" x14ac:dyDescent="0.25">
      <c r="A933" s="113" t="s">
        <v>502</v>
      </c>
      <c r="B933" s="107" t="s">
        <v>484</v>
      </c>
      <c r="C933" s="107" t="s">
        <v>196</v>
      </c>
      <c r="D933" s="107" t="s">
        <v>201</v>
      </c>
      <c r="E933" s="107" t="s">
        <v>205</v>
      </c>
      <c r="F933" s="107" t="s">
        <v>58</v>
      </c>
      <c r="G933" s="108">
        <f>G934+G937</f>
        <v>2468</v>
      </c>
      <c r="H933" s="168"/>
      <c r="I933" s="168"/>
    </row>
    <row r="934" spans="1:9" ht="51.75" hidden="1" x14ac:dyDescent="0.25">
      <c r="A934" s="113" t="s">
        <v>188</v>
      </c>
      <c r="B934" s="107" t="s">
        <v>484</v>
      </c>
      <c r="C934" s="107" t="s">
        <v>196</v>
      </c>
      <c r="D934" s="107" t="s">
        <v>201</v>
      </c>
      <c r="E934" s="107" t="s">
        <v>206</v>
      </c>
      <c r="F934" s="107" t="s">
        <v>58</v>
      </c>
      <c r="G934" s="108">
        <f>G935</f>
        <v>4</v>
      </c>
      <c r="H934" s="168"/>
      <c r="I934" s="168"/>
    </row>
    <row r="935" spans="1:9" ht="15" hidden="1" x14ac:dyDescent="0.25">
      <c r="A935" s="113" t="s">
        <v>81</v>
      </c>
      <c r="B935" s="107" t="s">
        <v>484</v>
      </c>
      <c r="C935" s="107" t="s">
        <v>196</v>
      </c>
      <c r="D935" s="107" t="s">
        <v>201</v>
      </c>
      <c r="E935" s="107" t="s">
        <v>206</v>
      </c>
      <c r="F935" s="107" t="s">
        <v>82</v>
      </c>
      <c r="G935" s="108">
        <f>G936</f>
        <v>4</v>
      </c>
      <c r="H935" s="168"/>
      <c r="I935" s="168"/>
    </row>
    <row r="936" spans="1:9" ht="15" hidden="1" x14ac:dyDescent="0.25">
      <c r="A936" s="113" t="s">
        <v>83</v>
      </c>
      <c r="B936" s="107" t="s">
        <v>484</v>
      </c>
      <c r="C936" s="107" t="s">
        <v>196</v>
      </c>
      <c r="D936" s="107" t="s">
        <v>201</v>
      </c>
      <c r="E936" s="107" t="s">
        <v>206</v>
      </c>
      <c r="F936" s="107" t="s">
        <v>84</v>
      </c>
      <c r="G936" s="108">
        <v>4</v>
      </c>
      <c r="H936" s="168"/>
      <c r="I936" s="168"/>
    </row>
    <row r="937" spans="1:9" ht="26.25" hidden="1" x14ac:dyDescent="0.25">
      <c r="A937" s="113" t="s">
        <v>190</v>
      </c>
      <c r="B937" s="107" t="s">
        <v>484</v>
      </c>
      <c r="C937" s="107" t="s">
        <v>196</v>
      </c>
      <c r="D937" s="107" t="s">
        <v>201</v>
      </c>
      <c r="E937" s="107" t="s">
        <v>207</v>
      </c>
      <c r="F937" s="107" t="s">
        <v>58</v>
      </c>
      <c r="G937" s="108">
        <f>G938+G940</f>
        <v>2464</v>
      </c>
      <c r="H937" s="168"/>
      <c r="I937" s="168"/>
    </row>
    <row r="938" spans="1:9" ht="51.75" hidden="1" customHeight="1" x14ac:dyDescent="0.25">
      <c r="A938" s="113" t="s">
        <v>67</v>
      </c>
      <c r="B938" s="107" t="s">
        <v>484</v>
      </c>
      <c r="C938" s="107" t="s">
        <v>196</v>
      </c>
      <c r="D938" s="107" t="s">
        <v>201</v>
      </c>
      <c r="E938" s="107" t="s">
        <v>207</v>
      </c>
      <c r="F938" s="107" t="s">
        <v>68</v>
      </c>
      <c r="G938" s="108">
        <f>G939</f>
        <v>2432.1</v>
      </c>
      <c r="H938" s="168"/>
      <c r="I938" s="168"/>
    </row>
    <row r="939" spans="1:9" ht="15" hidden="1" x14ac:dyDescent="0.25">
      <c r="A939" s="113" t="s">
        <v>192</v>
      </c>
      <c r="B939" s="107" t="s">
        <v>484</v>
      </c>
      <c r="C939" s="107" t="s">
        <v>196</v>
      </c>
      <c r="D939" s="107" t="s">
        <v>201</v>
      </c>
      <c r="E939" s="107" t="s">
        <v>207</v>
      </c>
      <c r="F939" s="107" t="s">
        <v>193</v>
      </c>
      <c r="G939" s="108">
        <v>2432.1</v>
      </c>
      <c r="H939" s="168"/>
      <c r="I939" s="168"/>
    </row>
    <row r="940" spans="1:9" ht="26.25" hidden="1" x14ac:dyDescent="0.25">
      <c r="A940" s="113" t="s">
        <v>77</v>
      </c>
      <c r="B940" s="107" t="s">
        <v>484</v>
      </c>
      <c r="C940" s="107" t="s">
        <v>196</v>
      </c>
      <c r="D940" s="107" t="s">
        <v>201</v>
      </c>
      <c r="E940" s="107" t="s">
        <v>207</v>
      </c>
      <c r="F940" s="107" t="s">
        <v>78</v>
      </c>
      <c r="G940" s="108">
        <f>G941</f>
        <v>31.9</v>
      </c>
      <c r="H940" s="168"/>
      <c r="I940" s="168"/>
    </row>
    <row r="941" spans="1:9" ht="26.25" hidden="1" x14ac:dyDescent="0.25">
      <c r="A941" s="113" t="s">
        <v>208</v>
      </c>
      <c r="B941" s="107" t="s">
        <v>484</v>
      </c>
      <c r="C941" s="107" t="s">
        <v>196</v>
      </c>
      <c r="D941" s="107" t="s">
        <v>201</v>
      </c>
      <c r="E941" s="107" t="s">
        <v>207</v>
      </c>
      <c r="F941" s="107" t="s">
        <v>80</v>
      </c>
      <c r="G941" s="108">
        <v>31.9</v>
      </c>
      <c r="H941" s="168"/>
      <c r="I941" s="168"/>
    </row>
    <row r="942" spans="1:9" ht="15" hidden="1" x14ac:dyDescent="0.25">
      <c r="A942" s="113"/>
      <c r="B942" s="107"/>
      <c r="C942" s="107"/>
      <c r="D942" s="107"/>
      <c r="E942" s="107"/>
      <c r="F942" s="107"/>
      <c r="G942" s="108"/>
      <c r="H942" s="133"/>
      <c r="I942" s="133"/>
    </row>
    <row r="943" spans="1:9" ht="39" x14ac:dyDescent="0.25">
      <c r="A943" s="113" t="s">
        <v>796</v>
      </c>
      <c r="B943" s="107" t="s">
        <v>499</v>
      </c>
      <c r="C943" s="107" t="s">
        <v>119</v>
      </c>
      <c r="D943" s="107" t="s">
        <v>60</v>
      </c>
      <c r="E943" s="107" t="s">
        <v>774</v>
      </c>
      <c r="F943" s="107" t="s">
        <v>58</v>
      </c>
      <c r="G943" s="108">
        <v>0</v>
      </c>
      <c r="H943" s="108">
        <f>H944</f>
        <v>369</v>
      </c>
      <c r="I943" s="108">
        <f>I944</f>
        <v>278.2</v>
      </c>
    </row>
    <row r="944" spans="1:9" ht="15" x14ac:dyDescent="0.25">
      <c r="A944" s="113" t="s">
        <v>134</v>
      </c>
      <c r="B944" s="107" t="s">
        <v>499</v>
      </c>
      <c r="C944" s="107" t="s">
        <v>119</v>
      </c>
      <c r="D944" s="107" t="s">
        <v>60</v>
      </c>
      <c r="E944" s="107" t="s">
        <v>775</v>
      </c>
      <c r="F944" s="107" t="s">
        <v>58</v>
      </c>
      <c r="G944" s="108">
        <v>0</v>
      </c>
      <c r="H944" s="108">
        <f>H945+H947</f>
        <v>369</v>
      </c>
      <c r="I944" s="108">
        <f>I945+I947</f>
        <v>278.2</v>
      </c>
    </row>
    <row r="945" spans="1:9" ht="64.5" x14ac:dyDescent="0.25">
      <c r="A945" s="113" t="s">
        <v>67</v>
      </c>
      <c r="B945" s="107" t="s">
        <v>499</v>
      </c>
      <c r="C945" s="107" t="s">
        <v>119</v>
      </c>
      <c r="D945" s="107" t="s">
        <v>60</v>
      </c>
      <c r="E945" s="107" t="s">
        <v>775</v>
      </c>
      <c r="F945" s="107" t="s">
        <v>68</v>
      </c>
      <c r="G945" s="108">
        <v>0</v>
      </c>
      <c r="H945" s="108">
        <f>H946</f>
        <v>187.8</v>
      </c>
      <c r="I945" s="108">
        <f>I946</f>
        <v>107</v>
      </c>
    </row>
    <row r="946" spans="1:9" ht="15" x14ac:dyDescent="0.25">
      <c r="A946" s="113" t="s">
        <v>192</v>
      </c>
      <c r="B946" s="107" t="s">
        <v>499</v>
      </c>
      <c r="C946" s="107" t="s">
        <v>119</v>
      </c>
      <c r="D946" s="107" t="s">
        <v>60</v>
      </c>
      <c r="E946" s="107" t="s">
        <v>775</v>
      </c>
      <c r="F946" s="107" t="s">
        <v>193</v>
      </c>
      <c r="G946" s="108">
        <v>0</v>
      </c>
      <c r="H946" s="108">
        <v>187.8</v>
      </c>
      <c r="I946" s="108">
        <v>107</v>
      </c>
    </row>
    <row r="947" spans="1:9" ht="26.25" x14ac:dyDescent="0.25">
      <c r="A947" s="113" t="s">
        <v>77</v>
      </c>
      <c r="B947" s="107" t="s">
        <v>499</v>
      </c>
      <c r="C947" s="107" t="s">
        <v>119</v>
      </c>
      <c r="D947" s="107" t="s">
        <v>60</v>
      </c>
      <c r="E947" s="107" t="s">
        <v>775</v>
      </c>
      <c r="F947" s="107" t="s">
        <v>78</v>
      </c>
      <c r="G947" s="108">
        <v>0</v>
      </c>
      <c r="H947" s="108">
        <f>H948</f>
        <v>181.2</v>
      </c>
      <c r="I947" s="108">
        <f>I948</f>
        <v>171.2</v>
      </c>
    </row>
    <row r="948" spans="1:9" ht="26.25" x14ac:dyDescent="0.25">
      <c r="A948" s="113" t="s">
        <v>79</v>
      </c>
      <c r="B948" s="107" t="s">
        <v>499</v>
      </c>
      <c r="C948" s="107" t="s">
        <v>119</v>
      </c>
      <c r="D948" s="107" t="s">
        <v>60</v>
      </c>
      <c r="E948" s="107" t="s">
        <v>775</v>
      </c>
      <c r="F948" s="107" t="s">
        <v>80</v>
      </c>
      <c r="G948" s="108">
        <v>0</v>
      </c>
      <c r="H948" s="108">
        <f>21+140.2+20</f>
        <v>181.2</v>
      </c>
      <c r="I948" s="108">
        <f>21+130.2+20</f>
        <v>171.2</v>
      </c>
    </row>
    <row r="949" spans="1:9" s="34" customFormat="1" ht="15.75" x14ac:dyDescent="0.25">
      <c r="A949" s="113" t="s">
        <v>474</v>
      </c>
      <c r="B949" s="130"/>
      <c r="C949" s="130"/>
      <c r="D949" s="130"/>
      <c r="E949" s="130"/>
      <c r="F949" s="130"/>
      <c r="G949" s="108">
        <f>G17+G47+G61+G774+G831</f>
        <v>100056.10000000002</v>
      </c>
      <c r="H949" s="108">
        <f>H17+H47+H61+H774+H831+H942</f>
        <v>84419.39</v>
      </c>
      <c r="I949" s="108">
        <f>I17+I47+I61+I774+I831+I942</f>
        <v>69766.2</v>
      </c>
    </row>
    <row r="950" spans="1:9" x14ac:dyDescent="0.2">
      <c r="A950" s="35"/>
      <c r="B950" s="36"/>
      <c r="C950" s="36"/>
      <c r="D950" s="36"/>
      <c r="E950" s="36"/>
      <c r="F950" s="36"/>
      <c r="G950" s="36"/>
    </row>
    <row r="951" spans="1:9" x14ac:dyDescent="0.2">
      <c r="A951" s="35"/>
      <c r="B951" s="36"/>
      <c r="C951" s="36"/>
      <c r="D951" s="36"/>
      <c r="E951" s="36"/>
      <c r="F951" s="36"/>
      <c r="G951" s="38"/>
      <c r="H951" s="45"/>
      <c r="I951" s="45"/>
    </row>
    <row r="952" spans="1:9" x14ac:dyDescent="0.2">
      <c r="A952" s="35"/>
      <c r="B952" s="36"/>
      <c r="C952" s="36"/>
      <c r="D952" s="36"/>
      <c r="E952" s="36"/>
      <c r="F952" s="36"/>
      <c r="G952" s="36"/>
    </row>
    <row r="953" spans="1:9" x14ac:dyDescent="0.2">
      <c r="A953" s="35"/>
      <c r="B953" s="36"/>
      <c r="C953" s="36"/>
      <c r="D953" s="36"/>
      <c r="E953" s="36"/>
      <c r="F953" s="36"/>
      <c r="G953" s="36"/>
    </row>
    <row r="954" spans="1:9" x14ac:dyDescent="0.2">
      <c r="A954" s="35"/>
      <c r="B954" s="36"/>
      <c r="C954" s="36"/>
      <c r="D954" s="36"/>
      <c r="E954" s="36"/>
      <c r="F954" s="36"/>
      <c r="G954" s="36"/>
    </row>
    <row r="955" spans="1:9" x14ac:dyDescent="0.2">
      <c r="A955" s="35"/>
      <c r="B955" s="36"/>
      <c r="C955" s="36"/>
      <c r="D955" s="36"/>
      <c r="E955" s="36"/>
      <c r="F955" s="36"/>
      <c r="G955" s="36"/>
    </row>
    <row r="956" spans="1:9" x14ac:dyDescent="0.2">
      <c r="A956" s="35"/>
      <c r="B956" s="36"/>
      <c r="C956" s="36"/>
      <c r="D956" s="36"/>
      <c r="E956" s="36"/>
      <c r="F956" s="36"/>
      <c r="G956" s="36"/>
    </row>
    <row r="957" spans="1:9" x14ac:dyDescent="0.2">
      <c r="A957" s="35"/>
      <c r="B957" s="36"/>
      <c r="C957" s="36"/>
      <c r="D957" s="36"/>
      <c r="E957" s="36"/>
      <c r="F957" s="36"/>
      <c r="G957" s="36"/>
    </row>
    <row r="958" spans="1:9" x14ac:dyDescent="0.2">
      <c r="A958" s="35"/>
      <c r="B958" s="36"/>
      <c r="C958" s="36"/>
      <c r="D958" s="36"/>
      <c r="E958" s="36"/>
      <c r="F958" s="36"/>
      <c r="G958" s="36"/>
    </row>
    <row r="959" spans="1:9" x14ac:dyDescent="0.2">
      <c r="A959" s="35"/>
      <c r="B959" s="36"/>
      <c r="C959" s="36"/>
      <c r="D959" s="36"/>
      <c r="E959" s="36"/>
      <c r="F959" s="36"/>
      <c r="G959" s="36"/>
    </row>
    <row r="960" spans="1:9" x14ac:dyDescent="0.2">
      <c r="A960" s="35"/>
      <c r="B960" s="36"/>
      <c r="C960" s="36"/>
      <c r="D960" s="36"/>
      <c r="E960" s="36"/>
      <c r="F960" s="36"/>
      <c r="G960" s="36"/>
    </row>
    <row r="961" spans="1:7" x14ac:dyDescent="0.2">
      <c r="A961" s="35"/>
      <c r="B961" s="36"/>
      <c r="C961" s="36"/>
      <c r="D961" s="36"/>
      <c r="E961" s="36"/>
      <c r="F961" s="36"/>
      <c r="G961" s="36"/>
    </row>
    <row r="962" spans="1:7" x14ac:dyDescent="0.2">
      <c r="A962" s="35"/>
      <c r="B962" s="36"/>
      <c r="C962" s="36"/>
      <c r="D962" s="36"/>
      <c r="E962" s="36"/>
      <c r="F962" s="36"/>
      <c r="G962" s="36"/>
    </row>
    <row r="963" spans="1:7" x14ac:dyDescent="0.2">
      <c r="A963" s="35"/>
      <c r="B963" s="36"/>
      <c r="C963" s="36"/>
      <c r="D963" s="36"/>
      <c r="E963" s="36"/>
      <c r="F963" s="36"/>
      <c r="G963" s="36"/>
    </row>
    <row r="964" spans="1:7" x14ac:dyDescent="0.2">
      <c r="A964" s="35"/>
      <c r="B964" s="36"/>
      <c r="C964" s="36"/>
      <c r="D964" s="36"/>
      <c r="E964" s="36"/>
      <c r="F964" s="36"/>
      <c r="G964" s="36"/>
    </row>
    <row r="965" spans="1:7" x14ac:dyDescent="0.2">
      <c r="A965" s="35"/>
      <c r="B965" s="36"/>
      <c r="C965" s="36"/>
      <c r="D965" s="36"/>
      <c r="E965" s="36"/>
      <c r="F965" s="36"/>
      <c r="G965" s="36"/>
    </row>
    <row r="966" spans="1:7" x14ac:dyDescent="0.2">
      <c r="A966" s="35"/>
      <c r="B966" s="36"/>
      <c r="C966" s="36"/>
      <c r="D966" s="36"/>
      <c r="E966" s="36"/>
      <c r="F966" s="36"/>
      <c r="G966" s="36"/>
    </row>
    <row r="967" spans="1:7" x14ac:dyDescent="0.2">
      <c r="A967" s="35"/>
      <c r="B967" s="36"/>
      <c r="C967" s="36"/>
      <c r="D967" s="36"/>
      <c r="E967" s="36"/>
      <c r="F967" s="36"/>
      <c r="G967" s="36"/>
    </row>
    <row r="968" spans="1:7" x14ac:dyDescent="0.2">
      <c r="A968" s="35"/>
      <c r="B968" s="36"/>
      <c r="C968" s="36"/>
      <c r="D968" s="36"/>
      <c r="E968" s="36"/>
      <c r="F968" s="36"/>
      <c r="G968" s="36"/>
    </row>
    <row r="969" spans="1:7" x14ac:dyDescent="0.2">
      <c r="A969" s="35"/>
      <c r="B969" s="36"/>
      <c r="C969" s="36"/>
      <c r="D969" s="36"/>
      <c r="E969" s="36"/>
      <c r="F969" s="36"/>
      <c r="G969" s="36"/>
    </row>
    <row r="970" spans="1:7" x14ac:dyDescent="0.2">
      <c r="A970" s="35"/>
      <c r="B970" s="36"/>
      <c r="C970" s="36"/>
      <c r="D970" s="36"/>
      <c r="E970" s="36"/>
      <c r="F970" s="36"/>
      <c r="G970" s="36"/>
    </row>
    <row r="971" spans="1:7" x14ac:dyDescent="0.2">
      <c r="A971" s="35"/>
      <c r="B971" s="36"/>
      <c r="C971" s="36"/>
      <c r="D971" s="36"/>
      <c r="E971" s="36"/>
      <c r="F971" s="36"/>
      <c r="G971" s="36"/>
    </row>
    <row r="972" spans="1:7" x14ac:dyDescent="0.2">
      <c r="A972" s="35"/>
      <c r="B972" s="36"/>
      <c r="C972" s="36"/>
      <c r="D972" s="36"/>
      <c r="E972" s="36"/>
      <c r="F972" s="36"/>
      <c r="G972" s="36"/>
    </row>
    <row r="973" spans="1:7" x14ac:dyDescent="0.2">
      <c r="A973" s="35"/>
      <c r="B973" s="36"/>
      <c r="C973" s="36"/>
      <c r="D973" s="36"/>
      <c r="E973" s="36"/>
      <c r="F973" s="36"/>
      <c r="G973" s="36"/>
    </row>
    <row r="974" spans="1:7" x14ac:dyDescent="0.2">
      <c r="A974" s="35"/>
      <c r="B974" s="36"/>
      <c r="C974" s="36"/>
      <c r="D974" s="36"/>
      <c r="E974" s="36"/>
      <c r="F974" s="36"/>
      <c r="G974" s="36"/>
    </row>
    <row r="975" spans="1:7" x14ac:dyDescent="0.2">
      <c r="A975" s="35"/>
      <c r="B975" s="36"/>
      <c r="C975" s="36"/>
      <c r="D975" s="36"/>
      <c r="E975" s="36"/>
      <c r="F975" s="36"/>
      <c r="G975" s="36"/>
    </row>
    <row r="976" spans="1:7" x14ac:dyDescent="0.2">
      <c r="A976" s="35"/>
      <c r="B976" s="36"/>
      <c r="C976" s="36"/>
      <c r="D976" s="36"/>
      <c r="E976" s="36"/>
      <c r="F976" s="36"/>
      <c r="G976" s="36"/>
    </row>
    <row r="977" spans="1:7" x14ac:dyDescent="0.2">
      <c r="A977" s="35"/>
      <c r="B977" s="36"/>
      <c r="C977" s="36"/>
      <c r="D977" s="36"/>
      <c r="E977" s="36"/>
      <c r="F977" s="36"/>
      <c r="G977" s="36"/>
    </row>
    <row r="978" spans="1:7" x14ac:dyDescent="0.2">
      <c r="A978" s="35"/>
      <c r="B978" s="36"/>
      <c r="C978" s="36"/>
      <c r="D978" s="36"/>
      <c r="E978" s="36"/>
      <c r="F978" s="36"/>
      <c r="G978" s="36"/>
    </row>
    <row r="979" spans="1:7" x14ac:dyDescent="0.2">
      <c r="A979" s="35"/>
      <c r="B979" s="36"/>
      <c r="C979" s="36"/>
      <c r="D979" s="36"/>
      <c r="E979" s="36"/>
      <c r="F979" s="36"/>
      <c r="G979" s="36"/>
    </row>
    <row r="980" spans="1:7" x14ac:dyDescent="0.2">
      <c r="A980" s="35"/>
      <c r="B980" s="36"/>
      <c r="C980" s="36"/>
      <c r="D980" s="36"/>
      <c r="E980" s="36"/>
      <c r="F980" s="36"/>
      <c r="G980" s="36"/>
    </row>
    <row r="981" spans="1:7" x14ac:dyDescent="0.2">
      <c r="A981" s="35"/>
      <c r="B981" s="36"/>
      <c r="C981" s="36"/>
      <c r="D981" s="36"/>
      <c r="E981" s="36"/>
      <c r="F981" s="36"/>
      <c r="G981" s="36"/>
    </row>
    <row r="982" spans="1:7" x14ac:dyDescent="0.2">
      <c r="A982" s="35"/>
      <c r="B982" s="36"/>
      <c r="C982" s="36"/>
      <c r="D982" s="36"/>
      <c r="E982" s="36"/>
      <c r="F982" s="36"/>
      <c r="G982" s="36"/>
    </row>
    <row r="983" spans="1:7" x14ac:dyDescent="0.2">
      <c r="A983" s="35"/>
      <c r="B983" s="36"/>
      <c r="C983" s="36"/>
      <c r="D983" s="36"/>
      <c r="E983" s="36"/>
      <c r="F983" s="36"/>
      <c r="G983" s="36"/>
    </row>
    <row r="984" spans="1:7" x14ac:dyDescent="0.2">
      <c r="A984" s="35"/>
      <c r="B984" s="36"/>
      <c r="C984" s="36"/>
      <c r="D984" s="36"/>
      <c r="E984" s="36"/>
      <c r="F984" s="36"/>
      <c r="G984" s="36"/>
    </row>
    <row r="985" spans="1:7" x14ac:dyDescent="0.2">
      <c r="A985" s="35"/>
      <c r="B985" s="36"/>
      <c r="C985" s="36"/>
      <c r="D985" s="36"/>
      <c r="E985" s="36"/>
      <c r="F985" s="36"/>
      <c r="G985" s="36"/>
    </row>
    <row r="986" spans="1:7" x14ac:dyDescent="0.2">
      <c r="A986" s="35"/>
      <c r="B986" s="36"/>
      <c r="C986" s="36"/>
      <c r="D986" s="36"/>
      <c r="E986" s="36"/>
      <c r="F986" s="36"/>
      <c r="G986" s="36"/>
    </row>
    <row r="987" spans="1:7" x14ac:dyDescent="0.2">
      <c r="A987" s="35"/>
      <c r="B987" s="36"/>
      <c r="C987" s="36"/>
      <c r="D987" s="36"/>
      <c r="E987" s="36"/>
      <c r="F987" s="36"/>
      <c r="G987" s="36"/>
    </row>
    <row r="988" spans="1:7" x14ac:dyDescent="0.2">
      <c r="A988" s="35"/>
      <c r="B988" s="36"/>
      <c r="C988" s="36"/>
      <c r="D988" s="36"/>
      <c r="E988" s="36"/>
      <c r="F988" s="36"/>
      <c r="G988" s="36"/>
    </row>
    <row r="989" spans="1:7" x14ac:dyDescent="0.2">
      <c r="A989" s="35"/>
      <c r="B989" s="36"/>
      <c r="C989" s="36"/>
      <c r="D989" s="36"/>
      <c r="E989" s="36"/>
      <c r="F989" s="36"/>
      <c r="G989" s="36"/>
    </row>
    <row r="990" spans="1:7" x14ac:dyDescent="0.2">
      <c r="A990" s="35"/>
      <c r="B990" s="36"/>
      <c r="C990" s="36"/>
      <c r="D990" s="36"/>
      <c r="E990" s="36"/>
      <c r="F990" s="36"/>
      <c r="G990" s="36"/>
    </row>
    <row r="991" spans="1:7" x14ac:dyDescent="0.2">
      <c r="A991" s="35"/>
      <c r="B991" s="36"/>
      <c r="C991" s="36"/>
      <c r="D991" s="36"/>
      <c r="E991" s="36"/>
      <c r="F991" s="36"/>
      <c r="G991" s="36"/>
    </row>
    <row r="992" spans="1:7" x14ac:dyDescent="0.2">
      <c r="A992" s="35"/>
      <c r="B992" s="36"/>
      <c r="C992" s="36"/>
      <c r="D992" s="36"/>
      <c r="E992" s="36"/>
      <c r="F992" s="36"/>
      <c r="G992" s="36"/>
    </row>
    <row r="993" spans="1:7" x14ac:dyDescent="0.2">
      <c r="A993" s="35"/>
      <c r="B993" s="36"/>
      <c r="C993" s="36"/>
      <c r="D993" s="36"/>
      <c r="E993" s="36"/>
      <c r="F993" s="36"/>
      <c r="G993" s="36"/>
    </row>
    <row r="994" spans="1:7" x14ac:dyDescent="0.2">
      <c r="A994" s="35"/>
      <c r="B994" s="36"/>
      <c r="C994" s="36"/>
      <c r="D994" s="36"/>
      <c r="E994" s="36"/>
      <c r="F994" s="36"/>
      <c r="G994" s="36"/>
    </row>
    <row r="995" spans="1:7" x14ac:dyDescent="0.2">
      <c r="A995" s="35"/>
      <c r="B995" s="36"/>
      <c r="C995" s="36"/>
      <c r="D995" s="36"/>
      <c r="E995" s="36"/>
      <c r="F995" s="36"/>
      <c r="G995" s="36"/>
    </row>
    <row r="996" spans="1:7" x14ac:dyDescent="0.2">
      <c r="A996" s="35"/>
      <c r="B996" s="36"/>
      <c r="C996" s="36"/>
      <c r="D996" s="36"/>
      <c r="E996" s="36"/>
      <c r="F996" s="36"/>
      <c r="G996" s="36"/>
    </row>
    <row r="997" spans="1:7" x14ac:dyDescent="0.2">
      <c r="A997" s="35"/>
      <c r="B997" s="36"/>
      <c r="C997" s="36"/>
      <c r="D997" s="36"/>
      <c r="E997" s="36"/>
      <c r="F997" s="36"/>
      <c r="G997" s="36"/>
    </row>
    <row r="998" spans="1:7" x14ac:dyDescent="0.2">
      <c r="A998" s="35"/>
      <c r="B998" s="36"/>
      <c r="C998" s="36"/>
      <c r="D998" s="36"/>
      <c r="E998" s="36"/>
      <c r="F998" s="36"/>
      <c r="G998" s="36"/>
    </row>
    <row r="999" spans="1:7" x14ac:dyDescent="0.2">
      <c r="A999" s="35"/>
      <c r="B999" s="36"/>
      <c r="C999" s="36"/>
      <c r="D999" s="36"/>
      <c r="E999" s="36"/>
      <c r="F999" s="36"/>
      <c r="G999" s="36"/>
    </row>
    <row r="1000" spans="1:7" x14ac:dyDescent="0.2">
      <c r="A1000" s="35"/>
      <c r="B1000" s="36"/>
      <c r="C1000" s="36"/>
      <c r="D1000" s="36"/>
      <c r="E1000" s="36"/>
      <c r="F1000" s="36"/>
      <c r="G1000" s="36"/>
    </row>
    <row r="1001" spans="1:7" x14ac:dyDescent="0.2">
      <c r="A1001" s="35"/>
      <c r="B1001" s="36"/>
      <c r="C1001" s="36"/>
      <c r="D1001" s="36"/>
      <c r="E1001" s="36"/>
      <c r="F1001" s="36"/>
      <c r="G1001" s="36"/>
    </row>
    <row r="1002" spans="1:7" x14ac:dyDescent="0.2">
      <c r="A1002" s="35"/>
      <c r="B1002" s="36"/>
      <c r="C1002" s="36"/>
      <c r="D1002" s="36"/>
      <c r="E1002" s="36"/>
      <c r="F1002" s="36"/>
      <c r="G1002" s="36"/>
    </row>
    <row r="1003" spans="1:7" x14ac:dyDescent="0.2">
      <c r="A1003" s="35"/>
      <c r="B1003" s="36"/>
      <c r="C1003" s="36"/>
      <c r="D1003" s="36"/>
      <c r="E1003" s="36"/>
      <c r="F1003" s="36"/>
      <c r="G1003" s="36"/>
    </row>
    <row r="1004" spans="1:7" x14ac:dyDescent="0.2">
      <c r="A1004" s="35"/>
      <c r="B1004" s="36"/>
      <c r="C1004" s="36"/>
      <c r="D1004" s="36"/>
      <c r="E1004" s="36"/>
      <c r="F1004" s="36"/>
      <c r="G1004" s="36"/>
    </row>
    <row r="1005" spans="1:7" x14ac:dyDescent="0.2">
      <c r="A1005" s="35"/>
      <c r="B1005" s="36"/>
      <c r="C1005" s="36"/>
      <c r="D1005" s="36"/>
      <c r="E1005" s="36"/>
      <c r="F1005" s="36"/>
      <c r="G1005" s="36"/>
    </row>
    <row r="1006" spans="1:7" x14ac:dyDescent="0.2">
      <c r="A1006" s="35"/>
      <c r="B1006" s="36"/>
      <c r="C1006" s="36"/>
      <c r="D1006" s="36"/>
      <c r="E1006" s="36"/>
      <c r="F1006" s="36"/>
      <c r="G1006" s="36"/>
    </row>
    <row r="1007" spans="1:7" x14ac:dyDescent="0.2">
      <c r="A1007" s="35"/>
      <c r="B1007" s="36"/>
      <c r="C1007" s="36"/>
      <c r="D1007" s="36"/>
      <c r="E1007" s="36"/>
      <c r="F1007" s="36"/>
      <c r="G1007" s="36"/>
    </row>
    <row r="1008" spans="1:7" x14ac:dyDescent="0.2">
      <c r="A1008" s="35"/>
      <c r="B1008" s="36"/>
      <c r="C1008" s="36"/>
      <c r="D1008" s="36"/>
      <c r="E1008" s="36"/>
      <c r="F1008" s="36"/>
      <c r="G1008" s="36"/>
    </row>
    <row r="1009" spans="1:7" x14ac:dyDescent="0.2">
      <c r="A1009" s="35"/>
      <c r="B1009" s="36"/>
      <c r="C1009" s="36"/>
      <c r="D1009" s="36"/>
      <c r="E1009" s="36"/>
      <c r="F1009" s="36"/>
      <c r="G1009" s="36"/>
    </row>
    <row r="1010" spans="1:7" x14ac:dyDescent="0.2">
      <c r="A1010" s="35"/>
      <c r="B1010" s="36"/>
      <c r="C1010" s="36"/>
      <c r="D1010" s="36"/>
      <c r="E1010" s="36"/>
      <c r="F1010" s="36"/>
      <c r="G1010" s="36"/>
    </row>
    <row r="1011" spans="1:7" x14ac:dyDescent="0.2">
      <c r="A1011" s="35"/>
      <c r="B1011" s="36"/>
      <c r="C1011" s="36"/>
      <c r="D1011" s="36"/>
      <c r="E1011" s="36"/>
      <c r="F1011" s="36"/>
      <c r="G1011" s="36"/>
    </row>
    <row r="1012" spans="1:7" x14ac:dyDescent="0.2">
      <c r="A1012" s="35"/>
      <c r="B1012" s="36"/>
      <c r="C1012" s="36"/>
      <c r="D1012" s="36"/>
      <c r="E1012" s="36"/>
      <c r="F1012" s="36"/>
      <c r="G1012" s="36"/>
    </row>
    <row r="1013" spans="1:7" x14ac:dyDescent="0.2">
      <c r="A1013" s="35"/>
      <c r="B1013" s="36"/>
      <c r="C1013" s="36"/>
      <c r="D1013" s="36"/>
      <c r="E1013" s="36"/>
      <c r="F1013" s="36"/>
      <c r="G1013" s="36"/>
    </row>
    <row r="1014" spans="1:7" x14ac:dyDescent="0.2">
      <c r="A1014" s="35"/>
      <c r="B1014" s="36"/>
      <c r="C1014" s="36"/>
      <c r="D1014" s="36"/>
      <c r="E1014" s="36"/>
      <c r="F1014" s="36"/>
      <c r="G1014" s="36"/>
    </row>
    <row r="1015" spans="1:7" x14ac:dyDescent="0.2">
      <c r="A1015" s="35"/>
      <c r="B1015" s="36"/>
      <c r="C1015" s="36"/>
      <c r="D1015" s="36"/>
      <c r="E1015" s="36"/>
      <c r="F1015" s="36"/>
      <c r="G1015" s="36"/>
    </row>
    <row r="1016" spans="1:7" x14ac:dyDescent="0.2">
      <c r="A1016" s="35"/>
      <c r="B1016" s="36"/>
      <c r="C1016" s="36"/>
      <c r="D1016" s="36"/>
      <c r="E1016" s="36"/>
      <c r="F1016" s="36"/>
      <c r="G1016" s="36"/>
    </row>
    <row r="1017" spans="1:7" x14ac:dyDescent="0.2">
      <c r="A1017" s="35"/>
      <c r="B1017" s="36"/>
      <c r="C1017" s="36"/>
      <c r="D1017" s="36"/>
      <c r="E1017" s="36"/>
      <c r="F1017" s="36"/>
      <c r="G1017" s="36"/>
    </row>
    <row r="1018" spans="1:7" x14ac:dyDescent="0.2">
      <c r="A1018" s="35"/>
      <c r="B1018" s="36"/>
      <c r="C1018" s="36"/>
      <c r="D1018" s="36"/>
      <c r="E1018" s="36"/>
      <c r="F1018" s="36"/>
      <c r="G1018" s="36"/>
    </row>
    <row r="1019" spans="1:7" x14ac:dyDescent="0.2">
      <c r="A1019" s="35"/>
      <c r="B1019" s="36"/>
      <c r="C1019" s="36"/>
      <c r="D1019" s="36"/>
      <c r="E1019" s="36"/>
      <c r="F1019" s="36"/>
      <c r="G1019" s="36"/>
    </row>
    <row r="1020" spans="1:7" x14ac:dyDescent="0.2">
      <c r="A1020" s="35"/>
      <c r="B1020" s="36"/>
      <c r="C1020" s="36"/>
      <c r="D1020" s="36"/>
      <c r="E1020" s="36"/>
      <c r="F1020" s="36"/>
      <c r="G1020" s="36"/>
    </row>
    <row r="1021" spans="1:7" x14ac:dyDescent="0.2">
      <c r="A1021" s="35"/>
      <c r="B1021" s="36"/>
      <c r="C1021" s="36"/>
      <c r="D1021" s="36"/>
      <c r="E1021" s="36"/>
      <c r="F1021" s="36"/>
      <c r="G1021" s="36"/>
    </row>
    <row r="1022" spans="1:7" x14ac:dyDescent="0.2">
      <c r="A1022" s="35"/>
      <c r="B1022" s="36"/>
      <c r="C1022" s="36"/>
      <c r="D1022" s="36"/>
      <c r="E1022" s="36"/>
      <c r="F1022" s="36"/>
      <c r="G1022" s="36"/>
    </row>
    <row r="1023" spans="1:7" x14ac:dyDescent="0.2">
      <c r="A1023" s="35"/>
      <c r="B1023" s="36"/>
      <c r="C1023" s="36"/>
      <c r="D1023" s="36"/>
      <c r="E1023" s="36"/>
      <c r="F1023" s="36"/>
      <c r="G1023" s="36"/>
    </row>
    <row r="1024" spans="1:7" x14ac:dyDescent="0.2">
      <c r="A1024" s="35"/>
      <c r="B1024" s="36"/>
      <c r="C1024" s="36"/>
      <c r="D1024" s="36"/>
      <c r="E1024" s="36"/>
      <c r="F1024" s="36"/>
      <c r="G1024" s="36"/>
    </row>
    <row r="1025" spans="1:7" x14ac:dyDescent="0.2">
      <c r="A1025" s="35"/>
      <c r="B1025" s="36"/>
      <c r="C1025" s="36"/>
      <c r="D1025" s="36"/>
      <c r="E1025" s="36"/>
      <c r="F1025" s="36"/>
      <c r="G1025" s="36"/>
    </row>
    <row r="1026" spans="1:7" x14ac:dyDescent="0.2">
      <c r="A1026" s="35"/>
      <c r="B1026" s="36"/>
      <c r="C1026" s="36"/>
      <c r="D1026" s="36"/>
      <c r="E1026" s="36"/>
      <c r="F1026" s="36"/>
      <c r="G1026" s="36"/>
    </row>
    <row r="1027" spans="1:7" x14ac:dyDescent="0.2">
      <c r="A1027" s="35"/>
      <c r="B1027" s="36"/>
      <c r="C1027" s="36"/>
      <c r="D1027" s="36"/>
      <c r="E1027" s="36"/>
      <c r="F1027" s="36"/>
      <c r="G1027" s="36"/>
    </row>
    <row r="1028" spans="1:7" x14ac:dyDescent="0.2">
      <c r="A1028" s="35"/>
      <c r="B1028" s="36"/>
      <c r="C1028" s="36"/>
      <c r="D1028" s="36"/>
      <c r="E1028" s="36"/>
      <c r="F1028" s="36"/>
      <c r="G1028" s="36"/>
    </row>
    <row r="1029" spans="1:7" x14ac:dyDescent="0.2">
      <c r="A1029" s="35"/>
      <c r="B1029" s="36"/>
      <c r="C1029" s="36"/>
      <c r="D1029" s="36"/>
      <c r="E1029" s="36"/>
      <c r="F1029" s="36"/>
      <c r="G1029" s="36"/>
    </row>
    <row r="1030" spans="1:7" x14ac:dyDescent="0.2">
      <c r="A1030" s="35"/>
      <c r="B1030" s="36"/>
      <c r="C1030" s="36"/>
      <c r="D1030" s="36"/>
      <c r="E1030" s="36"/>
      <c r="F1030" s="36"/>
      <c r="G1030" s="36"/>
    </row>
    <row r="1031" spans="1:7" x14ac:dyDescent="0.2">
      <c r="A1031" s="35"/>
      <c r="B1031" s="36"/>
      <c r="C1031" s="36"/>
      <c r="D1031" s="36"/>
      <c r="E1031" s="36"/>
      <c r="F1031" s="36"/>
      <c r="G1031" s="36"/>
    </row>
    <row r="1032" spans="1:7" x14ac:dyDescent="0.2">
      <c r="A1032" s="35"/>
      <c r="B1032" s="36"/>
      <c r="C1032" s="36"/>
      <c r="D1032" s="36"/>
      <c r="E1032" s="36"/>
      <c r="F1032" s="36"/>
      <c r="G1032" s="36"/>
    </row>
    <row r="1033" spans="1:7" x14ac:dyDescent="0.2">
      <c r="A1033" s="35"/>
      <c r="B1033" s="36"/>
      <c r="C1033" s="36"/>
      <c r="D1033" s="36"/>
      <c r="E1033" s="36"/>
      <c r="F1033" s="36"/>
      <c r="G1033" s="36"/>
    </row>
    <row r="1034" spans="1:7" x14ac:dyDescent="0.2">
      <c r="A1034" s="35"/>
      <c r="B1034" s="36"/>
      <c r="C1034" s="36"/>
      <c r="D1034" s="36"/>
      <c r="E1034" s="36"/>
      <c r="F1034" s="36"/>
      <c r="G1034" s="36"/>
    </row>
    <row r="1035" spans="1:7" x14ac:dyDescent="0.2">
      <c r="A1035" s="35"/>
      <c r="B1035" s="36"/>
      <c r="C1035" s="36"/>
      <c r="D1035" s="36"/>
      <c r="E1035" s="36"/>
      <c r="F1035" s="36"/>
      <c r="G1035" s="36"/>
    </row>
    <row r="1036" spans="1:7" x14ac:dyDescent="0.2">
      <c r="A1036" s="35"/>
      <c r="B1036" s="36"/>
      <c r="C1036" s="36"/>
      <c r="D1036" s="36"/>
      <c r="E1036" s="36"/>
      <c r="F1036" s="36"/>
      <c r="G1036" s="36"/>
    </row>
    <row r="1037" spans="1:7" x14ac:dyDescent="0.2">
      <c r="A1037" s="35"/>
      <c r="B1037" s="36"/>
      <c r="C1037" s="36"/>
      <c r="D1037" s="36"/>
      <c r="E1037" s="36"/>
      <c r="F1037" s="36"/>
      <c r="G1037" s="36"/>
    </row>
    <row r="1038" spans="1:7" x14ac:dyDescent="0.2">
      <c r="A1038" s="35"/>
      <c r="B1038" s="36"/>
      <c r="C1038" s="36"/>
      <c r="D1038" s="36"/>
      <c r="E1038" s="36"/>
      <c r="F1038" s="36"/>
      <c r="G1038" s="36"/>
    </row>
    <row r="1039" spans="1:7" x14ac:dyDescent="0.2">
      <c r="A1039" s="35"/>
      <c r="B1039" s="36"/>
      <c r="C1039" s="36"/>
      <c r="D1039" s="36"/>
      <c r="E1039" s="36"/>
      <c r="F1039" s="36"/>
      <c r="G1039" s="36"/>
    </row>
    <row r="1040" spans="1:7" x14ac:dyDescent="0.2">
      <c r="A1040" s="35"/>
      <c r="B1040" s="36"/>
      <c r="C1040" s="36"/>
      <c r="D1040" s="36"/>
      <c r="E1040" s="36"/>
      <c r="F1040" s="36"/>
      <c r="G1040" s="36"/>
    </row>
  </sheetData>
  <mergeCells count="20">
    <mergeCell ref="A6:I6"/>
    <mergeCell ref="A1:I1"/>
    <mergeCell ref="A2:I2"/>
    <mergeCell ref="A3:I3"/>
    <mergeCell ref="A4:I4"/>
    <mergeCell ref="A5:I5"/>
    <mergeCell ref="F14:F15"/>
    <mergeCell ref="G14:G15"/>
    <mergeCell ref="H14:H15"/>
    <mergeCell ref="I14:I15"/>
    <mergeCell ref="A8:I8"/>
    <mergeCell ref="A9:I9"/>
    <mergeCell ref="A10:I10"/>
    <mergeCell ref="C11:I11"/>
    <mergeCell ref="A12:I12"/>
    <mergeCell ref="A14:A15"/>
    <mergeCell ref="B14:B15"/>
    <mergeCell ref="C14:C15"/>
    <mergeCell ref="D14:D15"/>
    <mergeCell ref="E14:E15"/>
  </mergeCells>
  <pageMargins left="0.39370078740157483" right="0.39370078740157483" top="0.51181102362204722" bottom="0.39370078740157483" header="0.51181102362204722" footer="0.51181102362204722"/>
  <pageSetup paperSize="9" scale="70" orientation="portrait" r:id="rId1"/>
  <headerFooter alignWithMargins="0"/>
  <rowBreaks count="1" manualBreakCount="1">
    <brk id="890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07"/>
  <sheetViews>
    <sheetView view="pageBreakPreview" topLeftCell="A4" zoomScaleSheetLayoutView="100" workbookViewId="0">
      <selection activeCell="A145" sqref="A145"/>
    </sheetView>
  </sheetViews>
  <sheetFormatPr defaultRowHeight="12.75" x14ac:dyDescent="0.2"/>
  <cols>
    <col min="1" max="1" width="44.85546875" style="39" customWidth="1"/>
    <col min="2" max="2" width="7.5703125" style="31" customWidth="1"/>
    <col min="3" max="3" width="8.28515625" style="31" customWidth="1"/>
    <col min="4" max="4" width="12.7109375" style="31" customWidth="1"/>
    <col min="5" max="5" width="9.85546875" style="31" customWidth="1"/>
    <col min="6" max="6" width="12.7109375" style="31" customWidth="1"/>
    <col min="7" max="7" width="13.85546875" style="40" customWidth="1"/>
    <col min="8" max="8" width="14.85546875" style="4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84" t="s">
        <v>618</v>
      </c>
      <c r="B1" s="184"/>
      <c r="C1" s="184"/>
      <c r="D1" s="184"/>
      <c r="E1" s="184"/>
      <c r="F1" s="184"/>
      <c r="G1" s="184"/>
      <c r="H1" s="184"/>
    </row>
    <row r="2" spans="1:9" ht="15.75" hidden="1" x14ac:dyDescent="0.2">
      <c r="A2" s="183" t="s">
        <v>45</v>
      </c>
      <c r="B2" s="183"/>
      <c r="C2" s="183"/>
      <c r="D2" s="183"/>
      <c r="E2" s="183"/>
      <c r="F2" s="183"/>
      <c r="G2" s="183"/>
      <c r="H2" s="183"/>
    </row>
    <row r="3" spans="1:9" ht="15.75" hidden="1" x14ac:dyDescent="0.2">
      <c r="A3" s="177" t="s">
        <v>686</v>
      </c>
      <c r="B3" s="177"/>
      <c r="C3" s="177"/>
      <c r="D3" s="177"/>
      <c r="E3" s="177"/>
      <c r="F3" s="177"/>
      <c r="G3" s="177"/>
      <c r="H3" s="177"/>
    </row>
    <row r="4" spans="1:9" ht="16.5" customHeight="1" x14ac:dyDescent="0.25">
      <c r="A4" s="184" t="s">
        <v>583</v>
      </c>
      <c r="B4" s="184"/>
      <c r="C4" s="184"/>
      <c r="D4" s="184"/>
      <c r="E4" s="184"/>
      <c r="F4" s="184"/>
      <c r="G4" s="184"/>
      <c r="H4" s="184"/>
    </row>
    <row r="5" spans="1:9" ht="15" customHeight="1" x14ac:dyDescent="0.2">
      <c r="A5" s="183" t="s">
        <v>689</v>
      </c>
      <c r="B5" s="183"/>
      <c r="C5" s="183"/>
      <c r="D5" s="183"/>
      <c r="E5" s="183"/>
      <c r="F5" s="183"/>
      <c r="G5" s="183"/>
      <c r="H5" s="183"/>
    </row>
    <row r="6" spans="1:9" ht="20.25" customHeight="1" x14ac:dyDescent="0.2">
      <c r="A6" s="177" t="s">
        <v>814</v>
      </c>
      <c r="B6" s="177"/>
      <c r="C6" s="177"/>
      <c r="D6" s="177"/>
      <c r="E6" s="177"/>
      <c r="F6" s="177"/>
      <c r="G6" s="177"/>
      <c r="H6" s="177"/>
      <c r="I6" s="99"/>
    </row>
    <row r="7" spans="1:9" ht="20.25" customHeight="1" x14ac:dyDescent="0.2">
      <c r="A7" s="185"/>
      <c r="B7" s="185"/>
      <c r="C7" s="185"/>
      <c r="D7" s="185"/>
      <c r="E7" s="185"/>
      <c r="F7" s="185"/>
      <c r="G7" s="185"/>
      <c r="H7" s="185"/>
      <c r="I7" s="99"/>
    </row>
    <row r="8" spans="1:9" ht="20.25" customHeight="1" x14ac:dyDescent="0.25">
      <c r="A8" s="184" t="s">
        <v>617</v>
      </c>
      <c r="B8" s="184"/>
      <c r="C8" s="184"/>
      <c r="D8" s="184"/>
      <c r="E8" s="184"/>
      <c r="F8" s="184"/>
      <c r="G8" s="184"/>
      <c r="H8" s="184"/>
      <c r="I8" s="99"/>
    </row>
    <row r="9" spans="1:9" ht="20.25" customHeight="1" x14ac:dyDescent="0.2">
      <c r="A9" s="183" t="s">
        <v>689</v>
      </c>
      <c r="B9" s="183"/>
      <c r="C9" s="183"/>
      <c r="D9" s="183"/>
      <c r="E9" s="183"/>
      <c r="F9" s="183"/>
      <c r="G9" s="183"/>
      <c r="H9" s="183"/>
      <c r="I9" s="99"/>
    </row>
    <row r="10" spans="1:9" ht="19.5" customHeight="1" x14ac:dyDescent="0.2">
      <c r="A10" s="177" t="s">
        <v>813</v>
      </c>
      <c r="B10" s="177"/>
      <c r="C10" s="177"/>
      <c r="D10" s="177"/>
      <c r="E10" s="177"/>
      <c r="F10" s="177"/>
      <c r="G10" s="177"/>
      <c r="H10" s="177"/>
    </row>
    <row r="11" spans="1:9" ht="88.5" customHeight="1" x14ac:dyDescent="0.3">
      <c r="A11" s="196" t="s">
        <v>740</v>
      </c>
      <c r="B11" s="196"/>
      <c r="C11" s="196"/>
      <c r="D11" s="196"/>
      <c r="E11" s="196"/>
      <c r="F11" s="196"/>
      <c r="G11" s="196"/>
      <c r="H11" s="196"/>
    </row>
    <row r="12" spans="1:9" s="25" customFormat="1" ht="15" customHeight="1" x14ac:dyDescent="0.3">
      <c r="A12" s="24"/>
      <c r="B12" s="24"/>
      <c r="C12" s="24"/>
      <c r="D12" s="24"/>
      <c r="E12" s="24"/>
      <c r="F12" s="24"/>
      <c r="G12" s="24"/>
      <c r="H12" s="24" t="s">
        <v>46</v>
      </c>
    </row>
    <row r="13" spans="1:9" s="26" customFormat="1" ht="16.5" customHeight="1" x14ac:dyDescent="0.2">
      <c r="A13" s="197" t="s">
        <v>47</v>
      </c>
      <c r="B13" s="198" t="s">
        <v>48</v>
      </c>
      <c r="C13" s="198" t="s">
        <v>49</v>
      </c>
      <c r="D13" s="198" t="s">
        <v>50</v>
      </c>
      <c r="E13" s="198" t="s">
        <v>51</v>
      </c>
      <c r="F13" s="194" t="s">
        <v>52</v>
      </c>
      <c r="G13" s="194" t="s">
        <v>695</v>
      </c>
      <c r="H13" s="194" t="s">
        <v>696</v>
      </c>
    </row>
    <row r="14" spans="1:9" s="26" customFormat="1" ht="39.75" customHeight="1" x14ac:dyDescent="0.2">
      <c r="A14" s="197"/>
      <c r="B14" s="195"/>
      <c r="C14" s="195"/>
      <c r="D14" s="195"/>
      <c r="E14" s="195"/>
      <c r="F14" s="195"/>
      <c r="G14" s="195"/>
      <c r="H14" s="195"/>
    </row>
    <row r="15" spans="1:9" s="29" customFormat="1" ht="12" customHeight="1" x14ac:dyDescent="0.2">
      <c r="A15" s="27">
        <v>1</v>
      </c>
      <c r="B15" s="27">
        <v>2</v>
      </c>
      <c r="C15" s="27">
        <v>3</v>
      </c>
      <c r="D15" s="27">
        <v>4</v>
      </c>
      <c r="E15" s="27">
        <v>5</v>
      </c>
      <c r="F15" s="28" t="s">
        <v>53</v>
      </c>
      <c r="G15" s="115">
        <v>7</v>
      </c>
      <c r="H15" s="115">
        <v>8</v>
      </c>
    </row>
    <row r="16" spans="1:9" s="25" customFormat="1" ht="15" x14ac:dyDescent="0.25">
      <c r="A16" s="113" t="s">
        <v>54</v>
      </c>
      <c r="B16" s="107" t="s">
        <v>55</v>
      </c>
      <c r="C16" s="107" t="s">
        <v>56</v>
      </c>
      <c r="D16" s="107" t="s">
        <v>57</v>
      </c>
      <c r="E16" s="107" t="s">
        <v>58</v>
      </c>
      <c r="F16" s="108">
        <f>F17+F23+F89+F105+F111</f>
        <v>23452.6</v>
      </c>
      <c r="G16" s="108">
        <f t="shared" ref="G16:H16" si="0">G17+G23+G89+G105+G111</f>
        <v>22023.300000000003</v>
      </c>
      <c r="H16" s="108">
        <f t="shared" si="0"/>
        <v>19550.3</v>
      </c>
    </row>
    <row r="17" spans="1:8" s="25" customFormat="1" ht="39" x14ac:dyDescent="0.25">
      <c r="A17" s="113" t="s">
        <v>59</v>
      </c>
      <c r="B17" s="107" t="s">
        <v>55</v>
      </c>
      <c r="C17" s="107" t="s">
        <v>60</v>
      </c>
      <c r="D17" s="107" t="s">
        <v>57</v>
      </c>
      <c r="E17" s="107" t="s">
        <v>58</v>
      </c>
      <c r="F17" s="108">
        <f t="shared" ref="F17:H21" si="1">F18</f>
        <v>1567.6</v>
      </c>
      <c r="G17" s="108">
        <f t="shared" si="1"/>
        <v>1629</v>
      </c>
      <c r="H17" s="108">
        <f t="shared" si="1"/>
        <v>1683</v>
      </c>
    </row>
    <row r="18" spans="1:8" s="25" customFormat="1" ht="26.25" x14ac:dyDescent="0.25">
      <c r="A18" s="113" t="s">
        <v>61</v>
      </c>
      <c r="B18" s="107" t="s">
        <v>55</v>
      </c>
      <c r="C18" s="107" t="s">
        <v>60</v>
      </c>
      <c r="D18" s="107" t="s">
        <v>62</v>
      </c>
      <c r="E18" s="107" t="s">
        <v>58</v>
      </c>
      <c r="F18" s="108">
        <f t="shared" si="1"/>
        <v>1567.6</v>
      </c>
      <c r="G18" s="108">
        <f t="shared" si="1"/>
        <v>1629</v>
      </c>
      <c r="H18" s="108">
        <f t="shared" si="1"/>
        <v>1683</v>
      </c>
    </row>
    <row r="19" spans="1:8" s="25" customFormat="1" ht="26.25" x14ac:dyDescent="0.25">
      <c r="A19" s="113" t="s">
        <v>63</v>
      </c>
      <c r="B19" s="107" t="s">
        <v>55</v>
      </c>
      <c r="C19" s="107" t="s">
        <v>60</v>
      </c>
      <c r="D19" s="107" t="s">
        <v>64</v>
      </c>
      <c r="E19" s="107" t="s">
        <v>58</v>
      </c>
      <c r="F19" s="108">
        <f t="shared" si="1"/>
        <v>1567.6</v>
      </c>
      <c r="G19" s="108">
        <f t="shared" si="1"/>
        <v>1629</v>
      </c>
      <c r="H19" s="108">
        <f t="shared" si="1"/>
        <v>1683</v>
      </c>
    </row>
    <row r="20" spans="1:8" s="25" customFormat="1" ht="31.5" customHeight="1" x14ac:dyDescent="0.25">
      <c r="A20" s="113" t="s">
        <v>65</v>
      </c>
      <c r="B20" s="107" t="s">
        <v>55</v>
      </c>
      <c r="C20" s="107" t="s">
        <v>60</v>
      </c>
      <c r="D20" s="107" t="s">
        <v>66</v>
      </c>
      <c r="E20" s="107" t="s">
        <v>58</v>
      </c>
      <c r="F20" s="108">
        <f t="shared" si="1"/>
        <v>1567.6</v>
      </c>
      <c r="G20" s="108">
        <f t="shared" si="1"/>
        <v>1629</v>
      </c>
      <c r="H20" s="108">
        <f t="shared" si="1"/>
        <v>1683</v>
      </c>
    </row>
    <row r="21" spans="1:8" s="25" customFormat="1" ht="64.5" x14ac:dyDescent="0.25">
      <c r="A21" s="113" t="s">
        <v>67</v>
      </c>
      <c r="B21" s="107" t="s">
        <v>55</v>
      </c>
      <c r="C21" s="107" t="s">
        <v>60</v>
      </c>
      <c r="D21" s="107" t="s">
        <v>66</v>
      </c>
      <c r="E21" s="107" t="s">
        <v>68</v>
      </c>
      <c r="F21" s="108">
        <f t="shared" si="1"/>
        <v>1567.6</v>
      </c>
      <c r="G21" s="108">
        <f t="shared" si="1"/>
        <v>1629</v>
      </c>
      <c r="H21" s="108">
        <f t="shared" si="1"/>
        <v>1683</v>
      </c>
    </row>
    <row r="22" spans="1:8" s="25" customFormat="1" ht="26.25" x14ac:dyDescent="0.25">
      <c r="A22" s="113" t="s">
        <v>69</v>
      </c>
      <c r="B22" s="107" t="s">
        <v>55</v>
      </c>
      <c r="C22" s="107" t="s">
        <v>60</v>
      </c>
      <c r="D22" s="107" t="s">
        <v>66</v>
      </c>
      <c r="E22" s="107" t="s">
        <v>70</v>
      </c>
      <c r="F22" s="108">
        <v>1567.6</v>
      </c>
      <c r="G22" s="108">
        <v>1629</v>
      </c>
      <c r="H22" s="108">
        <v>1683</v>
      </c>
    </row>
    <row r="23" spans="1:8" ht="60" customHeight="1" x14ac:dyDescent="0.25">
      <c r="A23" s="113" t="s">
        <v>71</v>
      </c>
      <c r="B23" s="107" t="s">
        <v>55</v>
      </c>
      <c r="C23" s="107" t="s">
        <v>72</v>
      </c>
      <c r="D23" s="107" t="s">
        <v>57</v>
      </c>
      <c r="E23" s="107" t="s">
        <v>58</v>
      </c>
      <c r="F23" s="108">
        <f t="shared" ref="F23:H24" si="2">F24</f>
        <v>10085.799999999999</v>
      </c>
      <c r="G23" s="108">
        <f t="shared" si="2"/>
        <v>10483.800000000001</v>
      </c>
      <c r="H23" s="108">
        <f t="shared" si="2"/>
        <v>10805</v>
      </c>
    </row>
    <row r="24" spans="1:8" ht="26.25" x14ac:dyDescent="0.25">
      <c r="A24" s="113" t="s">
        <v>61</v>
      </c>
      <c r="B24" s="107" t="s">
        <v>55</v>
      </c>
      <c r="C24" s="107" t="s">
        <v>72</v>
      </c>
      <c r="D24" s="107" t="s">
        <v>62</v>
      </c>
      <c r="E24" s="107" t="s">
        <v>58</v>
      </c>
      <c r="F24" s="108">
        <f t="shared" si="2"/>
        <v>10085.799999999999</v>
      </c>
      <c r="G24" s="108">
        <f t="shared" si="2"/>
        <v>10483.800000000001</v>
      </c>
      <c r="H24" s="108">
        <f t="shared" si="2"/>
        <v>10805</v>
      </c>
    </row>
    <row r="25" spans="1:8" ht="28.5" customHeight="1" x14ac:dyDescent="0.25">
      <c r="A25" s="113" t="s">
        <v>63</v>
      </c>
      <c r="B25" s="107" t="s">
        <v>55</v>
      </c>
      <c r="C25" s="107" t="s">
        <v>72</v>
      </c>
      <c r="D25" s="107" t="s">
        <v>64</v>
      </c>
      <c r="E25" s="107" t="s">
        <v>58</v>
      </c>
      <c r="F25" s="108">
        <f>F29+F36+F41+F46+F55+F60+F65+F71+F80+F68</f>
        <v>10085.799999999999</v>
      </c>
      <c r="G25" s="108">
        <f>G29+G36+G41+G46+G55+G60+G65+G71+G80+G68</f>
        <v>10483.800000000001</v>
      </c>
      <c r="H25" s="108">
        <f>H29+H36+H41+H46+H55+H60+H65+H71+H80+H68</f>
        <v>10805</v>
      </c>
    </row>
    <row r="26" spans="1:8" ht="25.5" hidden="1" customHeight="1" x14ac:dyDescent="0.25">
      <c r="A26" s="113" t="s">
        <v>73</v>
      </c>
      <c r="B26" s="107" t="s">
        <v>55</v>
      </c>
      <c r="C26" s="107" t="s">
        <v>72</v>
      </c>
      <c r="D26" s="107" t="s">
        <v>74</v>
      </c>
      <c r="E26" s="107" t="s">
        <v>58</v>
      </c>
      <c r="F26" s="108">
        <f t="shared" ref="F26:H27" si="3">F27</f>
        <v>0</v>
      </c>
      <c r="G26" s="108">
        <f t="shared" si="3"/>
        <v>0</v>
      </c>
      <c r="H26" s="108">
        <f t="shared" si="3"/>
        <v>0</v>
      </c>
    </row>
    <row r="27" spans="1:8" ht="64.5" hidden="1" x14ac:dyDescent="0.25">
      <c r="A27" s="113" t="s">
        <v>67</v>
      </c>
      <c r="B27" s="107" t="s">
        <v>55</v>
      </c>
      <c r="C27" s="107" t="s">
        <v>72</v>
      </c>
      <c r="D27" s="107" t="s">
        <v>74</v>
      </c>
      <c r="E27" s="107" t="s">
        <v>68</v>
      </c>
      <c r="F27" s="108">
        <f t="shared" si="3"/>
        <v>0</v>
      </c>
      <c r="G27" s="108">
        <f t="shared" si="3"/>
        <v>0</v>
      </c>
      <c r="H27" s="108">
        <f t="shared" si="3"/>
        <v>0</v>
      </c>
    </row>
    <row r="28" spans="1:8" ht="24.75" hidden="1" customHeight="1" x14ac:dyDescent="0.25">
      <c r="A28" s="113" t="s">
        <v>69</v>
      </c>
      <c r="B28" s="107" t="s">
        <v>55</v>
      </c>
      <c r="C28" s="107" t="s">
        <v>72</v>
      </c>
      <c r="D28" s="107" t="s">
        <v>74</v>
      </c>
      <c r="E28" s="107" t="s">
        <v>70</v>
      </c>
      <c r="F28" s="108"/>
      <c r="G28" s="108"/>
      <c r="H28" s="108"/>
    </row>
    <row r="29" spans="1:8" ht="26.25" x14ac:dyDescent="0.25">
      <c r="A29" s="113" t="s">
        <v>75</v>
      </c>
      <c r="B29" s="107" t="s">
        <v>55</v>
      </c>
      <c r="C29" s="107" t="s">
        <v>72</v>
      </c>
      <c r="D29" s="107" t="s">
        <v>76</v>
      </c>
      <c r="E29" s="107" t="s">
        <v>58</v>
      </c>
      <c r="F29" s="108">
        <f>F30+F32+F34</f>
        <v>8319.9000000000015</v>
      </c>
      <c r="G29" s="108">
        <f t="shared" ref="G29:H29" si="4">G30+G32+G34</f>
        <v>8664.8000000000011</v>
      </c>
      <c r="H29" s="108">
        <f t="shared" si="4"/>
        <v>8932.3000000000011</v>
      </c>
    </row>
    <row r="30" spans="1:8" ht="64.5" x14ac:dyDescent="0.25">
      <c r="A30" s="113" t="s">
        <v>67</v>
      </c>
      <c r="B30" s="107" t="s">
        <v>55</v>
      </c>
      <c r="C30" s="107" t="s">
        <v>72</v>
      </c>
      <c r="D30" s="107" t="s">
        <v>76</v>
      </c>
      <c r="E30" s="107" t="s">
        <v>68</v>
      </c>
      <c r="F30" s="108">
        <f>F31</f>
        <v>8255.7000000000007</v>
      </c>
      <c r="G30" s="108">
        <f>G31</f>
        <v>8600.6</v>
      </c>
      <c r="H30" s="108">
        <f>H31</f>
        <v>8868.1</v>
      </c>
    </row>
    <row r="31" spans="1:8" ht="26.25" customHeight="1" x14ac:dyDescent="0.25">
      <c r="A31" s="113" t="s">
        <v>69</v>
      </c>
      <c r="B31" s="107" t="s">
        <v>55</v>
      </c>
      <c r="C31" s="107" t="s">
        <v>72</v>
      </c>
      <c r="D31" s="107" t="s">
        <v>76</v>
      </c>
      <c r="E31" s="107" t="s">
        <v>70</v>
      </c>
      <c r="F31" s="108">
        <v>8255.7000000000007</v>
      </c>
      <c r="G31" s="108">
        <v>8600.6</v>
      </c>
      <c r="H31" s="108">
        <v>8868.1</v>
      </c>
    </row>
    <row r="32" spans="1:8" ht="27.75" customHeight="1" x14ac:dyDescent="0.25">
      <c r="A32" s="113" t="s">
        <v>77</v>
      </c>
      <c r="B32" s="107" t="s">
        <v>55</v>
      </c>
      <c r="C32" s="107" t="s">
        <v>72</v>
      </c>
      <c r="D32" s="107" t="s">
        <v>76</v>
      </c>
      <c r="E32" s="107" t="s">
        <v>78</v>
      </c>
      <c r="F32" s="108">
        <f>F33</f>
        <v>35</v>
      </c>
      <c r="G32" s="108">
        <f>G33</f>
        <v>35</v>
      </c>
      <c r="H32" s="108">
        <f>H33</f>
        <v>35</v>
      </c>
    </row>
    <row r="33" spans="1:8" ht="39" x14ac:dyDescent="0.25">
      <c r="A33" s="113" t="s">
        <v>79</v>
      </c>
      <c r="B33" s="107" t="s">
        <v>55</v>
      </c>
      <c r="C33" s="107" t="s">
        <v>72</v>
      </c>
      <c r="D33" s="107" t="s">
        <v>76</v>
      </c>
      <c r="E33" s="107" t="s">
        <v>80</v>
      </c>
      <c r="F33" s="108">
        <v>35</v>
      </c>
      <c r="G33" s="108">
        <v>35</v>
      </c>
      <c r="H33" s="108">
        <v>35</v>
      </c>
    </row>
    <row r="34" spans="1:8" ht="15" x14ac:dyDescent="0.25">
      <c r="A34" s="113" t="s">
        <v>81</v>
      </c>
      <c r="B34" s="107" t="s">
        <v>55</v>
      </c>
      <c r="C34" s="107" t="s">
        <v>72</v>
      </c>
      <c r="D34" s="107" t="s">
        <v>76</v>
      </c>
      <c r="E34" s="107" t="s">
        <v>82</v>
      </c>
      <c r="F34" s="108">
        <f>F35</f>
        <v>29.2</v>
      </c>
      <c r="G34" s="108">
        <f>G35</f>
        <v>29.2</v>
      </c>
      <c r="H34" s="108">
        <f>H35</f>
        <v>29.2</v>
      </c>
    </row>
    <row r="35" spans="1:8" ht="15" x14ac:dyDescent="0.25">
      <c r="A35" s="113" t="s">
        <v>83</v>
      </c>
      <c r="B35" s="107" t="s">
        <v>55</v>
      </c>
      <c r="C35" s="107" t="s">
        <v>72</v>
      </c>
      <c r="D35" s="107" t="s">
        <v>76</v>
      </c>
      <c r="E35" s="107" t="s">
        <v>84</v>
      </c>
      <c r="F35" s="108">
        <v>29.2</v>
      </c>
      <c r="G35" s="108">
        <v>29.2</v>
      </c>
      <c r="H35" s="108">
        <v>29.2</v>
      </c>
    </row>
    <row r="36" spans="1:8" ht="39" x14ac:dyDescent="0.25">
      <c r="A36" s="113" t="s">
        <v>85</v>
      </c>
      <c r="B36" s="107" t="s">
        <v>55</v>
      </c>
      <c r="C36" s="107" t="s">
        <v>72</v>
      </c>
      <c r="D36" s="107" t="s">
        <v>86</v>
      </c>
      <c r="E36" s="107" t="s">
        <v>58</v>
      </c>
      <c r="F36" s="108">
        <f>F37+F39</f>
        <v>212.79999999999998</v>
      </c>
      <c r="G36" s="108">
        <f>G37+G39</f>
        <v>219.70000000000002</v>
      </c>
      <c r="H36" s="108">
        <f>H37+H39</f>
        <v>226.7</v>
      </c>
    </row>
    <row r="37" spans="1:8" ht="69.75" customHeight="1" x14ac:dyDescent="0.25">
      <c r="A37" s="113" t="s">
        <v>67</v>
      </c>
      <c r="B37" s="107" t="s">
        <v>55</v>
      </c>
      <c r="C37" s="107" t="s">
        <v>72</v>
      </c>
      <c r="D37" s="107" t="s">
        <v>86</v>
      </c>
      <c r="E37" s="107" t="s">
        <v>68</v>
      </c>
      <c r="F37" s="108">
        <f>F38</f>
        <v>202.7</v>
      </c>
      <c r="G37" s="108">
        <f>G38</f>
        <v>210.4</v>
      </c>
      <c r="H37" s="108">
        <f>H38</f>
        <v>217.7</v>
      </c>
    </row>
    <row r="38" spans="1:8" ht="29.25" customHeight="1" x14ac:dyDescent="0.25">
      <c r="A38" s="113" t="s">
        <v>69</v>
      </c>
      <c r="B38" s="107" t="s">
        <v>55</v>
      </c>
      <c r="C38" s="107" t="s">
        <v>72</v>
      </c>
      <c r="D38" s="107" t="s">
        <v>86</v>
      </c>
      <c r="E38" s="107" t="s">
        <v>70</v>
      </c>
      <c r="F38" s="108">
        <v>202.7</v>
      </c>
      <c r="G38" s="108">
        <v>210.4</v>
      </c>
      <c r="H38" s="108">
        <v>217.7</v>
      </c>
    </row>
    <row r="39" spans="1:8" ht="27" customHeight="1" x14ac:dyDescent="0.25">
      <c r="A39" s="113" t="s">
        <v>77</v>
      </c>
      <c r="B39" s="107" t="s">
        <v>55</v>
      </c>
      <c r="C39" s="107" t="s">
        <v>72</v>
      </c>
      <c r="D39" s="107" t="s">
        <v>86</v>
      </c>
      <c r="E39" s="107" t="s">
        <v>78</v>
      </c>
      <c r="F39" s="108">
        <f>F40</f>
        <v>10.1</v>
      </c>
      <c r="G39" s="108">
        <f>G40</f>
        <v>9.3000000000000007</v>
      </c>
      <c r="H39" s="108">
        <f>H40</f>
        <v>9</v>
      </c>
    </row>
    <row r="40" spans="1:8" ht="33" customHeight="1" x14ac:dyDescent="0.25">
      <c r="A40" s="113" t="s">
        <v>79</v>
      </c>
      <c r="B40" s="107" t="s">
        <v>55</v>
      </c>
      <c r="C40" s="107" t="s">
        <v>72</v>
      </c>
      <c r="D40" s="107" t="s">
        <v>86</v>
      </c>
      <c r="E40" s="107" t="s">
        <v>80</v>
      </c>
      <c r="F40" s="108">
        <v>10.1</v>
      </c>
      <c r="G40" s="108">
        <v>9.3000000000000007</v>
      </c>
      <c r="H40" s="108">
        <v>9</v>
      </c>
    </row>
    <row r="41" spans="1:8" ht="54" customHeight="1" x14ac:dyDescent="0.25">
      <c r="A41" s="113" t="s">
        <v>811</v>
      </c>
      <c r="B41" s="107" t="s">
        <v>55</v>
      </c>
      <c r="C41" s="107" t="s">
        <v>72</v>
      </c>
      <c r="D41" s="107" t="s">
        <v>87</v>
      </c>
      <c r="E41" s="107" t="s">
        <v>58</v>
      </c>
      <c r="F41" s="108">
        <f>F42+F44</f>
        <v>214.8</v>
      </c>
      <c r="G41" s="108">
        <f>G42+G44</f>
        <v>221.70000000000002</v>
      </c>
      <c r="H41" s="108">
        <f>H42+H44</f>
        <v>228.6</v>
      </c>
    </row>
    <row r="42" spans="1:8" ht="66" customHeight="1" x14ac:dyDescent="0.25">
      <c r="A42" s="113" t="s">
        <v>67</v>
      </c>
      <c r="B42" s="107" t="s">
        <v>55</v>
      </c>
      <c r="C42" s="107" t="s">
        <v>72</v>
      </c>
      <c r="D42" s="107" t="s">
        <v>87</v>
      </c>
      <c r="E42" s="107" t="s">
        <v>68</v>
      </c>
      <c r="F42" s="108">
        <f>F43</f>
        <v>186.5</v>
      </c>
      <c r="G42" s="108">
        <f>G43</f>
        <v>192.8</v>
      </c>
      <c r="H42" s="108">
        <f>H43</f>
        <v>199.2</v>
      </c>
    </row>
    <row r="43" spans="1:8" ht="30" customHeight="1" x14ac:dyDescent="0.25">
      <c r="A43" s="113" t="s">
        <v>69</v>
      </c>
      <c r="B43" s="107" t="s">
        <v>55</v>
      </c>
      <c r="C43" s="107" t="s">
        <v>72</v>
      </c>
      <c r="D43" s="107" t="s">
        <v>87</v>
      </c>
      <c r="E43" s="107" t="s">
        <v>70</v>
      </c>
      <c r="F43" s="108">
        <v>186.5</v>
      </c>
      <c r="G43" s="108">
        <v>192.8</v>
      </c>
      <c r="H43" s="108">
        <v>199.2</v>
      </c>
    </row>
    <row r="44" spans="1:8" ht="30.75" customHeight="1" x14ac:dyDescent="0.25">
      <c r="A44" s="113" t="s">
        <v>77</v>
      </c>
      <c r="B44" s="107" t="s">
        <v>55</v>
      </c>
      <c r="C44" s="107" t="s">
        <v>72</v>
      </c>
      <c r="D44" s="107" t="s">
        <v>87</v>
      </c>
      <c r="E44" s="107" t="s">
        <v>78</v>
      </c>
      <c r="F44" s="108">
        <f>F45</f>
        <v>28.3</v>
      </c>
      <c r="G44" s="108">
        <f>G45</f>
        <v>28.9</v>
      </c>
      <c r="H44" s="108">
        <f>H45</f>
        <v>29.4</v>
      </c>
    </row>
    <row r="45" spans="1:8" ht="33.75" customHeight="1" x14ac:dyDescent="0.25">
      <c r="A45" s="113" t="s">
        <v>79</v>
      </c>
      <c r="B45" s="107" t="s">
        <v>55</v>
      </c>
      <c r="C45" s="107" t="s">
        <v>72</v>
      </c>
      <c r="D45" s="107" t="s">
        <v>87</v>
      </c>
      <c r="E45" s="107" t="s">
        <v>80</v>
      </c>
      <c r="F45" s="108">
        <v>28.3</v>
      </c>
      <c r="G45" s="108">
        <v>28.9</v>
      </c>
      <c r="H45" s="108">
        <v>29.4</v>
      </c>
    </row>
    <row r="46" spans="1:8" ht="40.5" customHeight="1" x14ac:dyDescent="0.25">
      <c r="A46" s="113" t="s">
        <v>88</v>
      </c>
      <c r="B46" s="107" t="s">
        <v>55</v>
      </c>
      <c r="C46" s="107" t="s">
        <v>72</v>
      </c>
      <c r="D46" s="107" t="s">
        <v>89</v>
      </c>
      <c r="E46" s="107" t="s">
        <v>58</v>
      </c>
      <c r="F46" s="108">
        <f>F47+F53</f>
        <v>221.6</v>
      </c>
      <c r="G46" s="108">
        <f t="shared" ref="G46:H46" si="5">G47+G53</f>
        <v>228.5</v>
      </c>
      <c r="H46" s="108">
        <f t="shared" si="5"/>
        <v>235.5</v>
      </c>
    </row>
    <row r="47" spans="1:8" ht="66.75" customHeight="1" x14ac:dyDescent="0.25">
      <c r="A47" s="113" t="s">
        <v>67</v>
      </c>
      <c r="B47" s="107" t="s">
        <v>55</v>
      </c>
      <c r="C47" s="107" t="s">
        <v>72</v>
      </c>
      <c r="D47" s="107" t="s">
        <v>89</v>
      </c>
      <c r="E47" s="107" t="s">
        <v>68</v>
      </c>
      <c r="F47" s="108">
        <f>F48</f>
        <v>212</v>
      </c>
      <c r="G47" s="108">
        <f>G48</f>
        <v>219.1</v>
      </c>
      <c r="H47" s="108">
        <f>H48</f>
        <v>226.7</v>
      </c>
    </row>
    <row r="48" spans="1:8" ht="30" customHeight="1" x14ac:dyDescent="0.25">
      <c r="A48" s="113" t="s">
        <v>69</v>
      </c>
      <c r="B48" s="107" t="s">
        <v>55</v>
      </c>
      <c r="C48" s="107" t="s">
        <v>72</v>
      </c>
      <c r="D48" s="107" t="s">
        <v>89</v>
      </c>
      <c r="E48" s="107" t="s">
        <v>70</v>
      </c>
      <c r="F48" s="108">
        <v>212</v>
      </c>
      <c r="G48" s="108">
        <v>219.1</v>
      </c>
      <c r="H48" s="108">
        <v>226.7</v>
      </c>
    </row>
    <row r="49" spans="1:8" ht="30" hidden="1" customHeight="1" x14ac:dyDescent="0.25">
      <c r="A49" s="113" t="s">
        <v>77</v>
      </c>
      <c r="B49" s="107" t="s">
        <v>55</v>
      </c>
      <c r="C49" s="107" t="s">
        <v>72</v>
      </c>
      <c r="D49" s="107" t="s">
        <v>89</v>
      </c>
      <c r="E49" s="107" t="s">
        <v>78</v>
      </c>
      <c r="F49" s="108">
        <f>F50</f>
        <v>0</v>
      </c>
      <c r="G49" s="108">
        <f>G50</f>
        <v>0</v>
      </c>
      <c r="H49" s="108">
        <f>H50</f>
        <v>0</v>
      </c>
    </row>
    <row r="50" spans="1:8" ht="39" hidden="1" x14ac:dyDescent="0.25">
      <c r="A50" s="113" t="s">
        <v>79</v>
      </c>
      <c r="B50" s="107" t="s">
        <v>55</v>
      </c>
      <c r="C50" s="107" t="s">
        <v>72</v>
      </c>
      <c r="D50" s="107" t="s">
        <v>89</v>
      </c>
      <c r="E50" s="107" t="s">
        <v>80</v>
      </c>
      <c r="F50" s="108">
        <f>34.4-9.7-24.7</f>
        <v>0</v>
      </c>
      <c r="G50" s="108">
        <f>34.4-9.7-24.7</f>
        <v>0</v>
      </c>
      <c r="H50" s="108">
        <f>34.4-9.7-24.7</f>
        <v>0</v>
      </c>
    </row>
    <row r="51" spans="1:8" ht="26.25" hidden="1" x14ac:dyDescent="0.25">
      <c r="A51" s="113" t="s">
        <v>77</v>
      </c>
      <c r="B51" s="107" t="s">
        <v>55</v>
      </c>
      <c r="C51" s="107" t="s">
        <v>72</v>
      </c>
      <c r="D51" s="107" t="s">
        <v>89</v>
      </c>
      <c r="E51" s="107" t="s">
        <v>78</v>
      </c>
      <c r="F51" s="108">
        <f>F52</f>
        <v>0</v>
      </c>
      <c r="G51" s="108">
        <f>G52</f>
        <v>0</v>
      </c>
      <c r="H51" s="108">
        <f>H52</f>
        <v>0</v>
      </c>
    </row>
    <row r="52" spans="1:8" ht="39" hidden="1" x14ac:dyDescent="0.25">
      <c r="A52" s="113" t="s">
        <v>79</v>
      </c>
      <c r="B52" s="107" t="s">
        <v>55</v>
      </c>
      <c r="C52" s="107" t="s">
        <v>72</v>
      </c>
      <c r="D52" s="107" t="s">
        <v>89</v>
      </c>
      <c r="E52" s="107" t="s">
        <v>80</v>
      </c>
      <c r="F52" s="108">
        <f>24.7-24.7</f>
        <v>0</v>
      </c>
      <c r="G52" s="108">
        <f>24.7-24.7</f>
        <v>0</v>
      </c>
      <c r="H52" s="108">
        <f>24.7-24.7</f>
        <v>0</v>
      </c>
    </row>
    <row r="53" spans="1:8" ht="26.25" x14ac:dyDescent="0.25">
      <c r="A53" s="113" t="s">
        <v>77</v>
      </c>
      <c r="B53" s="107" t="s">
        <v>55</v>
      </c>
      <c r="C53" s="107" t="s">
        <v>72</v>
      </c>
      <c r="D53" s="107" t="s">
        <v>89</v>
      </c>
      <c r="E53" s="107" t="s">
        <v>78</v>
      </c>
      <c r="F53" s="108">
        <f>F54</f>
        <v>9.6</v>
      </c>
      <c r="G53" s="108">
        <f t="shared" ref="G53:H53" si="6">G54</f>
        <v>9.4</v>
      </c>
      <c r="H53" s="108">
        <f t="shared" si="6"/>
        <v>8.8000000000000007</v>
      </c>
    </row>
    <row r="54" spans="1:8" ht="29.25" customHeight="1" x14ac:dyDescent="0.25">
      <c r="A54" s="113" t="s">
        <v>79</v>
      </c>
      <c r="B54" s="107" t="s">
        <v>55</v>
      </c>
      <c r="C54" s="107" t="s">
        <v>72</v>
      </c>
      <c r="D54" s="107" t="s">
        <v>89</v>
      </c>
      <c r="E54" s="107" t="s">
        <v>80</v>
      </c>
      <c r="F54" s="108">
        <v>9.6</v>
      </c>
      <c r="G54" s="108">
        <v>9.4</v>
      </c>
      <c r="H54" s="108">
        <v>8.8000000000000007</v>
      </c>
    </row>
    <row r="55" spans="1:8" ht="67.5" customHeight="1" x14ac:dyDescent="0.25">
      <c r="A55" s="113" t="s">
        <v>90</v>
      </c>
      <c r="B55" s="107" t="s">
        <v>55</v>
      </c>
      <c r="C55" s="107" t="s">
        <v>72</v>
      </c>
      <c r="D55" s="107" t="s">
        <v>91</v>
      </c>
      <c r="E55" s="107" t="s">
        <v>58</v>
      </c>
      <c r="F55" s="108">
        <f>F56+F58</f>
        <v>213</v>
      </c>
      <c r="G55" s="108">
        <f>G56+G58</f>
        <v>219.89999999999998</v>
      </c>
      <c r="H55" s="108">
        <f>H56+H58</f>
        <v>226.8</v>
      </c>
    </row>
    <row r="56" spans="1:8" ht="67.5" customHeight="1" x14ac:dyDescent="0.25">
      <c r="A56" s="113" t="s">
        <v>67</v>
      </c>
      <c r="B56" s="107" t="s">
        <v>55</v>
      </c>
      <c r="C56" s="107" t="s">
        <v>72</v>
      </c>
      <c r="D56" s="107" t="s">
        <v>91</v>
      </c>
      <c r="E56" s="107" t="s">
        <v>68</v>
      </c>
      <c r="F56" s="108">
        <f>F57</f>
        <v>184.7</v>
      </c>
      <c r="G56" s="108">
        <f>G57</f>
        <v>191.7</v>
      </c>
      <c r="H56" s="108">
        <f>H57</f>
        <v>198.3</v>
      </c>
    </row>
    <row r="57" spans="1:8" ht="30" customHeight="1" x14ac:dyDescent="0.25">
      <c r="A57" s="113" t="s">
        <v>69</v>
      </c>
      <c r="B57" s="107" t="s">
        <v>55</v>
      </c>
      <c r="C57" s="107" t="s">
        <v>72</v>
      </c>
      <c r="D57" s="107" t="s">
        <v>91</v>
      </c>
      <c r="E57" s="107" t="s">
        <v>70</v>
      </c>
      <c r="F57" s="108">
        <v>184.7</v>
      </c>
      <c r="G57" s="108">
        <v>191.7</v>
      </c>
      <c r="H57" s="108">
        <v>198.3</v>
      </c>
    </row>
    <row r="58" spans="1:8" ht="33.75" customHeight="1" x14ac:dyDescent="0.25">
      <c r="A58" s="113" t="s">
        <v>77</v>
      </c>
      <c r="B58" s="107" t="s">
        <v>55</v>
      </c>
      <c r="C58" s="107" t="s">
        <v>72</v>
      </c>
      <c r="D58" s="107" t="s">
        <v>91</v>
      </c>
      <c r="E58" s="107" t="s">
        <v>78</v>
      </c>
      <c r="F58" s="108">
        <f>F59</f>
        <v>28.3</v>
      </c>
      <c r="G58" s="108">
        <f>G59</f>
        <v>28.2</v>
      </c>
      <c r="H58" s="108">
        <f>H59</f>
        <v>28.5</v>
      </c>
    </row>
    <row r="59" spans="1:8" ht="32.25" customHeight="1" x14ac:dyDescent="0.25">
      <c r="A59" s="113" t="s">
        <v>79</v>
      </c>
      <c r="B59" s="107" t="s">
        <v>55</v>
      </c>
      <c r="C59" s="107" t="s">
        <v>72</v>
      </c>
      <c r="D59" s="107" t="s">
        <v>91</v>
      </c>
      <c r="E59" s="107" t="s">
        <v>80</v>
      </c>
      <c r="F59" s="108">
        <v>28.3</v>
      </c>
      <c r="G59" s="108">
        <v>28.2</v>
      </c>
      <c r="H59" s="108">
        <v>28.5</v>
      </c>
    </row>
    <row r="60" spans="1:8" ht="55.5" customHeight="1" x14ac:dyDescent="0.25">
      <c r="A60" s="113" t="s">
        <v>92</v>
      </c>
      <c r="B60" s="107" t="s">
        <v>55</v>
      </c>
      <c r="C60" s="107" t="s">
        <v>72</v>
      </c>
      <c r="D60" s="107" t="s">
        <v>93</v>
      </c>
      <c r="E60" s="107" t="s">
        <v>58</v>
      </c>
      <c r="F60" s="108">
        <f>F61+F63</f>
        <v>674.6</v>
      </c>
      <c r="G60" s="108">
        <f>G61+G63</f>
        <v>695.3</v>
      </c>
      <c r="H60" s="108">
        <f>H61+H63</f>
        <v>716.30000000000007</v>
      </c>
    </row>
    <row r="61" spans="1:8" ht="69" customHeight="1" x14ac:dyDescent="0.25">
      <c r="A61" s="113" t="s">
        <v>67</v>
      </c>
      <c r="B61" s="107" t="s">
        <v>55</v>
      </c>
      <c r="C61" s="107" t="s">
        <v>72</v>
      </c>
      <c r="D61" s="107" t="s">
        <v>93</v>
      </c>
      <c r="E61" s="107" t="s">
        <v>68</v>
      </c>
      <c r="F61" s="108">
        <f>F62</f>
        <v>633.70000000000005</v>
      </c>
      <c r="G61" s="108">
        <f>G62</f>
        <v>656.4</v>
      </c>
      <c r="H61" s="108">
        <f>H62</f>
        <v>679.1</v>
      </c>
    </row>
    <row r="62" spans="1:8" ht="31.5" customHeight="1" x14ac:dyDescent="0.25">
      <c r="A62" s="113" t="s">
        <v>69</v>
      </c>
      <c r="B62" s="107" t="s">
        <v>55</v>
      </c>
      <c r="C62" s="107" t="s">
        <v>72</v>
      </c>
      <c r="D62" s="107" t="s">
        <v>93</v>
      </c>
      <c r="E62" s="107" t="s">
        <v>70</v>
      </c>
      <c r="F62" s="108">
        <v>633.70000000000005</v>
      </c>
      <c r="G62" s="108">
        <v>656.4</v>
      </c>
      <c r="H62" s="108">
        <v>679.1</v>
      </c>
    </row>
    <row r="63" spans="1:8" ht="30" customHeight="1" x14ac:dyDescent="0.25">
      <c r="A63" s="113" t="s">
        <v>77</v>
      </c>
      <c r="B63" s="107" t="s">
        <v>55</v>
      </c>
      <c r="C63" s="107" t="s">
        <v>72</v>
      </c>
      <c r="D63" s="107" t="s">
        <v>93</v>
      </c>
      <c r="E63" s="107" t="s">
        <v>78</v>
      </c>
      <c r="F63" s="108">
        <f>F64</f>
        <v>40.9</v>
      </c>
      <c r="G63" s="108">
        <f>G64</f>
        <v>38.9</v>
      </c>
      <c r="H63" s="108">
        <f>H64</f>
        <v>37.200000000000003</v>
      </c>
    </row>
    <row r="64" spans="1:8" ht="33" customHeight="1" x14ac:dyDescent="0.25">
      <c r="A64" s="113" t="s">
        <v>79</v>
      </c>
      <c r="B64" s="107" t="s">
        <v>55</v>
      </c>
      <c r="C64" s="107" t="s">
        <v>72</v>
      </c>
      <c r="D64" s="107" t="s">
        <v>93</v>
      </c>
      <c r="E64" s="107" t="s">
        <v>80</v>
      </c>
      <c r="F64" s="108">
        <v>40.9</v>
      </c>
      <c r="G64" s="108">
        <v>38.9</v>
      </c>
      <c r="H64" s="108">
        <v>37.200000000000003</v>
      </c>
    </row>
    <row r="65" spans="1:8" ht="93.75" customHeight="1" x14ac:dyDescent="0.25">
      <c r="A65" s="113" t="s">
        <v>94</v>
      </c>
      <c r="B65" s="107" t="s">
        <v>55</v>
      </c>
      <c r="C65" s="107" t="s">
        <v>72</v>
      </c>
      <c r="D65" s="107" t="s">
        <v>95</v>
      </c>
      <c r="E65" s="107" t="s">
        <v>58</v>
      </c>
      <c r="F65" s="108">
        <f t="shared" ref="F65:H66" si="7">F66</f>
        <v>202.8</v>
      </c>
      <c r="G65" s="108">
        <f t="shared" si="7"/>
        <v>209.7</v>
      </c>
      <c r="H65" s="108">
        <f t="shared" si="7"/>
        <v>216.5</v>
      </c>
    </row>
    <row r="66" spans="1:8" ht="68.25" customHeight="1" x14ac:dyDescent="0.25">
      <c r="A66" s="113" t="s">
        <v>67</v>
      </c>
      <c r="B66" s="107" t="s">
        <v>55</v>
      </c>
      <c r="C66" s="107" t="s">
        <v>72</v>
      </c>
      <c r="D66" s="107" t="s">
        <v>95</v>
      </c>
      <c r="E66" s="107" t="s">
        <v>68</v>
      </c>
      <c r="F66" s="108">
        <f t="shared" si="7"/>
        <v>202.8</v>
      </c>
      <c r="G66" s="108">
        <f t="shared" si="7"/>
        <v>209.7</v>
      </c>
      <c r="H66" s="108">
        <f t="shared" si="7"/>
        <v>216.5</v>
      </c>
    </row>
    <row r="67" spans="1:8" ht="32.25" customHeight="1" x14ac:dyDescent="0.25">
      <c r="A67" s="113" t="s">
        <v>69</v>
      </c>
      <c r="B67" s="107" t="s">
        <v>55</v>
      </c>
      <c r="C67" s="107" t="s">
        <v>72</v>
      </c>
      <c r="D67" s="107" t="s">
        <v>95</v>
      </c>
      <c r="E67" s="107" t="s">
        <v>70</v>
      </c>
      <c r="F67" s="108">
        <v>202.8</v>
      </c>
      <c r="G67" s="108">
        <v>209.7</v>
      </c>
      <c r="H67" s="108">
        <v>216.5</v>
      </c>
    </row>
    <row r="68" spans="1:8" ht="90" hidden="1" x14ac:dyDescent="0.25">
      <c r="A68" s="113" t="s">
        <v>96</v>
      </c>
      <c r="B68" s="107" t="s">
        <v>55</v>
      </c>
      <c r="C68" s="107" t="s">
        <v>72</v>
      </c>
      <c r="D68" s="107" t="s">
        <v>97</v>
      </c>
      <c r="E68" s="107" t="s">
        <v>58</v>
      </c>
      <c r="F68" s="108">
        <f t="shared" ref="F68:H69" si="8">F69</f>
        <v>0</v>
      </c>
      <c r="G68" s="108">
        <f t="shared" si="8"/>
        <v>0</v>
      </c>
      <c r="H68" s="108">
        <f t="shared" si="8"/>
        <v>0</v>
      </c>
    </row>
    <row r="69" spans="1:8" ht="26.25" hidden="1" x14ac:dyDescent="0.25">
      <c r="A69" s="113" t="s">
        <v>77</v>
      </c>
      <c r="B69" s="107" t="s">
        <v>55</v>
      </c>
      <c r="C69" s="107" t="s">
        <v>72</v>
      </c>
      <c r="D69" s="107" t="s">
        <v>97</v>
      </c>
      <c r="E69" s="107" t="s">
        <v>78</v>
      </c>
      <c r="F69" s="108">
        <f t="shared" si="8"/>
        <v>0</v>
      </c>
      <c r="G69" s="108">
        <f t="shared" si="8"/>
        <v>0</v>
      </c>
      <c r="H69" s="108">
        <f t="shared" si="8"/>
        <v>0</v>
      </c>
    </row>
    <row r="70" spans="1:8" ht="39" hidden="1" x14ac:dyDescent="0.25">
      <c r="A70" s="113" t="s">
        <v>79</v>
      </c>
      <c r="B70" s="107" t="s">
        <v>55</v>
      </c>
      <c r="C70" s="107" t="s">
        <v>72</v>
      </c>
      <c r="D70" s="107" t="s">
        <v>97</v>
      </c>
      <c r="E70" s="107" t="s">
        <v>80</v>
      </c>
      <c r="F70" s="108">
        <v>0</v>
      </c>
      <c r="G70" s="108">
        <v>0</v>
      </c>
      <c r="H70" s="108">
        <v>0</v>
      </c>
    </row>
    <row r="71" spans="1:8" ht="81.75" customHeight="1" x14ac:dyDescent="0.25">
      <c r="A71" s="113" t="s">
        <v>98</v>
      </c>
      <c r="B71" s="107" t="s">
        <v>55</v>
      </c>
      <c r="C71" s="107" t="s">
        <v>72</v>
      </c>
      <c r="D71" s="107" t="s">
        <v>99</v>
      </c>
      <c r="E71" s="107" t="s">
        <v>58</v>
      </c>
      <c r="F71" s="108">
        <f>F72+F74</f>
        <v>25</v>
      </c>
      <c r="G71" s="108">
        <f>G72+G74</f>
        <v>22.900000000000002</v>
      </c>
      <c r="H71" s="108">
        <f>H72+H74</f>
        <v>21</v>
      </c>
    </row>
    <row r="72" spans="1:8" ht="68.25" customHeight="1" x14ac:dyDescent="0.25">
      <c r="A72" s="113" t="s">
        <v>67</v>
      </c>
      <c r="B72" s="107" t="s">
        <v>55</v>
      </c>
      <c r="C72" s="107" t="s">
        <v>72</v>
      </c>
      <c r="D72" s="107" t="s">
        <v>99</v>
      </c>
      <c r="E72" s="107" t="s">
        <v>68</v>
      </c>
      <c r="F72" s="108">
        <f>F73</f>
        <v>19.600000000000001</v>
      </c>
      <c r="G72" s="108">
        <f>G73</f>
        <v>18.100000000000001</v>
      </c>
      <c r="H72" s="108">
        <f>H73</f>
        <v>16.5</v>
      </c>
    </row>
    <row r="73" spans="1:8" ht="29.25" customHeight="1" x14ac:dyDescent="0.25">
      <c r="A73" s="113" t="s">
        <v>69</v>
      </c>
      <c r="B73" s="107" t="s">
        <v>55</v>
      </c>
      <c r="C73" s="107" t="s">
        <v>72</v>
      </c>
      <c r="D73" s="107" t="s">
        <v>99</v>
      </c>
      <c r="E73" s="107" t="s">
        <v>70</v>
      </c>
      <c r="F73" s="108">
        <v>19.600000000000001</v>
      </c>
      <c r="G73" s="108">
        <v>18.100000000000001</v>
      </c>
      <c r="H73" s="108">
        <v>16.5</v>
      </c>
    </row>
    <row r="74" spans="1:8" ht="30" customHeight="1" x14ac:dyDescent="0.25">
      <c r="A74" s="113" t="s">
        <v>77</v>
      </c>
      <c r="B74" s="107" t="s">
        <v>55</v>
      </c>
      <c r="C74" s="107" t="s">
        <v>72</v>
      </c>
      <c r="D74" s="107" t="s">
        <v>99</v>
      </c>
      <c r="E74" s="107" t="s">
        <v>78</v>
      </c>
      <c r="F74" s="108">
        <f>F75</f>
        <v>5.4</v>
      </c>
      <c r="G74" s="108">
        <f>G75</f>
        <v>4.8</v>
      </c>
      <c r="H74" s="108">
        <f>H75</f>
        <v>4.5</v>
      </c>
    </row>
    <row r="75" spans="1:8" ht="27" customHeight="1" x14ac:dyDescent="0.25">
      <c r="A75" s="113" t="s">
        <v>79</v>
      </c>
      <c r="B75" s="107" t="s">
        <v>55</v>
      </c>
      <c r="C75" s="107" t="s">
        <v>72</v>
      </c>
      <c r="D75" s="107" t="s">
        <v>99</v>
      </c>
      <c r="E75" s="107" t="s">
        <v>80</v>
      </c>
      <c r="F75" s="108">
        <v>5.4</v>
      </c>
      <c r="G75" s="108">
        <v>4.8</v>
      </c>
      <c r="H75" s="108">
        <v>4.5</v>
      </c>
    </row>
    <row r="76" spans="1:8" ht="19.5" hidden="1" customHeight="1" x14ac:dyDescent="0.25">
      <c r="A76" s="113" t="s">
        <v>100</v>
      </c>
      <c r="B76" s="107" t="s">
        <v>55</v>
      </c>
      <c r="C76" s="107" t="s">
        <v>101</v>
      </c>
      <c r="D76" s="107" t="s">
        <v>102</v>
      </c>
      <c r="E76" s="107" t="s">
        <v>58</v>
      </c>
      <c r="F76" s="108">
        <f t="shared" ref="F76:H78" si="9">F77</f>
        <v>0</v>
      </c>
      <c r="G76" s="108">
        <f t="shared" si="9"/>
        <v>0</v>
      </c>
      <c r="H76" s="108">
        <f t="shared" si="9"/>
        <v>0</v>
      </c>
    </row>
    <row r="77" spans="1:8" ht="42.75" hidden="1" customHeight="1" x14ac:dyDescent="0.25">
      <c r="A77" s="113" t="s">
        <v>103</v>
      </c>
      <c r="B77" s="107" t="s">
        <v>55</v>
      </c>
      <c r="C77" s="107" t="s">
        <v>101</v>
      </c>
      <c r="D77" s="107" t="s">
        <v>104</v>
      </c>
      <c r="E77" s="107" t="s">
        <v>58</v>
      </c>
      <c r="F77" s="108">
        <f t="shared" si="9"/>
        <v>0</v>
      </c>
      <c r="G77" s="108">
        <f t="shared" si="9"/>
        <v>0</v>
      </c>
      <c r="H77" s="108">
        <f t="shared" si="9"/>
        <v>0</v>
      </c>
    </row>
    <row r="78" spans="1:8" ht="27" hidden="1" customHeight="1" x14ac:dyDescent="0.25">
      <c r="A78" s="113" t="s">
        <v>105</v>
      </c>
      <c r="B78" s="107" t="s">
        <v>55</v>
      </c>
      <c r="C78" s="107" t="s">
        <v>101</v>
      </c>
      <c r="D78" s="107" t="s">
        <v>104</v>
      </c>
      <c r="E78" s="107" t="s">
        <v>78</v>
      </c>
      <c r="F78" s="108">
        <f t="shared" si="9"/>
        <v>0</v>
      </c>
      <c r="G78" s="108">
        <f t="shared" si="9"/>
        <v>0</v>
      </c>
      <c r="H78" s="108">
        <f t="shared" si="9"/>
        <v>0</v>
      </c>
    </row>
    <row r="79" spans="1:8" ht="27" hidden="1" customHeight="1" x14ac:dyDescent="0.25">
      <c r="A79" s="113" t="s">
        <v>79</v>
      </c>
      <c r="B79" s="107" t="s">
        <v>55</v>
      </c>
      <c r="C79" s="107" t="s">
        <v>101</v>
      </c>
      <c r="D79" s="107" t="s">
        <v>104</v>
      </c>
      <c r="E79" s="107" t="s">
        <v>80</v>
      </c>
      <c r="F79" s="108">
        <v>0</v>
      </c>
      <c r="G79" s="108">
        <v>0</v>
      </c>
      <c r="H79" s="108">
        <v>0</v>
      </c>
    </row>
    <row r="80" spans="1:8" ht="56.25" customHeight="1" x14ac:dyDescent="0.25">
      <c r="A80" s="113" t="s">
        <v>741</v>
      </c>
      <c r="B80" s="107" t="s">
        <v>55</v>
      </c>
      <c r="C80" s="107" t="s">
        <v>72</v>
      </c>
      <c r="D80" s="107" t="s">
        <v>106</v>
      </c>
      <c r="E80" s="107" t="s">
        <v>58</v>
      </c>
      <c r="F80" s="108">
        <f t="shared" ref="F80:H81" si="10">F81</f>
        <v>1.3</v>
      </c>
      <c r="G80" s="108">
        <f t="shared" si="10"/>
        <v>1.3</v>
      </c>
      <c r="H80" s="108">
        <f t="shared" si="10"/>
        <v>1.3</v>
      </c>
    </row>
    <row r="81" spans="1:8" ht="66" customHeight="1" x14ac:dyDescent="0.25">
      <c r="A81" s="113" t="s">
        <v>67</v>
      </c>
      <c r="B81" s="107" t="s">
        <v>55</v>
      </c>
      <c r="C81" s="107" t="s">
        <v>72</v>
      </c>
      <c r="D81" s="107" t="s">
        <v>106</v>
      </c>
      <c r="E81" s="107" t="s">
        <v>68</v>
      </c>
      <c r="F81" s="108">
        <f t="shared" si="10"/>
        <v>1.3</v>
      </c>
      <c r="G81" s="108">
        <f t="shared" si="10"/>
        <v>1.3</v>
      </c>
      <c r="H81" s="108">
        <f t="shared" si="10"/>
        <v>1.3</v>
      </c>
    </row>
    <row r="82" spans="1:8" ht="27" customHeight="1" x14ac:dyDescent="0.25">
      <c r="A82" s="113" t="s">
        <v>69</v>
      </c>
      <c r="B82" s="107" t="s">
        <v>55</v>
      </c>
      <c r="C82" s="107" t="s">
        <v>72</v>
      </c>
      <c r="D82" s="107" t="s">
        <v>106</v>
      </c>
      <c r="E82" s="107" t="s">
        <v>70</v>
      </c>
      <c r="F82" s="108">
        <v>1.3</v>
      </c>
      <c r="G82" s="108">
        <v>1.3</v>
      </c>
      <c r="H82" s="108">
        <v>1.3</v>
      </c>
    </row>
    <row r="83" spans="1:8" ht="20.25" hidden="1" customHeight="1" x14ac:dyDescent="0.25">
      <c r="A83" s="113" t="s">
        <v>100</v>
      </c>
      <c r="B83" s="107" t="s">
        <v>55</v>
      </c>
      <c r="C83" s="107" t="s">
        <v>101</v>
      </c>
      <c r="D83" s="107" t="s">
        <v>57</v>
      </c>
      <c r="E83" s="107" t="s">
        <v>58</v>
      </c>
      <c r="F83" s="108">
        <f t="shared" ref="F83:H87" si="11">F84</f>
        <v>0</v>
      </c>
      <c r="G83" s="108">
        <f t="shared" si="11"/>
        <v>0</v>
      </c>
      <c r="H83" s="108">
        <f t="shared" si="11"/>
        <v>0</v>
      </c>
    </row>
    <row r="84" spans="1:8" ht="27" hidden="1" customHeight="1" x14ac:dyDescent="0.25">
      <c r="A84" s="113" t="s">
        <v>61</v>
      </c>
      <c r="B84" s="107" t="s">
        <v>55</v>
      </c>
      <c r="C84" s="107" t="s">
        <v>101</v>
      </c>
      <c r="D84" s="107" t="s">
        <v>62</v>
      </c>
      <c r="E84" s="107" t="s">
        <v>58</v>
      </c>
      <c r="F84" s="108">
        <f t="shared" si="11"/>
        <v>0</v>
      </c>
      <c r="G84" s="108">
        <f t="shared" si="11"/>
        <v>0</v>
      </c>
      <c r="H84" s="108">
        <f t="shared" si="11"/>
        <v>0</v>
      </c>
    </row>
    <row r="85" spans="1:8" ht="27" hidden="1" customHeight="1" x14ac:dyDescent="0.25">
      <c r="A85" s="113" t="s">
        <v>63</v>
      </c>
      <c r="B85" s="107" t="s">
        <v>55</v>
      </c>
      <c r="C85" s="107" t="s">
        <v>101</v>
      </c>
      <c r="D85" s="107" t="s">
        <v>64</v>
      </c>
      <c r="E85" s="107" t="s">
        <v>58</v>
      </c>
      <c r="F85" s="108">
        <f t="shared" si="11"/>
        <v>0</v>
      </c>
      <c r="G85" s="108">
        <f t="shared" si="11"/>
        <v>0</v>
      </c>
      <c r="H85" s="108">
        <f t="shared" si="11"/>
        <v>0</v>
      </c>
    </row>
    <row r="86" spans="1:8" ht="41.25" hidden="1" customHeight="1" x14ac:dyDescent="0.25">
      <c r="A86" s="113" t="s">
        <v>103</v>
      </c>
      <c r="B86" s="107" t="s">
        <v>55</v>
      </c>
      <c r="C86" s="107" t="s">
        <v>101</v>
      </c>
      <c r="D86" s="107" t="s">
        <v>107</v>
      </c>
      <c r="E86" s="107" t="s">
        <v>58</v>
      </c>
      <c r="F86" s="108">
        <f t="shared" si="11"/>
        <v>0</v>
      </c>
      <c r="G86" s="108">
        <f t="shared" si="11"/>
        <v>0</v>
      </c>
      <c r="H86" s="108">
        <f t="shared" si="11"/>
        <v>0</v>
      </c>
    </row>
    <row r="87" spans="1:8" ht="27" hidden="1" customHeight="1" x14ac:dyDescent="0.25">
      <c r="A87" s="113" t="s">
        <v>77</v>
      </c>
      <c r="B87" s="107" t="s">
        <v>55</v>
      </c>
      <c r="C87" s="107" t="s">
        <v>101</v>
      </c>
      <c r="D87" s="107" t="s">
        <v>107</v>
      </c>
      <c r="E87" s="107" t="s">
        <v>78</v>
      </c>
      <c r="F87" s="108">
        <f t="shared" si="11"/>
        <v>0</v>
      </c>
      <c r="G87" s="108">
        <f t="shared" si="11"/>
        <v>0</v>
      </c>
      <c r="H87" s="108">
        <f t="shared" si="11"/>
        <v>0</v>
      </c>
    </row>
    <row r="88" spans="1:8" ht="27.75" hidden="1" customHeight="1" x14ac:dyDescent="0.25">
      <c r="A88" s="113" t="s">
        <v>79</v>
      </c>
      <c r="B88" s="107" t="s">
        <v>55</v>
      </c>
      <c r="C88" s="107" t="s">
        <v>101</v>
      </c>
      <c r="D88" s="107" t="s">
        <v>107</v>
      </c>
      <c r="E88" s="107" t="s">
        <v>80</v>
      </c>
      <c r="F88" s="108"/>
      <c r="G88" s="108"/>
      <c r="H88" s="108"/>
    </row>
    <row r="89" spans="1:8" ht="27" customHeight="1" x14ac:dyDescent="0.25">
      <c r="A89" s="113" t="s">
        <v>108</v>
      </c>
      <c r="B89" s="107" t="s">
        <v>55</v>
      </c>
      <c r="C89" s="107" t="s">
        <v>109</v>
      </c>
      <c r="D89" s="107" t="s">
        <v>57</v>
      </c>
      <c r="E89" s="107" t="s">
        <v>58</v>
      </c>
      <c r="F89" s="108">
        <f>F90</f>
        <v>3092.2</v>
      </c>
      <c r="G89" s="108">
        <f t="shared" ref="G89:H90" si="12">G90</f>
        <v>3246</v>
      </c>
      <c r="H89" s="108">
        <f t="shared" si="12"/>
        <v>3366.7</v>
      </c>
    </row>
    <row r="90" spans="1:8" ht="27" customHeight="1" x14ac:dyDescent="0.25">
      <c r="A90" s="113" t="s">
        <v>61</v>
      </c>
      <c r="B90" s="107" t="s">
        <v>55</v>
      </c>
      <c r="C90" s="107" t="s">
        <v>109</v>
      </c>
      <c r="D90" s="107" t="s">
        <v>62</v>
      </c>
      <c r="E90" s="107" t="s">
        <v>58</v>
      </c>
      <c r="F90" s="108">
        <f>F91</f>
        <v>3092.2</v>
      </c>
      <c r="G90" s="108">
        <f t="shared" si="12"/>
        <v>3246</v>
      </c>
      <c r="H90" s="108">
        <f t="shared" si="12"/>
        <v>3366.7</v>
      </c>
    </row>
    <row r="91" spans="1:8" ht="29.25" customHeight="1" x14ac:dyDescent="0.25">
      <c r="A91" s="113" t="s">
        <v>63</v>
      </c>
      <c r="B91" s="107" t="s">
        <v>55</v>
      </c>
      <c r="C91" s="107" t="s">
        <v>109</v>
      </c>
      <c r="D91" s="107" t="s">
        <v>64</v>
      </c>
      <c r="E91" s="107" t="s">
        <v>58</v>
      </c>
      <c r="F91" s="108">
        <f>F92+F97</f>
        <v>3092.2</v>
      </c>
      <c r="G91" s="108">
        <f>G92+G97</f>
        <v>3246</v>
      </c>
      <c r="H91" s="108">
        <f>H92+H97</f>
        <v>3366.7</v>
      </c>
    </row>
    <row r="92" spans="1:8" ht="32.25" customHeight="1" x14ac:dyDescent="0.25">
      <c r="A92" s="113" t="s">
        <v>75</v>
      </c>
      <c r="B92" s="107" t="s">
        <v>55</v>
      </c>
      <c r="C92" s="107" t="s">
        <v>109</v>
      </c>
      <c r="D92" s="107" t="s">
        <v>76</v>
      </c>
      <c r="E92" s="107" t="s">
        <v>58</v>
      </c>
      <c r="F92" s="108">
        <f>F93+F95</f>
        <v>2493.1</v>
      </c>
      <c r="G92" s="108">
        <f>G93+G95</f>
        <v>2624</v>
      </c>
      <c r="H92" s="108">
        <f>H93+H95</f>
        <v>2723.2</v>
      </c>
    </row>
    <row r="93" spans="1:8" ht="70.5" customHeight="1" x14ac:dyDescent="0.25">
      <c r="A93" s="113" t="s">
        <v>67</v>
      </c>
      <c r="B93" s="107" t="s">
        <v>55</v>
      </c>
      <c r="C93" s="107" t="s">
        <v>109</v>
      </c>
      <c r="D93" s="107" t="s">
        <v>76</v>
      </c>
      <c r="E93" s="107" t="s">
        <v>68</v>
      </c>
      <c r="F93" s="108">
        <f>F94</f>
        <v>2491.1</v>
      </c>
      <c r="G93" s="108">
        <f>G94</f>
        <v>2622</v>
      </c>
      <c r="H93" s="108">
        <f>H94</f>
        <v>2721.2</v>
      </c>
    </row>
    <row r="94" spans="1:8" ht="27" customHeight="1" x14ac:dyDescent="0.25">
      <c r="A94" s="113" t="s">
        <v>69</v>
      </c>
      <c r="B94" s="107" t="s">
        <v>55</v>
      </c>
      <c r="C94" s="107" t="s">
        <v>109</v>
      </c>
      <c r="D94" s="107" t="s">
        <v>76</v>
      </c>
      <c r="E94" s="107" t="s">
        <v>70</v>
      </c>
      <c r="F94" s="108">
        <v>2491.1</v>
      </c>
      <c r="G94" s="108">
        <v>2622</v>
      </c>
      <c r="H94" s="108">
        <v>2721.2</v>
      </c>
    </row>
    <row r="95" spans="1:8" ht="15.75" customHeight="1" x14ac:dyDescent="0.25">
      <c r="A95" s="113" t="s">
        <v>81</v>
      </c>
      <c r="B95" s="107" t="s">
        <v>55</v>
      </c>
      <c r="C95" s="107" t="s">
        <v>109</v>
      </c>
      <c r="D95" s="107" t="s">
        <v>76</v>
      </c>
      <c r="E95" s="107" t="s">
        <v>82</v>
      </c>
      <c r="F95" s="108">
        <f>F96</f>
        <v>2</v>
      </c>
      <c r="G95" s="108">
        <f>G96</f>
        <v>2</v>
      </c>
      <c r="H95" s="108">
        <f>H96</f>
        <v>2</v>
      </c>
    </row>
    <row r="96" spans="1:8" ht="17.25" customHeight="1" x14ac:dyDescent="0.25">
      <c r="A96" s="113" t="s">
        <v>83</v>
      </c>
      <c r="B96" s="107" t="s">
        <v>55</v>
      </c>
      <c r="C96" s="107" t="s">
        <v>109</v>
      </c>
      <c r="D96" s="107" t="s">
        <v>76</v>
      </c>
      <c r="E96" s="107" t="s">
        <v>84</v>
      </c>
      <c r="F96" s="108">
        <v>2</v>
      </c>
      <c r="G96" s="108">
        <v>2</v>
      </c>
      <c r="H96" s="108">
        <v>2</v>
      </c>
    </row>
    <row r="97" spans="1:8" ht="27" customHeight="1" x14ac:dyDescent="0.25">
      <c r="A97" s="113" t="s">
        <v>110</v>
      </c>
      <c r="B97" s="107" t="s">
        <v>55</v>
      </c>
      <c r="C97" s="107" t="s">
        <v>109</v>
      </c>
      <c r="D97" s="107" t="s">
        <v>111</v>
      </c>
      <c r="E97" s="107" t="s">
        <v>58</v>
      </c>
      <c r="F97" s="108">
        <f t="shared" ref="F97:H98" si="13">F98</f>
        <v>599.1</v>
      </c>
      <c r="G97" s="108">
        <f t="shared" si="13"/>
        <v>622</v>
      </c>
      <c r="H97" s="108">
        <f t="shared" si="13"/>
        <v>643.5</v>
      </c>
    </row>
    <row r="98" spans="1:8" ht="67.5" customHeight="1" x14ac:dyDescent="0.25">
      <c r="A98" s="113" t="s">
        <v>67</v>
      </c>
      <c r="B98" s="107" t="s">
        <v>55</v>
      </c>
      <c r="C98" s="107" t="s">
        <v>109</v>
      </c>
      <c r="D98" s="107" t="s">
        <v>111</v>
      </c>
      <c r="E98" s="107" t="s">
        <v>68</v>
      </c>
      <c r="F98" s="108">
        <f t="shared" si="13"/>
        <v>599.1</v>
      </c>
      <c r="G98" s="108">
        <f t="shared" si="13"/>
        <v>622</v>
      </c>
      <c r="H98" s="108">
        <f t="shared" si="13"/>
        <v>643.5</v>
      </c>
    </row>
    <row r="99" spans="1:8" ht="27" customHeight="1" x14ac:dyDescent="0.25">
      <c r="A99" s="113" t="s">
        <v>69</v>
      </c>
      <c r="B99" s="107" t="s">
        <v>55</v>
      </c>
      <c r="C99" s="107" t="s">
        <v>109</v>
      </c>
      <c r="D99" s="107" t="s">
        <v>111</v>
      </c>
      <c r="E99" s="107" t="s">
        <v>70</v>
      </c>
      <c r="F99" s="108">
        <v>599.1</v>
      </c>
      <c r="G99" s="108">
        <v>622</v>
      </c>
      <c r="H99" s="108">
        <v>643.5</v>
      </c>
    </row>
    <row r="100" spans="1:8" ht="18.75" hidden="1" customHeight="1" x14ac:dyDescent="0.25">
      <c r="A100" s="113" t="s">
        <v>112</v>
      </c>
      <c r="B100" s="107" t="s">
        <v>55</v>
      </c>
      <c r="C100" s="107" t="s">
        <v>113</v>
      </c>
      <c r="D100" s="107" t="s">
        <v>57</v>
      </c>
      <c r="E100" s="107" t="s">
        <v>58</v>
      </c>
      <c r="F100" s="108">
        <f t="shared" ref="F100:H103" si="14">F101</f>
        <v>0</v>
      </c>
      <c r="G100" s="108">
        <f t="shared" si="14"/>
        <v>0</v>
      </c>
      <c r="H100" s="108">
        <f t="shared" si="14"/>
        <v>0</v>
      </c>
    </row>
    <row r="101" spans="1:8" ht="18.75" hidden="1" customHeight="1" x14ac:dyDescent="0.25">
      <c r="A101" s="113" t="s">
        <v>114</v>
      </c>
      <c r="B101" s="107" t="s">
        <v>55</v>
      </c>
      <c r="C101" s="107" t="s">
        <v>113</v>
      </c>
      <c r="D101" s="107" t="s">
        <v>115</v>
      </c>
      <c r="E101" s="107" t="s">
        <v>58</v>
      </c>
      <c r="F101" s="108">
        <f t="shared" si="14"/>
        <v>0</v>
      </c>
      <c r="G101" s="108">
        <f t="shared" si="14"/>
        <v>0</v>
      </c>
      <c r="H101" s="108">
        <f t="shared" si="14"/>
        <v>0</v>
      </c>
    </row>
    <row r="102" spans="1:8" ht="28.5" hidden="1" customHeight="1" x14ac:dyDescent="0.25">
      <c r="A102" s="113" t="s">
        <v>116</v>
      </c>
      <c r="B102" s="107" t="s">
        <v>55</v>
      </c>
      <c r="C102" s="107" t="s">
        <v>113</v>
      </c>
      <c r="D102" s="107" t="s">
        <v>117</v>
      </c>
      <c r="E102" s="107" t="s">
        <v>58</v>
      </c>
      <c r="F102" s="108">
        <f t="shared" si="14"/>
        <v>0</v>
      </c>
      <c r="G102" s="108">
        <f t="shared" si="14"/>
        <v>0</v>
      </c>
      <c r="H102" s="108">
        <f t="shared" si="14"/>
        <v>0</v>
      </c>
    </row>
    <row r="103" spans="1:8" ht="27" hidden="1" customHeight="1" x14ac:dyDescent="0.25">
      <c r="A103" s="113" t="s">
        <v>77</v>
      </c>
      <c r="B103" s="107" t="s">
        <v>55</v>
      </c>
      <c r="C103" s="107" t="s">
        <v>113</v>
      </c>
      <c r="D103" s="107" t="s">
        <v>117</v>
      </c>
      <c r="E103" s="107" t="s">
        <v>78</v>
      </c>
      <c r="F103" s="108">
        <f t="shared" si="14"/>
        <v>0</v>
      </c>
      <c r="G103" s="108">
        <f t="shared" si="14"/>
        <v>0</v>
      </c>
      <c r="H103" s="108">
        <f t="shared" si="14"/>
        <v>0</v>
      </c>
    </row>
    <row r="104" spans="1:8" ht="27" hidden="1" customHeight="1" x14ac:dyDescent="0.25">
      <c r="A104" s="113" t="s">
        <v>79</v>
      </c>
      <c r="B104" s="107" t="s">
        <v>55</v>
      </c>
      <c r="C104" s="107" t="s">
        <v>113</v>
      </c>
      <c r="D104" s="107" t="s">
        <v>117</v>
      </c>
      <c r="E104" s="107" t="s">
        <v>80</v>
      </c>
      <c r="F104" s="108"/>
      <c r="G104" s="108"/>
      <c r="H104" s="108"/>
    </row>
    <row r="105" spans="1:8" ht="18" customHeight="1" x14ac:dyDescent="0.25">
      <c r="A105" s="113" t="s">
        <v>118</v>
      </c>
      <c r="B105" s="107" t="s">
        <v>55</v>
      </c>
      <c r="C105" s="107" t="s">
        <v>119</v>
      </c>
      <c r="D105" s="107" t="s">
        <v>57</v>
      </c>
      <c r="E105" s="107" t="s">
        <v>58</v>
      </c>
      <c r="F105" s="108">
        <f>F106</f>
        <v>99</v>
      </c>
      <c r="G105" s="108">
        <f t="shared" ref="G105:H109" si="15">G106</f>
        <v>99</v>
      </c>
      <c r="H105" s="108">
        <f t="shared" si="15"/>
        <v>99</v>
      </c>
    </row>
    <row r="106" spans="1:8" ht="15.75" customHeight="1" x14ac:dyDescent="0.25">
      <c r="A106" s="113" t="s">
        <v>120</v>
      </c>
      <c r="B106" s="107" t="s">
        <v>55</v>
      </c>
      <c r="C106" s="107" t="s">
        <v>119</v>
      </c>
      <c r="D106" s="107" t="s">
        <v>121</v>
      </c>
      <c r="E106" s="107" t="s">
        <v>58</v>
      </c>
      <c r="F106" s="108">
        <f>F107</f>
        <v>99</v>
      </c>
      <c r="G106" s="108">
        <f t="shared" si="15"/>
        <v>99</v>
      </c>
      <c r="H106" s="108">
        <f t="shared" si="15"/>
        <v>99</v>
      </c>
    </row>
    <row r="107" spans="1:8" ht="17.25" customHeight="1" x14ac:dyDescent="0.25">
      <c r="A107" s="113" t="s">
        <v>122</v>
      </c>
      <c r="B107" s="107" t="s">
        <v>55</v>
      </c>
      <c r="C107" s="107" t="s">
        <v>119</v>
      </c>
      <c r="D107" s="107" t="s">
        <v>123</v>
      </c>
      <c r="E107" s="107" t="s">
        <v>58</v>
      </c>
      <c r="F107" s="108">
        <f>F108</f>
        <v>99</v>
      </c>
      <c r="G107" s="108">
        <f t="shared" si="15"/>
        <v>99</v>
      </c>
      <c r="H107" s="108">
        <f t="shared" si="15"/>
        <v>99</v>
      </c>
    </row>
    <row r="108" spans="1:8" ht="30.75" customHeight="1" x14ac:dyDescent="0.25">
      <c r="A108" s="113" t="s">
        <v>124</v>
      </c>
      <c r="B108" s="107" t="s">
        <v>55</v>
      </c>
      <c r="C108" s="107" t="s">
        <v>119</v>
      </c>
      <c r="D108" s="107" t="s">
        <v>125</v>
      </c>
      <c r="E108" s="107" t="s">
        <v>58</v>
      </c>
      <c r="F108" s="108">
        <f>F109</f>
        <v>99</v>
      </c>
      <c r="G108" s="108">
        <f t="shared" si="15"/>
        <v>99</v>
      </c>
      <c r="H108" s="108">
        <f t="shared" si="15"/>
        <v>99</v>
      </c>
    </row>
    <row r="109" spans="1:8" ht="19.5" customHeight="1" x14ac:dyDescent="0.25">
      <c r="A109" s="113" t="s">
        <v>81</v>
      </c>
      <c r="B109" s="107" t="s">
        <v>55</v>
      </c>
      <c r="C109" s="107" t="s">
        <v>119</v>
      </c>
      <c r="D109" s="107" t="s">
        <v>125</v>
      </c>
      <c r="E109" s="107" t="s">
        <v>82</v>
      </c>
      <c r="F109" s="108">
        <f>F110</f>
        <v>99</v>
      </c>
      <c r="G109" s="108">
        <f t="shared" si="15"/>
        <v>99</v>
      </c>
      <c r="H109" s="108">
        <f t="shared" si="15"/>
        <v>99</v>
      </c>
    </row>
    <row r="110" spans="1:8" ht="16.5" customHeight="1" x14ac:dyDescent="0.25">
      <c r="A110" s="113" t="s">
        <v>126</v>
      </c>
      <c r="B110" s="107" t="s">
        <v>55</v>
      </c>
      <c r="C110" s="107" t="s">
        <v>119</v>
      </c>
      <c r="D110" s="107" t="s">
        <v>125</v>
      </c>
      <c r="E110" s="107" t="s">
        <v>127</v>
      </c>
      <c r="F110" s="108">
        <v>99</v>
      </c>
      <c r="G110" s="108">
        <v>99</v>
      </c>
      <c r="H110" s="108">
        <v>99</v>
      </c>
    </row>
    <row r="111" spans="1:8" ht="15" x14ac:dyDescent="0.25">
      <c r="A111" s="113" t="s">
        <v>128</v>
      </c>
      <c r="B111" s="107" t="s">
        <v>55</v>
      </c>
      <c r="C111" s="107" t="s">
        <v>129</v>
      </c>
      <c r="D111" s="107" t="s">
        <v>57</v>
      </c>
      <c r="E111" s="107" t="s">
        <v>58</v>
      </c>
      <c r="F111" s="108">
        <f>F126+F157+F175+F181+F213+F112+F197+F121+F162+F205+F209</f>
        <v>8608</v>
      </c>
      <c r="G111" s="108">
        <f>G126+G157+G162+G175+G181+G205+G209+G213</f>
        <v>6565.5</v>
      </c>
      <c r="H111" s="108">
        <f>H126+H157+H175+H181+H213+H112+H197+H121+H162+H205+H209</f>
        <v>3596.6</v>
      </c>
    </row>
    <row r="112" spans="1:8" ht="39" hidden="1" x14ac:dyDescent="0.25">
      <c r="A112" s="113" t="s">
        <v>130</v>
      </c>
      <c r="B112" s="107" t="s">
        <v>55</v>
      </c>
      <c r="C112" s="107" t="s">
        <v>129</v>
      </c>
      <c r="D112" s="107" t="s">
        <v>131</v>
      </c>
      <c r="E112" s="107" t="s">
        <v>58</v>
      </c>
      <c r="F112" s="108">
        <f t="shared" ref="F112:H115" si="16">F113</f>
        <v>0</v>
      </c>
      <c r="G112" s="108">
        <f t="shared" si="16"/>
        <v>0</v>
      </c>
      <c r="H112" s="108">
        <f t="shared" si="16"/>
        <v>0</v>
      </c>
    </row>
    <row r="113" spans="1:8" ht="26.25" hidden="1" x14ac:dyDescent="0.25">
      <c r="A113" s="113" t="s">
        <v>132</v>
      </c>
      <c r="B113" s="107" t="s">
        <v>55</v>
      </c>
      <c r="C113" s="107" t="s">
        <v>129</v>
      </c>
      <c r="D113" s="107" t="s">
        <v>133</v>
      </c>
      <c r="E113" s="107" t="s">
        <v>58</v>
      </c>
      <c r="F113" s="108">
        <f t="shared" si="16"/>
        <v>0</v>
      </c>
      <c r="G113" s="108">
        <f t="shared" si="16"/>
        <v>0</v>
      </c>
      <c r="H113" s="108">
        <f t="shared" si="16"/>
        <v>0</v>
      </c>
    </row>
    <row r="114" spans="1:8" ht="15" hidden="1" x14ac:dyDescent="0.25">
      <c r="A114" s="113" t="s">
        <v>134</v>
      </c>
      <c r="B114" s="107" t="s">
        <v>55</v>
      </c>
      <c r="C114" s="107" t="s">
        <v>129</v>
      </c>
      <c r="D114" s="107" t="s">
        <v>135</v>
      </c>
      <c r="E114" s="107" t="s">
        <v>58</v>
      </c>
      <c r="F114" s="108">
        <f t="shared" si="16"/>
        <v>0</v>
      </c>
      <c r="G114" s="108">
        <f t="shared" si="16"/>
        <v>0</v>
      </c>
      <c r="H114" s="108">
        <f t="shared" si="16"/>
        <v>0</v>
      </c>
    </row>
    <row r="115" spans="1:8" ht="26.25" hidden="1" x14ac:dyDescent="0.25">
      <c r="A115" s="113" t="s">
        <v>77</v>
      </c>
      <c r="B115" s="107" t="s">
        <v>55</v>
      </c>
      <c r="C115" s="107" t="s">
        <v>129</v>
      </c>
      <c r="D115" s="107" t="s">
        <v>135</v>
      </c>
      <c r="E115" s="107" t="s">
        <v>78</v>
      </c>
      <c r="F115" s="108">
        <f t="shared" si="16"/>
        <v>0</v>
      </c>
      <c r="G115" s="108">
        <f t="shared" si="16"/>
        <v>0</v>
      </c>
      <c r="H115" s="108">
        <f t="shared" si="16"/>
        <v>0</v>
      </c>
    </row>
    <row r="116" spans="1:8" ht="39" hidden="1" x14ac:dyDescent="0.25">
      <c r="A116" s="113" t="s">
        <v>79</v>
      </c>
      <c r="B116" s="107" t="s">
        <v>55</v>
      </c>
      <c r="C116" s="107" t="s">
        <v>129</v>
      </c>
      <c r="D116" s="107" t="s">
        <v>135</v>
      </c>
      <c r="E116" s="107" t="s">
        <v>80</v>
      </c>
      <c r="F116" s="108">
        <v>0</v>
      </c>
      <c r="G116" s="108">
        <v>0</v>
      </c>
      <c r="H116" s="108">
        <v>0</v>
      </c>
    </row>
    <row r="117" spans="1:8" ht="15" hidden="1" x14ac:dyDescent="0.25">
      <c r="A117" s="113"/>
      <c r="B117" s="107"/>
      <c r="C117" s="107"/>
      <c r="D117" s="107"/>
      <c r="E117" s="107"/>
      <c r="F117" s="108"/>
      <c r="G117" s="108"/>
      <c r="H117" s="108"/>
    </row>
    <row r="118" spans="1:8" ht="15" hidden="1" x14ac:dyDescent="0.25">
      <c r="A118" s="113"/>
      <c r="B118" s="107"/>
      <c r="C118" s="107"/>
      <c r="D118" s="107"/>
      <c r="E118" s="107"/>
      <c r="F118" s="108"/>
      <c r="G118" s="108"/>
      <c r="H118" s="108"/>
    </row>
    <row r="119" spans="1:8" ht="15" hidden="1" x14ac:dyDescent="0.25">
      <c r="A119" s="113"/>
      <c r="B119" s="107"/>
      <c r="C119" s="107"/>
      <c r="D119" s="107"/>
      <c r="E119" s="107"/>
      <c r="F119" s="108"/>
      <c r="G119" s="108"/>
      <c r="H119" s="108"/>
    </row>
    <row r="120" spans="1:8" ht="15" hidden="1" x14ac:dyDescent="0.25">
      <c r="A120" s="113"/>
      <c r="B120" s="107"/>
      <c r="C120" s="107"/>
      <c r="D120" s="107"/>
      <c r="E120" s="107"/>
      <c r="F120" s="108"/>
      <c r="G120" s="108"/>
      <c r="H120" s="108"/>
    </row>
    <row r="121" spans="1:8" ht="39" hidden="1" x14ac:dyDescent="0.25">
      <c r="A121" s="113" t="s">
        <v>130</v>
      </c>
      <c r="B121" s="107" t="s">
        <v>55</v>
      </c>
      <c r="C121" s="107" t="s">
        <v>129</v>
      </c>
      <c r="D121" s="107" t="s">
        <v>131</v>
      </c>
      <c r="E121" s="107" t="s">
        <v>58</v>
      </c>
      <c r="F121" s="108">
        <f>F122</f>
        <v>0</v>
      </c>
      <c r="G121" s="108">
        <f t="shared" ref="G121:H124" si="17">G122</f>
        <v>0</v>
      </c>
      <c r="H121" s="108">
        <f t="shared" si="17"/>
        <v>0</v>
      </c>
    </row>
    <row r="122" spans="1:8" ht="26.25" hidden="1" x14ac:dyDescent="0.25">
      <c r="A122" s="113" t="s">
        <v>132</v>
      </c>
      <c r="B122" s="107" t="s">
        <v>55</v>
      </c>
      <c r="C122" s="107" t="s">
        <v>129</v>
      </c>
      <c r="D122" s="107" t="s">
        <v>133</v>
      </c>
      <c r="E122" s="107" t="s">
        <v>58</v>
      </c>
      <c r="F122" s="108">
        <f>F123</f>
        <v>0</v>
      </c>
      <c r="G122" s="108">
        <f t="shared" si="17"/>
        <v>0</v>
      </c>
      <c r="H122" s="108">
        <f t="shared" si="17"/>
        <v>0</v>
      </c>
    </row>
    <row r="123" spans="1:8" ht="15" hidden="1" x14ac:dyDescent="0.25">
      <c r="A123" s="113" t="s">
        <v>134</v>
      </c>
      <c r="B123" s="107" t="s">
        <v>55</v>
      </c>
      <c r="C123" s="107" t="s">
        <v>129</v>
      </c>
      <c r="D123" s="107" t="s">
        <v>135</v>
      </c>
      <c r="E123" s="107" t="s">
        <v>58</v>
      </c>
      <c r="F123" s="108">
        <f>F124</f>
        <v>0</v>
      </c>
      <c r="G123" s="108">
        <f t="shared" si="17"/>
        <v>0</v>
      </c>
      <c r="H123" s="108">
        <f t="shared" si="17"/>
        <v>0</v>
      </c>
    </row>
    <row r="124" spans="1:8" ht="26.25" hidden="1" x14ac:dyDescent="0.25">
      <c r="A124" s="113" t="s">
        <v>77</v>
      </c>
      <c r="B124" s="107" t="s">
        <v>55</v>
      </c>
      <c r="C124" s="107" t="s">
        <v>129</v>
      </c>
      <c r="D124" s="107" t="s">
        <v>135</v>
      </c>
      <c r="E124" s="107" t="s">
        <v>78</v>
      </c>
      <c r="F124" s="108">
        <f>F125</f>
        <v>0</v>
      </c>
      <c r="G124" s="108">
        <f t="shared" si="17"/>
        <v>0</v>
      </c>
      <c r="H124" s="108">
        <f t="shared" si="17"/>
        <v>0</v>
      </c>
    </row>
    <row r="125" spans="1:8" ht="39" hidden="1" x14ac:dyDescent="0.25">
      <c r="A125" s="113" t="s">
        <v>79</v>
      </c>
      <c r="B125" s="107" t="s">
        <v>55</v>
      </c>
      <c r="C125" s="107" t="s">
        <v>129</v>
      </c>
      <c r="D125" s="107" t="s">
        <v>135</v>
      </c>
      <c r="E125" s="107" t="s">
        <v>80</v>
      </c>
      <c r="F125" s="108"/>
      <c r="G125" s="108"/>
      <c r="H125" s="108"/>
    </row>
    <row r="126" spans="1:8" ht="45.75" customHeight="1" x14ac:dyDescent="0.25">
      <c r="A126" s="113" t="s">
        <v>748</v>
      </c>
      <c r="B126" s="107" t="s">
        <v>55</v>
      </c>
      <c r="C126" s="107" t="s">
        <v>129</v>
      </c>
      <c r="D126" s="107" t="s">
        <v>136</v>
      </c>
      <c r="E126" s="107" t="s">
        <v>58</v>
      </c>
      <c r="F126" s="108">
        <f>F127+F141+F149+F153+F145</f>
        <v>618.19999999999993</v>
      </c>
      <c r="G126" s="108">
        <f>G127+G141+G149+G153</f>
        <v>608.20000000000005</v>
      </c>
      <c r="H126" s="108">
        <f>H127+H141+H149+H153</f>
        <v>0</v>
      </c>
    </row>
    <row r="127" spans="1:8" ht="27.75" customHeight="1" x14ac:dyDescent="0.25">
      <c r="A127" s="113" t="s">
        <v>137</v>
      </c>
      <c r="B127" s="107" t="s">
        <v>55</v>
      </c>
      <c r="C127" s="107" t="s">
        <v>129</v>
      </c>
      <c r="D127" s="107" t="s">
        <v>138</v>
      </c>
      <c r="E127" s="107" t="s">
        <v>58</v>
      </c>
      <c r="F127" s="108">
        <f>F128</f>
        <v>30</v>
      </c>
      <c r="G127" s="108">
        <f>G128</f>
        <v>30</v>
      </c>
      <c r="H127" s="108">
        <f>H128</f>
        <v>0</v>
      </c>
    </row>
    <row r="128" spans="1:8" ht="15.75" customHeight="1" x14ac:dyDescent="0.25">
      <c r="A128" s="113" t="s">
        <v>134</v>
      </c>
      <c r="B128" s="107" t="s">
        <v>55</v>
      </c>
      <c r="C128" s="107" t="s">
        <v>129</v>
      </c>
      <c r="D128" s="107" t="s">
        <v>139</v>
      </c>
      <c r="E128" s="107" t="s">
        <v>58</v>
      </c>
      <c r="F128" s="108">
        <f>F131</f>
        <v>30</v>
      </c>
      <c r="G128" s="108">
        <f>G131</f>
        <v>30</v>
      </c>
      <c r="H128" s="108">
        <f>H131</f>
        <v>0</v>
      </c>
    </row>
    <row r="129" spans="1:8" ht="27" hidden="1" customHeight="1" x14ac:dyDescent="0.25">
      <c r="A129" s="113" t="s">
        <v>77</v>
      </c>
      <c r="B129" s="107" t="s">
        <v>55</v>
      </c>
      <c r="C129" s="107" t="s">
        <v>129</v>
      </c>
      <c r="D129" s="107" t="s">
        <v>139</v>
      </c>
      <c r="E129" s="107" t="s">
        <v>78</v>
      </c>
      <c r="F129" s="108">
        <f>F130</f>
        <v>0</v>
      </c>
      <c r="G129" s="108">
        <f>G130</f>
        <v>0</v>
      </c>
      <c r="H129" s="108">
        <f>H130</f>
        <v>0</v>
      </c>
    </row>
    <row r="130" spans="1:8" ht="27.75" hidden="1" customHeight="1" x14ac:dyDescent="0.25">
      <c r="A130" s="113" t="s">
        <v>79</v>
      </c>
      <c r="B130" s="107" t="s">
        <v>55</v>
      </c>
      <c r="C130" s="107" t="s">
        <v>129</v>
      </c>
      <c r="D130" s="107" t="s">
        <v>139</v>
      </c>
      <c r="E130" s="107" t="s">
        <v>80</v>
      </c>
      <c r="F130" s="108">
        <f>45-45</f>
        <v>0</v>
      </c>
      <c r="G130" s="108">
        <f>45-45</f>
        <v>0</v>
      </c>
      <c r="H130" s="108">
        <f>45-45</f>
        <v>0</v>
      </c>
    </row>
    <row r="131" spans="1:8" ht="17.25" customHeight="1" x14ac:dyDescent="0.25">
      <c r="A131" s="113" t="s">
        <v>81</v>
      </c>
      <c r="B131" s="107" t="s">
        <v>55</v>
      </c>
      <c r="C131" s="107" t="s">
        <v>129</v>
      </c>
      <c r="D131" s="107" t="s">
        <v>139</v>
      </c>
      <c r="E131" s="107" t="s">
        <v>82</v>
      </c>
      <c r="F131" s="108">
        <f>F132</f>
        <v>30</v>
      </c>
      <c r="G131" s="108">
        <f>G132</f>
        <v>30</v>
      </c>
      <c r="H131" s="108">
        <f>H132</f>
        <v>0</v>
      </c>
    </row>
    <row r="132" spans="1:8" ht="18" customHeight="1" x14ac:dyDescent="0.25">
      <c r="A132" s="113" t="s">
        <v>83</v>
      </c>
      <c r="B132" s="107" t="s">
        <v>55</v>
      </c>
      <c r="C132" s="107" t="s">
        <v>129</v>
      </c>
      <c r="D132" s="107" t="s">
        <v>139</v>
      </c>
      <c r="E132" s="107" t="s">
        <v>84</v>
      </c>
      <c r="F132" s="108">
        <v>30</v>
      </c>
      <c r="G132" s="108">
        <v>30</v>
      </c>
      <c r="H132" s="108">
        <v>0</v>
      </c>
    </row>
    <row r="133" spans="1:8" ht="76.5" hidden="1" customHeight="1" x14ac:dyDescent="0.25">
      <c r="A133" s="113" t="s">
        <v>140</v>
      </c>
      <c r="B133" s="107" t="s">
        <v>55</v>
      </c>
      <c r="C133" s="107" t="s">
        <v>129</v>
      </c>
      <c r="D133" s="107" t="s">
        <v>141</v>
      </c>
      <c r="E133" s="107" t="s">
        <v>58</v>
      </c>
      <c r="F133" s="108">
        <f t="shared" ref="F133:H135" si="18">F134</f>
        <v>0</v>
      </c>
      <c r="G133" s="108">
        <f t="shared" si="18"/>
        <v>0</v>
      </c>
      <c r="H133" s="108">
        <f t="shared" si="18"/>
        <v>0</v>
      </c>
    </row>
    <row r="134" spans="1:8" ht="15.75" hidden="1" customHeight="1" x14ac:dyDescent="0.25">
      <c r="A134" s="113" t="s">
        <v>134</v>
      </c>
      <c r="B134" s="107" t="s">
        <v>55</v>
      </c>
      <c r="C134" s="107" t="s">
        <v>129</v>
      </c>
      <c r="D134" s="107" t="s">
        <v>142</v>
      </c>
      <c r="E134" s="107" t="s">
        <v>58</v>
      </c>
      <c r="F134" s="108">
        <f t="shared" si="18"/>
        <v>0</v>
      </c>
      <c r="G134" s="108">
        <f t="shared" si="18"/>
        <v>0</v>
      </c>
      <c r="H134" s="108">
        <f t="shared" si="18"/>
        <v>0</v>
      </c>
    </row>
    <row r="135" spans="1:8" ht="25.5" hidden="1" customHeight="1" x14ac:dyDescent="0.25">
      <c r="A135" s="113" t="s">
        <v>77</v>
      </c>
      <c r="B135" s="107" t="s">
        <v>55</v>
      </c>
      <c r="C135" s="107" t="s">
        <v>129</v>
      </c>
      <c r="D135" s="107" t="s">
        <v>142</v>
      </c>
      <c r="E135" s="107" t="s">
        <v>78</v>
      </c>
      <c r="F135" s="108">
        <f t="shared" si="18"/>
        <v>0</v>
      </c>
      <c r="G135" s="108">
        <f t="shared" si="18"/>
        <v>0</v>
      </c>
      <c r="H135" s="108">
        <f t="shared" si="18"/>
        <v>0</v>
      </c>
    </row>
    <row r="136" spans="1:8" ht="27" hidden="1" customHeight="1" x14ac:dyDescent="0.25">
      <c r="A136" s="113" t="s">
        <v>79</v>
      </c>
      <c r="B136" s="107" t="s">
        <v>55</v>
      </c>
      <c r="C136" s="107" t="s">
        <v>129</v>
      </c>
      <c r="D136" s="107" t="s">
        <v>142</v>
      </c>
      <c r="E136" s="107" t="s">
        <v>80</v>
      </c>
      <c r="F136" s="108"/>
      <c r="G136" s="108"/>
      <c r="H136" s="108"/>
    </row>
    <row r="137" spans="1:8" ht="27" hidden="1" customHeight="1" x14ac:dyDescent="0.25">
      <c r="A137" s="113"/>
      <c r="B137" s="107"/>
      <c r="C137" s="107"/>
      <c r="D137" s="107"/>
      <c r="E137" s="107"/>
      <c r="F137" s="108"/>
      <c r="G137" s="108"/>
      <c r="H137" s="108"/>
    </row>
    <row r="138" spans="1:8" ht="27" hidden="1" customHeight="1" x14ac:dyDescent="0.25">
      <c r="A138" s="113"/>
      <c r="B138" s="107"/>
      <c r="C138" s="107"/>
      <c r="D138" s="107"/>
      <c r="E138" s="107"/>
      <c r="F138" s="108"/>
      <c r="G138" s="108"/>
      <c r="H138" s="108"/>
    </row>
    <row r="139" spans="1:8" ht="27" hidden="1" customHeight="1" x14ac:dyDescent="0.25">
      <c r="A139" s="113"/>
      <c r="B139" s="107"/>
      <c r="C139" s="107"/>
      <c r="D139" s="107"/>
      <c r="E139" s="107"/>
      <c r="F139" s="108"/>
      <c r="G139" s="108"/>
      <c r="H139" s="108"/>
    </row>
    <row r="140" spans="1:8" ht="27" hidden="1" customHeight="1" x14ac:dyDescent="0.25">
      <c r="A140" s="113"/>
      <c r="B140" s="107"/>
      <c r="C140" s="107"/>
      <c r="D140" s="107"/>
      <c r="E140" s="107"/>
      <c r="F140" s="108"/>
      <c r="G140" s="108"/>
      <c r="H140" s="108"/>
    </row>
    <row r="141" spans="1:8" ht="81.75" hidden="1" customHeight="1" x14ac:dyDescent="0.25">
      <c r="A141" s="122" t="s">
        <v>143</v>
      </c>
      <c r="B141" s="107" t="s">
        <v>55</v>
      </c>
      <c r="C141" s="107" t="s">
        <v>129</v>
      </c>
      <c r="D141" s="107" t="s">
        <v>144</v>
      </c>
      <c r="E141" s="107" t="s">
        <v>58</v>
      </c>
      <c r="F141" s="108">
        <f t="shared" ref="F141:H143" si="19">F142</f>
        <v>0</v>
      </c>
      <c r="G141" s="108">
        <f t="shared" si="19"/>
        <v>0</v>
      </c>
      <c r="H141" s="108">
        <f t="shared" si="19"/>
        <v>0</v>
      </c>
    </row>
    <row r="142" spans="1:8" ht="18.75" hidden="1" customHeight="1" x14ac:dyDescent="0.25">
      <c r="A142" s="122" t="s">
        <v>134</v>
      </c>
      <c r="B142" s="107" t="s">
        <v>55</v>
      </c>
      <c r="C142" s="107" t="s">
        <v>129</v>
      </c>
      <c r="D142" s="107" t="s">
        <v>145</v>
      </c>
      <c r="E142" s="107" t="s">
        <v>58</v>
      </c>
      <c r="F142" s="108">
        <f t="shared" si="19"/>
        <v>0</v>
      </c>
      <c r="G142" s="108">
        <f t="shared" si="19"/>
        <v>0</v>
      </c>
      <c r="H142" s="108">
        <f t="shared" si="19"/>
        <v>0</v>
      </c>
    </row>
    <row r="143" spans="1:8" ht="27" hidden="1" customHeight="1" x14ac:dyDescent="0.25">
      <c r="A143" s="113" t="s">
        <v>77</v>
      </c>
      <c r="B143" s="107" t="s">
        <v>55</v>
      </c>
      <c r="C143" s="107" t="s">
        <v>129</v>
      </c>
      <c r="D143" s="107" t="s">
        <v>145</v>
      </c>
      <c r="E143" s="107" t="s">
        <v>78</v>
      </c>
      <c r="F143" s="108">
        <f t="shared" si="19"/>
        <v>0</v>
      </c>
      <c r="G143" s="108">
        <f t="shared" si="19"/>
        <v>0</v>
      </c>
      <c r="H143" s="108">
        <f t="shared" si="19"/>
        <v>0</v>
      </c>
    </row>
    <row r="144" spans="1:8" ht="27" hidden="1" customHeight="1" x14ac:dyDescent="0.25">
      <c r="A144" s="113" t="s">
        <v>79</v>
      </c>
      <c r="B144" s="107" t="s">
        <v>55</v>
      </c>
      <c r="C144" s="107" t="s">
        <v>129</v>
      </c>
      <c r="D144" s="107" t="s">
        <v>145</v>
      </c>
      <c r="E144" s="107" t="s">
        <v>80</v>
      </c>
      <c r="F144" s="108"/>
      <c r="G144" s="108"/>
      <c r="H144" s="108"/>
    </row>
    <row r="145" spans="1:8" ht="81" customHeight="1" x14ac:dyDescent="0.25">
      <c r="A145" s="143" t="s">
        <v>143</v>
      </c>
      <c r="B145" s="107" t="s">
        <v>55</v>
      </c>
      <c r="C145" s="107" t="s">
        <v>129</v>
      </c>
      <c r="D145" s="107" t="s">
        <v>144</v>
      </c>
      <c r="E145" s="107" t="s">
        <v>58</v>
      </c>
      <c r="F145" s="108">
        <f>F146</f>
        <v>4.5</v>
      </c>
      <c r="G145" s="108">
        <v>0</v>
      </c>
      <c r="H145" s="108">
        <v>0</v>
      </c>
    </row>
    <row r="146" spans="1:8" ht="27" customHeight="1" x14ac:dyDescent="0.25">
      <c r="A146" s="113" t="s">
        <v>134</v>
      </c>
      <c r="B146" s="107" t="s">
        <v>55</v>
      </c>
      <c r="C146" s="107" t="s">
        <v>129</v>
      </c>
      <c r="D146" s="107" t="s">
        <v>145</v>
      </c>
      <c r="E146" s="107" t="s">
        <v>58</v>
      </c>
      <c r="F146" s="108">
        <f>F147</f>
        <v>4.5</v>
      </c>
      <c r="G146" s="108">
        <v>0</v>
      </c>
      <c r="H146" s="108">
        <v>0</v>
      </c>
    </row>
    <row r="147" spans="1:8" ht="27" customHeight="1" x14ac:dyDescent="0.25">
      <c r="A147" s="113" t="s">
        <v>77</v>
      </c>
      <c r="B147" s="107" t="s">
        <v>55</v>
      </c>
      <c r="C147" s="107" t="s">
        <v>129</v>
      </c>
      <c r="D147" s="107" t="s">
        <v>145</v>
      </c>
      <c r="E147" s="107" t="s">
        <v>78</v>
      </c>
      <c r="F147" s="108">
        <f>F148</f>
        <v>4.5</v>
      </c>
      <c r="G147" s="108">
        <v>0</v>
      </c>
      <c r="H147" s="108">
        <v>0</v>
      </c>
    </row>
    <row r="148" spans="1:8" ht="31.5" customHeight="1" x14ac:dyDescent="0.25">
      <c r="A148" s="113" t="s">
        <v>79</v>
      </c>
      <c r="B148" s="107" t="s">
        <v>55</v>
      </c>
      <c r="C148" s="107" t="s">
        <v>129</v>
      </c>
      <c r="D148" s="107" t="s">
        <v>145</v>
      </c>
      <c r="E148" s="107" t="s">
        <v>80</v>
      </c>
      <c r="F148" s="108">
        <v>4.5</v>
      </c>
      <c r="G148" s="108">
        <v>0</v>
      </c>
      <c r="H148" s="108">
        <v>0</v>
      </c>
    </row>
    <row r="149" spans="1:8" ht="43.5" customHeight="1" x14ac:dyDescent="0.25">
      <c r="A149" s="113" t="s">
        <v>146</v>
      </c>
      <c r="B149" s="107" t="s">
        <v>55</v>
      </c>
      <c r="C149" s="107" t="s">
        <v>129</v>
      </c>
      <c r="D149" s="107" t="s">
        <v>147</v>
      </c>
      <c r="E149" s="107" t="s">
        <v>58</v>
      </c>
      <c r="F149" s="108">
        <f t="shared" ref="F149:H151" si="20">F150</f>
        <v>16.899999999999999</v>
      </c>
      <c r="G149" s="108">
        <f t="shared" si="20"/>
        <v>0</v>
      </c>
      <c r="H149" s="108">
        <f t="shared" si="20"/>
        <v>0</v>
      </c>
    </row>
    <row r="150" spans="1:8" ht="19.5" customHeight="1" x14ac:dyDescent="0.25">
      <c r="A150" s="122" t="s">
        <v>134</v>
      </c>
      <c r="B150" s="107" t="s">
        <v>55</v>
      </c>
      <c r="C150" s="107" t="s">
        <v>129</v>
      </c>
      <c r="D150" s="107" t="s">
        <v>148</v>
      </c>
      <c r="E150" s="107" t="s">
        <v>58</v>
      </c>
      <c r="F150" s="108">
        <f t="shared" si="20"/>
        <v>16.899999999999999</v>
      </c>
      <c r="G150" s="108">
        <f t="shared" si="20"/>
        <v>0</v>
      </c>
      <c r="H150" s="108">
        <f t="shared" si="20"/>
        <v>0</v>
      </c>
    </row>
    <row r="151" spans="1:8" ht="27" customHeight="1" x14ac:dyDescent="0.25">
      <c r="A151" s="113" t="s">
        <v>77</v>
      </c>
      <c r="B151" s="107" t="s">
        <v>55</v>
      </c>
      <c r="C151" s="107" t="s">
        <v>129</v>
      </c>
      <c r="D151" s="107" t="s">
        <v>148</v>
      </c>
      <c r="E151" s="107" t="s">
        <v>78</v>
      </c>
      <c r="F151" s="108">
        <f t="shared" si="20"/>
        <v>16.899999999999999</v>
      </c>
      <c r="G151" s="108">
        <f t="shared" si="20"/>
        <v>0</v>
      </c>
      <c r="H151" s="108">
        <f t="shared" si="20"/>
        <v>0</v>
      </c>
    </row>
    <row r="152" spans="1:8" ht="27" customHeight="1" x14ac:dyDescent="0.25">
      <c r="A152" s="113" t="s">
        <v>79</v>
      </c>
      <c r="B152" s="107" t="s">
        <v>55</v>
      </c>
      <c r="C152" s="107" t="s">
        <v>129</v>
      </c>
      <c r="D152" s="107" t="s">
        <v>148</v>
      </c>
      <c r="E152" s="107" t="s">
        <v>80</v>
      </c>
      <c r="F152" s="108">
        <v>16.899999999999999</v>
      </c>
      <c r="G152" s="108">
        <v>0</v>
      </c>
      <c r="H152" s="108">
        <v>0</v>
      </c>
    </row>
    <row r="153" spans="1:8" ht="56.25" customHeight="1" x14ac:dyDescent="0.25">
      <c r="A153" s="113" t="s">
        <v>149</v>
      </c>
      <c r="B153" s="107" t="s">
        <v>55</v>
      </c>
      <c r="C153" s="107" t="s">
        <v>129</v>
      </c>
      <c r="D153" s="107" t="s">
        <v>150</v>
      </c>
      <c r="E153" s="107" t="s">
        <v>58</v>
      </c>
      <c r="F153" s="108">
        <f t="shared" ref="F153:H155" si="21">F154</f>
        <v>566.79999999999995</v>
      </c>
      <c r="G153" s="108">
        <f t="shared" si="21"/>
        <v>578.20000000000005</v>
      </c>
      <c r="H153" s="108">
        <f t="shared" si="21"/>
        <v>0</v>
      </c>
    </row>
    <row r="154" spans="1:8" ht="17.25" customHeight="1" x14ac:dyDescent="0.25">
      <c r="A154" s="122" t="s">
        <v>134</v>
      </c>
      <c r="B154" s="107" t="s">
        <v>55</v>
      </c>
      <c r="C154" s="107" t="s">
        <v>129</v>
      </c>
      <c r="D154" s="107" t="s">
        <v>151</v>
      </c>
      <c r="E154" s="107" t="s">
        <v>58</v>
      </c>
      <c r="F154" s="108">
        <f t="shared" si="21"/>
        <v>566.79999999999995</v>
      </c>
      <c r="G154" s="108">
        <f t="shared" si="21"/>
        <v>578.20000000000005</v>
      </c>
      <c r="H154" s="108">
        <f t="shared" si="21"/>
        <v>0</v>
      </c>
    </row>
    <row r="155" spans="1:8" ht="27" customHeight="1" x14ac:dyDescent="0.25">
      <c r="A155" s="113" t="s">
        <v>77</v>
      </c>
      <c r="B155" s="107" t="s">
        <v>55</v>
      </c>
      <c r="C155" s="107" t="s">
        <v>129</v>
      </c>
      <c r="D155" s="107" t="s">
        <v>151</v>
      </c>
      <c r="E155" s="107" t="s">
        <v>78</v>
      </c>
      <c r="F155" s="108">
        <f t="shared" si="21"/>
        <v>566.79999999999995</v>
      </c>
      <c r="G155" s="108">
        <f t="shared" si="21"/>
        <v>578.20000000000005</v>
      </c>
      <c r="H155" s="108">
        <f t="shared" si="21"/>
        <v>0</v>
      </c>
    </row>
    <row r="156" spans="1:8" ht="27" customHeight="1" x14ac:dyDescent="0.25">
      <c r="A156" s="113" t="s">
        <v>79</v>
      </c>
      <c r="B156" s="107" t="s">
        <v>55</v>
      </c>
      <c r="C156" s="107" t="s">
        <v>129</v>
      </c>
      <c r="D156" s="107" t="s">
        <v>151</v>
      </c>
      <c r="E156" s="107" t="s">
        <v>80</v>
      </c>
      <c r="F156" s="108">
        <v>566.79999999999995</v>
      </c>
      <c r="G156" s="108">
        <v>578.20000000000005</v>
      </c>
      <c r="H156" s="108">
        <v>0</v>
      </c>
    </row>
    <row r="157" spans="1:8" ht="64.5" x14ac:dyDescent="0.25">
      <c r="A157" s="113" t="s">
        <v>745</v>
      </c>
      <c r="B157" s="107" t="s">
        <v>55</v>
      </c>
      <c r="C157" s="107" t="s">
        <v>129</v>
      </c>
      <c r="D157" s="107" t="s">
        <v>153</v>
      </c>
      <c r="E157" s="107" t="s">
        <v>58</v>
      </c>
      <c r="F157" s="108">
        <f t="shared" ref="F157:H160" si="22">F158</f>
        <v>206</v>
      </c>
      <c r="G157" s="108">
        <f t="shared" si="22"/>
        <v>206</v>
      </c>
      <c r="H157" s="108">
        <f t="shared" si="22"/>
        <v>106</v>
      </c>
    </row>
    <row r="158" spans="1:8" ht="30" customHeight="1" x14ac:dyDescent="0.25">
      <c r="A158" s="113" t="s">
        <v>154</v>
      </c>
      <c r="B158" s="107" t="s">
        <v>55</v>
      </c>
      <c r="C158" s="107" t="s">
        <v>129</v>
      </c>
      <c r="D158" s="107" t="s">
        <v>155</v>
      </c>
      <c r="E158" s="107" t="s">
        <v>58</v>
      </c>
      <c r="F158" s="108">
        <f t="shared" si="22"/>
        <v>206</v>
      </c>
      <c r="G158" s="108">
        <f t="shared" si="22"/>
        <v>206</v>
      </c>
      <c r="H158" s="108">
        <f t="shared" si="22"/>
        <v>106</v>
      </c>
    </row>
    <row r="159" spans="1:8" ht="18" customHeight="1" x14ac:dyDescent="0.25">
      <c r="A159" s="113" t="s">
        <v>134</v>
      </c>
      <c r="B159" s="107" t="s">
        <v>55</v>
      </c>
      <c r="C159" s="107" t="s">
        <v>129</v>
      </c>
      <c r="D159" s="107" t="s">
        <v>156</v>
      </c>
      <c r="E159" s="107" t="s">
        <v>58</v>
      </c>
      <c r="F159" s="108">
        <f t="shared" si="22"/>
        <v>206</v>
      </c>
      <c r="G159" s="108">
        <f t="shared" si="22"/>
        <v>206</v>
      </c>
      <c r="H159" s="108">
        <f t="shared" si="22"/>
        <v>106</v>
      </c>
    </row>
    <row r="160" spans="1:8" ht="26.25" x14ac:dyDescent="0.25">
      <c r="A160" s="113" t="s">
        <v>77</v>
      </c>
      <c r="B160" s="107" t="s">
        <v>55</v>
      </c>
      <c r="C160" s="107" t="s">
        <v>129</v>
      </c>
      <c r="D160" s="107" t="s">
        <v>156</v>
      </c>
      <c r="E160" s="107" t="s">
        <v>78</v>
      </c>
      <c r="F160" s="108">
        <f t="shared" si="22"/>
        <v>206</v>
      </c>
      <c r="G160" s="108">
        <f t="shared" si="22"/>
        <v>206</v>
      </c>
      <c r="H160" s="108">
        <f t="shared" si="22"/>
        <v>106</v>
      </c>
    </row>
    <row r="161" spans="1:8" ht="30.75" customHeight="1" x14ac:dyDescent="0.25">
      <c r="A161" s="113" t="s">
        <v>79</v>
      </c>
      <c r="B161" s="107" t="s">
        <v>55</v>
      </c>
      <c r="C161" s="107" t="s">
        <v>129</v>
      </c>
      <c r="D161" s="107" t="s">
        <v>156</v>
      </c>
      <c r="E161" s="107" t="s">
        <v>80</v>
      </c>
      <c r="F161" s="108">
        <v>206</v>
      </c>
      <c r="G161" s="108">
        <v>206</v>
      </c>
      <c r="H161" s="108">
        <v>106</v>
      </c>
    </row>
    <row r="162" spans="1:8" ht="51" customHeight="1" x14ac:dyDescent="0.25">
      <c r="A162" s="113" t="s">
        <v>637</v>
      </c>
      <c r="B162" s="107" t="s">
        <v>55</v>
      </c>
      <c r="C162" s="107" t="s">
        <v>129</v>
      </c>
      <c r="D162" s="107" t="s">
        <v>638</v>
      </c>
      <c r="E162" s="107" t="s">
        <v>58</v>
      </c>
      <c r="F162" s="108">
        <f>F163</f>
        <v>1098</v>
      </c>
      <c r="G162" s="108">
        <f t="shared" ref="G162:H165" si="23">G163</f>
        <v>0</v>
      </c>
      <c r="H162" s="108">
        <f t="shared" si="23"/>
        <v>0</v>
      </c>
    </row>
    <row r="163" spans="1:8" ht="30.75" customHeight="1" x14ac:dyDescent="0.25">
      <c r="A163" s="113" t="s">
        <v>639</v>
      </c>
      <c r="B163" s="107" t="s">
        <v>55</v>
      </c>
      <c r="C163" s="107" t="s">
        <v>129</v>
      </c>
      <c r="D163" s="107" t="s">
        <v>640</v>
      </c>
      <c r="E163" s="107" t="s">
        <v>58</v>
      </c>
      <c r="F163" s="108">
        <f>F164+F169</f>
        <v>1098</v>
      </c>
      <c r="G163" s="108">
        <f t="shared" si="23"/>
        <v>0</v>
      </c>
      <c r="H163" s="108">
        <f t="shared" si="23"/>
        <v>0</v>
      </c>
    </row>
    <row r="164" spans="1:8" ht="22.5" customHeight="1" x14ac:dyDescent="0.25">
      <c r="A164" s="113" t="s">
        <v>134</v>
      </c>
      <c r="B164" s="107" t="s">
        <v>55</v>
      </c>
      <c r="C164" s="107" t="s">
        <v>129</v>
      </c>
      <c r="D164" s="107" t="s">
        <v>641</v>
      </c>
      <c r="E164" s="107" t="s">
        <v>58</v>
      </c>
      <c r="F164" s="108">
        <f>F165+F167+F172</f>
        <v>1098</v>
      </c>
      <c r="G164" s="108">
        <f t="shared" si="23"/>
        <v>0</v>
      </c>
      <c r="H164" s="108">
        <f t="shared" si="23"/>
        <v>0</v>
      </c>
    </row>
    <row r="165" spans="1:8" ht="30.75" hidden="1" customHeight="1" x14ac:dyDescent="0.25">
      <c r="A165" s="113" t="s">
        <v>77</v>
      </c>
      <c r="B165" s="107" t="s">
        <v>55</v>
      </c>
      <c r="C165" s="107" t="s">
        <v>129</v>
      </c>
      <c r="D165" s="107" t="s">
        <v>641</v>
      </c>
      <c r="E165" s="107" t="s">
        <v>78</v>
      </c>
      <c r="F165" s="108">
        <f>F166</f>
        <v>0</v>
      </c>
      <c r="G165" s="108">
        <f t="shared" si="23"/>
        <v>0</v>
      </c>
      <c r="H165" s="108">
        <f t="shared" si="23"/>
        <v>0</v>
      </c>
    </row>
    <row r="166" spans="1:8" ht="30.75" hidden="1" customHeight="1" x14ac:dyDescent="0.25">
      <c r="A166" s="113" t="s">
        <v>79</v>
      </c>
      <c r="B166" s="107" t="s">
        <v>55</v>
      </c>
      <c r="C166" s="107" t="s">
        <v>129</v>
      </c>
      <c r="D166" s="107" t="s">
        <v>641</v>
      </c>
      <c r="E166" s="107" t="s">
        <v>80</v>
      </c>
      <c r="F166" s="108"/>
      <c r="G166" s="108"/>
      <c r="H166" s="108"/>
    </row>
    <row r="167" spans="1:8" ht="23.25" customHeight="1" x14ac:dyDescent="0.25">
      <c r="A167" s="113" t="s">
        <v>81</v>
      </c>
      <c r="B167" s="107" t="s">
        <v>55</v>
      </c>
      <c r="C167" s="107" t="s">
        <v>129</v>
      </c>
      <c r="D167" s="107" t="s">
        <v>641</v>
      </c>
      <c r="E167" s="107" t="s">
        <v>82</v>
      </c>
      <c r="F167" s="108">
        <f>F168</f>
        <v>2</v>
      </c>
      <c r="G167" s="108">
        <v>0</v>
      </c>
      <c r="H167" s="108">
        <v>0</v>
      </c>
    </row>
    <row r="168" spans="1:8" ht="22.5" customHeight="1" x14ac:dyDescent="0.25">
      <c r="A168" s="113" t="s">
        <v>83</v>
      </c>
      <c r="B168" s="107" t="s">
        <v>55</v>
      </c>
      <c r="C168" s="107" t="s">
        <v>129</v>
      </c>
      <c r="D168" s="107" t="s">
        <v>641</v>
      </c>
      <c r="E168" s="107" t="s">
        <v>84</v>
      </c>
      <c r="F168" s="108">
        <v>2</v>
      </c>
      <c r="G168" s="108">
        <v>0</v>
      </c>
      <c r="H168" s="108">
        <v>0</v>
      </c>
    </row>
    <row r="169" spans="1:8" ht="41.25" hidden="1" customHeight="1" x14ac:dyDescent="0.25">
      <c r="A169" s="113" t="s">
        <v>642</v>
      </c>
      <c r="B169" s="107" t="s">
        <v>55</v>
      </c>
      <c r="C169" s="107" t="s">
        <v>129</v>
      </c>
      <c r="D169" s="107" t="s">
        <v>643</v>
      </c>
      <c r="E169" s="107" t="s">
        <v>58</v>
      </c>
      <c r="F169" s="108">
        <f>F170</f>
        <v>0</v>
      </c>
      <c r="G169" s="108">
        <v>0</v>
      </c>
      <c r="H169" s="108">
        <v>0</v>
      </c>
    </row>
    <row r="170" spans="1:8" ht="27" hidden="1" customHeight="1" x14ac:dyDescent="0.25">
      <c r="A170" s="113" t="s">
        <v>77</v>
      </c>
      <c r="B170" s="107" t="s">
        <v>55</v>
      </c>
      <c r="C170" s="107" t="s">
        <v>129</v>
      </c>
      <c r="D170" s="107" t="s">
        <v>643</v>
      </c>
      <c r="E170" s="107" t="s">
        <v>78</v>
      </c>
      <c r="F170" s="108">
        <f>F171</f>
        <v>0</v>
      </c>
      <c r="G170" s="108">
        <v>0</v>
      </c>
      <c r="H170" s="108">
        <v>0</v>
      </c>
    </row>
    <row r="171" spans="1:8" ht="30.75" hidden="1" customHeight="1" x14ac:dyDescent="0.25">
      <c r="A171" s="113" t="s">
        <v>79</v>
      </c>
      <c r="B171" s="107" t="s">
        <v>55</v>
      </c>
      <c r="C171" s="107" t="s">
        <v>129</v>
      </c>
      <c r="D171" s="107" t="s">
        <v>643</v>
      </c>
      <c r="E171" s="107" t="s">
        <v>80</v>
      </c>
      <c r="F171" s="108"/>
      <c r="G171" s="108"/>
      <c r="H171" s="108"/>
    </row>
    <row r="172" spans="1:8" ht="30.75" customHeight="1" x14ac:dyDescent="0.25">
      <c r="A172" s="113" t="s">
        <v>77</v>
      </c>
      <c r="B172" s="107" t="s">
        <v>55</v>
      </c>
      <c r="C172" s="107" t="s">
        <v>129</v>
      </c>
      <c r="D172" s="107" t="s">
        <v>641</v>
      </c>
      <c r="E172" s="107" t="s">
        <v>78</v>
      </c>
      <c r="F172" s="108">
        <f>F173</f>
        <v>1096</v>
      </c>
      <c r="G172" s="108">
        <v>0</v>
      </c>
      <c r="H172" s="108">
        <v>0</v>
      </c>
    </row>
    <row r="173" spans="1:8" ht="30.75" customHeight="1" x14ac:dyDescent="0.25">
      <c r="A173" s="113" t="s">
        <v>79</v>
      </c>
      <c r="B173" s="107" t="s">
        <v>55</v>
      </c>
      <c r="C173" s="107" t="s">
        <v>129</v>
      </c>
      <c r="D173" s="107" t="s">
        <v>641</v>
      </c>
      <c r="E173" s="107" t="s">
        <v>80</v>
      </c>
      <c r="F173" s="108">
        <v>1096</v>
      </c>
      <c r="G173" s="108">
        <v>0</v>
      </c>
      <c r="H173" s="108">
        <v>0</v>
      </c>
    </row>
    <row r="174" spans="1:8" ht="30.75" hidden="1" customHeight="1" x14ac:dyDescent="0.25">
      <c r="A174" s="113"/>
      <c r="B174" s="107"/>
      <c r="C174" s="107"/>
      <c r="D174" s="107"/>
      <c r="E174" s="107"/>
      <c r="F174" s="108"/>
      <c r="G174" s="108"/>
      <c r="H174" s="108"/>
    </row>
    <row r="175" spans="1:8" s="106" customFormat="1" ht="56.25" customHeight="1" x14ac:dyDescent="0.25">
      <c r="A175" s="113" t="s">
        <v>157</v>
      </c>
      <c r="B175" s="128" t="s">
        <v>55</v>
      </c>
      <c r="C175" s="128" t="s">
        <v>129</v>
      </c>
      <c r="D175" s="128" t="s">
        <v>158</v>
      </c>
      <c r="E175" s="128" t="s">
        <v>58</v>
      </c>
      <c r="F175" s="129">
        <f t="shared" ref="F175:H179" si="24">F176</f>
        <v>87.6</v>
      </c>
      <c r="G175" s="129">
        <f t="shared" si="24"/>
        <v>0</v>
      </c>
      <c r="H175" s="129">
        <f t="shared" si="24"/>
        <v>0</v>
      </c>
    </row>
    <row r="176" spans="1:8" ht="44.25" customHeight="1" x14ac:dyDescent="0.25">
      <c r="A176" s="113" t="s">
        <v>159</v>
      </c>
      <c r="B176" s="107" t="s">
        <v>55</v>
      </c>
      <c r="C176" s="107" t="s">
        <v>129</v>
      </c>
      <c r="D176" s="107" t="s">
        <v>160</v>
      </c>
      <c r="E176" s="107" t="s">
        <v>58</v>
      </c>
      <c r="F176" s="108">
        <f t="shared" si="24"/>
        <v>87.6</v>
      </c>
      <c r="G176" s="108">
        <f t="shared" si="24"/>
        <v>0</v>
      </c>
      <c r="H176" s="108">
        <f t="shared" si="24"/>
        <v>0</v>
      </c>
    </row>
    <row r="177" spans="1:8" ht="43.5" customHeight="1" x14ac:dyDescent="0.25">
      <c r="A177" s="113" t="s">
        <v>161</v>
      </c>
      <c r="B177" s="107" t="s">
        <v>55</v>
      </c>
      <c r="C177" s="107" t="s">
        <v>129</v>
      </c>
      <c r="D177" s="107" t="s">
        <v>162</v>
      </c>
      <c r="E177" s="107" t="s">
        <v>58</v>
      </c>
      <c r="F177" s="108">
        <f t="shared" si="24"/>
        <v>87.6</v>
      </c>
      <c r="G177" s="108">
        <f t="shared" si="24"/>
        <v>0</v>
      </c>
      <c r="H177" s="108">
        <f t="shared" si="24"/>
        <v>0</v>
      </c>
    </row>
    <row r="178" spans="1:8" ht="18.75" customHeight="1" x14ac:dyDescent="0.25">
      <c r="A178" s="113" t="s">
        <v>134</v>
      </c>
      <c r="B178" s="107" t="s">
        <v>55</v>
      </c>
      <c r="C178" s="107" t="s">
        <v>129</v>
      </c>
      <c r="D178" s="107" t="s">
        <v>163</v>
      </c>
      <c r="E178" s="107" t="s">
        <v>58</v>
      </c>
      <c r="F178" s="108">
        <f t="shared" si="24"/>
        <v>87.6</v>
      </c>
      <c r="G178" s="108">
        <f t="shared" si="24"/>
        <v>0</v>
      </c>
      <c r="H178" s="108">
        <f t="shared" si="24"/>
        <v>0</v>
      </c>
    </row>
    <row r="179" spans="1:8" ht="26.25" customHeight="1" x14ac:dyDescent="0.25">
      <c r="A179" s="113" t="s">
        <v>77</v>
      </c>
      <c r="B179" s="107" t="s">
        <v>55</v>
      </c>
      <c r="C179" s="107" t="s">
        <v>129</v>
      </c>
      <c r="D179" s="107" t="s">
        <v>163</v>
      </c>
      <c r="E179" s="107" t="s">
        <v>78</v>
      </c>
      <c r="F179" s="108">
        <f t="shared" si="24"/>
        <v>87.6</v>
      </c>
      <c r="G179" s="108">
        <f t="shared" si="24"/>
        <v>0</v>
      </c>
      <c r="H179" s="108">
        <f t="shared" si="24"/>
        <v>0</v>
      </c>
    </row>
    <row r="180" spans="1:8" ht="31.5" customHeight="1" x14ac:dyDescent="0.25">
      <c r="A180" s="113" t="s">
        <v>79</v>
      </c>
      <c r="B180" s="107" t="s">
        <v>55</v>
      </c>
      <c r="C180" s="107" t="s">
        <v>129</v>
      </c>
      <c r="D180" s="107" t="s">
        <v>163</v>
      </c>
      <c r="E180" s="107" t="s">
        <v>80</v>
      </c>
      <c r="F180" s="108">
        <v>87.6</v>
      </c>
      <c r="G180" s="108">
        <v>0</v>
      </c>
      <c r="H180" s="108">
        <v>0</v>
      </c>
    </row>
    <row r="181" spans="1:8" ht="28.5" customHeight="1" x14ac:dyDescent="0.25">
      <c r="A181" s="113" t="s">
        <v>750</v>
      </c>
      <c r="B181" s="107" t="s">
        <v>55</v>
      </c>
      <c r="C181" s="107" t="s">
        <v>129</v>
      </c>
      <c r="D181" s="107" t="s">
        <v>164</v>
      </c>
      <c r="E181" s="107" t="s">
        <v>58</v>
      </c>
      <c r="F181" s="108">
        <f>F182+F193+F189</f>
        <v>958.90000000000009</v>
      </c>
      <c r="G181" s="108">
        <f t="shared" ref="G181:H181" si="25">G182+G193+G189</f>
        <v>1098.9000000000001</v>
      </c>
      <c r="H181" s="108">
        <f t="shared" si="25"/>
        <v>0</v>
      </c>
    </row>
    <row r="182" spans="1:8" ht="39" hidden="1" x14ac:dyDescent="0.25">
      <c r="A182" s="113" t="s">
        <v>165</v>
      </c>
      <c r="B182" s="107" t="s">
        <v>55</v>
      </c>
      <c r="C182" s="107" t="s">
        <v>129</v>
      </c>
      <c r="D182" s="107" t="s">
        <v>166</v>
      </c>
      <c r="E182" s="107" t="s">
        <v>58</v>
      </c>
      <c r="F182" s="108">
        <f t="shared" ref="F182:H184" si="26">F183</f>
        <v>0</v>
      </c>
      <c r="G182" s="108">
        <f t="shared" si="26"/>
        <v>0</v>
      </c>
      <c r="H182" s="108">
        <f t="shared" si="26"/>
        <v>0</v>
      </c>
    </row>
    <row r="183" spans="1:8" ht="15" hidden="1" x14ac:dyDescent="0.25">
      <c r="A183" s="113" t="s">
        <v>134</v>
      </c>
      <c r="B183" s="107" t="s">
        <v>55</v>
      </c>
      <c r="C183" s="107" t="s">
        <v>129</v>
      </c>
      <c r="D183" s="107" t="s">
        <v>167</v>
      </c>
      <c r="E183" s="107" t="s">
        <v>58</v>
      </c>
      <c r="F183" s="108">
        <f t="shared" si="26"/>
        <v>0</v>
      </c>
      <c r="G183" s="108">
        <f t="shared" si="26"/>
        <v>0</v>
      </c>
      <c r="H183" s="108">
        <f t="shared" si="26"/>
        <v>0</v>
      </c>
    </row>
    <row r="184" spans="1:8" ht="26.25" hidden="1" x14ac:dyDescent="0.25">
      <c r="A184" s="113" t="s">
        <v>77</v>
      </c>
      <c r="B184" s="107" t="s">
        <v>55</v>
      </c>
      <c r="C184" s="107" t="s">
        <v>129</v>
      </c>
      <c r="D184" s="107" t="s">
        <v>167</v>
      </c>
      <c r="E184" s="107" t="s">
        <v>78</v>
      </c>
      <c r="F184" s="108">
        <f t="shared" si="26"/>
        <v>0</v>
      </c>
      <c r="G184" s="108">
        <f t="shared" si="26"/>
        <v>0</v>
      </c>
      <c r="H184" s="108">
        <f t="shared" si="26"/>
        <v>0</v>
      </c>
    </row>
    <row r="185" spans="1:8" ht="39" hidden="1" x14ac:dyDescent="0.25">
      <c r="A185" s="113" t="s">
        <v>79</v>
      </c>
      <c r="B185" s="107" t="s">
        <v>55</v>
      </c>
      <c r="C185" s="107" t="s">
        <v>129</v>
      </c>
      <c r="D185" s="107" t="s">
        <v>167</v>
      </c>
      <c r="E185" s="107" t="s">
        <v>80</v>
      </c>
      <c r="F185" s="108">
        <v>0</v>
      </c>
      <c r="G185" s="108">
        <v>0</v>
      </c>
      <c r="H185" s="108">
        <v>0</v>
      </c>
    </row>
    <row r="186" spans="1:8" ht="15" hidden="1" x14ac:dyDescent="0.25">
      <c r="A186" s="113" t="s">
        <v>120</v>
      </c>
      <c r="B186" s="107" t="s">
        <v>55</v>
      </c>
      <c r="C186" s="107" t="s">
        <v>129</v>
      </c>
      <c r="D186" s="107" t="s">
        <v>168</v>
      </c>
      <c r="E186" s="107" t="s">
        <v>58</v>
      </c>
      <c r="F186" s="108">
        <f t="shared" ref="F186:H187" si="27">F187</f>
        <v>0</v>
      </c>
      <c r="G186" s="108">
        <f t="shared" si="27"/>
        <v>0</v>
      </c>
      <c r="H186" s="108">
        <f t="shared" si="27"/>
        <v>0</v>
      </c>
    </row>
    <row r="187" spans="1:8" ht="15" hidden="1" x14ac:dyDescent="0.25">
      <c r="A187" s="113" t="s">
        <v>169</v>
      </c>
      <c r="B187" s="107" t="s">
        <v>55</v>
      </c>
      <c r="C187" s="107" t="s">
        <v>129</v>
      </c>
      <c r="D187" s="107" t="s">
        <v>170</v>
      </c>
      <c r="E187" s="107" t="s">
        <v>58</v>
      </c>
      <c r="F187" s="108">
        <f t="shared" si="27"/>
        <v>0</v>
      </c>
      <c r="G187" s="108">
        <f t="shared" si="27"/>
        <v>0</v>
      </c>
      <c r="H187" s="108">
        <f t="shared" si="27"/>
        <v>0</v>
      </c>
    </row>
    <row r="188" spans="1:8" ht="15" hidden="1" x14ac:dyDescent="0.25">
      <c r="A188" s="113" t="s">
        <v>171</v>
      </c>
      <c r="B188" s="107" t="s">
        <v>55</v>
      </c>
      <c r="C188" s="107" t="s">
        <v>129</v>
      </c>
      <c r="D188" s="107" t="s">
        <v>170</v>
      </c>
      <c r="E188" s="107" t="s">
        <v>172</v>
      </c>
      <c r="F188" s="108">
        <v>0</v>
      </c>
      <c r="G188" s="108">
        <v>0</v>
      </c>
      <c r="H188" s="108">
        <v>0</v>
      </c>
    </row>
    <row r="189" spans="1:8" ht="39" x14ac:dyDescent="0.25">
      <c r="A189" s="113" t="s">
        <v>165</v>
      </c>
      <c r="B189" s="107" t="s">
        <v>55</v>
      </c>
      <c r="C189" s="107" t="s">
        <v>129</v>
      </c>
      <c r="D189" s="107" t="s">
        <v>166</v>
      </c>
      <c r="E189" s="107" t="s">
        <v>58</v>
      </c>
      <c r="F189" s="108">
        <f>F190</f>
        <v>360</v>
      </c>
      <c r="G189" s="108">
        <f t="shared" ref="G189:H191" si="28">G190</f>
        <v>0</v>
      </c>
      <c r="H189" s="108">
        <f t="shared" si="28"/>
        <v>0</v>
      </c>
    </row>
    <row r="190" spans="1:8" ht="15" x14ac:dyDescent="0.25">
      <c r="A190" s="113" t="s">
        <v>134</v>
      </c>
      <c r="B190" s="107" t="s">
        <v>55</v>
      </c>
      <c r="C190" s="107" t="s">
        <v>129</v>
      </c>
      <c r="D190" s="107" t="s">
        <v>167</v>
      </c>
      <c r="E190" s="107" t="s">
        <v>58</v>
      </c>
      <c r="F190" s="108">
        <f>F191</f>
        <v>360</v>
      </c>
      <c r="G190" s="108">
        <f t="shared" si="28"/>
        <v>0</v>
      </c>
      <c r="H190" s="108">
        <f t="shared" si="28"/>
        <v>0</v>
      </c>
    </row>
    <row r="191" spans="1:8" ht="26.25" x14ac:dyDescent="0.25">
      <c r="A191" s="113" t="s">
        <v>77</v>
      </c>
      <c r="B191" s="107" t="s">
        <v>55</v>
      </c>
      <c r="C191" s="107" t="s">
        <v>129</v>
      </c>
      <c r="D191" s="107" t="s">
        <v>167</v>
      </c>
      <c r="E191" s="107" t="s">
        <v>78</v>
      </c>
      <c r="F191" s="108">
        <f>F192</f>
        <v>360</v>
      </c>
      <c r="G191" s="108">
        <f t="shared" si="28"/>
        <v>0</v>
      </c>
      <c r="H191" s="108">
        <f t="shared" si="28"/>
        <v>0</v>
      </c>
    </row>
    <row r="192" spans="1:8" ht="39" x14ac:dyDescent="0.25">
      <c r="A192" s="113" t="s">
        <v>79</v>
      </c>
      <c r="B192" s="107" t="s">
        <v>55</v>
      </c>
      <c r="C192" s="107" t="s">
        <v>129</v>
      </c>
      <c r="D192" s="107" t="s">
        <v>167</v>
      </c>
      <c r="E192" s="107" t="s">
        <v>80</v>
      </c>
      <c r="F192" s="108">
        <v>360</v>
      </c>
      <c r="G192" s="108">
        <v>0</v>
      </c>
      <c r="H192" s="108">
        <v>0</v>
      </c>
    </row>
    <row r="193" spans="1:8" ht="31.5" customHeight="1" x14ac:dyDescent="0.25">
      <c r="A193" s="113" t="s">
        <v>173</v>
      </c>
      <c r="B193" s="107" t="s">
        <v>55</v>
      </c>
      <c r="C193" s="107" t="s">
        <v>129</v>
      </c>
      <c r="D193" s="107" t="s">
        <v>174</v>
      </c>
      <c r="E193" s="107" t="s">
        <v>58</v>
      </c>
      <c r="F193" s="108">
        <f t="shared" ref="F193:H195" si="29">F194</f>
        <v>598.90000000000009</v>
      </c>
      <c r="G193" s="108">
        <f t="shared" si="29"/>
        <v>1098.9000000000001</v>
      </c>
      <c r="H193" s="108">
        <f t="shared" si="29"/>
        <v>0</v>
      </c>
    </row>
    <row r="194" spans="1:8" ht="18.75" customHeight="1" x14ac:dyDescent="0.25">
      <c r="A194" s="113" t="s">
        <v>134</v>
      </c>
      <c r="B194" s="107" t="s">
        <v>55</v>
      </c>
      <c r="C194" s="107" t="s">
        <v>129</v>
      </c>
      <c r="D194" s="107" t="s">
        <v>175</v>
      </c>
      <c r="E194" s="107" t="s">
        <v>58</v>
      </c>
      <c r="F194" s="108">
        <f t="shared" si="29"/>
        <v>598.90000000000009</v>
      </c>
      <c r="G194" s="108">
        <f t="shared" si="29"/>
        <v>1098.9000000000001</v>
      </c>
      <c r="H194" s="108">
        <f t="shared" si="29"/>
        <v>0</v>
      </c>
    </row>
    <row r="195" spans="1:8" ht="26.25" x14ac:dyDescent="0.25">
      <c r="A195" s="113" t="s">
        <v>77</v>
      </c>
      <c r="B195" s="107" t="s">
        <v>55</v>
      </c>
      <c r="C195" s="107" t="s">
        <v>129</v>
      </c>
      <c r="D195" s="107" t="s">
        <v>175</v>
      </c>
      <c r="E195" s="107" t="s">
        <v>78</v>
      </c>
      <c r="F195" s="108">
        <f t="shared" si="29"/>
        <v>598.90000000000009</v>
      </c>
      <c r="G195" s="108">
        <f t="shared" si="29"/>
        <v>1098.9000000000001</v>
      </c>
      <c r="H195" s="108">
        <f t="shared" si="29"/>
        <v>0</v>
      </c>
    </row>
    <row r="196" spans="1:8" ht="29.25" customHeight="1" x14ac:dyDescent="0.25">
      <c r="A196" s="113" t="s">
        <v>79</v>
      </c>
      <c r="B196" s="107" t="s">
        <v>55</v>
      </c>
      <c r="C196" s="107" t="s">
        <v>129</v>
      </c>
      <c r="D196" s="107" t="s">
        <v>175</v>
      </c>
      <c r="E196" s="107" t="s">
        <v>80</v>
      </c>
      <c r="F196" s="108">
        <f>1098.9-500</f>
        <v>598.90000000000009</v>
      </c>
      <c r="G196" s="108">
        <v>1098.9000000000001</v>
      </c>
      <c r="H196" s="108">
        <v>0</v>
      </c>
    </row>
    <row r="197" spans="1:8" ht="51.75" hidden="1" x14ac:dyDescent="0.25">
      <c r="A197" s="113" t="s">
        <v>176</v>
      </c>
      <c r="B197" s="107" t="s">
        <v>55</v>
      </c>
      <c r="C197" s="107" t="s">
        <v>129</v>
      </c>
      <c r="D197" s="107" t="s">
        <v>177</v>
      </c>
      <c r="E197" s="107" t="s">
        <v>58</v>
      </c>
      <c r="F197" s="108">
        <f t="shared" ref="F197:H199" si="30">F198</f>
        <v>0</v>
      </c>
      <c r="G197" s="108">
        <f t="shared" si="30"/>
        <v>0</v>
      </c>
      <c r="H197" s="108">
        <f t="shared" si="30"/>
        <v>0</v>
      </c>
    </row>
    <row r="198" spans="1:8" ht="15" hidden="1" x14ac:dyDescent="0.25">
      <c r="A198" s="113" t="s">
        <v>134</v>
      </c>
      <c r="B198" s="107" t="s">
        <v>55</v>
      </c>
      <c r="C198" s="107" t="s">
        <v>129</v>
      </c>
      <c r="D198" s="107" t="s">
        <v>178</v>
      </c>
      <c r="E198" s="107" t="s">
        <v>58</v>
      </c>
      <c r="F198" s="108">
        <f t="shared" si="30"/>
        <v>0</v>
      </c>
      <c r="G198" s="108">
        <f t="shared" si="30"/>
        <v>0</v>
      </c>
      <c r="H198" s="108">
        <f t="shared" si="30"/>
        <v>0</v>
      </c>
    </row>
    <row r="199" spans="1:8" ht="39" hidden="1" x14ac:dyDescent="0.25">
      <c r="A199" s="113" t="s">
        <v>179</v>
      </c>
      <c r="B199" s="107" t="s">
        <v>55</v>
      </c>
      <c r="C199" s="107" t="s">
        <v>129</v>
      </c>
      <c r="D199" s="107" t="s">
        <v>178</v>
      </c>
      <c r="E199" s="107" t="s">
        <v>180</v>
      </c>
      <c r="F199" s="108">
        <f t="shared" si="30"/>
        <v>0</v>
      </c>
      <c r="G199" s="108">
        <f t="shared" si="30"/>
        <v>0</v>
      </c>
      <c r="H199" s="108">
        <f t="shared" si="30"/>
        <v>0</v>
      </c>
    </row>
    <row r="200" spans="1:8" ht="15" hidden="1" x14ac:dyDescent="0.25">
      <c r="A200" s="113" t="s">
        <v>181</v>
      </c>
      <c r="B200" s="107" t="s">
        <v>55</v>
      </c>
      <c r="C200" s="107" t="s">
        <v>129</v>
      </c>
      <c r="D200" s="107" t="s">
        <v>178</v>
      </c>
      <c r="E200" s="107" t="s">
        <v>182</v>
      </c>
      <c r="F200" s="108">
        <v>0</v>
      </c>
      <c r="G200" s="108">
        <v>0</v>
      </c>
      <c r="H200" s="108">
        <v>0</v>
      </c>
    </row>
    <row r="201" spans="1:8" ht="26.25" hidden="1" x14ac:dyDescent="0.25">
      <c r="A201" s="113" t="s">
        <v>183</v>
      </c>
      <c r="B201" s="107" t="s">
        <v>55</v>
      </c>
      <c r="C201" s="107" t="s">
        <v>129</v>
      </c>
      <c r="D201" s="107" t="s">
        <v>184</v>
      </c>
      <c r="E201" s="107" t="s">
        <v>58</v>
      </c>
      <c r="F201" s="108">
        <f t="shared" ref="F201:H203" si="31">F202</f>
        <v>0</v>
      </c>
      <c r="G201" s="108">
        <f t="shared" si="31"/>
        <v>0</v>
      </c>
      <c r="H201" s="108">
        <f t="shared" si="31"/>
        <v>0</v>
      </c>
    </row>
    <row r="202" spans="1:8" ht="15" hidden="1" x14ac:dyDescent="0.25">
      <c r="A202" s="113" t="s">
        <v>134</v>
      </c>
      <c r="B202" s="107" t="s">
        <v>55</v>
      </c>
      <c r="C202" s="107" t="s">
        <v>129</v>
      </c>
      <c r="D202" s="107" t="s">
        <v>185</v>
      </c>
      <c r="E202" s="107" t="s">
        <v>58</v>
      </c>
      <c r="F202" s="108">
        <f t="shared" si="31"/>
        <v>0</v>
      </c>
      <c r="G202" s="108">
        <f t="shared" si="31"/>
        <v>0</v>
      </c>
      <c r="H202" s="108">
        <f t="shared" si="31"/>
        <v>0</v>
      </c>
    </row>
    <row r="203" spans="1:8" ht="26.25" hidden="1" x14ac:dyDescent="0.25">
      <c r="A203" s="113" t="s">
        <v>77</v>
      </c>
      <c r="B203" s="107" t="s">
        <v>55</v>
      </c>
      <c r="C203" s="107" t="s">
        <v>129</v>
      </c>
      <c r="D203" s="107" t="s">
        <v>185</v>
      </c>
      <c r="E203" s="107" t="s">
        <v>78</v>
      </c>
      <c r="F203" s="108">
        <f t="shared" si="31"/>
        <v>0</v>
      </c>
      <c r="G203" s="108">
        <f t="shared" si="31"/>
        <v>0</v>
      </c>
      <c r="H203" s="108">
        <f t="shared" si="31"/>
        <v>0</v>
      </c>
    </row>
    <row r="204" spans="1:8" ht="39" hidden="1" x14ac:dyDescent="0.25">
      <c r="A204" s="113" t="s">
        <v>79</v>
      </c>
      <c r="B204" s="107" t="s">
        <v>55</v>
      </c>
      <c r="C204" s="107" t="s">
        <v>129</v>
      </c>
      <c r="D204" s="107" t="s">
        <v>185</v>
      </c>
      <c r="E204" s="107" t="s">
        <v>80</v>
      </c>
      <c r="F204" s="108"/>
      <c r="G204" s="108"/>
      <c r="H204" s="108"/>
    </row>
    <row r="205" spans="1:8" ht="39" x14ac:dyDescent="0.25">
      <c r="A205" s="113" t="s">
        <v>744</v>
      </c>
      <c r="B205" s="107" t="s">
        <v>55</v>
      </c>
      <c r="C205" s="107" t="s">
        <v>129</v>
      </c>
      <c r="D205" s="107" t="s">
        <v>742</v>
      </c>
      <c r="E205" s="107" t="s">
        <v>58</v>
      </c>
      <c r="F205" s="108">
        <f t="shared" ref="F205:H207" si="32">F206</f>
        <v>0</v>
      </c>
      <c r="G205" s="108">
        <f t="shared" si="32"/>
        <v>0</v>
      </c>
      <c r="H205" s="108">
        <f>H206</f>
        <v>30</v>
      </c>
    </row>
    <row r="206" spans="1:8" ht="15" x14ac:dyDescent="0.25">
      <c r="A206" s="113" t="s">
        <v>134</v>
      </c>
      <c r="B206" s="107" t="s">
        <v>55</v>
      </c>
      <c r="C206" s="107" t="s">
        <v>129</v>
      </c>
      <c r="D206" s="107" t="s">
        <v>743</v>
      </c>
      <c r="E206" s="107" t="s">
        <v>58</v>
      </c>
      <c r="F206" s="108">
        <f t="shared" si="32"/>
        <v>0</v>
      </c>
      <c r="G206" s="108">
        <f t="shared" si="32"/>
        <v>0</v>
      </c>
      <c r="H206" s="108">
        <f t="shared" si="32"/>
        <v>30</v>
      </c>
    </row>
    <row r="207" spans="1:8" ht="15" x14ac:dyDescent="0.25">
      <c r="A207" s="113" t="s">
        <v>81</v>
      </c>
      <c r="B207" s="107" t="s">
        <v>55</v>
      </c>
      <c r="C207" s="107" t="s">
        <v>129</v>
      </c>
      <c r="D207" s="107" t="s">
        <v>743</v>
      </c>
      <c r="E207" s="107" t="s">
        <v>82</v>
      </c>
      <c r="F207" s="108">
        <f t="shared" si="32"/>
        <v>0</v>
      </c>
      <c r="G207" s="108">
        <f t="shared" si="32"/>
        <v>0</v>
      </c>
      <c r="H207" s="108">
        <f t="shared" si="32"/>
        <v>30</v>
      </c>
    </row>
    <row r="208" spans="1:8" ht="15" x14ac:dyDescent="0.25">
      <c r="A208" s="113" t="s">
        <v>83</v>
      </c>
      <c r="B208" s="107" t="s">
        <v>55</v>
      </c>
      <c r="C208" s="107" t="s">
        <v>129</v>
      </c>
      <c r="D208" s="107" t="s">
        <v>743</v>
      </c>
      <c r="E208" s="107" t="s">
        <v>84</v>
      </c>
      <c r="F208" s="108">
        <v>0</v>
      </c>
      <c r="G208" s="108">
        <v>0</v>
      </c>
      <c r="H208" s="108">
        <v>30</v>
      </c>
    </row>
    <row r="209" spans="1:8" ht="51.75" x14ac:dyDescent="0.25">
      <c r="A209" s="113" t="s">
        <v>749</v>
      </c>
      <c r="B209" s="107" t="s">
        <v>55</v>
      </c>
      <c r="C209" s="107" t="s">
        <v>129</v>
      </c>
      <c r="D209" s="107" t="s">
        <v>746</v>
      </c>
      <c r="E209" s="107" t="s">
        <v>58</v>
      </c>
      <c r="F209" s="108">
        <f t="shared" ref="F209:H211" si="33">F210</f>
        <v>0</v>
      </c>
      <c r="G209" s="108">
        <f t="shared" si="33"/>
        <v>87.6</v>
      </c>
      <c r="H209" s="108">
        <f t="shared" si="33"/>
        <v>87.6</v>
      </c>
    </row>
    <row r="210" spans="1:8" ht="15" x14ac:dyDescent="0.25">
      <c r="A210" s="113" t="s">
        <v>134</v>
      </c>
      <c r="B210" s="107" t="s">
        <v>55</v>
      </c>
      <c r="C210" s="107" t="s">
        <v>129</v>
      </c>
      <c r="D210" s="107" t="s">
        <v>747</v>
      </c>
      <c r="E210" s="107" t="s">
        <v>58</v>
      </c>
      <c r="F210" s="108">
        <f t="shared" si="33"/>
        <v>0</v>
      </c>
      <c r="G210" s="108">
        <f t="shared" si="33"/>
        <v>87.6</v>
      </c>
      <c r="H210" s="108">
        <f t="shared" si="33"/>
        <v>87.6</v>
      </c>
    </row>
    <row r="211" spans="1:8" ht="26.25" x14ac:dyDescent="0.25">
      <c r="A211" s="113" t="s">
        <v>77</v>
      </c>
      <c r="B211" s="107" t="s">
        <v>55</v>
      </c>
      <c r="C211" s="107" t="s">
        <v>129</v>
      </c>
      <c r="D211" s="107" t="s">
        <v>747</v>
      </c>
      <c r="E211" s="107" t="s">
        <v>78</v>
      </c>
      <c r="F211" s="108">
        <f t="shared" si="33"/>
        <v>0</v>
      </c>
      <c r="G211" s="108">
        <f t="shared" si="33"/>
        <v>87.6</v>
      </c>
      <c r="H211" s="108">
        <f t="shared" si="33"/>
        <v>87.6</v>
      </c>
    </row>
    <row r="212" spans="1:8" ht="27.75" customHeight="1" x14ac:dyDescent="0.25">
      <c r="A212" s="113" t="s">
        <v>79</v>
      </c>
      <c r="B212" s="107" t="s">
        <v>55</v>
      </c>
      <c r="C212" s="107" t="s">
        <v>129</v>
      </c>
      <c r="D212" s="107" t="s">
        <v>747</v>
      </c>
      <c r="E212" s="107" t="s">
        <v>80</v>
      </c>
      <c r="F212" s="108">
        <v>0</v>
      </c>
      <c r="G212" s="108">
        <v>87.6</v>
      </c>
      <c r="H212" s="108">
        <v>87.6</v>
      </c>
    </row>
    <row r="213" spans="1:8" ht="39" x14ac:dyDescent="0.25">
      <c r="A213" s="113" t="s">
        <v>186</v>
      </c>
      <c r="B213" s="107" t="s">
        <v>55</v>
      </c>
      <c r="C213" s="107" t="s">
        <v>129</v>
      </c>
      <c r="D213" s="107" t="s">
        <v>187</v>
      </c>
      <c r="E213" s="107" t="s">
        <v>58</v>
      </c>
      <c r="F213" s="108">
        <f>F214+F217+F220+F226+F223</f>
        <v>5639.3</v>
      </c>
      <c r="G213" s="108">
        <f t="shared" ref="G213:H213" si="34">G214+G217+G220+G226</f>
        <v>4564.8</v>
      </c>
      <c r="H213" s="108">
        <f t="shared" si="34"/>
        <v>3373</v>
      </c>
    </row>
    <row r="214" spans="1:8" ht="54" customHeight="1" x14ac:dyDescent="0.25">
      <c r="A214" s="113" t="s">
        <v>188</v>
      </c>
      <c r="B214" s="107" t="s">
        <v>55</v>
      </c>
      <c r="C214" s="107" t="s">
        <v>129</v>
      </c>
      <c r="D214" s="107" t="s">
        <v>189</v>
      </c>
      <c r="E214" s="107" t="s">
        <v>58</v>
      </c>
      <c r="F214" s="108">
        <f t="shared" ref="F214:H215" si="35">F215</f>
        <v>352.7</v>
      </c>
      <c r="G214" s="108">
        <f t="shared" si="35"/>
        <v>496</v>
      </c>
      <c r="H214" s="108">
        <f t="shared" si="35"/>
        <v>300</v>
      </c>
    </row>
    <row r="215" spans="1:8" ht="15" x14ac:dyDescent="0.25">
      <c r="A215" s="113" t="s">
        <v>81</v>
      </c>
      <c r="B215" s="107" t="s">
        <v>55</v>
      </c>
      <c r="C215" s="107" t="s">
        <v>129</v>
      </c>
      <c r="D215" s="107" t="s">
        <v>189</v>
      </c>
      <c r="E215" s="107" t="s">
        <v>82</v>
      </c>
      <c r="F215" s="108">
        <f t="shared" si="35"/>
        <v>352.7</v>
      </c>
      <c r="G215" s="108">
        <f t="shared" si="35"/>
        <v>496</v>
      </c>
      <c r="H215" s="108">
        <f t="shared" si="35"/>
        <v>300</v>
      </c>
    </row>
    <row r="216" spans="1:8" ht="15" x14ac:dyDescent="0.25">
      <c r="A216" s="113" t="s">
        <v>83</v>
      </c>
      <c r="B216" s="107" t="s">
        <v>55</v>
      </c>
      <c r="C216" s="107" t="s">
        <v>129</v>
      </c>
      <c r="D216" s="107" t="s">
        <v>189</v>
      </c>
      <c r="E216" s="107" t="s">
        <v>84</v>
      </c>
      <c r="F216" s="108">
        <f>357.2-4.5</f>
        <v>352.7</v>
      </c>
      <c r="G216" s="108">
        <v>496</v>
      </c>
      <c r="H216" s="108">
        <v>300</v>
      </c>
    </row>
    <row r="217" spans="1:8" ht="33" customHeight="1" x14ac:dyDescent="0.25">
      <c r="A217" s="113" t="s">
        <v>190</v>
      </c>
      <c r="B217" s="107" t="s">
        <v>55</v>
      </c>
      <c r="C217" s="107" t="s">
        <v>129</v>
      </c>
      <c r="D217" s="107" t="s">
        <v>191</v>
      </c>
      <c r="E217" s="107" t="s">
        <v>58</v>
      </c>
      <c r="F217" s="108">
        <f>F218+F229</f>
        <v>5071.3</v>
      </c>
      <c r="G217" s="108">
        <f>G218+G229</f>
        <v>4068.8</v>
      </c>
      <c r="H217" s="108">
        <f>H218+H229</f>
        <v>3073</v>
      </c>
    </row>
    <row r="218" spans="1:8" ht="70.5" customHeight="1" x14ac:dyDescent="0.25">
      <c r="A218" s="113" t="s">
        <v>67</v>
      </c>
      <c r="B218" s="107" t="s">
        <v>55</v>
      </c>
      <c r="C218" s="107" t="s">
        <v>129</v>
      </c>
      <c r="D218" s="107" t="s">
        <v>191</v>
      </c>
      <c r="E218" s="107" t="s">
        <v>68</v>
      </c>
      <c r="F218" s="108">
        <f>F219</f>
        <v>2545.4</v>
      </c>
      <c r="G218" s="108">
        <f>G219</f>
        <v>2600</v>
      </c>
      <c r="H218" s="108">
        <f>H219</f>
        <v>2600</v>
      </c>
    </row>
    <row r="219" spans="1:8" ht="18" customHeight="1" x14ac:dyDescent="0.25">
      <c r="A219" s="113" t="s">
        <v>192</v>
      </c>
      <c r="B219" s="107" t="s">
        <v>55</v>
      </c>
      <c r="C219" s="107" t="s">
        <v>129</v>
      </c>
      <c r="D219" s="107" t="s">
        <v>191</v>
      </c>
      <c r="E219" s="107" t="s">
        <v>193</v>
      </c>
      <c r="F219" s="108">
        <v>2545.4</v>
      </c>
      <c r="G219" s="108">
        <v>2600</v>
      </c>
      <c r="H219" s="108">
        <v>2600</v>
      </c>
    </row>
    <row r="220" spans="1:8" ht="36" customHeight="1" x14ac:dyDescent="0.25">
      <c r="A220" s="113" t="s">
        <v>644</v>
      </c>
      <c r="B220" s="107" t="s">
        <v>55</v>
      </c>
      <c r="C220" s="107" t="s">
        <v>129</v>
      </c>
      <c r="D220" s="107" t="s">
        <v>645</v>
      </c>
      <c r="E220" s="107" t="s">
        <v>58</v>
      </c>
      <c r="F220" s="108">
        <f>F221</f>
        <v>204.5</v>
      </c>
      <c r="G220" s="108">
        <f t="shared" ref="G220:H221" si="36">G221</f>
        <v>0</v>
      </c>
      <c r="H220" s="108">
        <f t="shared" si="36"/>
        <v>0</v>
      </c>
    </row>
    <row r="221" spans="1:8" ht="66" customHeight="1" x14ac:dyDescent="0.25">
      <c r="A221" s="113" t="s">
        <v>67</v>
      </c>
      <c r="B221" s="107" t="s">
        <v>55</v>
      </c>
      <c r="C221" s="107" t="s">
        <v>129</v>
      </c>
      <c r="D221" s="107" t="s">
        <v>645</v>
      </c>
      <c r="E221" s="107" t="s">
        <v>68</v>
      </c>
      <c r="F221" s="108">
        <f>F222</f>
        <v>204.5</v>
      </c>
      <c r="G221" s="108">
        <f t="shared" si="36"/>
        <v>0</v>
      </c>
      <c r="H221" s="108">
        <f t="shared" si="36"/>
        <v>0</v>
      </c>
    </row>
    <row r="222" spans="1:8" ht="18" customHeight="1" x14ac:dyDescent="0.25">
      <c r="A222" s="113" t="s">
        <v>192</v>
      </c>
      <c r="B222" s="107" t="s">
        <v>55</v>
      </c>
      <c r="C222" s="107" t="s">
        <v>129</v>
      </c>
      <c r="D222" s="107" t="s">
        <v>645</v>
      </c>
      <c r="E222" s="107" t="s">
        <v>193</v>
      </c>
      <c r="F222" s="108">
        <v>204.5</v>
      </c>
      <c r="G222" s="108">
        <v>0</v>
      </c>
      <c r="H222" s="108">
        <v>0</v>
      </c>
    </row>
    <row r="223" spans="1:8" ht="43.5" hidden="1" customHeight="1" x14ac:dyDescent="0.25">
      <c r="A223" s="113" t="s">
        <v>642</v>
      </c>
      <c r="B223" s="107" t="s">
        <v>55</v>
      </c>
      <c r="C223" s="107" t="s">
        <v>129</v>
      </c>
      <c r="D223" s="107" t="s">
        <v>646</v>
      </c>
      <c r="E223" s="107" t="s">
        <v>58</v>
      </c>
      <c r="F223" s="108">
        <f>F224</f>
        <v>0</v>
      </c>
      <c r="G223" s="108">
        <v>0</v>
      </c>
      <c r="H223" s="108">
        <v>0</v>
      </c>
    </row>
    <row r="224" spans="1:8" ht="18" hidden="1" customHeight="1" x14ac:dyDescent="0.25">
      <c r="A224" s="113" t="s">
        <v>81</v>
      </c>
      <c r="B224" s="107" t="s">
        <v>55</v>
      </c>
      <c r="C224" s="107" t="s">
        <v>129</v>
      </c>
      <c r="D224" s="107" t="s">
        <v>646</v>
      </c>
      <c r="E224" s="107" t="s">
        <v>82</v>
      </c>
      <c r="F224" s="108">
        <f>F225</f>
        <v>0</v>
      </c>
      <c r="G224" s="108">
        <v>0</v>
      </c>
      <c r="H224" s="108">
        <v>0</v>
      </c>
    </row>
    <row r="225" spans="1:8" ht="18" hidden="1" customHeight="1" x14ac:dyDescent="0.25">
      <c r="A225" s="113" t="s">
        <v>83</v>
      </c>
      <c r="B225" s="107" t="s">
        <v>55</v>
      </c>
      <c r="C225" s="107" t="s">
        <v>129</v>
      </c>
      <c r="D225" s="107" t="s">
        <v>646</v>
      </c>
      <c r="E225" s="107" t="s">
        <v>84</v>
      </c>
      <c r="F225" s="108"/>
      <c r="G225" s="108"/>
      <c r="H225" s="108"/>
    </row>
    <row r="226" spans="1:8" ht="42.75" customHeight="1" x14ac:dyDescent="0.25">
      <c r="A226" s="113" t="s">
        <v>647</v>
      </c>
      <c r="B226" s="107" t="s">
        <v>55</v>
      </c>
      <c r="C226" s="107" t="s">
        <v>129</v>
      </c>
      <c r="D226" s="107" t="s">
        <v>648</v>
      </c>
      <c r="E226" s="107" t="s">
        <v>58</v>
      </c>
      <c r="F226" s="108">
        <f>F227</f>
        <v>10.8</v>
      </c>
      <c r="G226" s="108">
        <f t="shared" ref="G226:H227" si="37">G227</f>
        <v>0</v>
      </c>
      <c r="H226" s="108">
        <f t="shared" si="37"/>
        <v>0</v>
      </c>
    </row>
    <row r="227" spans="1:8" ht="72" customHeight="1" x14ac:dyDescent="0.25">
      <c r="A227" s="113" t="s">
        <v>67</v>
      </c>
      <c r="B227" s="107" t="s">
        <v>55</v>
      </c>
      <c r="C227" s="107" t="s">
        <v>129</v>
      </c>
      <c r="D227" s="107" t="s">
        <v>648</v>
      </c>
      <c r="E227" s="107" t="s">
        <v>68</v>
      </c>
      <c r="F227" s="108">
        <f>F228</f>
        <v>10.8</v>
      </c>
      <c r="G227" s="108">
        <f t="shared" si="37"/>
        <v>0</v>
      </c>
      <c r="H227" s="108">
        <f t="shared" si="37"/>
        <v>0</v>
      </c>
    </row>
    <row r="228" spans="1:8" ht="18" customHeight="1" x14ac:dyDescent="0.25">
      <c r="A228" s="113" t="s">
        <v>192</v>
      </c>
      <c r="B228" s="107" t="s">
        <v>55</v>
      </c>
      <c r="C228" s="107" t="s">
        <v>129</v>
      </c>
      <c r="D228" s="107" t="s">
        <v>648</v>
      </c>
      <c r="E228" s="107" t="s">
        <v>193</v>
      </c>
      <c r="F228" s="108">
        <v>10.8</v>
      </c>
      <c r="G228" s="108">
        <v>0</v>
      </c>
      <c r="H228" s="108">
        <v>0</v>
      </c>
    </row>
    <row r="229" spans="1:8" ht="26.25" x14ac:dyDescent="0.25">
      <c r="A229" s="113" t="s">
        <v>77</v>
      </c>
      <c r="B229" s="107" t="s">
        <v>55</v>
      </c>
      <c r="C229" s="107" t="s">
        <v>129</v>
      </c>
      <c r="D229" s="107" t="s">
        <v>191</v>
      </c>
      <c r="E229" s="107" t="s">
        <v>78</v>
      </c>
      <c r="F229" s="108">
        <f>F230</f>
        <v>2525.9</v>
      </c>
      <c r="G229" s="108">
        <f>G230</f>
        <v>1468.8</v>
      </c>
      <c r="H229" s="108">
        <f>H230</f>
        <v>473</v>
      </c>
    </row>
    <row r="230" spans="1:8" ht="39" x14ac:dyDescent="0.25">
      <c r="A230" s="113" t="s">
        <v>79</v>
      </c>
      <c r="B230" s="107" t="s">
        <v>55</v>
      </c>
      <c r="C230" s="107" t="s">
        <v>129</v>
      </c>
      <c r="D230" s="107" t="s">
        <v>191</v>
      </c>
      <c r="E230" s="107" t="s">
        <v>80</v>
      </c>
      <c r="F230" s="108">
        <v>2525.9</v>
      </c>
      <c r="G230" s="108">
        <f>1757.3-288.5</f>
        <v>1468.8</v>
      </c>
      <c r="H230" s="108">
        <f>700-227</f>
        <v>473</v>
      </c>
    </row>
    <row r="231" spans="1:8" ht="15" x14ac:dyDescent="0.25">
      <c r="A231" s="113" t="s">
        <v>194</v>
      </c>
      <c r="B231" s="107" t="s">
        <v>60</v>
      </c>
      <c r="C231" s="107" t="s">
        <v>56</v>
      </c>
      <c r="D231" s="107" t="s">
        <v>57</v>
      </c>
      <c r="E231" s="107" t="s">
        <v>58</v>
      </c>
      <c r="F231" s="108">
        <f t="shared" ref="F231:H236" si="38">F232</f>
        <v>82.899999999999991</v>
      </c>
      <c r="G231" s="108">
        <f t="shared" si="38"/>
        <v>82.9</v>
      </c>
      <c r="H231" s="108">
        <f t="shared" si="38"/>
        <v>82.9</v>
      </c>
    </row>
    <row r="232" spans="1:8" ht="20.25" customHeight="1" x14ac:dyDescent="0.25">
      <c r="A232" s="113" t="s">
        <v>195</v>
      </c>
      <c r="B232" s="107" t="s">
        <v>60</v>
      </c>
      <c r="C232" s="107" t="s">
        <v>196</v>
      </c>
      <c r="D232" s="107" t="s">
        <v>57</v>
      </c>
      <c r="E232" s="107" t="s">
        <v>58</v>
      </c>
      <c r="F232" s="108">
        <f t="shared" si="38"/>
        <v>82.899999999999991</v>
      </c>
      <c r="G232" s="108">
        <f t="shared" si="38"/>
        <v>82.9</v>
      </c>
      <c r="H232" s="108">
        <f t="shared" si="38"/>
        <v>82.9</v>
      </c>
    </row>
    <row r="233" spans="1:8" ht="30.75" customHeight="1" x14ac:dyDescent="0.25">
      <c r="A233" s="113" t="s">
        <v>61</v>
      </c>
      <c r="B233" s="107" t="s">
        <v>60</v>
      </c>
      <c r="C233" s="107" t="s">
        <v>196</v>
      </c>
      <c r="D233" s="107" t="s">
        <v>62</v>
      </c>
      <c r="E233" s="107" t="s">
        <v>58</v>
      </c>
      <c r="F233" s="108">
        <f t="shared" si="38"/>
        <v>82.899999999999991</v>
      </c>
      <c r="G233" s="108">
        <f t="shared" si="38"/>
        <v>82.9</v>
      </c>
      <c r="H233" s="108">
        <f t="shared" si="38"/>
        <v>82.9</v>
      </c>
    </row>
    <row r="234" spans="1:8" ht="30" customHeight="1" x14ac:dyDescent="0.25">
      <c r="A234" s="113" t="s">
        <v>63</v>
      </c>
      <c r="B234" s="107" t="s">
        <v>60</v>
      </c>
      <c r="C234" s="107" t="s">
        <v>196</v>
      </c>
      <c r="D234" s="107" t="s">
        <v>64</v>
      </c>
      <c r="E234" s="107" t="s">
        <v>58</v>
      </c>
      <c r="F234" s="108">
        <f t="shared" si="38"/>
        <v>82.899999999999991</v>
      </c>
      <c r="G234" s="108">
        <f t="shared" si="38"/>
        <v>82.9</v>
      </c>
      <c r="H234" s="108">
        <f t="shared" si="38"/>
        <v>82.9</v>
      </c>
    </row>
    <row r="235" spans="1:8" ht="30.75" customHeight="1" x14ac:dyDescent="0.25">
      <c r="A235" s="113" t="s">
        <v>197</v>
      </c>
      <c r="B235" s="107" t="s">
        <v>60</v>
      </c>
      <c r="C235" s="107" t="s">
        <v>196</v>
      </c>
      <c r="D235" s="107" t="s">
        <v>198</v>
      </c>
      <c r="E235" s="107" t="s">
        <v>58</v>
      </c>
      <c r="F235" s="108">
        <f>F236+F238</f>
        <v>82.899999999999991</v>
      </c>
      <c r="G235" s="108">
        <f t="shared" ref="G235:H235" si="39">G236+G238</f>
        <v>82.9</v>
      </c>
      <c r="H235" s="108">
        <f t="shared" si="39"/>
        <v>82.9</v>
      </c>
    </row>
    <row r="236" spans="1:8" ht="68.25" customHeight="1" x14ac:dyDescent="0.25">
      <c r="A236" s="113" t="s">
        <v>67</v>
      </c>
      <c r="B236" s="107" t="s">
        <v>60</v>
      </c>
      <c r="C236" s="107" t="s">
        <v>196</v>
      </c>
      <c r="D236" s="107" t="s">
        <v>198</v>
      </c>
      <c r="E236" s="107" t="s">
        <v>68</v>
      </c>
      <c r="F236" s="108">
        <f t="shared" si="38"/>
        <v>76.599999999999994</v>
      </c>
      <c r="G236" s="108">
        <f t="shared" si="38"/>
        <v>79.5</v>
      </c>
      <c r="H236" s="108">
        <f t="shared" si="38"/>
        <v>82.2</v>
      </c>
    </row>
    <row r="237" spans="1:8" ht="30.75" customHeight="1" x14ac:dyDescent="0.25">
      <c r="A237" s="113" t="s">
        <v>69</v>
      </c>
      <c r="B237" s="107" t="s">
        <v>60</v>
      </c>
      <c r="C237" s="107" t="s">
        <v>196</v>
      </c>
      <c r="D237" s="107" t="s">
        <v>198</v>
      </c>
      <c r="E237" s="107" t="s">
        <v>70</v>
      </c>
      <c r="F237" s="108">
        <f>76.3+0.3</f>
        <v>76.599999999999994</v>
      </c>
      <c r="G237" s="108">
        <f>79.2+0.3</f>
        <v>79.5</v>
      </c>
      <c r="H237" s="108">
        <f>81.9+0.3</f>
        <v>82.2</v>
      </c>
    </row>
    <row r="238" spans="1:8" ht="30.75" customHeight="1" x14ac:dyDescent="0.25">
      <c r="A238" s="113" t="s">
        <v>77</v>
      </c>
      <c r="B238" s="107" t="s">
        <v>60</v>
      </c>
      <c r="C238" s="107" t="s">
        <v>196</v>
      </c>
      <c r="D238" s="107" t="s">
        <v>198</v>
      </c>
      <c r="E238" s="107" t="s">
        <v>78</v>
      </c>
      <c r="F238" s="108">
        <f>F239</f>
        <v>6.3</v>
      </c>
      <c r="G238" s="108">
        <f t="shared" ref="G238:H238" si="40">G239</f>
        <v>3.4</v>
      </c>
      <c r="H238" s="108">
        <f t="shared" si="40"/>
        <v>0.7</v>
      </c>
    </row>
    <row r="239" spans="1:8" ht="30.75" customHeight="1" x14ac:dyDescent="0.25">
      <c r="A239" s="113" t="s">
        <v>79</v>
      </c>
      <c r="B239" s="107" t="s">
        <v>60</v>
      </c>
      <c r="C239" s="107" t="s">
        <v>196</v>
      </c>
      <c r="D239" s="107" t="s">
        <v>198</v>
      </c>
      <c r="E239" s="107" t="s">
        <v>80</v>
      </c>
      <c r="F239" s="108">
        <v>6.3</v>
      </c>
      <c r="G239" s="108">
        <v>3.4</v>
      </c>
      <c r="H239" s="108">
        <v>0.7</v>
      </c>
    </row>
    <row r="240" spans="1:8" ht="26.25" x14ac:dyDescent="0.25">
      <c r="A240" s="113" t="s">
        <v>199</v>
      </c>
      <c r="B240" s="107" t="s">
        <v>196</v>
      </c>
      <c r="C240" s="107" t="s">
        <v>56</v>
      </c>
      <c r="D240" s="107" t="s">
        <v>57</v>
      </c>
      <c r="E240" s="107" t="s">
        <v>58</v>
      </c>
      <c r="F240" s="108">
        <f t="shared" ref="F240:H240" si="41">F241</f>
        <v>3297.1</v>
      </c>
      <c r="G240" s="108">
        <f>G241</f>
        <v>2262.5</v>
      </c>
      <c r="H240" s="108">
        <f t="shared" si="41"/>
        <v>2251.5</v>
      </c>
    </row>
    <row r="241" spans="1:8" ht="39" x14ac:dyDescent="0.25">
      <c r="A241" s="113" t="s">
        <v>200</v>
      </c>
      <c r="B241" s="107" t="s">
        <v>196</v>
      </c>
      <c r="C241" s="107" t="s">
        <v>201</v>
      </c>
      <c r="D241" s="107" t="s">
        <v>57</v>
      </c>
      <c r="E241" s="107" t="s">
        <v>58</v>
      </c>
      <c r="F241" s="108">
        <f>F242+F295</f>
        <v>3297.1</v>
      </c>
      <c r="G241" s="108">
        <f>G242+G295</f>
        <v>2262.5</v>
      </c>
      <c r="H241" s="108">
        <f>H242+H295</f>
        <v>2251.5</v>
      </c>
    </row>
    <row r="242" spans="1:8" ht="51.75" x14ac:dyDescent="0.25">
      <c r="A242" s="113" t="s">
        <v>157</v>
      </c>
      <c r="B242" s="107" t="s">
        <v>196</v>
      </c>
      <c r="C242" s="107" t="s">
        <v>201</v>
      </c>
      <c r="D242" s="107" t="s">
        <v>158</v>
      </c>
      <c r="E242" s="107" t="s">
        <v>58</v>
      </c>
      <c r="F242" s="108">
        <f>F243+F277+F286</f>
        <v>3297.1</v>
      </c>
      <c r="G242" s="108">
        <f t="shared" ref="G242:H242" si="42">G243+G277+G286</f>
        <v>0</v>
      </c>
      <c r="H242" s="108">
        <f t="shared" si="42"/>
        <v>0</v>
      </c>
    </row>
    <row r="243" spans="1:8" ht="39" x14ac:dyDescent="0.25">
      <c r="A243" s="113" t="s">
        <v>202</v>
      </c>
      <c r="B243" s="107" t="s">
        <v>196</v>
      </c>
      <c r="C243" s="107" t="s">
        <v>201</v>
      </c>
      <c r="D243" s="107" t="s">
        <v>203</v>
      </c>
      <c r="E243" s="107" t="s">
        <v>58</v>
      </c>
      <c r="F243" s="108">
        <f>F244+F267+F263</f>
        <v>2785.1</v>
      </c>
      <c r="G243" s="108">
        <f>G244+G267+G263</f>
        <v>0</v>
      </c>
      <c r="H243" s="108">
        <f>H244+H267+H263</f>
        <v>0</v>
      </c>
    </row>
    <row r="244" spans="1:8" ht="83.25" customHeight="1" x14ac:dyDescent="0.25">
      <c r="A244" s="113" t="s">
        <v>204</v>
      </c>
      <c r="B244" s="107" t="s">
        <v>196</v>
      </c>
      <c r="C244" s="107" t="s">
        <v>201</v>
      </c>
      <c r="D244" s="107" t="s">
        <v>205</v>
      </c>
      <c r="E244" s="107" t="s">
        <v>58</v>
      </c>
      <c r="F244" s="108">
        <f>F245+F248+F251+F254</f>
        <v>2736.1</v>
      </c>
      <c r="G244" s="108">
        <f t="shared" ref="G244:H244" si="43">G245+G248+G251+G254</f>
        <v>0</v>
      </c>
      <c r="H244" s="108">
        <f t="shared" si="43"/>
        <v>0</v>
      </c>
    </row>
    <row r="245" spans="1:8" ht="51.75" x14ac:dyDescent="0.25">
      <c r="A245" s="113" t="s">
        <v>188</v>
      </c>
      <c r="B245" s="107" t="s">
        <v>196</v>
      </c>
      <c r="C245" s="107" t="s">
        <v>201</v>
      </c>
      <c r="D245" s="107" t="s">
        <v>206</v>
      </c>
      <c r="E245" s="107" t="s">
        <v>58</v>
      </c>
      <c r="F245" s="108">
        <f t="shared" ref="F245:H246" si="44">F246</f>
        <v>4</v>
      </c>
      <c r="G245" s="108">
        <f t="shared" si="44"/>
        <v>0</v>
      </c>
      <c r="H245" s="108">
        <f t="shared" si="44"/>
        <v>0</v>
      </c>
    </row>
    <row r="246" spans="1:8" ht="15" x14ac:dyDescent="0.25">
      <c r="A246" s="113" t="s">
        <v>81</v>
      </c>
      <c r="B246" s="107" t="s">
        <v>196</v>
      </c>
      <c r="C246" s="107" t="s">
        <v>201</v>
      </c>
      <c r="D246" s="107" t="s">
        <v>206</v>
      </c>
      <c r="E246" s="107" t="s">
        <v>82</v>
      </c>
      <c r="F246" s="108">
        <f t="shared" si="44"/>
        <v>4</v>
      </c>
      <c r="G246" s="108">
        <f t="shared" si="44"/>
        <v>0</v>
      </c>
      <c r="H246" s="108">
        <f t="shared" si="44"/>
        <v>0</v>
      </c>
    </row>
    <row r="247" spans="1:8" ht="15" x14ac:dyDescent="0.25">
      <c r="A247" s="113" t="s">
        <v>83</v>
      </c>
      <c r="B247" s="107" t="s">
        <v>196</v>
      </c>
      <c r="C247" s="107" t="s">
        <v>201</v>
      </c>
      <c r="D247" s="107" t="s">
        <v>206</v>
      </c>
      <c r="E247" s="107" t="s">
        <v>84</v>
      </c>
      <c r="F247" s="108">
        <v>4</v>
      </c>
      <c r="G247" s="108">
        <v>0</v>
      </c>
      <c r="H247" s="108">
        <v>0</v>
      </c>
    </row>
    <row r="248" spans="1:8" ht="29.25" customHeight="1" x14ac:dyDescent="0.25">
      <c r="A248" s="113" t="s">
        <v>190</v>
      </c>
      <c r="B248" s="107" t="s">
        <v>196</v>
      </c>
      <c r="C248" s="107" t="s">
        <v>201</v>
      </c>
      <c r="D248" s="107" t="s">
        <v>207</v>
      </c>
      <c r="E248" s="107" t="s">
        <v>58</v>
      </c>
      <c r="F248" s="108">
        <f>F249+F257</f>
        <v>2374.1</v>
      </c>
      <c r="G248" s="108">
        <f>G249+G257</f>
        <v>0</v>
      </c>
      <c r="H248" s="108">
        <f>H249+H257</f>
        <v>0</v>
      </c>
    </row>
    <row r="249" spans="1:8" ht="64.5" x14ac:dyDescent="0.25">
      <c r="A249" s="113" t="s">
        <v>67</v>
      </c>
      <c r="B249" s="107" t="s">
        <v>196</v>
      </c>
      <c r="C249" s="107" t="s">
        <v>201</v>
      </c>
      <c r="D249" s="107" t="s">
        <v>207</v>
      </c>
      <c r="E249" s="107" t="s">
        <v>68</v>
      </c>
      <c r="F249" s="108">
        <f>F250</f>
        <v>2180</v>
      </c>
      <c r="G249" s="108">
        <f>G250</f>
        <v>0</v>
      </c>
      <c r="H249" s="108">
        <f>H250</f>
        <v>0</v>
      </c>
    </row>
    <row r="250" spans="1:8" ht="18.75" customHeight="1" x14ac:dyDescent="0.25">
      <c r="A250" s="113" t="s">
        <v>192</v>
      </c>
      <c r="B250" s="107" t="s">
        <v>196</v>
      </c>
      <c r="C250" s="107" t="s">
        <v>201</v>
      </c>
      <c r="D250" s="107" t="s">
        <v>207</v>
      </c>
      <c r="E250" s="107" t="s">
        <v>193</v>
      </c>
      <c r="F250" s="108">
        <v>2180</v>
      </c>
      <c r="G250" s="108"/>
      <c r="H250" s="108"/>
    </row>
    <row r="251" spans="1:8" ht="29.25" customHeight="1" x14ac:dyDescent="0.25">
      <c r="A251" s="113" t="s">
        <v>644</v>
      </c>
      <c r="B251" s="107" t="s">
        <v>196</v>
      </c>
      <c r="C251" s="107" t="s">
        <v>201</v>
      </c>
      <c r="D251" s="107" t="s">
        <v>649</v>
      </c>
      <c r="E251" s="107" t="s">
        <v>58</v>
      </c>
      <c r="F251" s="108">
        <f>F252</f>
        <v>340.1</v>
      </c>
      <c r="G251" s="108">
        <f t="shared" ref="G251:H252" si="45">G252</f>
        <v>0</v>
      </c>
      <c r="H251" s="108">
        <f t="shared" si="45"/>
        <v>0</v>
      </c>
    </row>
    <row r="252" spans="1:8" ht="68.25" customHeight="1" x14ac:dyDescent="0.25">
      <c r="A252" s="113" t="s">
        <v>67</v>
      </c>
      <c r="B252" s="107" t="s">
        <v>196</v>
      </c>
      <c r="C252" s="107" t="s">
        <v>201</v>
      </c>
      <c r="D252" s="107" t="s">
        <v>649</v>
      </c>
      <c r="E252" s="107" t="s">
        <v>68</v>
      </c>
      <c r="F252" s="108">
        <f>F253</f>
        <v>340.1</v>
      </c>
      <c r="G252" s="108">
        <f t="shared" si="45"/>
        <v>0</v>
      </c>
      <c r="H252" s="108">
        <f t="shared" si="45"/>
        <v>0</v>
      </c>
    </row>
    <row r="253" spans="1:8" ht="18.75" customHeight="1" x14ac:dyDescent="0.25">
      <c r="A253" s="113" t="s">
        <v>192</v>
      </c>
      <c r="B253" s="107" t="s">
        <v>196</v>
      </c>
      <c r="C253" s="107" t="s">
        <v>201</v>
      </c>
      <c r="D253" s="107" t="s">
        <v>649</v>
      </c>
      <c r="E253" s="107" t="s">
        <v>193</v>
      </c>
      <c r="F253" s="108">
        <v>340.1</v>
      </c>
      <c r="G253" s="108">
        <v>0</v>
      </c>
      <c r="H253" s="108">
        <v>0</v>
      </c>
    </row>
    <row r="254" spans="1:8" ht="40.5" customHeight="1" x14ac:dyDescent="0.25">
      <c r="A254" s="113" t="s">
        <v>647</v>
      </c>
      <c r="B254" s="107" t="s">
        <v>196</v>
      </c>
      <c r="C254" s="107" t="s">
        <v>201</v>
      </c>
      <c r="D254" s="107" t="s">
        <v>650</v>
      </c>
      <c r="E254" s="107" t="s">
        <v>58</v>
      </c>
      <c r="F254" s="108">
        <f>F255</f>
        <v>17.899999999999999</v>
      </c>
      <c r="G254" s="108">
        <f t="shared" ref="G254:H254" si="46">G255</f>
        <v>0</v>
      </c>
      <c r="H254" s="108">
        <f t="shared" si="46"/>
        <v>0</v>
      </c>
    </row>
    <row r="255" spans="1:8" ht="68.25" customHeight="1" x14ac:dyDescent="0.25">
      <c r="A255" s="113" t="s">
        <v>67</v>
      </c>
      <c r="B255" s="107" t="s">
        <v>196</v>
      </c>
      <c r="C255" s="107" t="s">
        <v>201</v>
      </c>
      <c r="D255" s="107" t="s">
        <v>650</v>
      </c>
      <c r="E255" s="107" t="s">
        <v>68</v>
      </c>
      <c r="F255" s="108">
        <f>F256</f>
        <v>17.899999999999999</v>
      </c>
      <c r="G255" s="108">
        <f>G256</f>
        <v>0</v>
      </c>
      <c r="H255" s="108">
        <f>H256</f>
        <v>0</v>
      </c>
    </row>
    <row r="256" spans="1:8" ht="18.75" customHeight="1" x14ac:dyDescent="0.25">
      <c r="A256" s="113" t="s">
        <v>192</v>
      </c>
      <c r="B256" s="107" t="s">
        <v>196</v>
      </c>
      <c r="C256" s="107" t="s">
        <v>201</v>
      </c>
      <c r="D256" s="107" t="s">
        <v>650</v>
      </c>
      <c r="E256" s="107" t="s">
        <v>193</v>
      </c>
      <c r="F256" s="108">
        <v>17.899999999999999</v>
      </c>
      <c r="G256" s="108">
        <v>0</v>
      </c>
      <c r="H256" s="108">
        <v>0</v>
      </c>
    </row>
    <row r="257" spans="1:8" ht="26.25" x14ac:dyDescent="0.25">
      <c r="A257" s="113" t="s">
        <v>77</v>
      </c>
      <c r="B257" s="107" t="s">
        <v>196</v>
      </c>
      <c r="C257" s="107" t="s">
        <v>201</v>
      </c>
      <c r="D257" s="107" t="s">
        <v>207</v>
      </c>
      <c r="E257" s="107" t="s">
        <v>78</v>
      </c>
      <c r="F257" s="108">
        <f>F258</f>
        <v>194.1</v>
      </c>
      <c r="G257" s="108">
        <f>G258</f>
        <v>0</v>
      </c>
      <c r="H257" s="108">
        <f>H258</f>
        <v>0</v>
      </c>
    </row>
    <row r="258" spans="1:8" ht="29.25" customHeight="1" x14ac:dyDescent="0.25">
      <c r="A258" s="113" t="s">
        <v>208</v>
      </c>
      <c r="B258" s="107" t="s">
        <v>196</v>
      </c>
      <c r="C258" s="107" t="s">
        <v>201</v>
      </c>
      <c r="D258" s="107" t="s">
        <v>207</v>
      </c>
      <c r="E258" s="107" t="s">
        <v>80</v>
      </c>
      <c r="F258" s="108">
        <v>194.1</v>
      </c>
      <c r="G258" s="108">
        <v>0</v>
      </c>
      <c r="H258" s="108">
        <v>0</v>
      </c>
    </row>
    <row r="259" spans="1:8" ht="26.25" hidden="1" x14ac:dyDescent="0.25">
      <c r="A259" s="113" t="s">
        <v>209</v>
      </c>
      <c r="B259" s="107" t="s">
        <v>196</v>
      </c>
      <c r="C259" s="107" t="s">
        <v>201</v>
      </c>
      <c r="D259" s="107" t="s">
        <v>210</v>
      </c>
      <c r="E259" s="107" t="s">
        <v>58</v>
      </c>
      <c r="F259" s="108">
        <f t="shared" ref="F259:H261" si="47">F260</f>
        <v>0</v>
      </c>
      <c r="G259" s="108">
        <f t="shared" si="47"/>
        <v>0</v>
      </c>
      <c r="H259" s="108">
        <f t="shared" si="47"/>
        <v>0</v>
      </c>
    </row>
    <row r="260" spans="1:8" ht="15" hidden="1" x14ac:dyDescent="0.25">
      <c r="A260" s="113" t="s">
        <v>134</v>
      </c>
      <c r="B260" s="107" t="s">
        <v>196</v>
      </c>
      <c r="C260" s="107" t="s">
        <v>201</v>
      </c>
      <c r="D260" s="107" t="s">
        <v>211</v>
      </c>
      <c r="E260" s="107" t="s">
        <v>58</v>
      </c>
      <c r="F260" s="108">
        <f t="shared" si="47"/>
        <v>0</v>
      </c>
      <c r="G260" s="108">
        <f t="shared" si="47"/>
        <v>0</v>
      </c>
      <c r="H260" s="108">
        <f t="shared" si="47"/>
        <v>0</v>
      </c>
    </row>
    <row r="261" spans="1:8" ht="26.25" hidden="1" x14ac:dyDescent="0.25">
      <c r="A261" s="113" t="s">
        <v>77</v>
      </c>
      <c r="B261" s="107" t="s">
        <v>196</v>
      </c>
      <c r="C261" s="107" t="s">
        <v>201</v>
      </c>
      <c r="D261" s="107" t="s">
        <v>211</v>
      </c>
      <c r="E261" s="107" t="s">
        <v>78</v>
      </c>
      <c r="F261" s="108">
        <f t="shared" si="47"/>
        <v>0</v>
      </c>
      <c r="G261" s="108">
        <f t="shared" si="47"/>
        <v>0</v>
      </c>
      <c r="H261" s="108">
        <f t="shared" si="47"/>
        <v>0</v>
      </c>
    </row>
    <row r="262" spans="1:8" ht="39" hidden="1" x14ac:dyDescent="0.25">
      <c r="A262" s="113" t="s">
        <v>79</v>
      </c>
      <c r="B262" s="107" t="s">
        <v>196</v>
      </c>
      <c r="C262" s="107" t="s">
        <v>201</v>
      </c>
      <c r="D262" s="107" t="s">
        <v>211</v>
      </c>
      <c r="E262" s="107" t="s">
        <v>80</v>
      </c>
      <c r="F262" s="108"/>
      <c r="G262" s="108"/>
      <c r="H262" s="108"/>
    </row>
    <row r="263" spans="1:8" ht="26.25" x14ac:dyDescent="0.25">
      <c r="A263" s="113" t="s">
        <v>209</v>
      </c>
      <c r="B263" s="107" t="s">
        <v>196</v>
      </c>
      <c r="C263" s="107" t="s">
        <v>201</v>
      </c>
      <c r="D263" s="107" t="s">
        <v>210</v>
      </c>
      <c r="E263" s="107" t="s">
        <v>58</v>
      </c>
      <c r="F263" s="108">
        <f t="shared" ref="F263:H265" si="48">F264</f>
        <v>49</v>
      </c>
      <c r="G263" s="108">
        <f t="shared" si="48"/>
        <v>0</v>
      </c>
      <c r="H263" s="108">
        <f t="shared" si="48"/>
        <v>0</v>
      </c>
    </row>
    <row r="264" spans="1:8" ht="15" x14ac:dyDescent="0.25">
      <c r="A264" s="113" t="s">
        <v>134</v>
      </c>
      <c r="B264" s="107" t="s">
        <v>196</v>
      </c>
      <c r="C264" s="107" t="s">
        <v>201</v>
      </c>
      <c r="D264" s="107" t="s">
        <v>211</v>
      </c>
      <c r="E264" s="107" t="s">
        <v>58</v>
      </c>
      <c r="F264" s="108">
        <f t="shared" si="48"/>
        <v>49</v>
      </c>
      <c r="G264" s="108">
        <f t="shared" si="48"/>
        <v>0</v>
      </c>
      <c r="H264" s="108">
        <f t="shared" si="48"/>
        <v>0</v>
      </c>
    </row>
    <row r="265" spans="1:8" ht="26.25" x14ac:dyDescent="0.25">
      <c r="A265" s="113" t="s">
        <v>77</v>
      </c>
      <c r="B265" s="107" t="s">
        <v>196</v>
      </c>
      <c r="C265" s="107" t="s">
        <v>201</v>
      </c>
      <c r="D265" s="107" t="s">
        <v>211</v>
      </c>
      <c r="E265" s="107" t="s">
        <v>78</v>
      </c>
      <c r="F265" s="108">
        <f t="shared" si="48"/>
        <v>49</v>
      </c>
      <c r="G265" s="108">
        <f t="shared" si="48"/>
        <v>0</v>
      </c>
      <c r="H265" s="108">
        <f t="shared" si="48"/>
        <v>0</v>
      </c>
    </row>
    <row r="266" spans="1:8" ht="29.25" customHeight="1" x14ac:dyDescent="0.25">
      <c r="A266" s="113" t="s">
        <v>79</v>
      </c>
      <c r="B266" s="107" t="s">
        <v>196</v>
      </c>
      <c r="C266" s="107" t="s">
        <v>201</v>
      </c>
      <c r="D266" s="107" t="s">
        <v>211</v>
      </c>
      <c r="E266" s="107" t="s">
        <v>80</v>
      </c>
      <c r="F266" s="108">
        <v>49</v>
      </c>
      <c r="G266" s="108">
        <v>0</v>
      </c>
      <c r="H266" s="108">
        <v>0</v>
      </c>
    </row>
    <row r="267" spans="1:8" ht="51.75" hidden="1" x14ac:dyDescent="0.25">
      <c r="A267" s="113" t="s">
        <v>212</v>
      </c>
      <c r="B267" s="107" t="s">
        <v>196</v>
      </c>
      <c r="C267" s="107" t="s">
        <v>201</v>
      </c>
      <c r="D267" s="107" t="s">
        <v>213</v>
      </c>
      <c r="E267" s="107" t="s">
        <v>58</v>
      </c>
      <c r="F267" s="108">
        <f t="shared" ref="F267:H268" si="49">F268</f>
        <v>0</v>
      </c>
      <c r="G267" s="108">
        <f t="shared" si="49"/>
        <v>0</v>
      </c>
      <c r="H267" s="108">
        <f t="shared" si="49"/>
        <v>0</v>
      </c>
    </row>
    <row r="268" spans="1:8" ht="26.25" hidden="1" x14ac:dyDescent="0.25">
      <c r="A268" s="113" t="s">
        <v>77</v>
      </c>
      <c r="B268" s="107" t="s">
        <v>196</v>
      </c>
      <c r="C268" s="107" t="s">
        <v>201</v>
      </c>
      <c r="D268" s="107" t="s">
        <v>214</v>
      </c>
      <c r="E268" s="107" t="s">
        <v>78</v>
      </c>
      <c r="F268" s="108">
        <f t="shared" si="49"/>
        <v>0</v>
      </c>
      <c r="G268" s="108">
        <f t="shared" si="49"/>
        <v>0</v>
      </c>
      <c r="H268" s="108">
        <f t="shared" si="49"/>
        <v>0</v>
      </c>
    </row>
    <row r="269" spans="1:8" ht="39" hidden="1" x14ac:dyDescent="0.25">
      <c r="A269" s="113" t="s">
        <v>79</v>
      </c>
      <c r="B269" s="107" t="s">
        <v>196</v>
      </c>
      <c r="C269" s="107" t="s">
        <v>201</v>
      </c>
      <c r="D269" s="107" t="s">
        <v>214</v>
      </c>
      <c r="E269" s="107" t="s">
        <v>80</v>
      </c>
      <c r="F269" s="108">
        <v>0</v>
      </c>
      <c r="G269" s="108">
        <v>0</v>
      </c>
      <c r="H269" s="108">
        <v>0</v>
      </c>
    </row>
    <row r="270" spans="1:8" ht="77.25" hidden="1" x14ac:dyDescent="0.25">
      <c r="A270" s="113" t="s">
        <v>215</v>
      </c>
      <c r="B270" s="107" t="s">
        <v>196</v>
      </c>
      <c r="C270" s="107" t="s">
        <v>201</v>
      </c>
      <c r="D270" s="107" t="s">
        <v>216</v>
      </c>
      <c r="E270" s="107" t="s">
        <v>58</v>
      </c>
      <c r="F270" s="108">
        <f>F271+F274</f>
        <v>0</v>
      </c>
      <c r="G270" s="108">
        <f>G271+G274</f>
        <v>0</v>
      </c>
      <c r="H270" s="108">
        <f>H271+H274</f>
        <v>0</v>
      </c>
    </row>
    <row r="271" spans="1:8" ht="15" hidden="1" x14ac:dyDescent="0.25">
      <c r="A271" s="113" t="s">
        <v>134</v>
      </c>
      <c r="B271" s="107" t="s">
        <v>196</v>
      </c>
      <c r="C271" s="107" t="s">
        <v>201</v>
      </c>
      <c r="D271" s="107" t="s">
        <v>217</v>
      </c>
      <c r="E271" s="107" t="s">
        <v>58</v>
      </c>
      <c r="F271" s="108">
        <f t="shared" ref="F271:H272" si="50">F272</f>
        <v>0</v>
      </c>
      <c r="G271" s="108">
        <f t="shared" si="50"/>
        <v>0</v>
      </c>
      <c r="H271" s="108">
        <f t="shared" si="50"/>
        <v>0</v>
      </c>
    </row>
    <row r="272" spans="1:8" ht="26.25" hidden="1" x14ac:dyDescent="0.25">
      <c r="A272" s="113" t="s">
        <v>77</v>
      </c>
      <c r="B272" s="107" t="s">
        <v>196</v>
      </c>
      <c r="C272" s="107" t="s">
        <v>201</v>
      </c>
      <c r="D272" s="107" t="s">
        <v>217</v>
      </c>
      <c r="E272" s="107" t="s">
        <v>78</v>
      </c>
      <c r="F272" s="108">
        <f t="shared" si="50"/>
        <v>0</v>
      </c>
      <c r="G272" s="108">
        <f t="shared" si="50"/>
        <v>0</v>
      </c>
      <c r="H272" s="108">
        <f t="shared" si="50"/>
        <v>0</v>
      </c>
    </row>
    <row r="273" spans="1:8" ht="39" hidden="1" x14ac:dyDescent="0.25">
      <c r="A273" s="113" t="s">
        <v>79</v>
      </c>
      <c r="B273" s="107" t="s">
        <v>196</v>
      </c>
      <c r="C273" s="107" t="s">
        <v>201</v>
      </c>
      <c r="D273" s="107" t="s">
        <v>217</v>
      </c>
      <c r="E273" s="107" t="s">
        <v>80</v>
      </c>
      <c r="F273" s="108"/>
      <c r="G273" s="108"/>
      <c r="H273" s="108"/>
    </row>
    <row r="274" spans="1:8" ht="29.25" hidden="1" customHeight="1" x14ac:dyDescent="0.25">
      <c r="A274" s="113" t="s">
        <v>218</v>
      </c>
      <c r="B274" s="107" t="s">
        <v>196</v>
      </c>
      <c r="C274" s="107" t="s">
        <v>201</v>
      </c>
      <c r="D274" s="107" t="s">
        <v>219</v>
      </c>
      <c r="E274" s="107" t="s">
        <v>58</v>
      </c>
      <c r="F274" s="108">
        <f t="shared" ref="F274:H275" si="51">F275</f>
        <v>0</v>
      </c>
      <c r="G274" s="108">
        <f t="shared" si="51"/>
        <v>0</v>
      </c>
      <c r="H274" s="108">
        <f t="shared" si="51"/>
        <v>0</v>
      </c>
    </row>
    <row r="275" spans="1:8" s="30" customFormat="1" ht="29.25" hidden="1" customHeight="1" x14ac:dyDescent="0.25">
      <c r="A275" s="113" t="s">
        <v>77</v>
      </c>
      <c r="B275" s="107" t="s">
        <v>196</v>
      </c>
      <c r="C275" s="107" t="s">
        <v>201</v>
      </c>
      <c r="D275" s="107" t="s">
        <v>219</v>
      </c>
      <c r="E275" s="107" t="s">
        <v>78</v>
      </c>
      <c r="F275" s="108">
        <f t="shared" si="51"/>
        <v>0</v>
      </c>
      <c r="G275" s="108">
        <f t="shared" si="51"/>
        <v>0</v>
      </c>
      <c r="H275" s="108">
        <f t="shared" si="51"/>
        <v>0</v>
      </c>
    </row>
    <row r="276" spans="1:8" s="30" customFormat="1" ht="39" hidden="1" x14ac:dyDescent="0.25">
      <c r="A276" s="113" t="s">
        <v>79</v>
      </c>
      <c r="B276" s="107" t="s">
        <v>196</v>
      </c>
      <c r="C276" s="107" t="s">
        <v>201</v>
      </c>
      <c r="D276" s="107" t="s">
        <v>219</v>
      </c>
      <c r="E276" s="107" t="s">
        <v>80</v>
      </c>
      <c r="F276" s="108">
        <f>5000-5000</f>
        <v>0</v>
      </c>
      <c r="G276" s="108">
        <f>5000-5000</f>
        <v>0</v>
      </c>
      <c r="H276" s="108">
        <f>5000-5000</f>
        <v>0</v>
      </c>
    </row>
    <row r="277" spans="1:8" s="30" customFormat="1" ht="39" hidden="1" x14ac:dyDescent="0.25">
      <c r="A277" s="113" t="s">
        <v>159</v>
      </c>
      <c r="B277" s="107" t="s">
        <v>196</v>
      </c>
      <c r="C277" s="107" t="s">
        <v>201</v>
      </c>
      <c r="D277" s="107" t="s">
        <v>160</v>
      </c>
      <c r="E277" s="107" t="s">
        <v>58</v>
      </c>
      <c r="F277" s="108">
        <f>F278+F282</f>
        <v>0</v>
      </c>
      <c r="G277" s="108">
        <f>G278+G282</f>
        <v>0</v>
      </c>
      <c r="H277" s="108">
        <f>H278+H282</f>
        <v>0</v>
      </c>
    </row>
    <row r="278" spans="1:8" s="30" customFormat="1" ht="53.25" hidden="1" customHeight="1" x14ac:dyDescent="0.25">
      <c r="A278" s="113" t="s">
        <v>220</v>
      </c>
      <c r="B278" s="107" t="s">
        <v>196</v>
      </c>
      <c r="C278" s="107" t="s">
        <v>201</v>
      </c>
      <c r="D278" s="107" t="s">
        <v>221</v>
      </c>
      <c r="E278" s="107" t="s">
        <v>58</v>
      </c>
      <c r="F278" s="108">
        <f t="shared" ref="F278:H280" si="52">F279</f>
        <v>0</v>
      </c>
      <c r="G278" s="108">
        <f t="shared" si="52"/>
        <v>0</v>
      </c>
      <c r="H278" s="108">
        <f t="shared" si="52"/>
        <v>0</v>
      </c>
    </row>
    <row r="279" spans="1:8" s="30" customFormat="1" ht="15" hidden="1" x14ac:dyDescent="0.25">
      <c r="A279" s="113" t="s">
        <v>134</v>
      </c>
      <c r="B279" s="107" t="s">
        <v>196</v>
      </c>
      <c r="C279" s="107" t="s">
        <v>201</v>
      </c>
      <c r="D279" s="107" t="s">
        <v>222</v>
      </c>
      <c r="E279" s="107" t="s">
        <v>58</v>
      </c>
      <c r="F279" s="108">
        <f t="shared" si="52"/>
        <v>0</v>
      </c>
      <c r="G279" s="108">
        <f t="shared" si="52"/>
        <v>0</v>
      </c>
      <c r="H279" s="108">
        <f t="shared" si="52"/>
        <v>0</v>
      </c>
    </row>
    <row r="280" spans="1:8" s="30" customFormat="1" ht="26.25" hidden="1" x14ac:dyDescent="0.25">
      <c r="A280" s="113" t="s">
        <v>77</v>
      </c>
      <c r="B280" s="107" t="s">
        <v>196</v>
      </c>
      <c r="C280" s="107" t="s">
        <v>201</v>
      </c>
      <c r="D280" s="107" t="s">
        <v>222</v>
      </c>
      <c r="E280" s="107" t="s">
        <v>78</v>
      </c>
      <c r="F280" s="108">
        <f t="shared" si="52"/>
        <v>0</v>
      </c>
      <c r="G280" s="108">
        <f t="shared" si="52"/>
        <v>0</v>
      </c>
      <c r="H280" s="108">
        <f t="shared" si="52"/>
        <v>0</v>
      </c>
    </row>
    <row r="281" spans="1:8" s="30" customFormat="1" ht="39" hidden="1" x14ac:dyDescent="0.25">
      <c r="A281" s="113" t="s">
        <v>79</v>
      </c>
      <c r="B281" s="107" t="s">
        <v>196</v>
      </c>
      <c r="C281" s="107" t="s">
        <v>201</v>
      </c>
      <c r="D281" s="107" t="s">
        <v>222</v>
      </c>
      <c r="E281" s="107" t="s">
        <v>80</v>
      </c>
      <c r="F281" s="108">
        <v>0</v>
      </c>
      <c r="G281" s="108">
        <v>0</v>
      </c>
      <c r="H281" s="108">
        <v>0</v>
      </c>
    </row>
    <row r="282" spans="1:8" s="30" customFormat="1" ht="46.5" hidden="1" customHeight="1" x14ac:dyDescent="0.25">
      <c r="A282" s="113" t="s">
        <v>223</v>
      </c>
      <c r="B282" s="107" t="s">
        <v>196</v>
      </c>
      <c r="C282" s="107" t="s">
        <v>201</v>
      </c>
      <c r="D282" s="107" t="s">
        <v>224</v>
      </c>
      <c r="E282" s="107" t="s">
        <v>58</v>
      </c>
      <c r="F282" s="108">
        <f t="shared" ref="F282:H284" si="53">F283</f>
        <v>0</v>
      </c>
      <c r="G282" s="108">
        <f t="shared" si="53"/>
        <v>0</v>
      </c>
      <c r="H282" s="108">
        <f t="shared" si="53"/>
        <v>0</v>
      </c>
    </row>
    <row r="283" spans="1:8" s="30" customFormat="1" ht="15" hidden="1" x14ac:dyDescent="0.25">
      <c r="A283" s="113" t="s">
        <v>134</v>
      </c>
      <c r="B283" s="107" t="s">
        <v>196</v>
      </c>
      <c r="C283" s="107" t="s">
        <v>201</v>
      </c>
      <c r="D283" s="107" t="s">
        <v>225</v>
      </c>
      <c r="E283" s="107" t="s">
        <v>58</v>
      </c>
      <c r="F283" s="108">
        <f t="shared" si="53"/>
        <v>0</v>
      </c>
      <c r="G283" s="108">
        <f t="shared" si="53"/>
        <v>0</v>
      </c>
      <c r="H283" s="108">
        <f t="shared" si="53"/>
        <v>0</v>
      </c>
    </row>
    <row r="284" spans="1:8" s="30" customFormat="1" ht="26.25" hidden="1" x14ac:dyDescent="0.25">
      <c r="A284" s="113" t="s">
        <v>77</v>
      </c>
      <c r="B284" s="107" t="s">
        <v>196</v>
      </c>
      <c r="C284" s="107" t="s">
        <v>201</v>
      </c>
      <c r="D284" s="107" t="s">
        <v>225</v>
      </c>
      <c r="E284" s="107" t="s">
        <v>78</v>
      </c>
      <c r="F284" s="108">
        <f t="shared" si="53"/>
        <v>0</v>
      </c>
      <c r="G284" s="108">
        <f t="shared" si="53"/>
        <v>0</v>
      </c>
      <c r="H284" s="108">
        <f t="shared" si="53"/>
        <v>0</v>
      </c>
    </row>
    <row r="285" spans="1:8" s="30" customFormat="1" ht="39" hidden="1" x14ac:dyDescent="0.25">
      <c r="A285" s="113" t="s">
        <v>79</v>
      </c>
      <c r="B285" s="107" t="s">
        <v>196</v>
      </c>
      <c r="C285" s="107" t="s">
        <v>201</v>
      </c>
      <c r="D285" s="107" t="s">
        <v>225</v>
      </c>
      <c r="E285" s="107" t="s">
        <v>80</v>
      </c>
      <c r="F285" s="108">
        <v>0</v>
      </c>
      <c r="G285" s="108">
        <v>0</v>
      </c>
      <c r="H285" s="108">
        <v>0</v>
      </c>
    </row>
    <row r="286" spans="1:8" s="30" customFormat="1" ht="46.5" customHeight="1" x14ac:dyDescent="0.25">
      <c r="A286" s="113" t="s">
        <v>159</v>
      </c>
      <c r="B286" s="107" t="s">
        <v>196</v>
      </c>
      <c r="C286" s="107" t="s">
        <v>201</v>
      </c>
      <c r="D286" s="107" t="s">
        <v>160</v>
      </c>
      <c r="E286" s="107" t="s">
        <v>58</v>
      </c>
      <c r="F286" s="108">
        <f>F287+F291</f>
        <v>512</v>
      </c>
      <c r="G286" s="108">
        <f t="shared" ref="G286:H286" si="54">G287+G291</f>
        <v>0</v>
      </c>
      <c r="H286" s="108">
        <f t="shared" si="54"/>
        <v>0</v>
      </c>
    </row>
    <row r="287" spans="1:8" s="30" customFormat="1" ht="81.75" customHeight="1" x14ac:dyDescent="0.25">
      <c r="A287" s="113" t="s">
        <v>220</v>
      </c>
      <c r="B287" s="107" t="s">
        <v>196</v>
      </c>
      <c r="C287" s="107" t="s">
        <v>201</v>
      </c>
      <c r="D287" s="107" t="s">
        <v>221</v>
      </c>
      <c r="E287" s="107" t="s">
        <v>58</v>
      </c>
      <c r="F287" s="108">
        <f>F288</f>
        <v>463</v>
      </c>
      <c r="G287" s="108">
        <f t="shared" ref="G287:H289" si="55">G288</f>
        <v>0</v>
      </c>
      <c r="H287" s="108">
        <f t="shared" si="55"/>
        <v>0</v>
      </c>
    </row>
    <row r="288" spans="1:8" s="30" customFormat="1" ht="15" x14ac:dyDescent="0.25">
      <c r="A288" s="113" t="s">
        <v>134</v>
      </c>
      <c r="B288" s="107" t="s">
        <v>196</v>
      </c>
      <c r="C288" s="107" t="s">
        <v>201</v>
      </c>
      <c r="D288" s="107" t="s">
        <v>222</v>
      </c>
      <c r="E288" s="107" t="s">
        <v>58</v>
      </c>
      <c r="F288" s="108">
        <f>F289</f>
        <v>463</v>
      </c>
      <c r="G288" s="108">
        <f t="shared" si="55"/>
        <v>0</v>
      </c>
      <c r="H288" s="108">
        <f t="shared" si="55"/>
        <v>0</v>
      </c>
    </row>
    <row r="289" spans="1:8" s="30" customFormat="1" ht="26.25" x14ac:dyDescent="0.25">
      <c r="A289" s="113" t="s">
        <v>77</v>
      </c>
      <c r="B289" s="107" t="s">
        <v>196</v>
      </c>
      <c r="C289" s="107" t="s">
        <v>201</v>
      </c>
      <c r="D289" s="107" t="s">
        <v>222</v>
      </c>
      <c r="E289" s="107" t="s">
        <v>78</v>
      </c>
      <c r="F289" s="108">
        <f>F290</f>
        <v>463</v>
      </c>
      <c r="G289" s="108">
        <f t="shared" si="55"/>
        <v>0</v>
      </c>
      <c r="H289" s="108">
        <f t="shared" si="55"/>
        <v>0</v>
      </c>
    </row>
    <row r="290" spans="1:8" s="30" customFormat="1" ht="39" x14ac:dyDescent="0.25">
      <c r="A290" s="113" t="s">
        <v>79</v>
      </c>
      <c r="B290" s="107" t="s">
        <v>196</v>
      </c>
      <c r="C290" s="107" t="s">
        <v>201</v>
      </c>
      <c r="D290" s="107" t="s">
        <v>222</v>
      </c>
      <c r="E290" s="107" t="s">
        <v>80</v>
      </c>
      <c r="F290" s="108">
        <v>463</v>
      </c>
      <c r="G290" s="108">
        <v>0</v>
      </c>
      <c r="H290" s="108">
        <v>0</v>
      </c>
    </row>
    <row r="291" spans="1:8" s="30" customFormat="1" ht="42" customHeight="1" x14ac:dyDescent="0.25">
      <c r="A291" s="113" t="s">
        <v>223</v>
      </c>
      <c r="B291" s="107" t="s">
        <v>196</v>
      </c>
      <c r="C291" s="107" t="s">
        <v>201</v>
      </c>
      <c r="D291" s="107" t="s">
        <v>224</v>
      </c>
      <c r="E291" s="107" t="s">
        <v>58</v>
      </c>
      <c r="F291" s="108">
        <f>F292</f>
        <v>49</v>
      </c>
      <c r="G291" s="108">
        <f t="shared" ref="G291:H293" si="56">G292</f>
        <v>0</v>
      </c>
      <c r="H291" s="108">
        <f t="shared" si="56"/>
        <v>0</v>
      </c>
    </row>
    <row r="292" spans="1:8" s="30" customFormat="1" ht="15" x14ac:dyDescent="0.25">
      <c r="A292" s="113" t="s">
        <v>134</v>
      </c>
      <c r="B292" s="107" t="s">
        <v>196</v>
      </c>
      <c r="C292" s="107" t="s">
        <v>201</v>
      </c>
      <c r="D292" s="107" t="s">
        <v>225</v>
      </c>
      <c r="E292" s="107" t="s">
        <v>58</v>
      </c>
      <c r="F292" s="108">
        <f>F293</f>
        <v>49</v>
      </c>
      <c r="G292" s="108">
        <f t="shared" si="56"/>
        <v>0</v>
      </c>
      <c r="H292" s="108">
        <f t="shared" si="56"/>
        <v>0</v>
      </c>
    </row>
    <row r="293" spans="1:8" s="30" customFormat="1" ht="26.25" x14ac:dyDescent="0.25">
      <c r="A293" s="113" t="s">
        <v>77</v>
      </c>
      <c r="B293" s="107" t="s">
        <v>196</v>
      </c>
      <c r="C293" s="107" t="s">
        <v>201</v>
      </c>
      <c r="D293" s="107" t="s">
        <v>225</v>
      </c>
      <c r="E293" s="107" t="s">
        <v>78</v>
      </c>
      <c r="F293" s="108">
        <f>F294</f>
        <v>49</v>
      </c>
      <c r="G293" s="108">
        <f t="shared" si="56"/>
        <v>0</v>
      </c>
      <c r="H293" s="108">
        <f t="shared" si="56"/>
        <v>0</v>
      </c>
    </row>
    <row r="294" spans="1:8" s="30" customFormat="1" ht="33" customHeight="1" x14ac:dyDescent="0.25">
      <c r="A294" s="113" t="s">
        <v>79</v>
      </c>
      <c r="B294" s="107" t="s">
        <v>196</v>
      </c>
      <c r="C294" s="107" t="s">
        <v>201</v>
      </c>
      <c r="D294" s="107" t="s">
        <v>225</v>
      </c>
      <c r="E294" s="107" t="s">
        <v>80</v>
      </c>
      <c r="F294" s="108">
        <v>49</v>
      </c>
      <c r="G294" s="108">
        <v>0</v>
      </c>
      <c r="H294" s="108">
        <v>0</v>
      </c>
    </row>
    <row r="295" spans="1:8" s="30" customFormat="1" ht="51.75" x14ac:dyDescent="0.25">
      <c r="A295" s="113" t="s">
        <v>749</v>
      </c>
      <c r="B295" s="107" t="s">
        <v>196</v>
      </c>
      <c r="C295" s="107" t="s">
        <v>201</v>
      </c>
      <c r="D295" s="107" t="s">
        <v>746</v>
      </c>
      <c r="E295" s="107" t="s">
        <v>58</v>
      </c>
      <c r="F295" s="108">
        <f>F296</f>
        <v>0</v>
      </c>
      <c r="G295" s="108">
        <f>G296+G301+G304</f>
        <v>2262.5</v>
      </c>
      <c r="H295" s="108">
        <f>H296+H301+H304</f>
        <v>2251.5</v>
      </c>
    </row>
    <row r="296" spans="1:8" s="30" customFormat="1" ht="26.25" x14ac:dyDescent="0.25">
      <c r="A296" s="113" t="s">
        <v>190</v>
      </c>
      <c r="B296" s="107" t="s">
        <v>196</v>
      </c>
      <c r="C296" s="107" t="s">
        <v>201</v>
      </c>
      <c r="D296" s="107" t="s">
        <v>801</v>
      </c>
      <c r="E296" s="107" t="s">
        <v>58</v>
      </c>
      <c r="F296" s="108">
        <f>F297+F299+F302</f>
        <v>0</v>
      </c>
      <c r="G296" s="108">
        <f>G297+G299</f>
        <v>2209.5</v>
      </c>
      <c r="H296" s="108">
        <f>H297+H299</f>
        <v>2198.5</v>
      </c>
    </row>
    <row r="297" spans="1:8" s="30" customFormat="1" ht="64.5" x14ac:dyDescent="0.25">
      <c r="A297" s="113" t="s">
        <v>67</v>
      </c>
      <c r="B297" s="107" t="s">
        <v>196</v>
      </c>
      <c r="C297" s="107" t="s">
        <v>201</v>
      </c>
      <c r="D297" s="107" t="s">
        <v>801</v>
      </c>
      <c r="E297" s="107" t="s">
        <v>68</v>
      </c>
      <c r="F297" s="108">
        <f>F298</f>
        <v>0</v>
      </c>
      <c r="G297" s="108">
        <f>G298</f>
        <v>2198.5</v>
      </c>
      <c r="H297" s="108">
        <f>H298</f>
        <v>2198.5</v>
      </c>
    </row>
    <row r="298" spans="1:8" s="30" customFormat="1" ht="20.25" customHeight="1" x14ac:dyDescent="0.25">
      <c r="A298" s="113" t="s">
        <v>192</v>
      </c>
      <c r="B298" s="107" t="s">
        <v>196</v>
      </c>
      <c r="C298" s="107" t="s">
        <v>201</v>
      </c>
      <c r="D298" s="107" t="s">
        <v>801</v>
      </c>
      <c r="E298" s="107" t="s">
        <v>193</v>
      </c>
      <c r="F298" s="108">
        <v>0</v>
      </c>
      <c r="G298" s="108">
        <v>2198.5</v>
      </c>
      <c r="H298" s="108">
        <v>2198.5</v>
      </c>
    </row>
    <row r="299" spans="1:8" s="30" customFormat="1" ht="26.25" x14ac:dyDescent="0.25">
      <c r="A299" s="113" t="s">
        <v>77</v>
      </c>
      <c r="B299" s="107" t="s">
        <v>196</v>
      </c>
      <c r="C299" s="107" t="s">
        <v>201</v>
      </c>
      <c r="D299" s="107" t="s">
        <v>801</v>
      </c>
      <c r="E299" s="107" t="s">
        <v>78</v>
      </c>
      <c r="F299" s="108">
        <f>F300</f>
        <v>0</v>
      </c>
      <c r="G299" s="108">
        <f>G300</f>
        <v>11</v>
      </c>
      <c r="H299" s="108">
        <f>H300</f>
        <v>0</v>
      </c>
    </row>
    <row r="300" spans="1:8" s="30" customFormat="1" ht="32.25" customHeight="1" x14ac:dyDescent="0.25">
      <c r="A300" s="113" t="s">
        <v>79</v>
      </c>
      <c r="B300" s="107" t="s">
        <v>196</v>
      </c>
      <c r="C300" s="107" t="s">
        <v>201</v>
      </c>
      <c r="D300" s="107" t="s">
        <v>801</v>
      </c>
      <c r="E300" s="107" t="s">
        <v>80</v>
      </c>
      <c r="F300" s="108">
        <v>0</v>
      </c>
      <c r="G300" s="108">
        <v>11</v>
      </c>
      <c r="H300" s="108">
        <v>0</v>
      </c>
    </row>
    <row r="301" spans="1:8" s="30" customFormat="1" ht="51.75" x14ac:dyDescent="0.25">
      <c r="A301" s="113" t="s">
        <v>188</v>
      </c>
      <c r="B301" s="107" t="s">
        <v>196</v>
      </c>
      <c r="C301" s="107" t="s">
        <v>201</v>
      </c>
      <c r="D301" s="107" t="s">
        <v>802</v>
      </c>
      <c r="E301" s="107" t="s">
        <v>58</v>
      </c>
      <c r="F301" s="108">
        <v>0</v>
      </c>
      <c r="G301" s="108">
        <f>G302</f>
        <v>4</v>
      </c>
      <c r="H301" s="108">
        <f>H302</f>
        <v>4</v>
      </c>
    </row>
    <row r="302" spans="1:8" s="30" customFormat="1" ht="15" x14ac:dyDescent="0.25">
      <c r="A302" s="113" t="s">
        <v>81</v>
      </c>
      <c r="B302" s="107" t="s">
        <v>196</v>
      </c>
      <c r="C302" s="107" t="s">
        <v>201</v>
      </c>
      <c r="D302" s="107" t="s">
        <v>802</v>
      </c>
      <c r="E302" s="107" t="s">
        <v>82</v>
      </c>
      <c r="F302" s="108">
        <f>F303</f>
        <v>0</v>
      </c>
      <c r="G302" s="108">
        <f>G303</f>
        <v>4</v>
      </c>
      <c r="H302" s="108">
        <f>H303</f>
        <v>4</v>
      </c>
    </row>
    <row r="303" spans="1:8" s="30" customFormat="1" ht="15" x14ac:dyDescent="0.25">
      <c r="A303" s="113" t="s">
        <v>83</v>
      </c>
      <c r="B303" s="107" t="s">
        <v>196</v>
      </c>
      <c r="C303" s="107" t="s">
        <v>201</v>
      </c>
      <c r="D303" s="107" t="s">
        <v>802</v>
      </c>
      <c r="E303" s="107" t="s">
        <v>84</v>
      </c>
      <c r="F303" s="108">
        <v>0</v>
      </c>
      <c r="G303" s="108">
        <v>4</v>
      </c>
      <c r="H303" s="108">
        <v>4</v>
      </c>
    </row>
    <row r="304" spans="1:8" s="30" customFormat="1" ht="15" x14ac:dyDescent="0.25">
      <c r="A304" s="113" t="s">
        <v>134</v>
      </c>
      <c r="B304" s="107" t="s">
        <v>196</v>
      </c>
      <c r="C304" s="107" t="s">
        <v>201</v>
      </c>
      <c r="D304" s="107" t="s">
        <v>747</v>
      </c>
      <c r="E304" s="107" t="s">
        <v>58</v>
      </c>
      <c r="F304" s="108">
        <v>0</v>
      </c>
      <c r="G304" s="108">
        <f>G305</f>
        <v>49</v>
      </c>
      <c r="H304" s="108">
        <f>H305</f>
        <v>49</v>
      </c>
    </row>
    <row r="305" spans="1:8" s="30" customFormat="1" ht="26.25" x14ac:dyDescent="0.25">
      <c r="A305" s="113" t="s">
        <v>77</v>
      </c>
      <c r="B305" s="107" t="s">
        <v>196</v>
      </c>
      <c r="C305" s="107" t="s">
        <v>201</v>
      </c>
      <c r="D305" s="107" t="s">
        <v>747</v>
      </c>
      <c r="E305" s="107" t="s">
        <v>78</v>
      </c>
      <c r="F305" s="108">
        <v>0</v>
      </c>
      <c r="G305" s="108">
        <f>G306</f>
        <v>49</v>
      </c>
      <c r="H305" s="108">
        <f>H306</f>
        <v>49</v>
      </c>
    </row>
    <row r="306" spans="1:8" s="30" customFormat="1" ht="32.25" customHeight="1" x14ac:dyDescent="0.25">
      <c r="A306" s="113" t="s">
        <v>79</v>
      </c>
      <c r="B306" s="107" t="s">
        <v>196</v>
      </c>
      <c r="C306" s="107" t="s">
        <v>201</v>
      </c>
      <c r="D306" s="107" t="s">
        <v>747</v>
      </c>
      <c r="E306" s="107" t="s">
        <v>80</v>
      </c>
      <c r="F306" s="108">
        <v>0</v>
      </c>
      <c r="G306" s="108">
        <v>49</v>
      </c>
      <c r="H306" s="108">
        <v>49</v>
      </c>
    </row>
    <row r="307" spans="1:8" s="31" customFormat="1" ht="15" x14ac:dyDescent="0.25">
      <c r="A307" s="113" t="s">
        <v>226</v>
      </c>
      <c r="B307" s="107" t="s">
        <v>72</v>
      </c>
      <c r="C307" s="107" t="s">
        <v>56</v>
      </c>
      <c r="D307" s="107" t="s">
        <v>57</v>
      </c>
      <c r="E307" s="107" t="s">
        <v>58</v>
      </c>
      <c r="F307" s="108">
        <f>F308+F317+F362</f>
        <v>5934.7999999999993</v>
      </c>
      <c r="G307" s="108">
        <f>G308+G317+G362</f>
        <v>3384.2999999999997</v>
      </c>
      <c r="H307" s="108">
        <f>H308+H317+H362</f>
        <v>2166.7999999999997</v>
      </c>
    </row>
    <row r="308" spans="1:8" s="32" customFormat="1" ht="15" x14ac:dyDescent="0.25">
      <c r="A308" s="113" t="s">
        <v>227</v>
      </c>
      <c r="B308" s="107" t="s">
        <v>72</v>
      </c>
      <c r="C308" s="107" t="s">
        <v>101</v>
      </c>
      <c r="D308" s="107" t="s">
        <v>57</v>
      </c>
      <c r="E308" s="107" t="s">
        <v>58</v>
      </c>
      <c r="F308" s="108">
        <f t="shared" ref="F308:H309" si="57">F309</f>
        <v>48.7</v>
      </c>
      <c r="G308" s="108">
        <f t="shared" si="57"/>
        <v>48.7</v>
      </c>
      <c r="H308" s="108">
        <f t="shared" si="57"/>
        <v>48.7</v>
      </c>
    </row>
    <row r="309" spans="1:8" s="32" customFormat="1" ht="31.5" customHeight="1" x14ac:dyDescent="0.25">
      <c r="A309" s="113" t="s">
        <v>61</v>
      </c>
      <c r="B309" s="107" t="s">
        <v>72</v>
      </c>
      <c r="C309" s="107" t="s">
        <v>101</v>
      </c>
      <c r="D309" s="107" t="s">
        <v>62</v>
      </c>
      <c r="E309" s="107" t="s">
        <v>58</v>
      </c>
      <c r="F309" s="108">
        <f t="shared" si="57"/>
        <v>48.7</v>
      </c>
      <c r="G309" s="108">
        <f t="shared" si="57"/>
        <v>48.7</v>
      </c>
      <c r="H309" s="108">
        <f t="shared" si="57"/>
        <v>48.7</v>
      </c>
    </row>
    <row r="310" spans="1:8" s="32" customFormat="1" ht="28.5" customHeight="1" x14ac:dyDescent="0.25">
      <c r="A310" s="113" t="s">
        <v>63</v>
      </c>
      <c r="B310" s="107" t="s">
        <v>72</v>
      </c>
      <c r="C310" s="107" t="s">
        <v>101</v>
      </c>
      <c r="D310" s="107" t="s">
        <v>64</v>
      </c>
      <c r="E310" s="107" t="s">
        <v>58</v>
      </c>
      <c r="F310" s="108">
        <f>F314</f>
        <v>48.7</v>
      </c>
      <c r="G310" s="108">
        <f>G314</f>
        <v>48.7</v>
      </c>
      <c r="H310" s="108">
        <f>H314</f>
        <v>48.7</v>
      </c>
    </row>
    <row r="311" spans="1:8" s="32" customFormat="1" ht="30.75" hidden="1" customHeight="1" x14ac:dyDescent="0.25">
      <c r="A311" s="113" t="s">
        <v>228</v>
      </c>
      <c r="B311" s="107" t="s">
        <v>72</v>
      </c>
      <c r="C311" s="107" t="s">
        <v>101</v>
      </c>
      <c r="D311" s="107" t="s">
        <v>229</v>
      </c>
      <c r="E311" s="107" t="s">
        <v>58</v>
      </c>
      <c r="F311" s="108">
        <f t="shared" ref="F311:H312" si="58">F312</f>
        <v>0</v>
      </c>
      <c r="G311" s="108">
        <f t="shared" si="58"/>
        <v>0</v>
      </c>
      <c r="H311" s="108">
        <f t="shared" si="58"/>
        <v>0</v>
      </c>
    </row>
    <row r="312" spans="1:8" s="32" customFormat="1" ht="26.25" hidden="1" x14ac:dyDescent="0.25">
      <c r="A312" s="113" t="s">
        <v>77</v>
      </c>
      <c r="B312" s="107" t="s">
        <v>72</v>
      </c>
      <c r="C312" s="107" t="s">
        <v>101</v>
      </c>
      <c r="D312" s="107" t="s">
        <v>229</v>
      </c>
      <c r="E312" s="107" t="s">
        <v>78</v>
      </c>
      <c r="F312" s="108">
        <f t="shared" si="58"/>
        <v>0</v>
      </c>
      <c r="G312" s="108">
        <f t="shared" si="58"/>
        <v>0</v>
      </c>
      <c r="H312" s="108">
        <f t="shared" si="58"/>
        <v>0</v>
      </c>
    </row>
    <row r="313" spans="1:8" s="32" customFormat="1" ht="39" hidden="1" x14ac:dyDescent="0.25">
      <c r="A313" s="113" t="s">
        <v>79</v>
      </c>
      <c r="B313" s="107" t="s">
        <v>72</v>
      </c>
      <c r="C313" s="107" t="s">
        <v>101</v>
      </c>
      <c r="D313" s="107" t="s">
        <v>229</v>
      </c>
      <c r="E313" s="107" t="s">
        <v>80</v>
      </c>
      <c r="F313" s="108"/>
      <c r="G313" s="108"/>
      <c r="H313" s="108"/>
    </row>
    <row r="314" spans="1:8" s="32" customFormat="1" ht="26.25" x14ac:dyDescent="0.25">
      <c r="A314" s="113" t="s">
        <v>230</v>
      </c>
      <c r="B314" s="107" t="s">
        <v>72</v>
      </c>
      <c r="C314" s="107" t="s">
        <v>101</v>
      </c>
      <c r="D314" s="107" t="s">
        <v>231</v>
      </c>
      <c r="E314" s="107" t="s">
        <v>58</v>
      </c>
      <c r="F314" s="108">
        <f t="shared" ref="F314:H315" si="59">F315</f>
        <v>48.7</v>
      </c>
      <c r="G314" s="108">
        <f t="shared" si="59"/>
        <v>48.7</v>
      </c>
      <c r="H314" s="108">
        <f t="shared" si="59"/>
        <v>48.7</v>
      </c>
    </row>
    <row r="315" spans="1:8" s="32" customFormat="1" ht="26.25" x14ac:dyDescent="0.25">
      <c r="A315" s="113" t="s">
        <v>77</v>
      </c>
      <c r="B315" s="107" t="s">
        <v>72</v>
      </c>
      <c r="C315" s="107" t="s">
        <v>101</v>
      </c>
      <c r="D315" s="107" t="s">
        <v>231</v>
      </c>
      <c r="E315" s="107" t="s">
        <v>78</v>
      </c>
      <c r="F315" s="108">
        <f>F316</f>
        <v>48.7</v>
      </c>
      <c r="G315" s="108">
        <f t="shared" si="59"/>
        <v>48.7</v>
      </c>
      <c r="H315" s="108">
        <f t="shared" si="59"/>
        <v>48.7</v>
      </c>
    </row>
    <row r="316" spans="1:8" s="31" customFormat="1" ht="34.5" customHeight="1" x14ac:dyDescent="0.25">
      <c r="A316" s="113" t="s">
        <v>79</v>
      </c>
      <c r="B316" s="107" t="s">
        <v>72</v>
      </c>
      <c r="C316" s="107" t="s">
        <v>101</v>
      </c>
      <c r="D316" s="107" t="s">
        <v>231</v>
      </c>
      <c r="E316" s="107" t="s">
        <v>80</v>
      </c>
      <c r="F316" s="108">
        <v>48.7</v>
      </c>
      <c r="G316" s="108">
        <v>48.7</v>
      </c>
      <c r="H316" s="108">
        <v>48.7</v>
      </c>
    </row>
    <row r="317" spans="1:8" s="31" customFormat="1" ht="15" x14ac:dyDescent="0.25">
      <c r="A317" s="113" t="s">
        <v>232</v>
      </c>
      <c r="B317" s="107" t="s">
        <v>72</v>
      </c>
      <c r="C317" s="107" t="s">
        <v>201</v>
      </c>
      <c r="D317" s="107" t="s">
        <v>57</v>
      </c>
      <c r="E317" s="107" t="s">
        <v>58</v>
      </c>
      <c r="F317" s="108">
        <f>F321+F330+F357+F348+F353</f>
        <v>5686.0999999999995</v>
      </c>
      <c r="G317" s="108">
        <f>G321+G330+G357+G348+G353</f>
        <v>3135.6</v>
      </c>
      <c r="H317" s="108">
        <f t="shared" ref="H317" si="60">H321+H330+H357+H348+H353</f>
        <v>2058.1</v>
      </c>
    </row>
    <row r="318" spans="1:8" s="31" customFormat="1" ht="31.5" hidden="1" customHeight="1" x14ac:dyDescent="0.25">
      <c r="A318" s="113" t="s">
        <v>233</v>
      </c>
      <c r="B318" s="107" t="s">
        <v>72</v>
      </c>
      <c r="C318" s="107" t="s">
        <v>201</v>
      </c>
      <c r="D318" s="107" t="s">
        <v>234</v>
      </c>
      <c r="E318" s="107" t="s">
        <v>58</v>
      </c>
      <c r="F318" s="108">
        <f t="shared" ref="F318:H319" si="61">F319</f>
        <v>0</v>
      </c>
      <c r="G318" s="108">
        <f t="shared" si="61"/>
        <v>0</v>
      </c>
      <c r="H318" s="108">
        <f t="shared" si="61"/>
        <v>0</v>
      </c>
    </row>
    <row r="319" spans="1:8" s="31" customFormat="1" ht="27" hidden="1" customHeight="1" x14ac:dyDescent="0.25">
      <c r="A319" s="113" t="s">
        <v>105</v>
      </c>
      <c r="B319" s="107" t="s">
        <v>72</v>
      </c>
      <c r="C319" s="107" t="s">
        <v>201</v>
      </c>
      <c r="D319" s="107" t="s">
        <v>234</v>
      </c>
      <c r="E319" s="107" t="s">
        <v>78</v>
      </c>
      <c r="F319" s="108">
        <f t="shared" si="61"/>
        <v>0</v>
      </c>
      <c r="G319" s="108">
        <f t="shared" si="61"/>
        <v>0</v>
      </c>
      <c r="H319" s="108">
        <f t="shared" si="61"/>
        <v>0</v>
      </c>
    </row>
    <row r="320" spans="1:8" s="31" customFormat="1" ht="30.75" hidden="1" customHeight="1" x14ac:dyDescent="0.25">
      <c r="A320" s="113" t="s">
        <v>79</v>
      </c>
      <c r="B320" s="107" t="s">
        <v>72</v>
      </c>
      <c r="C320" s="107" t="s">
        <v>201</v>
      </c>
      <c r="D320" s="107" t="s">
        <v>234</v>
      </c>
      <c r="E320" s="107" t="s">
        <v>80</v>
      </c>
      <c r="F320" s="108">
        <v>0</v>
      </c>
      <c r="G320" s="108">
        <v>0</v>
      </c>
      <c r="H320" s="108">
        <v>0</v>
      </c>
    </row>
    <row r="321" spans="1:8" s="31" customFormat="1" ht="46.5" customHeight="1" x14ac:dyDescent="0.25">
      <c r="A321" s="113" t="s">
        <v>752</v>
      </c>
      <c r="B321" s="107" t="s">
        <v>72</v>
      </c>
      <c r="C321" s="107" t="s">
        <v>201</v>
      </c>
      <c r="D321" s="107" t="s">
        <v>236</v>
      </c>
      <c r="E321" s="107" t="s">
        <v>58</v>
      </c>
      <c r="F321" s="108">
        <f>F322+F326</f>
        <v>100</v>
      </c>
      <c r="G321" s="108">
        <f>G322+G326</f>
        <v>100</v>
      </c>
      <c r="H321" s="108">
        <f>H322+H326</f>
        <v>100</v>
      </c>
    </row>
    <row r="322" spans="1:8" s="31" customFormat="1" ht="43.5" customHeight="1" x14ac:dyDescent="0.25">
      <c r="A322" s="113" t="s">
        <v>753</v>
      </c>
      <c r="B322" s="107" t="s">
        <v>72</v>
      </c>
      <c r="C322" s="107" t="s">
        <v>201</v>
      </c>
      <c r="D322" s="107" t="s">
        <v>237</v>
      </c>
      <c r="E322" s="107" t="s">
        <v>58</v>
      </c>
      <c r="F322" s="108">
        <f t="shared" ref="F322:H324" si="62">F323</f>
        <v>100</v>
      </c>
      <c r="G322" s="108">
        <f t="shared" si="62"/>
        <v>100</v>
      </c>
      <c r="H322" s="108">
        <f t="shared" si="62"/>
        <v>100</v>
      </c>
    </row>
    <row r="323" spans="1:8" s="31" customFormat="1" ht="18.75" customHeight="1" x14ac:dyDescent="0.25">
      <c r="A323" s="113" t="s">
        <v>134</v>
      </c>
      <c r="B323" s="107" t="s">
        <v>72</v>
      </c>
      <c r="C323" s="107" t="s">
        <v>201</v>
      </c>
      <c r="D323" s="107" t="s">
        <v>238</v>
      </c>
      <c r="E323" s="107" t="s">
        <v>58</v>
      </c>
      <c r="F323" s="108">
        <f t="shared" si="62"/>
        <v>100</v>
      </c>
      <c r="G323" s="108">
        <f t="shared" si="62"/>
        <v>100</v>
      </c>
      <c r="H323" s="108">
        <f t="shared" si="62"/>
        <v>100</v>
      </c>
    </row>
    <row r="324" spans="1:8" s="31" customFormat="1" ht="30.75" customHeight="1" x14ac:dyDescent="0.25">
      <c r="A324" s="113" t="s">
        <v>77</v>
      </c>
      <c r="B324" s="107" t="s">
        <v>72</v>
      </c>
      <c r="C324" s="107" t="s">
        <v>201</v>
      </c>
      <c r="D324" s="107" t="s">
        <v>238</v>
      </c>
      <c r="E324" s="107" t="s">
        <v>78</v>
      </c>
      <c r="F324" s="108">
        <f t="shared" si="62"/>
        <v>100</v>
      </c>
      <c r="G324" s="108">
        <f t="shared" si="62"/>
        <v>100</v>
      </c>
      <c r="H324" s="108">
        <f t="shared" si="62"/>
        <v>100</v>
      </c>
    </row>
    <row r="325" spans="1:8" s="31" customFormat="1" ht="34.5" customHeight="1" x14ac:dyDescent="0.25">
      <c r="A325" s="113" t="s">
        <v>79</v>
      </c>
      <c r="B325" s="107" t="s">
        <v>72</v>
      </c>
      <c r="C325" s="107" t="s">
        <v>201</v>
      </c>
      <c r="D325" s="107" t="s">
        <v>238</v>
      </c>
      <c r="E325" s="107" t="s">
        <v>80</v>
      </c>
      <c r="F325" s="108">
        <v>100</v>
      </c>
      <c r="G325" s="108">
        <v>100</v>
      </c>
      <c r="H325" s="108">
        <v>100</v>
      </c>
    </row>
    <row r="326" spans="1:8" s="31" customFormat="1" ht="48" hidden="1" customHeight="1" x14ac:dyDescent="0.25">
      <c r="A326" s="113" t="s">
        <v>239</v>
      </c>
      <c r="B326" s="107" t="s">
        <v>72</v>
      </c>
      <c r="C326" s="107" t="s">
        <v>201</v>
      </c>
      <c r="D326" s="107" t="s">
        <v>240</v>
      </c>
      <c r="E326" s="107" t="s">
        <v>58</v>
      </c>
      <c r="F326" s="108">
        <f t="shared" ref="F326:H328" si="63">F327</f>
        <v>0</v>
      </c>
      <c r="G326" s="108">
        <f t="shared" si="63"/>
        <v>0</v>
      </c>
      <c r="H326" s="108">
        <f t="shared" si="63"/>
        <v>0</v>
      </c>
    </row>
    <row r="327" spans="1:8" s="31" customFormat="1" ht="30.75" hidden="1" customHeight="1" x14ac:dyDescent="0.25">
      <c r="A327" s="113" t="s">
        <v>134</v>
      </c>
      <c r="B327" s="107" t="s">
        <v>72</v>
      </c>
      <c r="C327" s="107" t="s">
        <v>201</v>
      </c>
      <c r="D327" s="107" t="s">
        <v>241</v>
      </c>
      <c r="E327" s="107" t="s">
        <v>58</v>
      </c>
      <c r="F327" s="108">
        <f t="shared" si="63"/>
        <v>0</v>
      </c>
      <c r="G327" s="108">
        <f t="shared" si="63"/>
        <v>0</v>
      </c>
      <c r="H327" s="108">
        <f t="shared" si="63"/>
        <v>0</v>
      </c>
    </row>
    <row r="328" spans="1:8" s="31" customFormat="1" ht="30.75" hidden="1" customHeight="1" x14ac:dyDescent="0.25">
      <c r="A328" s="113" t="s">
        <v>77</v>
      </c>
      <c r="B328" s="107" t="s">
        <v>72</v>
      </c>
      <c r="C328" s="107" t="s">
        <v>201</v>
      </c>
      <c r="D328" s="107" t="s">
        <v>241</v>
      </c>
      <c r="E328" s="107" t="s">
        <v>78</v>
      </c>
      <c r="F328" s="108">
        <f t="shared" si="63"/>
        <v>0</v>
      </c>
      <c r="G328" s="108">
        <f t="shared" si="63"/>
        <v>0</v>
      </c>
      <c r="H328" s="108">
        <f t="shared" si="63"/>
        <v>0</v>
      </c>
    </row>
    <row r="329" spans="1:8" s="31" customFormat="1" ht="30.75" hidden="1" customHeight="1" x14ac:dyDescent="0.25">
      <c r="A329" s="113" t="s">
        <v>79</v>
      </c>
      <c r="B329" s="107" t="s">
        <v>72</v>
      </c>
      <c r="C329" s="107" t="s">
        <v>201</v>
      </c>
      <c r="D329" s="107" t="s">
        <v>241</v>
      </c>
      <c r="E329" s="107" t="s">
        <v>80</v>
      </c>
      <c r="F329" s="108"/>
      <c r="G329" s="108"/>
      <c r="H329" s="108"/>
    </row>
    <row r="330" spans="1:8" s="31" customFormat="1" ht="83.25" customHeight="1" x14ac:dyDescent="0.25">
      <c r="A330" s="113" t="s">
        <v>756</v>
      </c>
      <c r="B330" s="107" t="s">
        <v>72</v>
      </c>
      <c r="C330" s="107" t="s">
        <v>201</v>
      </c>
      <c r="D330" s="107" t="s">
        <v>242</v>
      </c>
      <c r="E330" s="107" t="s">
        <v>58</v>
      </c>
      <c r="F330" s="108">
        <f>F337+F344+F334+F331</f>
        <v>5536.0999999999995</v>
      </c>
      <c r="G330" s="108">
        <f>G337+G344</f>
        <v>0</v>
      </c>
      <c r="H330" s="108">
        <f>H337+H344</f>
        <v>0</v>
      </c>
    </row>
    <row r="331" spans="1:8" s="31" customFormat="1" ht="67.5" hidden="1" customHeight="1" x14ac:dyDescent="0.25">
      <c r="A331" s="113" t="s">
        <v>651</v>
      </c>
      <c r="B331" s="107" t="s">
        <v>72</v>
      </c>
      <c r="C331" s="107" t="s">
        <v>201</v>
      </c>
      <c r="D331" s="107" t="s">
        <v>652</v>
      </c>
      <c r="E331" s="107" t="s">
        <v>58</v>
      </c>
      <c r="F331" s="108">
        <f>F332</f>
        <v>0</v>
      </c>
      <c r="G331" s="108">
        <v>0</v>
      </c>
      <c r="H331" s="108">
        <v>0</v>
      </c>
    </row>
    <row r="332" spans="1:8" s="31" customFormat="1" ht="27.75" hidden="1" customHeight="1" x14ac:dyDescent="0.25">
      <c r="A332" s="113" t="s">
        <v>77</v>
      </c>
      <c r="B332" s="107" t="s">
        <v>72</v>
      </c>
      <c r="C332" s="107" t="s">
        <v>201</v>
      </c>
      <c r="D332" s="107" t="s">
        <v>652</v>
      </c>
      <c r="E332" s="107" t="s">
        <v>78</v>
      </c>
      <c r="F332" s="108">
        <f>F333</f>
        <v>0</v>
      </c>
      <c r="G332" s="108">
        <v>0</v>
      </c>
      <c r="H332" s="108">
        <v>0</v>
      </c>
    </row>
    <row r="333" spans="1:8" s="31" customFormat="1" ht="36.75" hidden="1" customHeight="1" x14ac:dyDescent="0.25">
      <c r="A333" s="113" t="s">
        <v>79</v>
      </c>
      <c r="B333" s="107" t="s">
        <v>72</v>
      </c>
      <c r="C333" s="107" t="s">
        <v>201</v>
      </c>
      <c r="D333" s="107" t="s">
        <v>652</v>
      </c>
      <c r="E333" s="107" t="s">
        <v>80</v>
      </c>
      <c r="F333" s="108"/>
      <c r="G333" s="108"/>
      <c r="H333" s="108"/>
    </row>
    <row r="334" spans="1:8" s="31" customFormat="1" ht="71.25" hidden="1" customHeight="1" x14ac:dyDescent="0.25">
      <c r="A334" s="113" t="s">
        <v>653</v>
      </c>
      <c r="B334" s="107" t="s">
        <v>72</v>
      </c>
      <c r="C334" s="107" t="s">
        <v>201</v>
      </c>
      <c r="D334" s="107" t="s">
        <v>654</v>
      </c>
      <c r="E334" s="107" t="s">
        <v>58</v>
      </c>
      <c r="F334" s="108">
        <f>F335</f>
        <v>0</v>
      </c>
      <c r="G334" s="108">
        <v>0</v>
      </c>
      <c r="H334" s="108">
        <v>0</v>
      </c>
    </row>
    <row r="335" spans="1:8" s="31" customFormat="1" ht="25.5" hidden="1" customHeight="1" x14ac:dyDescent="0.25">
      <c r="A335" s="113" t="s">
        <v>77</v>
      </c>
      <c r="B335" s="107" t="s">
        <v>72</v>
      </c>
      <c r="C335" s="107" t="s">
        <v>201</v>
      </c>
      <c r="D335" s="107" t="s">
        <v>654</v>
      </c>
      <c r="E335" s="107" t="s">
        <v>78</v>
      </c>
      <c r="F335" s="108">
        <f>F336</f>
        <v>0</v>
      </c>
      <c r="G335" s="108">
        <v>0</v>
      </c>
      <c r="H335" s="108">
        <v>0</v>
      </c>
    </row>
    <row r="336" spans="1:8" s="31" customFormat="1" ht="33.75" hidden="1" customHeight="1" x14ac:dyDescent="0.25">
      <c r="A336" s="113" t="s">
        <v>79</v>
      </c>
      <c r="B336" s="107" t="s">
        <v>72</v>
      </c>
      <c r="C336" s="107" t="s">
        <v>201</v>
      </c>
      <c r="D336" s="107" t="s">
        <v>654</v>
      </c>
      <c r="E336" s="107" t="s">
        <v>80</v>
      </c>
      <c r="F336" s="108"/>
      <c r="G336" s="108"/>
      <c r="H336" s="108"/>
    </row>
    <row r="337" spans="1:8" s="31" customFormat="1" ht="75.75" customHeight="1" x14ac:dyDescent="0.25">
      <c r="A337" s="113" t="s">
        <v>243</v>
      </c>
      <c r="B337" s="107" t="s">
        <v>72</v>
      </c>
      <c r="C337" s="107" t="s">
        <v>201</v>
      </c>
      <c r="D337" s="107" t="s">
        <v>244</v>
      </c>
      <c r="E337" s="107" t="s">
        <v>58</v>
      </c>
      <c r="F337" s="108">
        <f>F338+F341</f>
        <v>5355.7</v>
      </c>
      <c r="G337" s="108">
        <f t="shared" ref="F337:H339" si="64">G338</f>
        <v>0</v>
      </c>
      <c r="H337" s="108">
        <f t="shared" si="64"/>
        <v>0</v>
      </c>
    </row>
    <row r="338" spans="1:8" s="31" customFormat="1" ht="17.25" customHeight="1" x14ac:dyDescent="0.25">
      <c r="A338" s="113" t="s">
        <v>134</v>
      </c>
      <c r="B338" s="107" t="s">
        <v>72</v>
      </c>
      <c r="C338" s="107" t="s">
        <v>201</v>
      </c>
      <c r="D338" s="107" t="s">
        <v>245</v>
      </c>
      <c r="E338" s="107" t="s">
        <v>58</v>
      </c>
      <c r="F338" s="108">
        <f t="shared" si="64"/>
        <v>5355.7</v>
      </c>
      <c r="G338" s="108">
        <f t="shared" si="64"/>
        <v>0</v>
      </c>
      <c r="H338" s="108">
        <f t="shared" si="64"/>
        <v>0</v>
      </c>
    </row>
    <row r="339" spans="1:8" s="31" customFormat="1" ht="26.25" x14ac:dyDescent="0.25">
      <c r="A339" s="113" t="s">
        <v>77</v>
      </c>
      <c r="B339" s="107" t="s">
        <v>72</v>
      </c>
      <c r="C339" s="107" t="s">
        <v>201</v>
      </c>
      <c r="D339" s="107" t="s">
        <v>245</v>
      </c>
      <c r="E339" s="107" t="s">
        <v>78</v>
      </c>
      <c r="F339" s="108">
        <f t="shared" si="64"/>
        <v>5355.7</v>
      </c>
      <c r="G339" s="108">
        <f t="shared" si="64"/>
        <v>0</v>
      </c>
      <c r="H339" s="108">
        <f t="shared" si="64"/>
        <v>0</v>
      </c>
    </row>
    <row r="340" spans="1:8" s="31" customFormat="1" ht="30" customHeight="1" x14ac:dyDescent="0.25">
      <c r="A340" s="113" t="s">
        <v>79</v>
      </c>
      <c r="B340" s="107" t="s">
        <v>72</v>
      </c>
      <c r="C340" s="107" t="s">
        <v>201</v>
      </c>
      <c r="D340" s="107" t="s">
        <v>245</v>
      </c>
      <c r="E340" s="107" t="s">
        <v>80</v>
      </c>
      <c r="F340" s="108">
        <f>6033.7-1785+1107</f>
        <v>5355.7</v>
      </c>
      <c r="G340" s="108">
        <v>0</v>
      </c>
      <c r="H340" s="108">
        <v>0</v>
      </c>
    </row>
    <row r="341" spans="1:8" s="31" customFormat="1" ht="45" hidden="1" customHeight="1" x14ac:dyDescent="0.25">
      <c r="A341" s="113" t="s">
        <v>642</v>
      </c>
      <c r="B341" s="107" t="s">
        <v>72</v>
      </c>
      <c r="C341" s="107" t="s">
        <v>201</v>
      </c>
      <c r="D341" s="107" t="s">
        <v>655</v>
      </c>
      <c r="E341" s="107" t="s">
        <v>58</v>
      </c>
      <c r="F341" s="108">
        <f>F342</f>
        <v>0</v>
      </c>
      <c r="G341" s="108">
        <v>0</v>
      </c>
      <c r="H341" s="108">
        <v>0</v>
      </c>
    </row>
    <row r="342" spans="1:8" s="31" customFormat="1" ht="30" hidden="1" customHeight="1" x14ac:dyDescent="0.25">
      <c r="A342" s="113" t="s">
        <v>77</v>
      </c>
      <c r="B342" s="107" t="s">
        <v>72</v>
      </c>
      <c r="C342" s="107" t="s">
        <v>201</v>
      </c>
      <c r="D342" s="107" t="s">
        <v>245</v>
      </c>
      <c r="E342" s="107" t="s">
        <v>78</v>
      </c>
      <c r="F342" s="108">
        <f>F343</f>
        <v>0</v>
      </c>
      <c r="G342" s="108">
        <v>0</v>
      </c>
      <c r="H342" s="108">
        <v>0</v>
      </c>
    </row>
    <row r="343" spans="1:8" s="31" customFormat="1" ht="30" hidden="1" customHeight="1" x14ac:dyDescent="0.25">
      <c r="A343" s="113" t="s">
        <v>79</v>
      </c>
      <c r="B343" s="107" t="s">
        <v>72</v>
      </c>
      <c r="C343" s="107" t="s">
        <v>201</v>
      </c>
      <c r="D343" s="107" t="s">
        <v>245</v>
      </c>
      <c r="E343" s="107" t="s">
        <v>80</v>
      </c>
      <c r="F343" s="108"/>
      <c r="G343" s="108"/>
      <c r="H343" s="108"/>
    </row>
    <row r="344" spans="1:8" s="31" customFormat="1" ht="81.75" customHeight="1" x14ac:dyDescent="0.25">
      <c r="A344" s="113" t="s">
        <v>246</v>
      </c>
      <c r="B344" s="107" t="s">
        <v>72</v>
      </c>
      <c r="C344" s="107" t="s">
        <v>201</v>
      </c>
      <c r="D344" s="107" t="s">
        <v>247</v>
      </c>
      <c r="E344" s="107" t="s">
        <v>58</v>
      </c>
      <c r="F344" s="108">
        <f t="shared" ref="F344:H346" si="65">F345</f>
        <v>180.4</v>
      </c>
      <c r="G344" s="108">
        <f t="shared" si="65"/>
        <v>0</v>
      </c>
      <c r="H344" s="108">
        <f t="shared" si="65"/>
        <v>0</v>
      </c>
    </row>
    <row r="345" spans="1:8" s="31" customFormat="1" ht="15" x14ac:dyDescent="0.25">
      <c r="A345" s="113" t="s">
        <v>134</v>
      </c>
      <c r="B345" s="107" t="s">
        <v>72</v>
      </c>
      <c r="C345" s="107" t="s">
        <v>201</v>
      </c>
      <c r="D345" s="107" t="s">
        <v>248</v>
      </c>
      <c r="E345" s="107" t="s">
        <v>58</v>
      </c>
      <c r="F345" s="108">
        <f t="shared" si="65"/>
        <v>180.4</v>
      </c>
      <c r="G345" s="108">
        <f t="shared" si="65"/>
        <v>0</v>
      </c>
      <c r="H345" s="108">
        <f t="shared" si="65"/>
        <v>0</v>
      </c>
    </row>
    <row r="346" spans="1:8" s="31" customFormat="1" ht="26.25" x14ac:dyDescent="0.25">
      <c r="A346" s="113" t="s">
        <v>77</v>
      </c>
      <c r="B346" s="107" t="s">
        <v>72</v>
      </c>
      <c r="C346" s="107" t="s">
        <v>201</v>
      </c>
      <c r="D346" s="107" t="s">
        <v>248</v>
      </c>
      <c r="E346" s="107" t="s">
        <v>78</v>
      </c>
      <c r="F346" s="108">
        <f t="shared" si="65"/>
        <v>180.4</v>
      </c>
      <c r="G346" s="108">
        <f t="shared" si="65"/>
        <v>0</v>
      </c>
      <c r="H346" s="108">
        <f t="shared" si="65"/>
        <v>0</v>
      </c>
    </row>
    <row r="347" spans="1:8" s="31" customFormat="1" ht="29.25" customHeight="1" x14ac:dyDescent="0.25">
      <c r="A347" s="113" t="s">
        <v>79</v>
      </c>
      <c r="B347" s="107" t="s">
        <v>72</v>
      </c>
      <c r="C347" s="107" t="s">
        <v>201</v>
      </c>
      <c r="D347" s="107" t="s">
        <v>248</v>
      </c>
      <c r="E347" s="107" t="s">
        <v>80</v>
      </c>
      <c r="F347" s="108">
        <v>180.4</v>
      </c>
      <c r="G347" s="108">
        <v>0</v>
      </c>
      <c r="H347" s="108">
        <v>0</v>
      </c>
    </row>
    <row r="348" spans="1:8" s="31" customFormat="1" ht="64.5" hidden="1" x14ac:dyDescent="0.25">
      <c r="A348" s="113" t="s">
        <v>152</v>
      </c>
      <c r="B348" s="107" t="s">
        <v>72</v>
      </c>
      <c r="C348" s="107" t="s">
        <v>201</v>
      </c>
      <c r="D348" s="107" t="s">
        <v>153</v>
      </c>
      <c r="E348" s="107" t="s">
        <v>58</v>
      </c>
      <c r="F348" s="108">
        <f t="shared" ref="F348:H351" si="66">F349</f>
        <v>0</v>
      </c>
      <c r="G348" s="108">
        <f t="shared" si="66"/>
        <v>0</v>
      </c>
      <c r="H348" s="108">
        <f t="shared" si="66"/>
        <v>0</v>
      </c>
    </row>
    <row r="349" spans="1:8" s="31" customFormat="1" ht="51.75" hidden="1" x14ac:dyDescent="0.25">
      <c r="A349" s="113" t="s">
        <v>249</v>
      </c>
      <c r="B349" s="107" t="s">
        <v>72</v>
      </c>
      <c r="C349" s="107" t="s">
        <v>201</v>
      </c>
      <c r="D349" s="107" t="s">
        <v>250</v>
      </c>
      <c r="E349" s="107" t="s">
        <v>58</v>
      </c>
      <c r="F349" s="108">
        <f t="shared" si="66"/>
        <v>0</v>
      </c>
      <c r="G349" s="108">
        <f t="shared" si="66"/>
        <v>0</v>
      </c>
      <c r="H349" s="108">
        <f t="shared" si="66"/>
        <v>0</v>
      </c>
    </row>
    <row r="350" spans="1:8" s="31" customFormat="1" ht="15" hidden="1" x14ac:dyDescent="0.25">
      <c r="A350" s="113" t="s">
        <v>134</v>
      </c>
      <c r="B350" s="107" t="s">
        <v>72</v>
      </c>
      <c r="C350" s="107" t="s">
        <v>201</v>
      </c>
      <c r="D350" s="107" t="s">
        <v>251</v>
      </c>
      <c r="E350" s="107" t="s">
        <v>58</v>
      </c>
      <c r="F350" s="108">
        <f t="shared" si="66"/>
        <v>0</v>
      </c>
      <c r="G350" s="108">
        <f t="shared" si="66"/>
        <v>0</v>
      </c>
      <c r="H350" s="108">
        <f t="shared" si="66"/>
        <v>0</v>
      </c>
    </row>
    <row r="351" spans="1:8" s="31" customFormat="1" ht="26.25" hidden="1" x14ac:dyDescent="0.25">
      <c r="A351" s="113" t="s">
        <v>77</v>
      </c>
      <c r="B351" s="107" t="s">
        <v>72</v>
      </c>
      <c r="C351" s="107" t="s">
        <v>201</v>
      </c>
      <c r="D351" s="107" t="s">
        <v>251</v>
      </c>
      <c r="E351" s="107" t="s">
        <v>78</v>
      </c>
      <c r="F351" s="108">
        <f t="shared" si="66"/>
        <v>0</v>
      </c>
      <c r="G351" s="108">
        <f t="shared" si="66"/>
        <v>0</v>
      </c>
      <c r="H351" s="108">
        <f t="shared" si="66"/>
        <v>0</v>
      </c>
    </row>
    <row r="352" spans="1:8" s="31" customFormat="1" ht="39" hidden="1" x14ac:dyDescent="0.25">
      <c r="A352" s="113" t="s">
        <v>79</v>
      </c>
      <c r="B352" s="107" t="s">
        <v>72</v>
      </c>
      <c r="C352" s="107" t="s">
        <v>201</v>
      </c>
      <c r="D352" s="107" t="s">
        <v>251</v>
      </c>
      <c r="E352" s="107" t="s">
        <v>80</v>
      </c>
      <c r="F352" s="108"/>
      <c r="G352" s="108"/>
      <c r="H352" s="108"/>
    </row>
    <row r="353" spans="1:8" s="31" customFormat="1" ht="77.25" x14ac:dyDescent="0.25">
      <c r="A353" s="113" t="s">
        <v>776</v>
      </c>
      <c r="B353" s="107" t="s">
        <v>72</v>
      </c>
      <c r="C353" s="107" t="s">
        <v>201</v>
      </c>
      <c r="D353" s="107" t="s">
        <v>754</v>
      </c>
      <c r="E353" s="107" t="s">
        <v>58</v>
      </c>
      <c r="F353" s="108">
        <v>0</v>
      </c>
      <c r="G353" s="108">
        <f t="shared" ref="G353:H355" si="67">G354</f>
        <v>2915.7</v>
      </c>
      <c r="H353" s="108">
        <f t="shared" si="67"/>
        <v>1958.1</v>
      </c>
    </row>
    <row r="354" spans="1:8" s="31" customFormat="1" ht="15" x14ac:dyDescent="0.25">
      <c r="A354" s="113" t="s">
        <v>134</v>
      </c>
      <c r="B354" s="107" t="s">
        <v>72</v>
      </c>
      <c r="C354" s="107" t="s">
        <v>201</v>
      </c>
      <c r="D354" s="107" t="s">
        <v>755</v>
      </c>
      <c r="E354" s="107" t="s">
        <v>58</v>
      </c>
      <c r="F354" s="108">
        <v>0</v>
      </c>
      <c r="G354" s="108">
        <f t="shared" si="67"/>
        <v>2915.7</v>
      </c>
      <c r="H354" s="108">
        <f t="shared" si="67"/>
        <v>1958.1</v>
      </c>
    </row>
    <row r="355" spans="1:8" s="31" customFormat="1" ht="26.25" x14ac:dyDescent="0.25">
      <c r="A355" s="113" t="s">
        <v>77</v>
      </c>
      <c r="B355" s="107" t="s">
        <v>72</v>
      </c>
      <c r="C355" s="107" t="s">
        <v>201</v>
      </c>
      <c r="D355" s="107" t="s">
        <v>755</v>
      </c>
      <c r="E355" s="107" t="s">
        <v>78</v>
      </c>
      <c r="F355" s="108">
        <v>0</v>
      </c>
      <c r="G355" s="108">
        <f t="shared" si="67"/>
        <v>2915.7</v>
      </c>
      <c r="H355" s="108">
        <f t="shared" si="67"/>
        <v>1958.1</v>
      </c>
    </row>
    <row r="356" spans="1:8" s="31" customFormat="1" ht="33.75" customHeight="1" x14ac:dyDescent="0.25">
      <c r="A356" s="113" t="s">
        <v>79</v>
      </c>
      <c r="B356" s="107" t="s">
        <v>72</v>
      </c>
      <c r="C356" s="107" t="s">
        <v>201</v>
      </c>
      <c r="D356" s="107" t="s">
        <v>755</v>
      </c>
      <c r="E356" s="107" t="s">
        <v>80</v>
      </c>
      <c r="F356" s="108">
        <v>0</v>
      </c>
      <c r="G356" s="108">
        <f>2800.5+115.2</f>
        <v>2915.7</v>
      </c>
      <c r="H356" s="108">
        <v>1958.1</v>
      </c>
    </row>
    <row r="357" spans="1:8" s="31" customFormat="1" ht="30" customHeight="1" x14ac:dyDescent="0.25">
      <c r="A357" s="113" t="s">
        <v>750</v>
      </c>
      <c r="B357" s="107" t="s">
        <v>72</v>
      </c>
      <c r="C357" s="107" t="s">
        <v>201</v>
      </c>
      <c r="D357" s="107" t="s">
        <v>164</v>
      </c>
      <c r="E357" s="107" t="s">
        <v>58</v>
      </c>
      <c r="F357" s="108">
        <f t="shared" ref="F357:H360" si="68">F358</f>
        <v>50</v>
      </c>
      <c r="G357" s="108">
        <f t="shared" si="68"/>
        <v>119.9</v>
      </c>
      <c r="H357" s="108">
        <f t="shared" si="68"/>
        <v>0</v>
      </c>
    </row>
    <row r="358" spans="1:8" s="31" customFormat="1" ht="26.25" x14ac:dyDescent="0.25">
      <c r="A358" s="113" t="s">
        <v>173</v>
      </c>
      <c r="B358" s="107" t="s">
        <v>72</v>
      </c>
      <c r="C358" s="107" t="s">
        <v>201</v>
      </c>
      <c r="D358" s="107" t="s">
        <v>174</v>
      </c>
      <c r="E358" s="107" t="s">
        <v>58</v>
      </c>
      <c r="F358" s="108">
        <f t="shared" si="68"/>
        <v>50</v>
      </c>
      <c r="G358" s="108">
        <f t="shared" si="68"/>
        <v>119.9</v>
      </c>
      <c r="H358" s="108">
        <f t="shared" si="68"/>
        <v>0</v>
      </c>
    </row>
    <row r="359" spans="1:8" s="31" customFormat="1" ht="15" x14ac:dyDescent="0.25">
      <c r="A359" s="113" t="s">
        <v>134</v>
      </c>
      <c r="B359" s="107" t="s">
        <v>72</v>
      </c>
      <c r="C359" s="107" t="s">
        <v>201</v>
      </c>
      <c r="D359" s="107" t="s">
        <v>175</v>
      </c>
      <c r="E359" s="107" t="s">
        <v>58</v>
      </c>
      <c r="F359" s="108">
        <f t="shared" si="68"/>
        <v>50</v>
      </c>
      <c r="G359" s="108">
        <f t="shared" si="68"/>
        <v>119.9</v>
      </c>
      <c r="H359" s="108">
        <f t="shared" si="68"/>
        <v>0</v>
      </c>
    </row>
    <row r="360" spans="1:8" s="31" customFormat="1" ht="26.25" x14ac:dyDescent="0.25">
      <c r="A360" s="113" t="s">
        <v>77</v>
      </c>
      <c r="B360" s="107" t="s">
        <v>72</v>
      </c>
      <c r="C360" s="107" t="s">
        <v>201</v>
      </c>
      <c r="D360" s="107" t="s">
        <v>175</v>
      </c>
      <c r="E360" s="107" t="s">
        <v>78</v>
      </c>
      <c r="F360" s="108">
        <f t="shared" si="68"/>
        <v>50</v>
      </c>
      <c r="G360" s="108">
        <f t="shared" si="68"/>
        <v>119.9</v>
      </c>
      <c r="H360" s="108">
        <f t="shared" si="68"/>
        <v>0</v>
      </c>
    </row>
    <row r="361" spans="1:8" s="31" customFormat="1" ht="33" customHeight="1" x14ac:dyDescent="0.25">
      <c r="A361" s="113" t="s">
        <v>79</v>
      </c>
      <c r="B361" s="107" t="s">
        <v>72</v>
      </c>
      <c r="C361" s="107" t="s">
        <v>201</v>
      </c>
      <c r="D361" s="107" t="s">
        <v>175</v>
      </c>
      <c r="E361" s="107" t="s">
        <v>80</v>
      </c>
      <c r="F361" s="108">
        <v>50</v>
      </c>
      <c r="G361" s="108">
        <v>119.9</v>
      </c>
      <c r="H361" s="108">
        <v>0</v>
      </c>
    </row>
    <row r="362" spans="1:8" s="31" customFormat="1" ht="15" x14ac:dyDescent="0.25">
      <c r="A362" s="113" t="s">
        <v>252</v>
      </c>
      <c r="B362" s="107" t="s">
        <v>72</v>
      </c>
      <c r="C362" s="107" t="s">
        <v>253</v>
      </c>
      <c r="D362" s="107" t="s">
        <v>57</v>
      </c>
      <c r="E362" s="107" t="s">
        <v>58</v>
      </c>
      <c r="F362" s="108">
        <f>F369+F382+F363</f>
        <v>200</v>
      </c>
      <c r="G362" s="108">
        <f>G369+G382+G363</f>
        <v>200</v>
      </c>
      <c r="H362" s="108">
        <f>H369+H382+H363</f>
        <v>60</v>
      </c>
    </row>
    <row r="363" spans="1:8" s="31" customFormat="1" ht="39" hidden="1" x14ac:dyDescent="0.25">
      <c r="A363" s="113" t="s">
        <v>235</v>
      </c>
      <c r="B363" s="107" t="s">
        <v>72</v>
      </c>
      <c r="C363" s="107" t="s">
        <v>253</v>
      </c>
      <c r="D363" s="107" t="s">
        <v>236</v>
      </c>
      <c r="E363" s="107" t="s">
        <v>58</v>
      </c>
      <c r="F363" s="108">
        <f t="shared" ref="F363:H366" si="69">F364</f>
        <v>0</v>
      </c>
      <c r="G363" s="108">
        <f t="shared" si="69"/>
        <v>0</v>
      </c>
      <c r="H363" s="108">
        <f t="shared" si="69"/>
        <v>0</v>
      </c>
    </row>
    <row r="364" spans="1:8" s="31" customFormat="1" ht="51.75" hidden="1" x14ac:dyDescent="0.25">
      <c r="A364" s="113" t="s">
        <v>239</v>
      </c>
      <c r="B364" s="107" t="s">
        <v>72</v>
      </c>
      <c r="C364" s="107" t="s">
        <v>253</v>
      </c>
      <c r="D364" s="107" t="s">
        <v>240</v>
      </c>
      <c r="E364" s="107" t="s">
        <v>58</v>
      </c>
      <c r="F364" s="108">
        <f t="shared" si="69"/>
        <v>0</v>
      </c>
      <c r="G364" s="108">
        <f t="shared" si="69"/>
        <v>0</v>
      </c>
      <c r="H364" s="108">
        <f t="shared" si="69"/>
        <v>0</v>
      </c>
    </row>
    <row r="365" spans="1:8" s="31" customFormat="1" ht="15" hidden="1" x14ac:dyDescent="0.25">
      <c r="A365" s="113" t="s">
        <v>134</v>
      </c>
      <c r="B365" s="107" t="s">
        <v>72</v>
      </c>
      <c r="C365" s="107" t="s">
        <v>253</v>
      </c>
      <c r="D365" s="107" t="s">
        <v>241</v>
      </c>
      <c r="E365" s="107" t="s">
        <v>58</v>
      </c>
      <c r="F365" s="108">
        <f t="shared" si="69"/>
        <v>0</v>
      </c>
      <c r="G365" s="108">
        <f t="shared" si="69"/>
        <v>0</v>
      </c>
      <c r="H365" s="108">
        <f t="shared" si="69"/>
        <v>0</v>
      </c>
    </row>
    <row r="366" spans="1:8" s="31" customFormat="1" ht="26.25" hidden="1" x14ac:dyDescent="0.25">
      <c r="A366" s="113" t="s">
        <v>77</v>
      </c>
      <c r="B366" s="107" t="s">
        <v>72</v>
      </c>
      <c r="C366" s="107" t="s">
        <v>253</v>
      </c>
      <c r="D366" s="107" t="s">
        <v>241</v>
      </c>
      <c r="E366" s="107" t="s">
        <v>78</v>
      </c>
      <c r="F366" s="108">
        <f t="shared" si="69"/>
        <v>0</v>
      </c>
      <c r="G366" s="108">
        <f t="shared" si="69"/>
        <v>0</v>
      </c>
      <c r="H366" s="108">
        <f t="shared" si="69"/>
        <v>0</v>
      </c>
    </row>
    <row r="367" spans="1:8" s="31" customFormat="1" ht="39" hidden="1" x14ac:dyDescent="0.25">
      <c r="A367" s="113" t="s">
        <v>79</v>
      </c>
      <c r="B367" s="107" t="s">
        <v>72</v>
      </c>
      <c r="C367" s="107" t="s">
        <v>253</v>
      </c>
      <c r="D367" s="107" t="s">
        <v>241</v>
      </c>
      <c r="E367" s="107" t="s">
        <v>80</v>
      </c>
      <c r="F367" s="108">
        <v>0</v>
      </c>
      <c r="G367" s="108">
        <v>0</v>
      </c>
      <c r="H367" s="108">
        <v>0</v>
      </c>
    </row>
    <row r="368" spans="1:8" s="31" customFormat="1" ht="15" hidden="1" x14ac:dyDescent="0.25">
      <c r="A368" s="113"/>
      <c r="B368" s="107"/>
      <c r="C368" s="107"/>
      <c r="D368" s="107"/>
      <c r="E368" s="107"/>
      <c r="F368" s="108"/>
      <c r="G368" s="108"/>
      <c r="H368" s="108"/>
    </row>
    <row r="369" spans="1:8" s="31" customFormat="1" ht="69" customHeight="1" x14ac:dyDescent="0.25">
      <c r="A369" s="113" t="s">
        <v>745</v>
      </c>
      <c r="B369" s="107" t="s">
        <v>72</v>
      </c>
      <c r="C369" s="107" t="s">
        <v>253</v>
      </c>
      <c r="D369" s="107" t="s">
        <v>153</v>
      </c>
      <c r="E369" s="107" t="s">
        <v>58</v>
      </c>
      <c r="F369" s="108">
        <f>F370+F378</f>
        <v>200</v>
      </c>
      <c r="G369" s="108">
        <f>G370+G378</f>
        <v>200</v>
      </c>
      <c r="H369" s="108">
        <f>H370+H378</f>
        <v>60</v>
      </c>
    </row>
    <row r="370" spans="1:8" s="31" customFormat="1" ht="26.25" hidden="1" x14ac:dyDescent="0.25">
      <c r="A370" s="113" t="s">
        <v>254</v>
      </c>
      <c r="B370" s="107" t="s">
        <v>72</v>
      </c>
      <c r="C370" s="107" t="s">
        <v>253</v>
      </c>
      <c r="D370" s="107" t="s">
        <v>255</v>
      </c>
      <c r="E370" s="107" t="s">
        <v>58</v>
      </c>
      <c r="F370" s="108">
        <f t="shared" ref="F370:H372" si="70">F371</f>
        <v>0</v>
      </c>
      <c r="G370" s="108">
        <f t="shared" si="70"/>
        <v>0</v>
      </c>
      <c r="H370" s="108">
        <f t="shared" si="70"/>
        <v>0</v>
      </c>
    </row>
    <row r="371" spans="1:8" s="31" customFormat="1" ht="24.75" hidden="1" customHeight="1" x14ac:dyDescent="0.25">
      <c r="A371" s="113" t="s">
        <v>134</v>
      </c>
      <c r="B371" s="107" t="s">
        <v>72</v>
      </c>
      <c r="C371" s="107" t="s">
        <v>253</v>
      </c>
      <c r="D371" s="107" t="s">
        <v>256</v>
      </c>
      <c r="E371" s="107" t="s">
        <v>58</v>
      </c>
      <c r="F371" s="108">
        <f t="shared" si="70"/>
        <v>0</v>
      </c>
      <c r="G371" s="108">
        <f t="shared" si="70"/>
        <v>0</v>
      </c>
      <c r="H371" s="108">
        <f t="shared" si="70"/>
        <v>0</v>
      </c>
    </row>
    <row r="372" spans="1:8" s="31" customFormat="1" ht="30.75" hidden="1" customHeight="1" x14ac:dyDescent="0.25">
      <c r="A372" s="113" t="s">
        <v>77</v>
      </c>
      <c r="B372" s="107" t="s">
        <v>72</v>
      </c>
      <c r="C372" s="107" t="s">
        <v>253</v>
      </c>
      <c r="D372" s="107" t="s">
        <v>256</v>
      </c>
      <c r="E372" s="107" t="s">
        <v>78</v>
      </c>
      <c r="F372" s="108">
        <f t="shared" si="70"/>
        <v>0</v>
      </c>
      <c r="G372" s="108">
        <f t="shared" si="70"/>
        <v>0</v>
      </c>
      <c r="H372" s="108">
        <f t="shared" si="70"/>
        <v>0</v>
      </c>
    </row>
    <row r="373" spans="1:8" s="31" customFormat="1" ht="30" hidden="1" customHeight="1" x14ac:dyDescent="0.25">
      <c r="A373" s="113" t="s">
        <v>79</v>
      </c>
      <c r="B373" s="107" t="s">
        <v>72</v>
      </c>
      <c r="C373" s="107" t="s">
        <v>253</v>
      </c>
      <c r="D373" s="107" t="s">
        <v>256</v>
      </c>
      <c r="E373" s="107" t="s">
        <v>80</v>
      </c>
      <c r="F373" s="108">
        <f>200-177.9-22.1</f>
        <v>0</v>
      </c>
      <c r="G373" s="108">
        <f>200-177.9-22.1</f>
        <v>0</v>
      </c>
      <c r="H373" s="108">
        <f>200-177.9-22.1</f>
        <v>0</v>
      </c>
    </row>
    <row r="374" spans="1:8" s="31" customFormat="1" ht="41.25" hidden="1" customHeight="1" x14ac:dyDescent="0.25">
      <c r="A374" s="113" t="s">
        <v>257</v>
      </c>
      <c r="B374" s="107" t="s">
        <v>72</v>
      </c>
      <c r="C374" s="107" t="s">
        <v>253</v>
      </c>
      <c r="D374" s="107" t="s">
        <v>258</v>
      </c>
      <c r="E374" s="107" t="s">
        <v>58</v>
      </c>
      <c r="F374" s="108">
        <f t="shared" ref="F374:H376" si="71">F375</f>
        <v>0</v>
      </c>
      <c r="G374" s="108">
        <f t="shared" si="71"/>
        <v>0</v>
      </c>
      <c r="H374" s="108">
        <f t="shared" si="71"/>
        <v>0</v>
      </c>
    </row>
    <row r="375" spans="1:8" s="31" customFormat="1" ht="30" hidden="1" customHeight="1" x14ac:dyDescent="0.25">
      <c r="A375" s="113" t="s">
        <v>134</v>
      </c>
      <c r="B375" s="107" t="s">
        <v>72</v>
      </c>
      <c r="C375" s="107" t="s">
        <v>253</v>
      </c>
      <c r="D375" s="107" t="s">
        <v>259</v>
      </c>
      <c r="E375" s="107" t="s">
        <v>58</v>
      </c>
      <c r="F375" s="108">
        <f t="shared" si="71"/>
        <v>0</v>
      </c>
      <c r="G375" s="108">
        <f t="shared" si="71"/>
        <v>0</v>
      </c>
      <c r="H375" s="108">
        <f t="shared" si="71"/>
        <v>0</v>
      </c>
    </row>
    <row r="376" spans="1:8" s="31" customFormat="1" ht="30" hidden="1" customHeight="1" x14ac:dyDescent="0.25">
      <c r="A376" s="113" t="s">
        <v>77</v>
      </c>
      <c r="B376" s="107" t="s">
        <v>72</v>
      </c>
      <c r="C376" s="107" t="s">
        <v>253</v>
      </c>
      <c r="D376" s="107" t="s">
        <v>259</v>
      </c>
      <c r="E376" s="107" t="s">
        <v>78</v>
      </c>
      <c r="F376" s="108">
        <f t="shared" si="71"/>
        <v>0</v>
      </c>
      <c r="G376" s="108">
        <f t="shared" si="71"/>
        <v>0</v>
      </c>
      <c r="H376" s="108">
        <f t="shared" si="71"/>
        <v>0</v>
      </c>
    </row>
    <row r="377" spans="1:8" s="31" customFormat="1" ht="35.25" hidden="1" customHeight="1" x14ac:dyDescent="0.25">
      <c r="A377" s="113" t="s">
        <v>79</v>
      </c>
      <c r="B377" s="107" t="s">
        <v>72</v>
      </c>
      <c r="C377" s="107" t="s">
        <v>253</v>
      </c>
      <c r="D377" s="107" t="s">
        <v>259</v>
      </c>
      <c r="E377" s="107" t="s">
        <v>80</v>
      </c>
      <c r="F377" s="108"/>
      <c r="G377" s="108"/>
      <c r="H377" s="108"/>
    </row>
    <row r="378" spans="1:8" s="31" customFormat="1" ht="58.5" customHeight="1" x14ac:dyDescent="0.25">
      <c r="A378" s="113" t="s">
        <v>777</v>
      </c>
      <c r="B378" s="107" t="s">
        <v>72</v>
      </c>
      <c r="C378" s="107" t="s">
        <v>253</v>
      </c>
      <c r="D378" s="107" t="s">
        <v>260</v>
      </c>
      <c r="E378" s="107" t="s">
        <v>58</v>
      </c>
      <c r="F378" s="108">
        <f t="shared" ref="F378:H380" si="72">F379</f>
        <v>200</v>
      </c>
      <c r="G378" s="108">
        <f t="shared" si="72"/>
        <v>200</v>
      </c>
      <c r="H378" s="108">
        <f t="shared" si="72"/>
        <v>60</v>
      </c>
    </row>
    <row r="379" spans="1:8" s="31" customFormat="1" ht="18.75" customHeight="1" x14ac:dyDescent="0.25">
      <c r="A379" s="113" t="s">
        <v>134</v>
      </c>
      <c r="B379" s="107" t="s">
        <v>72</v>
      </c>
      <c r="C379" s="107" t="s">
        <v>253</v>
      </c>
      <c r="D379" s="107" t="s">
        <v>261</v>
      </c>
      <c r="E379" s="107" t="s">
        <v>58</v>
      </c>
      <c r="F379" s="108">
        <f t="shared" si="72"/>
        <v>200</v>
      </c>
      <c r="G379" s="108">
        <f t="shared" si="72"/>
        <v>200</v>
      </c>
      <c r="H379" s="108">
        <f t="shared" si="72"/>
        <v>60</v>
      </c>
    </row>
    <row r="380" spans="1:8" s="31" customFormat="1" ht="30" customHeight="1" x14ac:dyDescent="0.25">
      <c r="A380" s="113" t="s">
        <v>77</v>
      </c>
      <c r="B380" s="107" t="s">
        <v>72</v>
      </c>
      <c r="C380" s="107" t="s">
        <v>253</v>
      </c>
      <c r="D380" s="107" t="s">
        <v>261</v>
      </c>
      <c r="E380" s="107" t="s">
        <v>78</v>
      </c>
      <c r="F380" s="108">
        <f t="shared" si="72"/>
        <v>200</v>
      </c>
      <c r="G380" s="108">
        <f t="shared" si="72"/>
        <v>200</v>
      </c>
      <c r="H380" s="108">
        <f t="shared" si="72"/>
        <v>60</v>
      </c>
    </row>
    <row r="381" spans="1:8" s="31" customFormat="1" ht="30" customHeight="1" x14ac:dyDescent="0.25">
      <c r="A381" s="113" t="s">
        <v>79</v>
      </c>
      <c r="B381" s="107" t="s">
        <v>72</v>
      </c>
      <c r="C381" s="107" t="s">
        <v>253</v>
      </c>
      <c r="D381" s="107" t="s">
        <v>261</v>
      </c>
      <c r="E381" s="107" t="s">
        <v>80</v>
      </c>
      <c r="F381" s="108">
        <v>200</v>
      </c>
      <c r="G381" s="108">
        <v>200</v>
      </c>
      <c r="H381" s="108">
        <v>60</v>
      </c>
    </row>
    <row r="382" spans="1:8" s="31" customFormat="1" ht="31.5" hidden="1" customHeight="1" x14ac:dyDescent="0.25">
      <c r="A382" s="113" t="s">
        <v>262</v>
      </c>
      <c r="B382" s="107" t="s">
        <v>72</v>
      </c>
      <c r="C382" s="107" t="s">
        <v>253</v>
      </c>
      <c r="D382" s="107" t="s">
        <v>263</v>
      </c>
      <c r="E382" s="107" t="s">
        <v>58</v>
      </c>
      <c r="F382" s="108">
        <f t="shared" ref="F382:H385" si="73">F383</f>
        <v>0</v>
      </c>
      <c r="G382" s="108">
        <f t="shared" si="73"/>
        <v>0</v>
      </c>
      <c r="H382" s="108">
        <f t="shared" si="73"/>
        <v>0</v>
      </c>
    </row>
    <row r="383" spans="1:8" s="31" customFormat="1" ht="40.5" hidden="1" customHeight="1" x14ac:dyDescent="0.25">
      <c r="A383" s="113" t="s">
        <v>264</v>
      </c>
      <c r="B383" s="107" t="s">
        <v>72</v>
      </c>
      <c r="C383" s="107" t="s">
        <v>253</v>
      </c>
      <c r="D383" s="107" t="s">
        <v>265</v>
      </c>
      <c r="E383" s="107" t="s">
        <v>58</v>
      </c>
      <c r="F383" s="108">
        <f t="shared" si="73"/>
        <v>0</v>
      </c>
      <c r="G383" s="108">
        <f t="shared" si="73"/>
        <v>0</v>
      </c>
      <c r="H383" s="108">
        <f t="shared" si="73"/>
        <v>0</v>
      </c>
    </row>
    <row r="384" spans="1:8" s="31" customFormat="1" ht="30.75" hidden="1" customHeight="1" x14ac:dyDescent="0.25">
      <c r="A384" s="113" t="s">
        <v>266</v>
      </c>
      <c r="B384" s="107" t="s">
        <v>72</v>
      </c>
      <c r="C384" s="107" t="s">
        <v>253</v>
      </c>
      <c r="D384" s="107" t="s">
        <v>267</v>
      </c>
      <c r="E384" s="107" t="s">
        <v>58</v>
      </c>
      <c r="F384" s="108">
        <f t="shared" si="73"/>
        <v>0</v>
      </c>
      <c r="G384" s="108">
        <f t="shared" si="73"/>
        <v>0</v>
      </c>
      <c r="H384" s="108">
        <f t="shared" si="73"/>
        <v>0</v>
      </c>
    </row>
    <row r="385" spans="1:8" s="31" customFormat="1" ht="18" hidden="1" customHeight="1" x14ac:dyDescent="0.25">
      <c r="A385" s="113" t="s">
        <v>81</v>
      </c>
      <c r="B385" s="107" t="s">
        <v>72</v>
      </c>
      <c r="C385" s="107" t="s">
        <v>253</v>
      </c>
      <c r="D385" s="107" t="s">
        <v>267</v>
      </c>
      <c r="E385" s="107" t="s">
        <v>82</v>
      </c>
      <c r="F385" s="108">
        <f t="shared" si="73"/>
        <v>0</v>
      </c>
      <c r="G385" s="108">
        <f t="shared" si="73"/>
        <v>0</v>
      </c>
      <c r="H385" s="108">
        <f t="shared" si="73"/>
        <v>0</v>
      </c>
    </row>
    <row r="386" spans="1:8" s="31" customFormat="1" ht="24.75" hidden="1" customHeight="1" x14ac:dyDescent="0.25">
      <c r="A386" s="113" t="s">
        <v>268</v>
      </c>
      <c r="B386" s="107" t="s">
        <v>72</v>
      </c>
      <c r="C386" s="107" t="s">
        <v>253</v>
      </c>
      <c r="D386" s="107" t="s">
        <v>267</v>
      </c>
      <c r="E386" s="107" t="s">
        <v>269</v>
      </c>
      <c r="F386" s="108">
        <v>0</v>
      </c>
      <c r="G386" s="108">
        <v>0</v>
      </c>
      <c r="H386" s="108">
        <v>0</v>
      </c>
    </row>
    <row r="387" spans="1:8" s="31" customFormat="1" ht="28.5" hidden="1" customHeight="1" x14ac:dyDescent="0.25">
      <c r="A387" s="113" t="s">
        <v>270</v>
      </c>
      <c r="B387" s="107" t="s">
        <v>72</v>
      </c>
      <c r="C387" s="107" t="s">
        <v>253</v>
      </c>
      <c r="D387" s="107" t="s">
        <v>271</v>
      </c>
      <c r="E387" s="107" t="s">
        <v>58</v>
      </c>
      <c r="F387" s="108">
        <f>F388</f>
        <v>0</v>
      </c>
      <c r="G387" s="108">
        <f>G388</f>
        <v>0</v>
      </c>
      <c r="H387" s="108">
        <f>H388</f>
        <v>0</v>
      </c>
    </row>
    <row r="388" spans="1:8" s="31" customFormat="1" ht="28.5" hidden="1" customHeight="1" x14ac:dyDescent="0.25">
      <c r="A388" s="113" t="s">
        <v>268</v>
      </c>
      <c r="B388" s="107" t="s">
        <v>72</v>
      </c>
      <c r="C388" s="107" t="s">
        <v>253</v>
      </c>
      <c r="D388" s="107" t="s">
        <v>271</v>
      </c>
      <c r="E388" s="107" t="s">
        <v>269</v>
      </c>
      <c r="F388" s="108"/>
      <c r="G388" s="108"/>
      <c r="H388" s="108"/>
    </row>
    <row r="389" spans="1:8" s="31" customFormat="1" ht="28.5" hidden="1" customHeight="1" x14ac:dyDescent="0.25">
      <c r="A389" s="113" t="s">
        <v>272</v>
      </c>
      <c r="B389" s="107" t="s">
        <v>72</v>
      </c>
      <c r="C389" s="107" t="s">
        <v>253</v>
      </c>
      <c r="D389" s="107" t="s">
        <v>273</v>
      </c>
      <c r="E389" s="107" t="s">
        <v>58</v>
      </c>
      <c r="F389" s="108">
        <f>F390</f>
        <v>0</v>
      </c>
      <c r="G389" s="108">
        <f>G390</f>
        <v>0</v>
      </c>
      <c r="H389" s="108">
        <f>H390</f>
        <v>0</v>
      </c>
    </row>
    <row r="390" spans="1:8" s="31" customFormat="1" ht="28.5" hidden="1" customHeight="1" x14ac:dyDescent="0.25">
      <c r="A390" s="113" t="s">
        <v>268</v>
      </c>
      <c r="B390" s="107" t="s">
        <v>72</v>
      </c>
      <c r="C390" s="107" t="s">
        <v>253</v>
      </c>
      <c r="D390" s="107" t="s">
        <v>273</v>
      </c>
      <c r="E390" s="107" t="s">
        <v>269</v>
      </c>
      <c r="F390" s="108"/>
      <c r="G390" s="108"/>
      <c r="H390" s="108"/>
    </row>
    <row r="391" spans="1:8" s="31" customFormat="1" ht="15" x14ac:dyDescent="0.25">
      <c r="A391" s="113" t="s">
        <v>274</v>
      </c>
      <c r="B391" s="107" t="s">
        <v>101</v>
      </c>
      <c r="C391" s="107" t="s">
        <v>56</v>
      </c>
      <c r="D391" s="107" t="s">
        <v>57</v>
      </c>
      <c r="E391" s="107" t="s">
        <v>58</v>
      </c>
      <c r="F391" s="108">
        <f>F392+F423+F510</f>
        <v>10602.9</v>
      </c>
      <c r="G391" s="108">
        <f>G392+G423+G510</f>
        <v>5308.8</v>
      </c>
      <c r="H391" s="108">
        <f>H392+H423+H510</f>
        <v>1584.1</v>
      </c>
    </row>
    <row r="392" spans="1:8" s="31" customFormat="1" ht="15" x14ac:dyDescent="0.25">
      <c r="A392" s="113" t="s">
        <v>275</v>
      </c>
      <c r="B392" s="107" t="s">
        <v>101</v>
      </c>
      <c r="C392" s="107" t="s">
        <v>55</v>
      </c>
      <c r="D392" s="107" t="s">
        <v>57</v>
      </c>
      <c r="E392" s="107" t="s">
        <v>58</v>
      </c>
      <c r="F392" s="108">
        <f>F393+F414</f>
        <v>563.1</v>
      </c>
      <c r="G392" s="108">
        <f>G393+G414</f>
        <v>438.9</v>
      </c>
      <c r="H392" s="108">
        <f>H393+H414+H419</f>
        <v>166.6</v>
      </c>
    </row>
    <row r="393" spans="1:8" s="31" customFormat="1" ht="64.5" x14ac:dyDescent="0.25">
      <c r="A393" s="113" t="s">
        <v>745</v>
      </c>
      <c r="B393" s="107" t="s">
        <v>101</v>
      </c>
      <c r="C393" s="107" t="s">
        <v>55</v>
      </c>
      <c r="D393" s="107" t="s">
        <v>153</v>
      </c>
      <c r="E393" s="107" t="s">
        <v>58</v>
      </c>
      <c r="F393" s="108">
        <f>F394+F398+F410</f>
        <v>272.3</v>
      </c>
      <c r="G393" s="108">
        <f>G394+G398+G410</f>
        <v>272.3</v>
      </c>
      <c r="H393" s="108">
        <f>H394+H398+H410</f>
        <v>100</v>
      </c>
    </row>
    <row r="394" spans="1:8" s="31" customFormat="1" ht="64.5" x14ac:dyDescent="0.25">
      <c r="A394" s="113" t="s">
        <v>276</v>
      </c>
      <c r="B394" s="107" t="s">
        <v>101</v>
      </c>
      <c r="C394" s="107" t="s">
        <v>55</v>
      </c>
      <c r="D394" s="107" t="s">
        <v>277</v>
      </c>
      <c r="E394" s="107" t="s">
        <v>58</v>
      </c>
      <c r="F394" s="108">
        <f t="shared" ref="F394:H396" si="74">F395</f>
        <v>272.3</v>
      </c>
      <c r="G394" s="108">
        <f t="shared" si="74"/>
        <v>272.3</v>
      </c>
      <c r="H394" s="108">
        <f t="shared" si="74"/>
        <v>100</v>
      </c>
    </row>
    <row r="395" spans="1:8" s="31" customFormat="1" ht="15" x14ac:dyDescent="0.25">
      <c r="A395" s="113" t="s">
        <v>134</v>
      </c>
      <c r="B395" s="107" t="s">
        <v>101</v>
      </c>
      <c r="C395" s="107" t="s">
        <v>55</v>
      </c>
      <c r="D395" s="107" t="s">
        <v>278</v>
      </c>
      <c r="E395" s="107" t="s">
        <v>58</v>
      </c>
      <c r="F395" s="108">
        <f t="shared" si="74"/>
        <v>272.3</v>
      </c>
      <c r="G395" s="108">
        <f t="shared" si="74"/>
        <v>272.3</v>
      </c>
      <c r="H395" s="108">
        <f t="shared" si="74"/>
        <v>100</v>
      </c>
    </row>
    <row r="396" spans="1:8" s="31" customFormat="1" ht="26.25" x14ac:dyDescent="0.25">
      <c r="A396" s="113" t="s">
        <v>77</v>
      </c>
      <c r="B396" s="107" t="s">
        <v>101</v>
      </c>
      <c r="C396" s="107" t="s">
        <v>55</v>
      </c>
      <c r="D396" s="107" t="s">
        <v>278</v>
      </c>
      <c r="E396" s="107" t="s">
        <v>78</v>
      </c>
      <c r="F396" s="108">
        <f t="shared" si="74"/>
        <v>272.3</v>
      </c>
      <c r="G396" s="108">
        <f t="shared" si="74"/>
        <v>272.3</v>
      </c>
      <c r="H396" s="108">
        <f t="shared" si="74"/>
        <v>100</v>
      </c>
    </row>
    <row r="397" spans="1:8" s="31" customFormat="1" ht="27.75" customHeight="1" x14ac:dyDescent="0.25">
      <c r="A397" s="113" t="s">
        <v>79</v>
      </c>
      <c r="B397" s="107" t="s">
        <v>101</v>
      </c>
      <c r="C397" s="107" t="s">
        <v>55</v>
      </c>
      <c r="D397" s="107" t="s">
        <v>278</v>
      </c>
      <c r="E397" s="107" t="s">
        <v>80</v>
      </c>
      <c r="F397" s="108">
        <v>272.3</v>
      </c>
      <c r="G397" s="108">
        <v>272.3</v>
      </c>
      <c r="H397" s="108">
        <v>100</v>
      </c>
    </row>
    <row r="398" spans="1:8" s="31" customFormat="1" ht="51.75" hidden="1" x14ac:dyDescent="0.25">
      <c r="A398" s="113" t="s">
        <v>279</v>
      </c>
      <c r="B398" s="107" t="s">
        <v>101</v>
      </c>
      <c r="C398" s="107" t="s">
        <v>55</v>
      </c>
      <c r="D398" s="107" t="s">
        <v>280</v>
      </c>
      <c r="E398" s="107" t="s">
        <v>58</v>
      </c>
      <c r="F398" s="108">
        <f>F399</f>
        <v>0</v>
      </c>
      <c r="G398" s="108">
        <f>G399</f>
        <v>0</v>
      </c>
      <c r="H398" s="108">
        <f>H399</f>
        <v>0</v>
      </c>
    </row>
    <row r="399" spans="1:8" s="31" customFormat="1" ht="15" hidden="1" x14ac:dyDescent="0.25">
      <c r="A399" s="113" t="s">
        <v>134</v>
      </c>
      <c r="B399" s="107" t="s">
        <v>101</v>
      </c>
      <c r="C399" s="107" t="s">
        <v>55</v>
      </c>
      <c r="D399" s="107" t="s">
        <v>281</v>
      </c>
      <c r="E399" s="107" t="s">
        <v>58</v>
      </c>
      <c r="F399" s="108">
        <f>F400+F402</f>
        <v>0</v>
      </c>
      <c r="G399" s="108">
        <f>G400+G402</f>
        <v>0</v>
      </c>
      <c r="H399" s="108">
        <f>H400+H402</f>
        <v>0</v>
      </c>
    </row>
    <row r="400" spans="1:8" s="31" customFormat="1" ht="26.25" hidden="1" x14ac:dyDescent="0.25">
      <c r="A400" s="113" t="s">
        <v>77</v>
      </c>
      <c r="B400" s="107" t="s">
        <v>101</v>
      </c>
      <c r="C400" s="107" t="s">
        <v>55</v>
      </c>
      <c r="D400" s="107" t="s">
        <v>281</v>
      </c>
      <c r="E400" s="107" t="s">
        <v>78</v>
      </c>
      <c r="F400" s="108">
        <f>F401</f>
        <v>0</v>
      </c>
      <c r="G400" s="108">
        <f>G401</f>
        <v>0</v>
      </c>
      <c r="H400" s="108">
        <f>H401</f>
        <v>0</v>
      </c>
    </row>
    <row r="401" spans="1:8" s="31" customFormat="1" ht="39" hidden="1" x14ac:dyDescent="0.25">
      <c r="A401" s="113" t="s">
        <v>79</v>
      </c>
      <c r="B401" s="107" t="s">
        <v>101</v>
      </c>
      <c r="C401" s="107" t="s">
        <v>55</v>
      </c>
      <c r="D401" s="107" t="s">
        <v>281</v>
      </c>
      <c r="E401" s="107" t="s">
        <v>80</v>
      </c>
      <c r="F401" s="108">
        <f>15.3+29.5-44.8</f>
        <v>0</v>
      </c>
      <c r="G401" s="108">
        <f>15.3+29.5-44.8</f>
        <v>0</v>
      </c>
      <c r="H401" s="108">
        <f>15.3+29.5-44.8</f>
        <v>0</v>
      </c>
    </row>
    <row r="402" spans="1:8" s="31" customFormat="1" ht="39" hidden="1" x14ac:dyDescent="0.25">
      <c r="A402" s="113" t="s">
        <v>179</v>
      </c>
      <c r="B402" s="107" t="s">
        <v>101</v>
      </c>
      <c r="C402" s="107" t="s">
        <v>55</v>
      </c>
      <c r="D402" s="107" t="s">
        <v>281</v>
      </c>
      <c r="E402" s="107" t="s">
        <v>180</v>
      </c>
      <c r="F402" s="108">
        <f>F403</f>
        <v>0</v>
      </c>
      <c r="G402" s="108">
        <f>G403</f>
        <v>0</v>
      </c>
      <c r="H402" s="108">
        <f>H403</f>
        <v>0</v>
      </c>
    </row>
    <row r="403" spans="1:8" s="31" customFormat="1" ht="15" hidden="1" x14ac:dyDescent="0.25">
      <c r="A403" s="113" t="s">
        <v>181</v>
      </c>
      <c r="B403" s="107" t="s">
        <v>101</v>
      </c>
      <c r="C403" s="107" t="s">
        <v>55</v>
      </c>
      <c r="D403" s="107" t="s">
        <v>281</v>
      </c>
      <c r="E403" s="107" t="s">
        <v>182</v>
      </c>
      <c r="F403" s="108">
        <v>0</v>
      </c>
      <c r="G403" s="108">
        <v>0</v>
      </c>
      <c r="H403" s="108">
        <v>0</v>
      </c>
    </row>
    <row r="404" spans="1:8" s="31" customFormat="1" ht="15" hidden="1" x14ac:dyDescent="0.25">
      <c r="A404" s="113" t="s">
        <v>81</v>
      </c>
      <c r="B404" s="107" t="s">
        <v>101</v>
      </c>
      <c r="C404" s="107" t="s">
        <v>55</v>
      </c>
      <c r="D404" s="107" t="s">
        <v>153</v>
      </c>
      <c r="E404" s="107" t="s">
        <v>82</v>
      </c>
      <c r="F404" s="108">
        <f>F405</f>
        <v>0</v>
      </c>
      <c r="G404" s="108">
        <f>G405</f>
        <v>0</v>
      </c>
      <c r="H404" s="108">
        <f>H405</f>
        <v>0</v>
      </c>
    </row>
    <row r="405" spans="1:8" s="31" customFormat="1" ht="16.5" hidden="1" customHeight="1" x14ac:dyDescent="0.25">
      <c r="A405" s="113" t="s">
        <v>83</v>
      </c>
      <c r="B405" s="107" t="s">
        <v>101</v>
      </c>
      <c r="C405" s="107" t="s">
        <v>55</v>
      </c>
      <c r="D405" s="107" t="s">
        <v>153</v>
      </c>
      <c r="E405" s="107" t="s">
        <v>84</v>
      </c>
      <c r="F405" s="108">
        <v>0</v>
      </c>
      <c r="G405" s="108">
        <v>0</v>
      </c>
      <c r="H405" s="108">
        <v>0</v>
      </c>
    </row>
    <row r="406" spans="1:8" s="31" customFormat="1" ht="27" hidden="1" customHeight="1" x14ac:dyDescent="0.25">
      <c r="A406" s="113" t="s">
        <v>282</v>
      </c>
      <c r="B406" s="107" t="s">
        <v>101</v>
      </c>
      <c r="C406" s="107" t="s">
        <v>55</v>
      </c>
      <c r="D406" s="107" t="s">
        <v>283</v>
      </c>
      <c r="E406" s="107" t="s">
        <v>58</v>
      </c>
      <c r="F406" s="108">
        <f t="shared" ref="F406:H408" si="75">F407</f>
        <v>0</v>
      </c>
      <c r="G406" s="108">
        <f t="shared" si="75"/>
        <v>0</v>
      </c>
      <c r="H406" s="108">
        <f t="shared" si="75"/>
        <v>0</v>
      </c>
    </row>
    <row r="407" spans="1:8" s="31" customFormat="1" ht="16.5" hidden="1" customHeight="1" x14ac:dyDescent="0.25">
      <c r="A407" s="113" t="s">
        <v>134</v>
      </c>
      <c r="B407" s="107" t="s">
        <v>101</v>
      </c>
      <c r="C407" s="107" t="s">
        <v>55</v>
      </c>
      <c r="D407" s="107" t="s">
        <v>284</v>
      </c>
      <c r="E407" s="107" t="s">
        <v>58</v>
      </c>
      <c r="F407" s="108">
        <f t="shared" si="75"/>
        <v>0</v>
      </c>
      <c r="G407" s="108">
        <f t="shared" si="75"/>
        <v>0</v>
      </c>
      <c r="H407" s="108">
        <f t="shared" si="75"/>
        <v>0</v>
      </c>
    </row>
    <row r="408" spans="1:8" s="31" customFormat="1" ht="27" hidden="1" customHeight="1" x14ac:dyDescent="0.25">
      <c r="A408" s="113" t="s">
        <v>77</v>
      </c>
      <c r="B408" s="107" t="s">
        <v>101</v>
      </c>
      <c r="C408" s="107" t="s">
        <v>55</v>
      </c>
      <c r="D408" s="107" t="s">
        <v>284</v>
      </c>
      <c r="E408" s="107" t="s">
        <v>78</v>
      </c>
      <c r="F408" s="108">
        <f t="shared" si="75"/>
        <v>0</v>
      </c>
      <c r="G408" s="108">
        <f t="shared" si="75"/>
        <v>0</v>
      </c>
      <c r="H408" s="108">
        <f t="shared" si="75"/>
        <v>0</v>
      </c>
    </row>
    <row r="409" spans="1:8" s="31" customFormat="1" ht="27" hidden="1" customHeight="1" x14ac:dyDescent="0.25">
      <c r="A409" s="113" t="s">
        <v>79</v>
      </c>
      <c r="B409" s="107" t="s">
        <v>101</v>
      </c>
      <c r="C409" s="107" t="s">
        <v>55</v>
      </c>
      <c r="D409" s="107" t="s">
        <v>284</v>
      </c>
      <c r="E409" s="107" t="s">
        <v>80</v>
      </c>
      <c r="F409" s="108"/>
      <c r="G409" s="108"/>
      <c r="H409" s="108"/>
    </row>
    <row r="410" spans="1:8" s="31" customFormat="1" ht="41.25" hidden="1" customHeight="1" x14ac:dyDescent="0.25">
      <c r="A410" s="113" t="s">
        <v>285</v>
      </c>
      <c r="B410" s="107" t="s">
        <v>101</v>
      </c>
      <c r="C410" s="107" t="s">
        <v>55</v>
      </c>
      <c r="D410" s="107" t="s">
        <v>286</v>
      </c>
      <c r="E410" s="107" t="s">
        <v>58</v>
      </c>
      <c r="F410" s="108">
        <f t="shared" ref="F410:H412" si="76">F411</f>
        <v>0</v>
      </c>
      <c r="G410" s="108">
        <f t="shared" si="76"/>
        <v>0</v>
      </c>
      <c r="H410" s="108">
        <f t="shared" si="76"/>
        <v>0</v>
      </c>
    </row>
    <row r="411" spans="1:8" s="31" customFormat="1" ht="18.75" hidden="1" customHeight="1" x14ac:dyDescent="0.25">
      <c r="A411" s="113" t="s">
        <v>134</v>
      </c>
      <c r="B411" s="107" t="s">
        <v>101</v>
      </c>
      <c r="C411" s="107" t="s">
        <v>55</v>
      </c>
      <c r="D411" s="107" t="s">
        <v>287</v>
      </c>
      <c r="E411" s="107" t="s">
        <v>58</v>
      </c>
      <c r="F411" s="108">
        <f t="shared" si="76"/>
        <v>0</v>
      </c>
      <c r="G411" s="108">
        <f t="shared" si="76"/>
        <v>0</v>
      </c>
      <c r="H411" s="108">
        <f t="shared" si="76"/>
        <v>0</v>
      </c>
    </row>
    <row r="412" spans="1:8" s="31" customFormat="1" ht="27" hidden="1" customHeight="1" x14ac:dyDescent="0.25">
      <c r="A412" s="113" t="s">
        <v>77</v>
      </c>
      <c r="B412" s="107" t="s">
        <v>101</v>
      </c>
      <c r="C412" s="107" t="s">
        <v>55</v>
      </c>
      <c r="D412" s="107" t="s">
        <v>287</v>
      </c>
      <c r="E412" s="107" t="s">
        <v>78</v>
      </c>
      <c r="F412" s="108">
        <f t="shared" si="76"/>
        <v>0</v>
      </c>
      <c r="G412" s="108">
        <f t="shared" si="76"/>
        <v>0</v>
      </c>
      <c r="H412" s="108">
        <f t="shared" si="76"/>
        <v>0</v>
      </c>
    </row>
    <row r="413" spans="1:8" s="31" customFormat="1" ht="27" hidden="1" customHeight="1" x14ac:dyDescent="0.25">
      <c r="A413" s="113" t="s">
        <v>79</v>
      </c>
      <c r="B413" s="107" t="s">
        <v>101</v>
      </c>
      <c r="C413" s="107" t="s">
        <v>55</v>
      </c>
      <c r="D413" s="107" t="s">
        <v>287</v>
      </c>
      <c r="E413" s="107" t="s">
        <v>80</v>
      </c>
      <c r="F413" s="108">
        <v>0</v>
      </c>
      <c r="G413" s="108">
        <v>0</v>
      </c>
      <c r="H413" s="108">
        <v>0</v>
      </c>
    </row>
    <row r="414" spans="1:8" s="31" customFormat="1" ht="36" customHeight="1" x14ac:dyDescent="0.25">
      <c r="A414" s="113" t="s">
        <v>750</v>
      </c>
      <c r="B414" s="107" t="s">
        <v>101</v>
      </c>
      <c r="C414" s="107" t="s">
        <v>55</v>
      </c>
      <c r="D414" s="107" t="s">
        <v>164</v>
      </c>
      <c r="E414" s="107" t="s">
        <v>58</v>
      </c>
      <c r="F414" s="108">
        <f t="shared" ref="F414:H417" si="77">F415</f>
        <v>290.8</v>
      </c>
      <c r="G414" s="108">
        <f t="shared" si="77"/>
        <v>166.6</v>
      </c>
      <c r="H414" s="108">
        <f t="shared" si="77"/>
        <v>0</v>
      </c>
    </row>
    <row r="415" spans="1:8" s="31" customFormat="1" ht="28.5" customHeight="1" x14ac:dyDescent="0.25">
      <c r="A415" s="113" t="s">
        <v>173</v>
      </c>
      <c r="B415" s="107" t="s">
        <v>101</v>
      </c>
      <c r="C415" s="107" t="s">
        <v>55</v>
      </c>
      <c r="D415" s="107" t="s">
        <v>174</v>
      </c>
      <c r="E415" s="107" t="s">
        <v>58</v>
      </c>
      <c r="F415" s="108">
        <f t="shared" si="77"/>
        <v>290.8</v>
      </c>
      <c r="G415" s="108">
        <f t="shared" si="77"/>
        <v>166.6</v>
      </c>
      <c r="H415" s="108">
        <f t="shared" si="77"/>
        <v>0</v>
      </c>
    </row>
    <row r="416" spans="1:8" s="31" customFormat="1" ht="16.5" customHeight="1" x14ac:dyDescent="0.25">
      <c r="A416" s="113" t="s">
        <v>134</v>
      </c>
      <c r="B416" s="107" t="s">
        <v>101</v>
      </c>
      <c r="C416" s="107" t="s">
        <v>55</v>
      </c>
      <c r="D416" s="107" t="s">
        <v>175</v>
      </c>
      <c r="E416" s="107" t="s">
        <v>58</v>
      </c>
      <c r="F416" s="108">
        <f t="shared" si="77"/>
        <v>290.8</v>
      </c>
      <c r="G416" s="108">
        <f t="shared" si="77"/>
        <v>166.6</v>
      </c>
      <c r="H416" s="108">
        <f t="shared" si="77"/>
        <v>0</v>
      </c>
    </row>
    <row r="417" spans="1:8" s="31" customFormat="1" ht="29.25" customHeight="1" x14ac:dyDescent="0.25">
      <c r="A417" s="113" t="s">
        <v>77</v>
      </c>
      <c r="B417" s="107" t="s">
        <v>101</v>
      </c>
      <c r="C417" s="107" t="s">
        <v>55</v>
      </c>
      <c r="D417" s="107" t="s">
        <v>175</v>
      </c>
      <c r="E417" s="107" t="s">
        <v>78</v>
      </c>
      <c r="F417" s="108">
        <f t="shared" si="77"/>
        <v>290.8</v>
      </c>
      <c r="G417" s="108">
        <f t="shared" si="77"/>
        <v>166.6</v>
      </c>
      <c r="H417" s="108">
        <f t="shared" si="77"/>
        <v>0</v>
      </c>
    </row>
    <row r="418" spans="1:8" s="31" customFormat="1" ht="27.75" customHeight="1" x14ac:dyDescent="0.25">
      <c r="A418" s="113" t="s">
        <v>79</v>
      </c>
      <c r="B418" s="107" t="s">
        <v>101</v>
      </c>
      <c r="C418" s="107" t="s">
        <v>55</v>
      </c>
      <c r="D418" s="107" t="s">
        <v>175</v>
      </c>
      <c r="E418" s="107" t="s">
        <v>80</v>
      </c>
      <c r="F418" s="108">
        <v>290.8</v>
      </c>
      <c r="G418" s="108">
        <v>166.6</v>
      </c>
      <c r="H418" s="108">
        <v>0</v>
      </c>
    </row>
    <row r="419" spans="1:8" s="31" customFormat="1" ht="40.5" customHeight="1" x14ac:dyDescent="0.25">
      <c r="A419" s="113" t="s">
        <v>778</v>
      </c>
      <c r="B419" s="107" t="s">
        <v>101</v>
      </c>
      <c r="C419" s="107" t="s">
        <v>55</v>
      </c>
      <c r="D419" s="107" t="s">
        <v>757</v>
      </c>
      <c r="E419" s="107" t="s">
        <v>58</v>
      </c>
      <c r="F419" s="108">
        <v>0</v>
      </c>
      <c r="G419" s="108">
        <v>0</v>
      </c>
      <c r="H419" s="108">
        <f>H420</f>
        <v>66.599999999999994</v>
      </c>
    </row>
    <row r="420" spans="1:8" s="31" customFormat="1" ht="27.75" customHeight="1" x14ac:dyDescent="0.25">
      <c r="A420" s="113" t="s">
        <v>134</v>
      </c>
      <c r="B420" s="107" t="s">
        <v>101</v>
      </c>
      <c r="C420" s="107" t="s">
        <v>55</v>
      </c>
      <c r="D420" s="107" t="s">
        <v>758</v>
      </c>
      <c r="E420" s="107" t="s">
        <v>58</v>
      </c>
      <c r="F420" s="108">
        <v>0</v>
      </c>
      <c r="G420" s="108">
        <v>0</v>
      </c>
      <c r="H420" s="108">
        <f>H421</f>
        <v>66.599999999999994</v>
      </c>
    </row>
    <row r="421" spans="1:8" s="31" customFormat="1" ht="27.75" customHeight="1" x14ac:dyDescent="0.25">
      <c r="A421" s="113" t="s">
        <v>77</v>
      </c>
      <c r="B421" s="107" t="s">
        <v>101</v>
      </c>
      <c r="C421" s="107" t="s">
        <v>55</v>
      </c>
      <c r="D421" s="107" t="s">
        <v>758</v>
      </c>
      <c r="E421" s="107" t="s">
        <v>78</v>
      </c>
      <c r="F421" s="108">
        <v>0</v>
      </c>
      <c r="G421" s="108">
        <v>0</v>
      </c>
      <c r="H421" s="108">
        <f>H422</f>
        <v>66.599999999999994</v>
      </c>
    </row>
    <row r="422" spans="1:8" s="31" customFormat="1" ht="27.75" customHeight="1" x14ac:dyDescent="0.25">
      <c r="A422" s="113" t="s">
        <v>79</v>
      </c>
      <c r="B422" s="107" t="s">
        <v>101</v>
      </c>
      <c r="C422" s="107" t="s">
        <v>55</v>
      </c>
      <c r="D422" s="107" t="s">
        <v>758</v>
      </c>
      <c r="E422" s="107" t="s">
        <v>80</v>
      </c>
      <c r="F422" s="108">
        <v>0</v>
      </c>
      <c r="G422" s="108">
        <v>0</v>
      </c>
      <c r="H422" s="108">
        <v>66.599999999999994</v>
      </c>
    </row>
    <row r="423" spans="1:8" ht="15" x14ac:dyDescent="0.25">
      <c r="A423" s="113" t="s">
        <v>288</v>
      </c>
      <c r="B423" s="107" t="s">
        <v>101</v>
      </c>
      <c r="C423" s="107" t="s">
        <v>60</v>
      </c>
      <c r="D423" s="107" t="s">
        <v>57</v>
      </c>
      <c r="E423" s="107" t="s">
        <v>58</v>
      </c>
      <c r="F423" s="108">
        <f>F428+F465+F489+F501</f>
        <v>7860.4</v>
      </c>
      <c r="G423" s="108">
        <f t="shared" ref="G423" si="78">G428+G465+G489+G501</f>
        <v>2699.9</v>
      </c>
      <c r="H423" s="108">
        <f>H428+H465+H489+H501+H497</f>
        <v>687.5</v>
      </c>
    </row>
    <row r="424" spans="1:8" ht="26.25" hidden="1" x14ac:dyDescent="0.25">
      <c r="A424" s="113" t="s">
        <v>289</v>
      </c>
      <c r="B424" s="107" t="s">
        <v>101</v>
      </c>
      <c r="C424" s="107" t="s">
        <v>60</v>
      </c>
      <c r="D424" s="107" t="s">
        <v>290</v>
      </c>
      <c r="E424" s="107" t="s">
        <v>58</v>
      </c>
      <c r="F424" s="108">
        <f t="shared" ref="F424:H426" si="79">F425</f>
        <v>0</v>
      </c>
      <c r="G424" s="108">
        <f t="shared" si="79"/>
        <v>0</v>
      </c>
      <c r="H424" s="108">
        <f t="shared" si="79"/>
        <v>0</v>
      </c>
    </row>
    <row r="425" spans="1:8" ht="26.25" hidden="1" x14ac:dyDescent="0.25">
      <c r="A425" s="113" t="s">
        <v>291</v>
      </c>
      <c r="B425" s="107" t="s">
        <v>101</v>
      </c>
      <c r="C425" s="107" t="s">
        <v>60</v>
      </c>
      <c r="D425" s="107" t="s">
        <v>292</v>
      </c>
      <c r="E425" s="107" t="s">
        <v>58</v>
      </c>
      <c r="F425" s="108">
        <f t="shared" si="79"/>
        <v>0</v>
      </c>
      <c r="G425" s="108">
        <f t="shared" si="79"/>
        <v>0</v>
      </c>
      <c r="H425" s="108">
        <f t="shared" si="79"/>
        <v>0</v>
      </c>
    </row>
    <row r="426" spans="1:8" ht="39" hidden="1" x14ac:dyDescent="0.25">
      <c r="A426" s="113" t="s">
        <v>268</v>
      </c>
      <c r="B426" s="107" t="s">
        <v>101</v>
      </c>
      <c r="C426" s="107" t="s">
        <v>60</v>
      </c>
      <c r="D426" s="107" t="s">
        <v>292</v>
      </c>
      <c r="E426" s="107" t="s">
        <v>82</v>
      </c>
      <c r="F426" s="108">
        <f t="shared" si="79"/>
        <v>0</v>
      </c>
      <c r="G426" s="108">
        <f t="shared" si="79"/>
        <v>0</v>
      </c>
      <c r="H426" s="108">
        <f t="shared" si="79"/>
        <v>0</v>
      </c>
    </row>
    <row r="427" spans="1:8" ht="15" hidden="1" x14ac:dyDescent="0.25">
      <c r="A427" s="113" t="s">
        <v>81</v>
      </c>
      <c r="B427" s="107" t="s">
        <v>101</v>
      </c>
      <c r="C427" s="107" t="s">
        <v>60</v>
      </c>
      <c r="D427" s="107" t="s">
        <v>292</v>
      </c>
      <c r="E427" s="107" t="s">
        <v>269</v>
      </c>
      <c r="F427" s="108">
        <v>0</v>
      </c>
      <c r="G427" s="108">
        <v>0</v>
      </c>
      <c r="H427" s="108">
        <v>0</v>
      </c>
    </row>
    <row r="428" spans="1:8" s="31" customFormat="1" ht="66.75" customHeight="1" x14ac:dyDescent="0.25">
      <c r="A428" s="113" t="s">
        <v>745</v>
      </c>
      <c r="B428" s="107" t="s">
        <v>101</v>
      </c>
      <c r="C428" s="107" t="s">
        <v>60</v>
      </c>
      <c r="D428" s="107" t="s">
        <v>153</v>
      </c>
      <c r="E428" s="107" t="s">
        <v>58</v>
      </c>
      <c r="F428" s="108">
        <f>F432+F448+F453+F429</f>
        <v>3415.7</v>
      </c>
      <c r="G428" s="108">
        <f>G432+G448+G453</f>
        <v>1478.8</v>
      </c>
      <c r="H428" s="108">
        <f>H432+H448+H453</f>
        <v>508</v>
      </c>
    </row>
    <row r="429" spans="1:8" s="31" customFormat="1" ht="41.25" hidden="1" customHeight="1" x14ac:dyDescent="0.25">
      <c r="A429" s="113" t="s">
        <v>642</v>
      </c>
      <c r="B429" s="107" t="s">
        <v>101</v>
      </c>
      <c r="C429" s="107" t="s">
        <v>60</v>
      </c>
      <c r="D429" s="107" t="s">
        <v>656</v>
      </c>
      <c r="E429" s="107" t="s">
        <v>58</v>
      </c>
      <c r="F429" s="108">
        <f>F430</f>
        <v>0</v>
      </c>
      <c r="G429" s="108">
        <v>0</v>
      </c>
      <c r="H429" s="108">
        <v>0</v>
      </c>
    </row>
    <row r="430" spans="1:8" s="31" customFormat="1" ht="33.75" hidden="1" customHeight="1" x14ac:dyDescent="0.25">
      <c r="A430" s="113" t="s">
        <v>77</v>
      </c>
      <c r="B430" s="107" t="s">
        <v>101</v>
      </c>
      <c r="C430" s="107" t="s">
        <v>60</v>
      </c>
      <c r="D430" s="107" t="s">
        <v>656</v>
      </c>
      <c r="E430" s="107" t="s">
        <v>78</v>
      </c>
      <c r="F430" s="108">
        <f>F431</f>
        <v>0</v>
      </c>
      <c r="G430" s="108">
        <v>0</v>
      </c>
      <c r="H430" s="108">
        <v>0</v>
      </c>
    </row>
    <row r="431" spans="1:8" s="31" customFormat="1" ht="35.25" hidden="1" customHeight="1" x14ac:dyDescent="0.25">
      <c r="A431" s="113" t="s">
        <v>79</v>
      </c>
      <c r="B431" s="107" t="s">
        <v>101</v>
      </c>
      <c r="C431" s="107" t="s">
        <v>60</v>
      </c>
      <c r="D431" s="107" t="s">
        <v>656</v>
      </c>
      <c r="E431" s="107" t="s">
        <v>80</v>
      </c>
      <c r="F431" s="108">
        <f>9602-9602</f>
        <v>0</v>
      </c>
      <c r="G431" s="108">
        <v>0</v>
      </c>
      <c r="H431" s="108">
        <v>0</v>
      </c>
    </row>
    <row r="432" spans="1:8" s="31" customFormat="1" ht="94.5" hidden="1" customHeight="1" x14ac:dyDescent="0.25">
      <c r="A432" s="113" t="s">
        <v>293</v>
      </c>
      <c r="B432" s="107" t="s">
        <v>101</v>
      </c>
      <c r="C432" s="107" t="s">
        <v>60</v>
      </c>
      <c r="D432" s="107" t="s">
        <v>294</v>
      </c>
      <c r="E432" s="107" t="s">
        <v>58</v>
      </c>
      <c r="F432" s="108">
        <f>F433</f>
        <v>0</v>
      </c>
      <c r="G432" s="108">
        <f>G433</f>
        <v>0</v>
      </c>
      <c r="H432" s="108">
        <f>H433</f>
        <v>0</v>
      </c>
    </row>
    <row r="433" spans="1:8" s="31" customFormat="1" ht="19.5" hidden="1" customHeight="1" x14ac:dyDescent="0.25">
      <c r="A433" s="113" t="s">
        <v>134</v>
      </c>
      <c r="B433" s="107" t="s">
        <v>101</v>
      </c>
      <c r="C433" s="107" t="s">
        <v>60</v>
      </c>
      <c r="D433" s="107" t="s">
        <v>295</v>
      </c>
      <c r="E433" s="107" t="s">
        <v>58</v>
      </c>
      <c r="F433" s="108">
        <f>F434+F436</f>
        <v>0</v>
      </c>
      <c r="G433" s="108">
        <f>G434+G436</f>
        <v>0</v>
      </c>
      <c r="H433" s="108">
        <f>H434+H436</f>
        <v>0</v>
      </c>
    </row>
    <row r="434" spans="1:8" s="31" customFormat="1" ht="31.5" hidden="1" customHeight="1" x14ac:dyDescent="0.25">
      <c r="A434" s="113" t="s">
        <v>77</v>
      </c>
      <c r="B434" s="107" t="s">
        <v>101</v>
      </c>
      <c r="C434" s="107" t="s">
        <v>60</v>
      </c>
      <c r="D434" s="107" t="s">
        <v>295</v>
      </c>
      <c r="E434" s="107" t="s">
        <v>78</v>
      </c>
      <c r="F434" s="108">
        <f>F435</f>
        <v>0</v>
      </c>
      <c r="G434" s="108">
        <f>G435</f>
        <v>0</v>
      </c>
      <c r="H434" s="108">
        <f>H435</f>
        <v>0</v>
      </c>
    </row>
    <row r="435" spans="1:8" s="31" customFormat="1" ht="30.75" hidden="1" customHeight="1" x14ac:dyDescent="0.25">
      <c r="A435" s="113" t="s">
        <v>79</v>
      </c>
      <c r="B435" s="107" t="s">
        <v>101</v>
      </c>
      <c r="C435" s="107" t="s">
        <v>60</v>
      </c>
      <c r="D435" s="107" t="s">
        <v>295</v>
      </c>
      <c r="E435" s="107" t="s">
        <v>80</v>
      </c>
      <c r="F435" s="108">
        <f>50-50</f>
        <v>0</v>
      </c>
      <c r="G435" s="108">
        <f>50-50</f>
        <v>0</v>
      </c>
      <c r="H435" s="108">
        <f>50-50</f>
        <v>0</v>
      </c>
    </row>
    <row r="436" spans="1:8" s="31" customFormat="1" ht="31.5" hidden="1" customHeight="1" x14ac:dyDescent="0.25">
      <c r="A436" s="113" t="s">
        <v>619</v>
      </c>
      <c r="B436" s="107" t="s">
        <v>101</v>
      </c>
      <c r="C436" s="107" t="s">
        <v>60</v>
      </c>
      <c r="D436" s="107" t="s">
        <v>295</v>
      </c>
      <c r="E436" s="107" t="s">
        <v>180</v>
      </c>
      <c r="F436" s="108">
        <f>F437</f>
        <v>0</v>
      </c>
      <c r="G436" s="108">
        <f>G437</f>
        <v>0</v>
      </c>
      <c r="H436" s="108">
        <f>H437</f>
        <v>0</v>
      </c>
    </row>
    <row r="437" spans="1:8" s="31" customFormat="1" ht="14.25" hidden="1" customHeight="1" x14ac:dyDescent="0.25">
      <c r="A437" s="113" t="s">
        <v>181</v>
      </c>
      <c r="B437" s="107" t="s">
        <v>101</v>
      </c>
      <c r="C437" s="107" t="s">
        <v>60</v>
      </c>
      <c r="D437" s="107" t="s">
        <v>295</v>
      </c>
      <c r="E437" s="107" t="s">
        <v>182</v>
      </c>
      <c r="F437" s="108"/>
      <c r="G437" s="108"/>
      <c r="H437" s="108"/>
    </row>
    <row r="438" spans="1:8" s="31" customFormat="1" ht="41.25" hidden="1" customHeight="1" x14ac:dyDescent="0.25">
      <c r="A438" s="113" t="s">
        <v>296</v>
      </c>
      <c r="B438" s="107" t="s">
        <v>101</v>
      </c>
      <c r="C438" s="107" t="s">
        <v>60</v>
      </c>
      <c r="D438" s="107" t="s">
        <v>158</v>
      </c>
      <c r="E438" s="107" t="s">
        <v>58</v>
      </c>
      <c r="F438" s="108">
        <f>F439+F444</f>
        <v>0</v>
      </c>
      <c r="G438" s="108">
        <f>G439+G444</f>
        <v>0</v>
      </c>
      <c r="H438" s="108">
        <f>H439+H444</f>
        <v>0</v>
      </c>
    </row>
    <row r="439" spans="1:8" s="31" customFormat="1" ht="27" hidden="1" customHeight="1" x14ac:dyDescent="0.25">
      <c r="A439" s="113" t="s">
        <v>202</v>
      </c>
      <c r="B439" s="107" t="s">
        <v>101</v>
      </c>
      <c r="C439" s="107" t="s">
        <v>60</v>
      </c>
      <c r="D439" s="107" t="s">
        <v>203</v>
      </c>
      <c r="E439" s="107" t="s">
        <v>58</v>
      </c>
      <c r="F439" s="108">
        <f t="shared" ref="F439:H442" si="80">F440</f>
        <v>0</v>
      </c>
      <c r="G439" s="108">
        <f t="shared" si="80"/>
        <v>0</v>
      </c>
      <c r="H439" s="108">
        <f t="shared" si="80"/>
        <v>0</v>
      </c>
    </row>
    <row r="440" spans="1:8" s="31" customFormat="1" ht="54.75" hidden="1" customHeight="1" x14ac:dyDescent="0.25">
      <c r="A440" s="113" t="s">
        <v>297</v>
      </c>
      <c r="B440" s="107" t="s">
        <v>101</v>
      </c>
      <c r="C440" s="107" t="s">
        <v>60</v>
      </c>
      <c r="D440" s="107" t="s">
        <v>213</v>
      </c>
      <c r="E440" s="107" t="s">
        <v>58</v>
      </c>
      <c r="F440" s="108">
        <f t="shared" si="80"/>
        <v>0</v>
      </c>
      <c r="G440" s="108">
        <f t="shared" si="80"/>
        <v>0</v>
      </c>
      <c r="H440" s="108">
        <f t="shared" si="80"/>
        <v>0</v>
      </c>
    </row>
    <row r="441" spans="1:8" s="31" customFormat="1" ht="21" hidden="1" customHeight="1" x14ac:dyDescent="0.25">
      <c r="A441" s="113" t="s">
        <v>134</v>
      </c>
      <c r="B441" s="107" t="s">
        <v>101</v>
      </c>
      <c r="C441" s="107" t="s">
        <v>60</v>
      </c>
      <c r="D441" s="107" t="s">
        <v>214</v>
      </c>
      <c r="E441" s="107" t="s">
        <v>58</v>
      </c>
      <c r="F441" s="108">
        <f t="shared" si="80"/>
        <v>0</v>
      </c>
      <c r="G441" s="108">
        <f t="shared" si="80"/>
        <v>0</v>
      </c>
      <c r="H441" s="108">
        <f t="shared" si="80"/>
        <v>0</v>
      </c>
    </row>
    <row r="442" spans="1:8" s="31" customFormat="1" ht="27.75" hidden="1" customHeight="1" x14ac:dyDescent="0.25">
      <c r="A442" s="113" t="s">
        <v>77</v>
      </c>
      <c r="B442" s="107" t="s">
        <v>101</v>
      </c>
      <c r="C442" s="107" t="s">
        <v>60</v>
      </c>
      <c r="D442" s="107" t="s">
        <v>214</v>
      </c>
      <c r="E442" s="107" t="s">
        <v>78</v>
      </c>
      <c r="F442" s="108">
        <f t="shared" si="80"/>
        <v>0</v>
      </c>
      <c r="G442" s="108">
        <f t="shared" si="80"/>
        <v>0</v>
      </c>
      <c r="H442" s="108">
        <f t="shared" si="80"/>
        <v>0</v>
      </c>
    </row>
    <row r="443" spans="1:8" s="31" customFormat="1" ht="27.75" hidden="1" customHeight="1" x14ac:dyDescent="0.25">
      <c r="A443" s="113" t="s">
        <v>79</v>
      </c>
      <c r="B443" s="107" t="s">
        <v>101</v>
      </c>
      <c r="C443" s="107" t="s">
        <v>60</v>
      </c>
      <c r="D443" s="107" t="s">
        <v>214</v>
      </c>
      <c r="E443" s="107" t="s">
        <v>80</v>
      </c>
      <c r="F443" s="108">
        <f>10-10</f>
        <v>0</v>
      </c>
      <c r="G443" s="108">
        <f>10-10</f>
        <v>0</v>
      </c>
      <c r="H443" s="108">
        <f>10-10</f>
        <v>0</v>
      </c>
    </row>
    <row r="444" spans="1:8" s="31" customFormat="1" ht="69.75" hidden="1" customHeight="1" x14ac:dyDescent="0.25">
      <c r="A444" s="113" t="s">
        <v>215</v>
      </c>
      <c r="B444" s="107" t="s">
        <v>101</v>
      </c>
      <c r="C444" s="107" t="s">
        <v>60</v>
      </c>
      <c r="D444" s="107" t="s">
        <v>216</v>
      </c>
      <c r="E444" s="107" t="s">
        <v>58</v>
      </c>
      <c r="F444" s="108">
        <f t="shared" ref="F444:H446" si="81">F445</f>
        <v>0</v>
      </c>
      <c r="G444" s="108">
        <f t="shared" si="81"/>
        <v>0</v>
      </c>
      <c r="H444" s="108">
        <f t="shared" si="81"/>
        <v>0</v>
      </c>
    </row>
    <row r="445" spans="1:8" s="31" customFormat="1" ht="27.75" hidden="1" customHeight="1" x14ac:dyDescent="0.25">
      <c r="A445" s="113" t="s">
        <v>134</v>
      </c>
      <c r="B445" s="107" t="s">
        <v>101</v>
      </c>
      <c r="C445" s="107" t="s">
        <v>60</v>
      </c>
      <c r="D445" s="107" t="s">
        <v>217</v>
      </c>
      <c r="E445" s="107" t="s">
        <v>58</v>
      </c>
      <c r="F445" s="108">
        <f t="shared" si="81"/>
        <v>0</v>
      </c>
      <c r="G445" s="108">
        <f t="shared" si="81"/>
        <v>0</v>
      </c>
      <c r="H445" s="108">
        <f t="shared" si="81"/>
        <v>0</v>
      </c>
    </row>
    <row r="446" spans="1:8" s="31" customFormat="1" ht="27.75" hidden="1" customHeight="1" x14ac:dyDescent="0.25">
      <c r="A446" s="113" t="s">
        <v>77</v>
      </c>
      <c r="B446" s="107" t="s">
        <v>101</v>
      </c>
      <c r="C446" s="107" t="s">
        <v>60</v>
      </c>
      <c r="D446" s="107" t="s">
        <v>217</v>
      </c>
      <c r="E446" s="107" t="s">
        <v>78</v>
      </c>
      <c r="F446" s="108">
        <f t="shared" si="81"/>
        <v>0</v>
      </c>
      <c r="G446" s="108">
        <f t="shared" si="81"/>
        <v>0</v>
      </c>
      <c r="H446" s="108">
        <f t="shared" si="81"/>
        <v>0</v>
      </c>
    </row>
    <row r="447" spans="1:8" s="31" customFormat="1" ht="27.75" hidden="1" customHeight="1" x14ac:dyDescent="0.25">
      <c r="A447" s="113" t="s">
        <v>79</v>
      </c>
      <c r="B447" s="107" t="s">
        <v>101</v>
      </c>
      <c r="C447" s="107" t="s">
        <v>60</v>
      </c>
      <c r="D447" s="107" t="s">
        <v>217</v>
      </c>
      <c r="E447" s="107" t="s">
        <v>80</v>
      </c>
      <c r="F447" s="108">
        <v>0</v>
      </c>
      <c r="G447" s="108">
        <v>0</v>
      </c>
      <c r="H447" s="108">
        <v>0</v>
      </c>
    </row>
    <row r="448" spans="1:8" s="31" customFormat="1" ht="43.5" customHeight="1" x14ac:dyDescent="0.25">
      <c r="A448" s="113" t="s">
        <v>779</v>
      </c>
      <c r="B448" s="107" t="s">
        <v>101</v>
      </c>
      <c r="C448" s="107" t="s">
        <v>60</v>
      </c>
      <c r="D448" s="107" t="s">
        <v>283</v>
      </c>
      <c r="E448" s="107" t="s">
        <v>58</v>
      </c>
      <c r="F448" s="108">
        <f t="shared" ref="F448:H450" si="82">F449</f>
        <v>600</v>
      </c>
      <c r="G448" s="108">
        <f t="shared" si="82"/>
        <v>800</v>
      </c>
      <c r="H448" s="108">
        <f t="shared" si="82"/>
        <v>260</v>
      </c>
    </row>
    <row r="449" spans="1:8" s="31" customFormat="1" ht="18" customHeight="1" x14ac:dyDescent="0.25">
      <c r="A449" s="113" t="s">
        <v>134</v>
      </c>
      <c r="B449" s="107" t="s">
        <v>101</v>
      </c>
      <c r="C449" s="107" t="s">
        <v>60</v>
      </c>
      <c r="D449" s="107" t="s">
        <v>284</v>
      </c>
      <c r="E449" s="107" t="s">
        <v>58</v>
      </c>
      <c r="F449" s="108">
        <f t="shared" si="82"/>
        <v>600</v>
      </c>
      <c r="G449" s="108">
        <f t="shared" si="82"/>
        <v>800</v>
      </c>
      <c r="H449" s="108">
        <f t="shared" si="82"/>
        <v>260</v>
      </c>
    </row>
    <row r="450" spans="1:8" s="31" customFormat="1" ht="27.75" customHeight="1" x14ac:dyDescent="0.25">
      <c r="A450" s="113" t="s">
        <v>77</v>
      </c>
      <c r="B450" s="107" t="s">
        <v>101</v>
      </c>
      <c r="C450" s="107" t="s">
        <v>60</v>
      </c>
      <c r="D450" s="107" t="s">
        <v>284</v>
      </c>
      <c r="E450" s="107" t="s">
        <v>78</v>
      </c>
      <c r="F450" s="108">
        <f t="shared" si="82"/>
        <v>600</v>
      </c>
      <c r="G450" s="108">
        <f t="shared" si="82"/>
        <v>800</v>
      </c>
      <c r="H450" s="108">
        <f t="shared" si="82"/>
        <v>260</v>
      </c>
    </row>
    <row r="451" spans="1:8" s="31" customFormat="1" ht="27.75" customHeight="1" x14ac:dyDescent="0.25">
      <c r="A451" s="113" t="s">
        <v>79</v>
      </c>
      <c r="B451" s="107" t="s">
        <v>101</v>
      </c>
      <c r="C451" s="107" t="s">
        <v>60</v>
      </c>
      <c r="D451" s="107" t="s">
        <v>284</v>
      </c>
      <c r="E451" s="107" t="s">
        <v>80</v>
      </c>
      <c r="F451" s="108">
        <v>600</v>
      </c>
      <c r="G451" s="108">
        <v>800</v>
      </c>
      <c r="H451" s="108">
        <v>260</v>
      </c>
    </row>
    <row r="452" spans="1:8" s="31" customFormat="1" ht="27.75" customHeight="1" x14ac:dyDescent="0.25">
      <c r="A452" s="113" t="s">
        <v>299</v>
      </c>
      <c r="B452" s="107" t="s">
        <v>101</v>
      </c>
      <c r="C452" s="107" t="s">
        <v>60</v>
      </c>
      <c r="D452" s="107" t="s">
        <v>258</v>
      </c>
      <c r="E452" s="107" t="s">
        <v>58</v>
      </c>
      <c r="F452" s="108">
        <f t="shared" ref="F452:H454" si="83">F453</f>
        <v>2815.7</v>
      </c>
      <c r="G452" s="108">
        <f t="shared" si="83"/>
        <v>678.8</v>
      </c>
      <c r="H452" s="108">
        <f t="shared" si="83"/>
        <v>248</v>
      </c>
    </row>
    <row r="453" spans="1:8" s="31" customFormat="1" ht="17.25" customHeight="1" x14ac:dyDescent="0.25">
      <c r="A453" s="113" t="s">
        <v>134</v>
      </c>
      <c r="B453" s="107" t="s">
        <v>101</v>
      </c>
      <c r="C453" s="107" t="s">
        <v>60</v>
      </c>
      <c r="D453" s="107" t="s">
        <v>259</v>
      </c>
      <c r="E453" s="107" t="s">
        <v>58</v>
      </c>
      <c r="F453" s="108">
        <f t="shared" si="83"/>
        <v>2815.7</v>
      </c>
      <c r="G453" s="108">
        <f t="shared" si="83"/>
        <v>678.8</v>
      </c>
      <c r="H453" s="108">
        <f t="shared" si="83"/>
        <v>248</v>
      </c>
    </row>
    <row r="454" spans="1:8" s="31" customFormat="1" ht="27.75" customHeight="1" x14ac:dyDescent="0.25">
      <c r="A454" s="113" t="s">
        <v>77</v>
      </c>
      <c r="B454" s="107" t="s">
        <v>101</v>
      </c>
      <c r="C454" s="107" t="s">
        <v>60</v>
      </c>
      <c r="D454" s="107" t="s">
        <v>259</v>
      </c>
      <c r="E454" s="107" t="s">
        <v>78</v>
      </c>
      <c r="F454" s="108">
        <f t="shared" si="83"/>
        <v>2815.7</v>
      </c>
      <c r="G454" s="108">
        <f t="shared" si="83"/>
        <v>678.8</v>
      </c>
      <c r="H454" s="108">
        <f t="shared" si="83"/>
        <v>248</v>
      </c>
    </row>
    <row r="455" spans="1:8" s="31" customFormat="1" ht="27.75" customHeight="1" x14ac:dyDescent="0.25">
      <c r="A455" s="113" t="s">
        <v>79</v>
      </c>
      <c r="B455" s="107" t="s">
        <v>101</v>
      </c>
      <c r="C455" s="107" t="s">
        <v>60</v>
      </c>
      <c r="D455" s="107" t="s">
        <v>259</v>
      </c>
      <c r="E455" s="107" t="s">
        <v>80</v>
      </c>
      <c r="F455" s="108">
        <f>171.1+2644.6</f>
        <v>2815.7</v>
      </c>
      <c r="G455" s="108">
        <v>678.8</v>
      </c>
      <c r="H455" s="108">
        <v>248</v>
      </c>
    </row>
    <row r="456" spans="1:8" s="31" customFormat="1" ht="39.75" hidden="1" customHeight="1" x14ac:dyDescent="0.25">
      <c r="A456" s="113" t="s">
        <v>296</v>
      </c>
      <c r="B456" s="107" t="s">
        <v>101</v>
      </c>
      <c r="C456" s="107" t="s">
        <v>60</v>
      </c>
      <c r="D456" s="107" t="s">
        <v>158</v>
      </c>
      <c r="E456" s="107" t="s">
        <v>58</v>
      </c>
      <c r="F456" s="108">
        <f t="shared" ref="F456:H457" si="84">F457</f>
        <v>0</v>
      </c>
      <c r="G456" s="108">
        <f t="shared" si="84"/>
        <v>0</v>
      </c>
      <c r="H456" s="108">
        <f t="shared" si="84"/>
        <v>0</v>
      </c>
    </row>
    <row r="457" spans="1:8" s="31" customFormat="1" ht="27.75" hidden="1" customHeight="1" x14ac:dyDescent="0.25">
      <c r="A457" s="113" t="s">
        <v>202</v>
      </c>
      <c r="B457" s="107" t="s">
        <v>101</v>
      </c>
      <c r="C457" s="107" t="s">
        <v>60</v>
      </c>
      <c r="D457" s="107" t="s">
        <v>203</v>
      </c>
      <c r="E457" s="107" t="s">
        <v>58</v>
      </c>
      <c r="F457" s="108">
        <f t="shared" si="84"/>
        <v>0</v>
      </c>
      <c r="G457" s="108">
        <f t="shared" si="84"/>
        <v>0</v>
      </c>
      <c r="H457" s="108">
        <f t="shared" si="84"/>
        <v>0</v>
      </c>
    </row>
    <row r="458" spans="1:8" s="31" customFormat="1" ht="65.25" hidden="1" customHeight="1" x14ac:dyDescent="0.25">
      <c r="A458" s="113" t="s">
        <v>215</v>
      </c>
      <c r="B458" s="107" t="s">
        <v>101</v>
      </c>
      <c r="C458" s="107" t="s">
        <v>60</v>
      </c>
      <c r="D458" s="107" t="s">
        <v>216</v>
      </c>
      <c r="E458" s="107" t="s">
        <v>58</v>
      </c>
      <c r="F458" s="108">
        <f>F459+F462</f>
        <v>0</v>
      </c>
      <c r="G458" s="108">
        <f>G459+G462</f>
        <v>0</v>
      </c>
      <c r="H458" s="108">
        <f>H459+H462</f>
        <v>0</v>
      </c>
    </row>
    <row r="459" spans="1:8" s="31" customFormat="1" ht="27.75" hidden="1" customHeight="1" x14ac:dyDescent="0.25">
      <c r="A459" s="113" t="s">
        <v>218</v>
      </c>
      <c r="B459" s="107" t="s">
        <v>101</v>
      </c>
      <c r="C459" s="107" t="s">
        <v>60</v>
      </c>
      <c r="D459" s="107" t="s">
        <v>219</v>
      </c>
      <c r="E459" s="107" t="s">
        <v>58</v>
      </c>
      <c r="F459" s="108">
        <f t="shared" ref="F459:H460" si="85">F460</f>
        <v>0</v>
      </c>
      <c r="G459" s="108">
        <f t="shared" si="85"/>
        <v>0</v>
      </c>
      <c r="H459" s="108">
        <f t="shared" si="85"/>
        <v>0</v>
      </c>
    </row>
    <row r="460" spans="1:8" s="31" customFormat="1" ht="27.75" hidden="1" customHeight="1" x14ac:dyDescent="0.25">
      <c r="A460" s="113" t="s">
        <v>77</v>
      </c>
      <c r="B460" s="107" t="s">
        <v>101</v>
      </c>
      <c r="C460" s="107" t="s">
        <v>60</v>
      </c>
      <c r="D460" s="107" t="s">
        <v>219</v>
      </c>
      <c r="E460" s="107" t="s">
        <v>78</v>
      </c>
      <c r="F460" s="108">
        <f t="shared" si="85"/>
        <v>0</v>
      </c>
      <c r="G460" s="108">
        <f t="shared" si="85"/>
        <v>0</v>
      </c>
      <c r="H460" s="108">
        <f t="shared" si="85"/>
        <v>0</v>
      </c>
    </row>
    <row r="461" spans="1:8" s="31" customFormat="1" ht="27.75" hidden="1" customHeight="1" x14ac:dyDescent="0.25">
      <c r="A461" s="113" t="s">
        <v>79</v>
      </c>
      <c r="B461" s="107" t="s">
        <v>101</v>
      </c>
      <c r="C461" s="107" t="s">
        <v>60</v>
      </c>
      <c r="D461" s="107" t="s">
        <v>219</v>
      </c>
      <c r="E461" s="107" t="s">
        <v>80</v>
      </c>
      <c r="F461" s="108"/>
      <c r="G461" s="108"/>
      <c r="H461" s="108"/>
    </row>
    <row r="462" spans="1:8" s="31" customFormat="1" ht="17.25" hidden="1" customHeight="1" x14ac:dyDescent="0.25">
      <c r="A462" s="113" t="s">
        <v>134</v>
      </c>
      <c r="B462" s="107" t="s">
        <v>101</v>
      </c>
      <c r="C462" s="107" t="s">
        <v>60</v>
      </c>
      <c r="D462" s="107" t="s">
        <v>217</v>
      </c>
      <c r="E462" s="107" t="s">
        <v>58</v>
      </c>
      <c r="F462" s="108">
        <f t="shared" ref="F462:H463" si="86">F463</f>
        <v>0</v>
      </c>
      <c r="G462" s="108">
        <f t="shared" si="86"/>
        <v>0</v>
      </c>
      <c r="H462" s="108">
        <f t="shared" si="86"/>
        <v>0</v>
      </c>
    </row>
    <row r="463" spans="1:8" s="31" customFormat="1" ht="27.75" hidden="1" customHeight="1" x14ac:dyDescent="0.25">
      <c r="A463" s="113" t="s">
        <v>77</v>
      </c>
      <c r="B463" s="107" t="s">
        <v>101</v>
      </c>
      <c r="C463" s="107" t="s">
        <v>60</v>
      </c>
      <c r="D463" s="107" t="s">
        <v>217</v>
      </c>
      <c r="E463" s="107" t="s">
        <v>78</v>
      </c>
      <c r="F463" s="108">
        <f t="shared" si="86"/>
        <v>0</v>
      </c>
      <c r="G463" s="108">
        <f t="shared" si="86"/>
        <v>0</v>
      </c>
      <c r="H463" s="108">
        <f t="shared" si="86"/>
        <v>0</v>
      </c>
    </row>
    <row r="464" spans="1:8" s="31" customFormat="1" ht="27.75" hidden="1" customHeight="1" x14ac:dyDescent="0.25">
      <c r="A464" s="113" t="s">
        <v>79</v>
      </c>
      <c r="B464" s="107" t="s">
        <v>101</v>
      </c>
      <c r="C464" s="107" t="s">
        <v>60</v>
      </c>
      <c r="D464" s="107" t="s">
        <v>217</v>
      </c>
      <c r="E464" s="107" t="s">
        <v>80</v>
      </c>
      <c r="F464" s="108"/>
      <c r="G464" s="108"/>
      <c r="H464" s="108"/>
    </row>
    <row r="465" spans="1:8" s="31" customFormat="1" ht="43.5" customHeight="1" x14ac:dyDescent="0.25">
      <c r="A465" s="113" t="s">
        <v>780</v>
      </c>
      <c r="B465" s="107" t="s">
        <v>101</v>
      </c>
      <c r="C465" s="107" t="s">
        <v>60</v>
      </c>
      <c r="D465" s="107" t="s">
        <v>300</v>
      </c>
      <c r="E465" s="107" t="s">
        <v>58</v>
      </c>
      <c r="F465" s="108">
        <f>F470+F486</f>
        <v>673.9</v>
      </c>
      <c r="G465" s="108">
        <f>G470</f>
        <v>490.3</v>
      </c>
      <c r="H465" s="108">
        <f>H470</f>
        <v>63.4</v>
      </c>
    </row>
    <row r="466" spans="1:8" s="31" customFormat="1" ht="30" hidden="1" customHeight="1" x14ac:dyDescent="0.25">
      <c r="A466" s="113" t="s">
        <v>301</v>
      </c>
      <c r="B466" s="107" t="s">
        <v>101</v>
      </c>
      <c r="C466" s="107" t="s">
        <v>60</v>
      </c>
      <c r="D466" s="107" t="s">
        <v>302</v>
      </c>
      <c r="E466" s="107" t="s">
        <v>58</v>
      </c>
      <c r="F466" s="108">
        <f t="shared" ref="F466:H468" si="87">F467</f>
        <v>0</v>
      </c>
      <c r="G466" s="108">
        <f t="shared" si="87"/>
        <v>0</v>
      </c>
      <c r="H466" s="108">
        <f t="shared" si="87"/>
        <v>0</v>
      </c>
    </row>
    <row r="467" spans="1:8" s="31" customFormat="1" ht="20.25" hidden="1" customHeight="1" x14ac:dyDescent="0.25">
      <c r="A467" s="113" t="s">
        <v>134</v>
      </c>
      <c r="B467" s="107" t="s">
        <v>101</v>
      </c>
      <c r="C467" s="107" t="s">
        <v>60</v>
      </c>
      <c r="D467" s="107" t="s">
        <v>303</v>
      </c>
      <c r="E467" s="107" t="s">
        <v>58</v>
      </c>
      <c r="F467" s="108">
        <f t="shared" si="87"/>
        <v>0</v>
      </c>
      <c r="G467" s="108">
        <f t="shared" si="87"/>
        <v>0</v>
      </c>
      <c r="H467" s="108">
        <f t="shared" si="87"/>
        <v>0</v>
      </c>
    </row>
    <row r="468" spans="1:8" s="31" customFormat="1" ht="27.75" hidden="1" customHeight="1" x14ac:dyDescent="0.25">
      <c r="A468" s="113" t="s">
        <v>77</v>
      </c>
      <c r="B468" s="107" t="s">
        <v>101</v>
      </c>
      <c r="C468" s="107" t="s">
        <v>60</v>
      </c>
      <c r="D468" s="107" t="s">
        <v>303</v>
      </c>
      <c r="E468" s="107" t="s">
        <v>78</v>
      </c>
      <c r="F468" s="108">
        <f t="shared" si="87"/>
        <v>0</v>
      </c>
      <c r="G468" s="108">
        <f t="shared" si="87"/>
        <v>0</v>
      </c>
      <c r="H468" s="108">
        <f t="shared" si="87"/>
        <v>0</v>
      </c>
    </row>
    <row r="469" spans="1:8" s="31" customFormat="1" ht="25.5" hidden="1" customHeight="1" x14ac:dyDescent="0.25">
      <c r="A469" s="113" t="s">
        <v>79</v>
      </c>
      <c r="B469" s="107" t="s">
        <v>101</v>
      </c>
      <c r="C469" s="107" t="s">
        <v>60</v>
      </c>
      <c r="D469" s="107" t="s">
        <v>303</v>
      </c>
      <c r="E469" s="107" t="s">
        <v>80</v>
      </c>
      <c r="F469" s="108"/>
      <c r="G469" s="108"/>
      <c r="H469" s="108"/>
    </row>
    <row r="470" spans="1:8" s="31" customFormat="1" ht="25.5" customHeight="1" x14ac:dyDescent="0.25">
      <c r="A470" s="113" t="s">
        <v>304</v>
      </c>
      <c r="B470" s="107" t="s">
        <v>101</v>
      </c>
      <c r="C470" s="107" t="s">
        <v>60</v>
      </c>
      <c r="D470" s="107" t="s">
        <v>305</v>
      </c>
      <c r="E470" s="107" t="s">
        <v>58</v>
      </c>
      <c r="F470" s="108">
        <f t="shared" ref="F470:H472" si="88">F471</f>
        <v>673.9</v>
      </c>
      <c r="G470" s="108">
        <f t="shared" si="88"/>
        <v>490.3</v>
      </c>
      <c r="H470" s="108">
        <f t="shared" si="88"/>
        <v>63.4</v>
      </c>
    </row>
    <row r="471" spans="1:8" s="31" customFormat="1" ht="15.75" customHeight="1" x14ac:dyDescent="0.25">
      <c r="A471" s="113" t="s">
        <v>134</v>
      </c>
      <c r="B471" s="107" t="s">
        <v>101</v>
      </c>
      <c r="C471" s="107" t="s">
        <v>60</v>
      </c>
      <c r="D471" s="107" t="s">
        <v>306</v>
      </c>
      <c r="E471" s="107" t="s">
        <v>58</v>
      </c>
      <c r="F471" s="108">
        <f t="shared" si="88"/>
        <v>673.9</v>
      </c>
      <c r="G471" s="108">
        <f t="shared" si="88"/>
        <v>490.3</v>
      </c>
      <c r="H471" s="108">
        <f t="shared" si="88"/>
        <v>63.4</v>
      </c>
    </row>
    <row r="472" spans="1:8" s="31" customFormat="1" ht="25.5" customHeight="1" x14ac:dyDescent="0.25">
      <c r="A472" s="113" t="s">
        <v>77</v>
      </c>
      <c r="B472" s="107" t="s">
        <v>101</v>
      </c>
      <c r="C472" s="107" t="s">
        <v>60</v>
      </c>
      <c r="D472" s="107" t="s">
        <v>306</v>
      </c>
      <c r="E472" s="107" t="s">
        <v>78</v>
      </c>
      <c r="F472" s="108">
        <f t="shared" si="88"/>
        <v>673.9</v>
      </c>
      <c r="G472" s="108">
        <f t="shared" si="88"/>
        <v>490.3</v>
      </c>
      <c r="H472" s="108">
        <f t="shared" si="88"/>
        <v>63.4</v>
      </c>
    </row>
    <row r="473" spans="1:8" s="31" customFormat="1" ht="25.5" customHeight="1" x14ac:dyDescent="0.25">
      <c r="A473" s="113" t="s">
        <v>79</v>
      </c>
      <c r="B473" s="107" t="s">
        <v>101</v>
      </c>
      <c r="C473" s="107" t="s">
        <v>60</v>
      </c>
      <c r="D473" s="107" t="s">
        <v>306</v>
      </c>
      <c r="E473" s="107" t="s">
        <v>80</v>
      </c>
      <c r="F473" s="108">
        <f>490.3+183.6</f>
        <v>673.9</v>
      </c>
      <c r="G473" s="108">
        <v>490.3</v>
      </c>
      <c r="H473" s="108">
        <v>63.4</v>
      </c>
    </row>
    <row r="474" spans="1:8" s="31" customFormat="1" ht="30" hidden="1" customHeight="1" x14ac:dyDescent="0.25">
      <c r="A474" s="113" t="s">
        <v>307</v>
      </c>
      <c r="B474" s="107" t="s">
        <v>101</v>
      </c>
      <c r="C474" s="107" t="s">
        <v>60</v>
      </c>
      <c r="D474" s="107" t="s">
        <v>164</v>
      </c>
      <c r="E474" s="107" t="s">
        <v>58</v>
      </c>
      <c r="F474" s="108">
        <f t="shared" ref="F474:H477" si="89">F475</f>
        <v>0</v>
      </c>
      <c r="G474" s="108">
        <f t="shared" si="89"/>
        <v>0</v>
      </c>
      <c r="H474" s="108">
        <f t="shared" si="89"/>
        <v>0</v>
      </c>
    </row>
    <row r="475" spans="1:8" s="31" customFormat="1" ht="25.5" hidden="1" customHeight="1" x14ac:dyDescent="0.25">
      <c r="A475" s="113" t="s">
        <v>173</v>
      </c>
      <c r="B475" s="107" t="s">
        <v>101</v>
      </c>
      <c r="C475" s="107" t="s">
        <v>60</v>
      </c>
      <c r="D475" s="107" t="s">
        <v>174</v>
      </c>
      <c r="E475" s="107" t="s">
        <v>58</v>
      </c>
      <c r="F475" s="108">
        <f t="shared" si="89"/>
        <v>0</v>
      </c>
      <c r="G475" s="108">
        <f t="shared" si="89"/>
        <v>0</v>
      </c>
      <c r="H475" s="108">
        <f t="shared" si="89"/>
        <v>0</v>
      </c>
    </row>
    <row r="476" spans="1:8" s="31" customFormat="1" ht="16.5" hidden="1" customHeight="1" x14ac:dyDescent="0.25">
      <c r="A476" s="113" t="s">
        <v>134</v>
      </c>
      <c r="B476" s="107" t="s">
        <v>101</v>
      </c>
      <c r="C476" s="107" t="s">
        <v>60</v>
      </c>
      <c r="D476" s="107" t="s">
        <v>175</v>
      </c>
      <c r="E476" s="107" t="s">
        <v>58</v>
      </c>
      <c r="F476" s="108">
        <f t="shared" si="89"/>
        <v>0</v>
      </c>
      <c r="G476" s="108">
        <f t="shared" si="89"/>
        <v>0</v>
      </c>
      <c r="H476" s="108">
        <f t="shared" si="89"/>
        <v>0</v>
      </c>
    </row>
    <row r="477" spans="1:8" s="31" customFormat="1" ht="27" hidden="1" customHeight="1" x14ac:dyDescent="0.25">
      <c r="A477" s="113" t="s">
        <v>77</v>
      </c>
      <c r="B477" s="107" t="s">
        <v>101</v>
      </c>
      <c r="C477" s="107" t="s">
        <v>60</v>
      </c>
      <c r="D477" s="107" t="s">
        <v>175</v>
      </c>
      <c r="E477" s="107" t="s">
        <v>78</v>
      </c>
      <c r="F477" s="108">
        <f t="shared" si="89"/>
        <v>0</v>
      </c>
      <c r="G477" s="108">
        <f t="shared" si="89"/>
        <v>0</v>
      </c>
      <c r="H477" s="108">
        <f t="shared" si="89"/>
        <v>0</v>
      </c>
    </row>
    <row r="478" spans="1:8" s="31" customFormat="1" ht="27" hidden="1" customHeight="1" x14ac:dyDescent="0.25">
      <c r="A478" s="113" t="s">
        <v>79</v>
      </c>
      <c r="B478" s="107" t="s">
        <v>101</v>
      </c>
      <c r="C478" s="107" t="s">
        <v>60</v>
      </c>
      <c r="D478" s="107" t="s">
        <v>175</v>
      </c>
      <c r="E478" s="107" t="s">
        <v>80</v>
      </c>
      <c r="F478" s="108">
        <v>0</v>
      </c>
      <c r="G478" s="108">
        <v>0</v>
      </c>
      <c r="H478" s="108">
        <v>0</v>
      </c>
    </row>
    <row r="479" spans="1:8" ht="30.75" hidden="1" customHeight="1" x14ac:dyDescent="0.25">
      <c r="A479" s="113" t="s">
        <v>289</v>
      </c>
      <c r="B479" s="107" t="s">
        <v>101</v>
      </c>
      <c r="C479" s="107" t="s">
        <v>60</v>
      </c>
      <c r="D479" s="107" t="s">
        <v>290</v>
      </c>
      <c r="E479" s="107" t="s">
        <v>58</v>
      </c>
      <c r="F479" s="108">
        <f t="shared" ref="F479:H481" si="90">F480</f>
        <v>0</v>
      </c>
      <c r="G479" s="108">
        <f t="shared" si="90"/>
        <v>0</v>
      </c>
      <c r="H479" s="108">
        <f t="shared" si="90"/>
        <v>0</v>
      </c>
    </row>
    <row r="480" spans="1:8" ht="29.25" hidden="1" customHeight="1" x14ac:dyDescent="0.25">
      <c r="A480" s="113" t="s">
        <v>291</v>
      </c>
      <c r="B480" s="107" t="s">
        <v>101</v>
      </c>
      <c r="C480" s="107" t="s">
        <v>60</v>
      </c>
      <c r="D480" s="107" t="s">
        <v>292</v>
      </c>
      <c r="E480" s="107" t="s">
        <v>58</v>
      </c>
      <c r="F480" s="108">
        <f t="shared" si="90"/>
        <v>0</v>
      </c>
      <c r="G480" s="108">
        <f t="shared" si="90"/>
        <v>0</v>
      </c>
      <c r="H480" s="108">
        <f t="shared" si="90"/>
        <v>0</v>
      </c>
    </row>
    <row r="481" spans="1:8" ht="15" hidden="1" x14ac:dyDescent="0.25">
      <c r="A481" s="113" t="s">
        <v>81</v>
      </c>
      <c r="B481" s="107" t="s">
        <v>101</v>
      </c>
      <c r="C481" s="107" t="s">
        <v>60</v>
      </c>
      <c r="D481" s="107" t="s">
        <v>292</v>
      </c>
      <c r="E481" s="107" t="s">
        <v>82</v>
      </c>
      <c r="F481" s="108">
        <f t="shared" si="90"/>
        <v>0</v>
      </c>
      <c r="G481" s="108">
        <f t="shared" si="90"/>
        <v>0</v>
      </c>
      <c r="H481" s="108">
        <f t="shared" si="90"/>
        <v>0</v>
      </c>
    </row>
    <row r="482" spans="1:8" ht="27.75" hidden="1" customHeight="1" x14ac:dyDescent="0.25">
      <c r="A482" s="113" t="s">
        <v>268</v>
      </c>
      <c r="B482" s="107" t="s">
        <v>101</v>
      </c>
      <c r="C482" s="107" t="s">
        <v>60</v>
      </c>
      <c r="D482" s="107" t="s">
        <v>292</v>
      </c>
      <c r="E482" s="107" t="s">
        <v>269</v>
      </c>
      <c r="F482" s="108"/>
      <c r="G482" s="108"/>
      <c r="H482" s="108"/>
    </row>
    <row r="483" spans="1:8" ht="19.5" hidden="1" customHeight="1" x14ac:dyDescent="0.25">
      <c r="A483" s="113" t="s">
        <v>120</v>
      </c>
      <c r="B483" s="107" t="s">
        <v>101</v>
      </c>
      <c r="C483" s="107" t="s">
        <v>60</v>
      </c>
      <c r="D483" s="107" t="s">
        <v>168</v>
      </c>
      <c r="E483" s="107" t="s">
        <v>58</v>
      </c>
      <c r="F483" s="108">
        <f t="shared" ref="F483:H484" si="91">F484</f>
        <v>0</v>
      </c>
      <c r="G483" s="108">
        <f t="shared" si="91"/>
        <v>0</v>
      </c>
      <c r="H483" s="108">
        <f t="shared" si="91"/>
        <v>0</v>
      </c>
    </row>
    <row r="484" spans="1:8" ht="18" hidden="1" customHeight="1" x14ac:dyDescent="0.25">
      <c r="A484" s="113" t="s">
        <v>169</v>
      </c>
      <c r="B484" s="107" t="s">
        <v>101</v>
      </c>
      <c r="C484" s="107" t="s">
        <v>60</v>
      </c>
      <c r="D484" s="107" t="s">
        <v>170</v>
      </c>
      <c r="E484" s="107" t="s">
        <v>58</v>
      </c>
      <c r="F484" s="108">
        <f t="shared" si="91"/>
        <v>0</v>
      </c>
      <c r="G484" s="108">
        <f t="shared" si="91"/>
        <v>0</v>
      </c>
      <c r="H484" s="108">
        <f t="shared" si="91"/>
        <v>0</v>
      </c>
    </row>
    <row r="485" spans="1:8" ht="27.75" hidden="1" customHeight="1" x14ac:dyDescent="0.25">
      <c r="A485" s="113" t="s">
        <v>79</v>
      </c>
      <c r="B485" s="107" t="s">
        <v>101</v>
      </c>
      <c r="C485" s="107" t="s">
        <v>60</v>
      </c>
      <c r="D485" s="107" t="s">
        <v>170</v>
      </c>
      <c r="E485" s="107" t="s">
        <v>80</v>
      </c>
      <c r="F485" s="108">
        <v>0</v>
      </c>
      <c r="G485" s="108">
        <v>0</v>
      </c>
      <c r="H485" s="108">
        <v>0</v>
      </c>
    </row>
    <row r="486" spans="1:8" ht="42" hidden="1" customHeight="1" x14ac:dyDescent="0.25">
      <c r="A486" s="113" t="s">
        <v>642</v>
      </c>
      <c r="B486" s="107" t="s">
        <v>101</v>
      </c>
      <c r="C486" s="107" t="s">
        <v>60</v>
      </c>
      <c r="D486" s="107" t="s">
        <v>657</v>
      </c>
      <c r="E486" s="107" t="s">
        <v>58</v>
      </c>
      <c r="F486" s="108">
        <f>F487</f>
        <v>0</v>
      </c>
      <c r="G486" s="108">
        <v>0</v>
      </c>
      <c r="H486" s="108">
        <v>0</v>
      </c>
    </row>
    <row r="487" spans="1:8" ht="27.75" hidden="1" customHeight="1" x14ac:dyDescent="0.25">
      <c r="A487" s="113" t="s">
        <v>77</v>
      </c>
      <c r="B487" s="107" t="s">
        <v>101</v>
      </c>
      <c r="C487" s="107" t="s">
        <v>60</v>
      </c>
      <c r="D487" s="107" t="s">
        <v>657</v>
      </c>
      <c r="E487" s="107" t="s">
        <v>78</v>
      </c>
      <c r="F487" s="108">
        <f>F488</f>
        <v>0</v>
      </c>
      <c r="G487" s="108">
        <v>0</v>
      </c>
      <c r="H487" s="108">
        <v>0</v>
      </c>
    </row>
    <row r="488" spans="1:8" ht="27.75" hidden="1" customHeight="1" x14ac:dyDescent="0.25">
      <c r="A488" s="113" t="s">
        <v>79</v>
      </c>
      <c r="B488" s="107" t="s">
        <v>101</v>
      </c>
      <c r="C488" s="107" t="s">
        <v>60</v>
      </c>
      <c r="D488" s="107" t="s">
        <v>657</v>
      </c>
      <c r="E488" s="107" t="s">
        <v>80</v>
      </c>
      <c r="F488" s="108"/>
      <c r="G488" s="108"/>
      <c r="H488" s="108"/>
    </row>
    <row r="489" spans="1:8" ht="39.75" customHeight="1" x14ac:dyDescent="0.25">
      <c r="A489" s="113" t="s">
        <v>750</v>
      </c>
      <c r="B489" s="107" t="s">
        <v>101</v>
      </c>
      <c r="C489" s="107" t="s">
        <v>60</v>
      </c>
      <c r="D489" s="107" t="s">
        <v>164</v>
      </c>
      <c r="E489" s="107" t="s">
        <v>58</v>
      </c>
      <c r="F489" s="108">
        <f>F490</f>
        <v>614.70000000000005</v>
      </c>
      <c r="G489" s="108">
        <f t="shared" ref="G489:H490" si="92">G490</f>
        <v>614.70000000000005</v>
      </c>
      <c r="H489" s="108">
        <f t="shared" si="92"/>
        <v>0</v>
      </c>
    </row>
    <row r="490" spans="1:8" ht="27.75" customHeight="1" x14ac:dyDescent="0.25">
      <c r="A490" s="113" t="s">
        <v>173</v>
      </c>
      <c r="B490" s="107" t="s">
        <v>101</v>
      </c>
      <c r="C490" s="107" t="s">
        <v>60</v>
      </c>
      <c r="D490" s="107" t="s">
        <v>174</v>
      </c>
      <c r="E490" s="107" t="s">
        <v>58</v>
      </c>
      <c r="F490" s="108">
        <f>F491</f>
        <v>614.70000000000005</v>
      </c>
      <c r="G490" s="108">
        <f t="shared" si="92"/>
        <v>614.70000000000005</v>
      </c>
      <c r="H490" s="108">
        <f t="shared" si="92"/>
        <v>0</v>
      </c>
    </row>
    <row r="491" spans="1:8" ht="21" customHeight="1" x14ac:dyDescent="0.25">
      <c r="A491" s="113" t="s">
        <v>134</v>
      </c>
      <c r="B491" s="107" t="s">
        <v>101</v>
      </c>
      <c r="C491" s="107" t="s">
        <v>60</v>
      </c>
      <c r="D491" s="107" t="s">
        <v>175</v>
      </c>
      <c r="E491" s="107" t="s">
        <v>58</v>
      </c>
      <c r="F491" s="108">
        <f>F492+F494</f>
        <v>614.70000000000005</v>
      </c>
      <c r="G491" s="108">
        <f t="shared" ref="G491:H491" si="93">G492+G494</f>
        <v>614.70000000000005</v>
      </c>
      <c r="H491" s="108">
        <f t="shared" si="93"/>
        <v>0</v>
      </c>
    </row>
    <row r="492" spans="1:8" ht="27.75" customHeight="1" x14ac:dyDescent="0.25">
      <c r="A492" s="113" t="s">
        <v>77</v>
      </c>
      <c r="B492" s="107" t="s">
        <v>101</v>
      </c>
      <c r="C492" s="107" t="s">
        <v>60</v>
      </c>
      <c r="D492" s="107" t="s">
        <v>175</v>
      </c>
      <c r="E492" s="107" t="s">
        <v>78</v>
      </c>
      <c r="F492" s="108">
        <f>F493</f>
        <v>396</v>
      </c>
      <c r="G492" s="108">
        <f t="shared" ref="G492:H492" si="94">G493</f>
        <v>396</v>
      </c>
      <c r="H492" s="108">
        <f t="shared" si="94"/>
        <v>0</v>
      </c>
    </row>
    <row r="493" spans="1:8" ht="27.75" customHeight="1" x14ac:dyDescent="0.25">
      <c r="A493" s="113" t="s">
        <v>79</v>
      </c>
      <c r="B493" s="107" t="s">
        <v>101</v>
      </c>
      <c r="C493" s="107" t="s">
        <v>60</v>
      </c>
      <c r="D493" s="107" t="s">
        <v>175</v>
      </c>
      <c r="E493" s="107" t="s">
        <v>80</v>
      </c>
      <c r="F493" s="108">
        <v>396</v>
      </c>
      <c r="G493" s="108">
        <v>396</v>
      </c>
      <c r="H493" s="108">
        <v>0</v>
      </c>
    </row>
    <row r="494" spans="1:8" ht="24.75" customHeight="1" x14ac:dyDescent="0.25">
      <c r="A494" s="113" t="s">
        <v>81</v>
      </c>
      <c r="B494" s="107" t="s">
        <v>101</v>
      </c>
      <c r="C494" s="107" t="s">
        <v>60</v>
      </c>
      <c r="D494" s="107" t="s">
        <v>175</v>
      </c>
      <c r="E494" s="107" t="s">
        <v>82</v>
      </c>
      <c r="F494" s="108">
        <f>F496</f>
        <v>218.7</v>
      </c>
      <c r="G494" s="108">
        <f t="shared" ref="G494:H494" si="95">G496</f>
        <v>218.7</v>
      </c>
      <c r="H494" s="108">
        <f t="shared" si="95"/>
        <v>0</v>
      </c>
    </row>
    <row r="495" spans="1:8" ht="39.75" hidden="1" customHeight="1" x14ac:dyDescent="0.25">
      <c r="A495" s="123"/>
      <c r="B495" s="107"/>
      <c r="C495" s="107"/>
      <c r="D495" s="107"/>
      <c r="E495" s="107"/>
      <c r="F495" s="108"/>
      <c r="G495" s="108"/>
      <c r="H495" s="108"/>
    </row>
    <row r="496" spans="1:8" ht="57" customHeight="1" x14ac:dyDescent="0.25">
      <c r="A496" s="123" t="s">
        <v>658</v>
      </c>
      <c r="B496" s="107" t="s">
        <v>101</v>
      </c>
      <c r="C496" s="107" t="s">
        <v>60</v>
      </c>
      <c r="D496" s="107" t="s">
        <v>175</v>
      </c>
      <c r="E496" s="107" t="s">
        <v>269</v>
      </c>
      <c r="F496" s="108">
        <v>218.7</v>
      </c>
      <c r="G496" s="108">
        <v>218.7</v>
      </c>
      <c r="H496" s="108">
        <v>0</v>
      </c>
    </row>
    <row r="497" spans="1:8" ht="33.75" customHeight="1" x14ac:dyDescent="0.25">
      <c r="A497" s="113" t="s">
        <v>778</v>
      </c>
      <c r="B497" s="107" t="s">
        <v>101</v>
      </c>
      <c r="C497" s="107" t="s">
        <v>60</v>
      </c>
      <c r="D497" s="107" t="s">
        <v>757</v>
      </c>
      <c r="E497" s="107" t="s">
        <v>58</v>
      </c>
      <c r="F497" s="108">
        <v>0</v>
      </c>
      <c r="G497" s="108">
        <v>0</v>
      </c>
      <c r="H497" s="108">
        <f>H498</f>
        <v>116.1</v>
      </c>
    </row>
    <row r="498" spans="1:8" ht="22.5" customHeight="1" x14ac:dyDescent="0.25">
      <c r="A498" s="113" t="s">
        <v>134</v>
      </c>
      <c r="B498" s="107" t="s">
        <v>101</v>
      </c>
      <c r="C498" s="107" t="s">
        <v>60</v>
      </c>
      <c r="D498" s="107" t="s">
        <v>758</v>
      </c>
      <c r="E498" s="107" t="s">
        <v>58</v>
      </c>
      <c r="F498" s="108">
        <v>0</v>
      </c>
      <c r="G498" s="108">
        <v>0</v>
      </c>
      <c r="H498" s="108">
        <f>H499</f>
        <v>116.1</v>
      </c>
    </row>
    <row r="499" spans="1:8" ht="22.5" customHeight="1" x14ac:dyDescent="0.25">
      <c r="A499" s="113" t="s">
        <v>81</v>
      </c>
      <c r="B499" s="107" t="s">
        <v>101</v>
      </c>
      <c r="C499" s="107" t="s">
        <v>60</v>
      </c>
      <c r="D499" s="107" t="s">
        <v>758</v>
      </c>
      <c r="E499" s="107" t="s">
        <v>82</v>
      </c>
      <c r="F499" s="108">
        <v>0</v>
      </c>
      <c r="G499" s="108">
        <v>0</v>
      </c>
      <c r="H499" s="108">
        <f>H500</f>
        <v>116.1</v>
      </c>
    </row>
    <row r="500" spans="1:8" ht="57" customHeight="1" x14ac:dyDescent="0.25">
      <c r="A500" s="123" t="s">
        <v>658</v>
      </c>
      <c r="B500" s="107" t="s">
        <v>101</v>
      </c>
      <c r="C500" s="107" t="s">
        <v>60</v>
      </c>
      <c r="D500" s="107" t="s">
        <v>758</v>
      </c>
      <c r="E500" s="107" t="s">
        <v>269</v>
      </c>
      <c r="F500" s="108">
        <v>0</v>
      </c>
      <c r="G500" s="108">
        <v>0</v>
      </c>
      <c r="H500" s="108">
        <v>116.1</v>
      </c>
    </row>
    <row r="501" spans="1:8" ht="54.75" customHeight="1" x14ac:dyDescent="0.25">
      <c r="A501" s="113" t="s">
        <v>697</v>
      </c>
      <c r="B501" s="107" t="s">
        <v>101</v>
      </c>
      <c r="C501" s="107" t="s">
        <v>60</v>
      </c>
      <c r="D501" s="107" t="s">
        <v>177</v>
      </c>
      <c r="E501" s="107" t="s">
        <v>58</v>
      </c>
      <c r="F501" s="108">
        <f>F502+F507</f>
        <v>3156.1</v>
      </c>
      <c r="G501" s="108">
        <f>G502</f>
        <v>116.1</v>
      </c>
      <c r="H501" s="108">
        <f>H502</f>
        <v>0</v>
      </c>
    </row>
    <row r="502" spans="1:8" ht="18" customHeight="1" x14ac:dyDescent="0.25">
      <c r="A502" s="113" t="s">
        <v>134</v>
      </c>
      <c r="B502" s="107" t="s">
        <v>101</v>
      </c>
      <c r="C502" s="107" t="s">
        <v>60</v>
      </c>
      <c r="D502" s="107" t="s">
        <v>308</v>
      </c>
      <c r="E502" s="107" t="s">
        <v>58</v>
      </c>
      <c r="F502" s="108">
        <f>F503+F505</f>
        <v>116.1</v>
      </c>
      <c r="G502" s="108">
        <f>G503+G505</f>
        <v>116.1</v>
      </c>
      <c r="H502" s="108">
        <f>H503+H505</f>
        <v>0</v>
      </c>
    </row>
    <row r="503" spans="1:8" ht="27.75" customHeight="1" x14ac:dyDescent="0.25">
      <c r="A503" s="113" t="s">
        <v>77</v>
      </c>
      <c r="B503" s="107" t="s">
        <v>101</v>
      </c>
      <c r="C503" s="107" t="s">
        <v>60</v>
      </c>
      <c r="D503" s="107" t="s">
        <v>308</v>
      </c>
      <c r="E503" s="107" t="s">
        <v>78</v>
      </c>
      <c r="F503" s="108">
        <f>F504</f>
        <v>116.1</v>
      </c>
      <c r="G503" s="108">
        <f>G504</f>
        <v>116.1</v>
      </c>
      <c r="H503" s="108">
        <f>H504</f>
        <v>0</v>
      </c>
    </row>
    <row r="504" spans="1:8" ht="27.75" customHeight="1" x14ac:dyDescent="0.25">
      <c r="A504" s="113" t="s">
        <v>79</v>
      </c>
      <c r="B504" s="107" t="s">
        <v>101</v>
      </c>
      <c r="C504" s="107" t="s">
        <v>60</v>
      </c>
      <c r="D504" s="107" t="s">
        <v>308</v>
      </c>
      <c r="E504" s="107" t="s">
        <v>80</v>
      </c>
      <c r="F504" s="108">
        <v>116.1</v>
      </c>
      <c r="G504" s="108">
        <v>116.1</v>
      </c>
      <c r="H504" s="108">
        <v>0</v>
      </c>
    </row>
    <row r="505" spans="1:8" ht="39.75" hidden="1" customHeight="1" x14ac:dyDescent="0.25">
      <c r="A505" s="113" t="s">
        <v>179</v>
      </c>
      <c r="B505" s="107" t="s">
        <v>101</v>
      </c>
      <c r="C505" s="107" t="s">
        <v>60</v>
      </c>
      <c r="D505" s="107" t="s">
        <v>308</v>
      </c>
      <c r="E505" s="107" t="s">
        <v>180</v>
      </c>
      <c r="F505" s="108">
        <f>F506</f>
        <v>0</v>
      </c>
      <c r="G505" s="108">
        <f>G506</f>
        <v>0</v>
      </c>
      <c r="H505" s="108">
        <f>H506</f>
        <v>0</v>
      </c>
    </row>
    <row r="506" spans="1:8" ht="21" hidden="1" customHeight="1" x14ac:dyDescent="0.25">
      <c r="A506" s="113" t="s">
        <v>181</v>
      </c>
      <c r="B506" s="107" t="s">
        <v>101</v>
      </c>
      <c r="C506" s="107" t="s">
        <v>60</v>
      </c>
      <c r="D506" s="107" t="s">
        <v>308</v>
      </c>
      <c r="E506" s="107" t="s">
        <v>182</v>
      </c>
      <c r="F506" s="108"/>
      <c r="G506" s="108"/>
      <c r="H506" s="108"/>
    </row>
    <row r="507" spans="1:8" ht="43.5" customHeight="1" x14ac:dyDescent="0.25">
      <c r="A507" s="113" t="s">
        <v>810</v>
      </c>
      <c r="B507" s="107" t="s">
        <v>101</v>
      </c>
      <c r="C507" s="107" t="s">
        <v>60</v>
      </c>
      <c r="D507" s="107" t="s">
        <v>809</v>
      </c>
      <c r="E507" s="107" t="s">
        <v>58</v>
      </c>
      <c r="F507" s="108">
        <f>F508</f>
        <v>3040</v>
      </c>
      <c r="G507" s="108">
        <v>0</v>
      </c>
      <c r="H507" s="108">
        <v>0</v>
      </c>
    </row>
    <row r="508" spans="1:8" ht="26.25" customHeight="1" x14ac:dyDescent="0.25">
      <c r="A508" s="113" t="s">
        <v>77</v>
      </c>
      <c r="B508" s="107" t="s">
        <v>101</v>
      </c>
      <c r="C508" s="107" t="s">
        <v>60</v>
      </c>
      <c r="D508" s="107" t="s">
        <v>809</v>
      </c>
      <c r="E508" s="107" t="s">
        <v>78</v>
      </c>
      <c r="F508" s="108">
        <f>F509</f>
        <v>3040</v>
      </c>
      <c r="G508" s="108">
        <v>0</v>
      </c>
      <c r="H508" s="108">
        <v>0</v>
      </c>
    </row>
    <row r="509" spans="1:8" ht="30.75" customHeight="1" x14ac:dyDescent="0.25">
      <c r="A509" s="113" t="s">
        <v>79</v>
      </c>
      <c r="B509" s="107" t="s">
        <v>101</v>
      </c>
      <c r="C509" s="107" t="s">
        <v>60</v>
      </c>
      <c r="D509" s="107" t="s">
        <v>809</v>
      </c>
      <c r="E509" s="107" t="s">
        <v>80</v>
      </c>
      <c r="F509" s="108">
        <v>3040</v>
      </c>
      <c r="G509" s="108">
        <v>0</v>
      </c>
      <c r="H509" s="108">
        <v>0</v>
      </c>
    </row>
    <row r="510" spans="1:8" s="31" customFormat="1" ht="18" customHeight="1" x14ac:dyDescent="0.25">
      <c r="A510" s="113" t="s">
        <v>309</v>
      </c>
      <c r="B510" s="107" t="s">
        <v>101</v>
      </c>
      <c r="C510" s="107" t="s">
        <v>196</v>
      </c>
      <c r="D510" s="107" t="s">
        <v>57</v>
      </c>
      <c r="E510" s="107" t="s">
        <v>58</v>
      </c>
      <c r="F510" s="108">
        <f>F511+F540</f>
        <v>2179.4</v>
      </c>
      <c r="G510" s="108">
        <f>G511+G540</f>
        <v>2170</v>
      </c>
      <c r="H510" s="108">
        <f>H511+H540</f>
        <v>730</v>
      </c>
    </row>
    <row r="511" spans="1:8" s="31" customFormat="1" ht="39" x14ac:dyDescent="0.25">
      <c r="A511" s="113" t="s">
        <v>759</v>
      </c>
      <c r="B511" s="107" t="s">
        <v>101</v>
      </c>
      <c r="C511" s="107" t="s">
        <v>196</v>
      </c>
      <c r="D511" s="107" t="s">
        <v>310</v>
      </c>
      <c r="E511" s="107" t="s">
        <v>58</v>
      </c>
      <c r="F511" s="108">
        <f>F512+F516+F520+F524+F528+F536</f>
        <v>2179.4</v>
      </c>
      <c r="G511" s="108">
        <f>G512+G516+G520+G524+G528+G536</f>
        <v>2170</v>
      </c>
      <c r="H511" s="108">
        <f>H512+H516+H520+H524+H528+H536</f>
        <v>730</v>
      </c>
    </row>
    <row r="512" spans="1:8" s="31" customFormat="1" ht="51.75" x14ac:dyDescent="0.25">
      <c r="A512" s="113" t="s">
        <v>311</v>
      </c>
      <c r="B512" s="107" t="s">
        <v>101</v>
      </c>
      <c r="C512" s="107" t="s">
        <v>196</v>
      </c>
      <c r="D512" s="107" t="s">
        <v>312</v>
      </c>
      <c r="E512" s="107" t="s">
        <v>58</v>
      </c>
      <c r="F512" s="108">
        <f t="shared" ref="F512:H514" si="96">F513</f>
        <v>200</v>
      </c>
      <c r="G512" s="108">
        <f t="shared" si="96"/>
        <v>200</v>
      </c>
      <c r="H512" s="108">
        <f t="shared" si="96"/>
        <v>100</v>
      </c>
    </row>
    <row r="513" spans="1:8" s="31" customFormat="1" ht="15" x14ac:dyDescent="0.25">
      <c r="A513" s="113" t="s">
        <v>134</v>
      </c>
      <c r="B513" s="107" t="s">
        <v>101</v>
      </c>
      <c r="C513" s="107" t="s">
        <v>196</v>
      </c>
      <c r="D513" s="107" t="s">
        <v>313</v>
      </c>
      <c r="E513" s="107" t="s">
        <v>58</v>
      </c>
      <c r="F513" s="108">
        <f t="shared" si="96"/>
        <v>200</v>
      </c>
      <c r="G513" s="108">
        <f t="shared" si="96"/>
        <v>200</v>
      </c>
      <c r="H513" s="108">
        <f t="shared" si="96"/>
        <v>100</v>
      </c>
    </row>
    <row r="514" spans="1:8" s="31" customFormat="1" ht="26.25" x14ac:dyDescent="0.25">
      <c r="A514" s="113" t="s">
        <v>77</v>
      </c>
      <c r="B514" s="107" t="s">
        <v>101</v>
      </c>
      <c r="C514" s="107" t="s">
        <v>196</v>
      </c>
      <c r="D514" s="107" t="s">
        <v>313</v>
      </c>
      <c r="E514" s="107" t="s">
        <v>78</v>
      </c>
      <c r="F514" s="108">
        <f t="shared" si="96"/>
        <v>200</v>
      </c>
      <c r="G514" s="108">
        <f t="shared" si="96"/>
        <v>200</v>
      </c>
      <c r="H514" s="108">
        <f t="shared" si="96"/>
        <v>100</v>
      </c>
    </row>
    <row r="515" spans="1:8" s="32" customFormat="1" ht="30" customHeight="1" x14ac:dyDescent="0.25">
      <c r="A515" s="113" t="s">
        <v>79</v>
      </c>
      <c r="B515" s="107" t="s">
        <v>101</v>
      </c>
      <c r="C515" s="107" t="s">
        <v>196</v>
      </c>
      <c r="D515" s="107" t="s">
        <v>313</v>
      </c>
      <c r="E515" s="107" t="s">
        <v>80</v>
      </c>
      <c r="F515" s="108">
        <v>200</v>
      </c>
      <c r="G515" s="108">
        <v>200</v>
      </c>
      <c r="H515" s="108">
        <v>100</v>
      </c>
    </row>
    <row r="516" spans="1:8" s="32" customFormat="1" ht="69.75" customHeight="1" x14ac:dyDescent="0.25">
      <c r="A516" s="113" t="s">
        <v>314</v>
      </c>
      <c r="B516" s="107" t="s">
        <v>101</v>
      </c>
      <c r="C516" s="107" t="s">
        <v>196</v>
      </c>
      <c r="D516" s="107" t="s">
        <v>315</v>
      </c>
      <c r="E516" s="107" t="s">
        <v>58</v>
      </c>
      <c r="F516" s="108">
        <f t="shared" ref="F516:H518" si="97">F517</f>
        <v>529.4</v>
      </c>
      <c r="G516" s="108">
        <f t="shared" si="97"/>
        <v>520</v>
      </c>
      <c r="H516" s="108">
        <f t="shared" si="97"/>
        <v>300</v>
      </c>
    </row>
    <row r="517" spans="1:8" s="32" customFormat="1" ht="17.25" customHeight="1" x14ac:dyDescent="0.25">
      <c r="A517" s="113" t="s">
        <v>134</v>
      </c>
      <c r="B517" s="107" t="s">
        <v>101</v>
      </c>
      <c r="C517" s="107" t="s">
        <v>196</v>
      </c>
      <c r="D517" s="107" t="s">
        <v>316</v>
      </c>
      <c r="E517" s="107" t="s">
        <v>58</v>
      </c>
      <c r="F517" s="108">
        <f t="shared" si="97"/>
        <v>529.4</v>
      </c>
      <c r="G517" s="108">
        <f t="shared" si="97"/>
        <v>520</v>
      </c>
      <c r="H517" s="108">
        <f t="shared" si="97"/>
        <v>300</v>
      </c>
    </row>
    <row r="518" spans="1:8" s="32" customFormat="1" ht="26.25" x14ac:dyDescent="0.25">
      <c r="A518" s="113" t="s">
        <v>77</v>
      </c>
      <c r="B518" s="107" t="s">
        <v>101</v>
      </c>
      <c r="C518" s="107" t="s">
        <v>196</v>
      </c>
      <c r="D518" s="107" t="s">
        <v>316</v>
      </c>
      <c r="E518" s="107" t="s">
        <v>78</v>
      </c>
      <c r="F518" s="108">
        <f t="shared" si="97"/>
        <v>529.4</v>
      </c>
      <c r="G518" s="108">
        <f t="shared" si="97"/>
        <v>520</v>
      </c>
      <c r="H518" s="108">
        <f t="shared" si="97"/>
        <v>300</v>
      </c>
    </row>
    <row r="519" spans="1:8" s="32" customFormat="1" ht="39" x14ac:dyDescent="0.25">
      <c r="A519" s="113" t="s">
        <v>79</v>
      </c>
      <c r="B519" s="107" t="s">
        <v>101</v>
      </c>
      <c r="C519" s="107" t="s">
        <v>196</v>
      </c>
      <c r="D519" s="107" t="s">
        <v>316</v>
      </c>
      <c r="E519" s="107" t="s">
        <v>80</v>
      </c>
      <c r="F519" s="108">
        <v>529.4</v>
      </c>
      <c r="G519" s="108">
        <v>520</v>
      </c>
      <c r="H519" s="108">
        <v>300</v>
      </c>
    </row>
    <row r="520" spans="1:8" s="32" customFormat="1" ht="26.25" x14ac:dyDescent="0.25">
      <c r="A520" s="113" t="s">
        <v>781</v>
      </c>
      <c r="B520" s="107" t="s">
        <v>101</v>
      </c>
      <c r="C520" s="107" t="s">
        <v>196</v>
      </c>
      <c r="D520" s="107" t="s">
        <v>317</v>
      </c>
      <c r="E520" s="107" t="s">
        <v>58</v>
      </c>
      <c r="F520" s="108">
        <f t="shared" ref="F520:H522" si="98">F521</f>
        <v>880</v>
      </c>
      <c r="G520" s="108">
        <f t="shared" si="98"/>
        <v>880</v>
      </c>
      <c r="H520" s="108">
        <f t="shared" si="98"/>
        <v>280</v>
      </c>
    </row>
    <row r="521" spans="1:8" s="32" customFormat="1" ht="15" x14ac:dyDescent="0.25">
      <c r="A521" s="113" t="s">
        <v>134</v>
      </c>
      <c r="B521" s="107" t="s">
        <v>101</v>
      </c>
      <c r="C521" s="107" t="s">
        <v>196</v>
      </c>
      <c r="D521" s="107" t="s">
        <v>318</v>
      </c>
      <c r="E521" s="107" t="s">
        <v>58</v>
      </c>
      <c r="F521" s="108">
        <f t="shared" si="98"/>
        <v>880</v>
      </c>
      <c r="G521" s="108">
        <f t="shared" si="98"/>
        <v>880</v>
      </c>
      <c r="H521" s="108">
        <f t="shared" si="98"/>
        <v>280</v>
      </c>
    </row>
    <row r="522" spans="1:8" s="32" customFormat="1" ht="26.25" x14ac:dyDescent="0.25">
      <c r="A522" s="113" t="s">
        <v>77</v>
      </c>
      <c r="B522" s="107" t="s">
        <v>101</v>
      </c>
      <c r="C522" s="107" t="s">
        <v>196</v>
      </c>
      <c r="D522" s="107" t="s">
        <v>318</v>
      </c>
      <c r="E522" s="107" t="s">
        <v>78</v>
      </c>
      <c r="F522" s="108">
        <f t="shared" si="98"/>
        <v>880</v>
      </c>
      <c r="G522" s="108">
        <f t="shared" si="98"/>
        <v>880</v>
      </c>
      <c r="H522" s="108">
        <f t="shared" si="98"/>
        <v>280</v>
      </c>
    </row>
    <row r="523" spans="1:8" s="32" customFormat="1" ht="32.25" customHeight="1" x14ac:dyDescent="0.25">
      <c r="A523" s="113" t="s">
        <v>79</v>
      </c>
      <c r="B523" s="107" t="s">
        <v>101</v>
      </c>
      <c r="C523" s="107" t="s">
        <v>196</v>
      </c>
      <c r="D523" s="107" t="s">
        <v>318</v>
      </c>
      <c r="E523" s="107" t="s">
        <v>80</v>
      </c>
      <c r="F523" s="108">
        <v>880</v>
      </c>
      <c r="G523" s="108">
        <v>880</v>
      </c>
      <c r="H523" s="108">
        <v>280</v>
      </c>
    </row>
    <row r="524" spans="1:8" s="32" customFormat="1" ht="39" x14ac:dyDescent="0.25">
      <c r="A524" s="113" t="s">
        <v>319</v>
      </c>
      <c r="B524" s="107" t="s">
        <v>101</v>
      </c>
      <c r="C524" s="107" t="s">
        <v>196</v>
      </c>
      <c r="D524" s="107" t="s">
        <v>320</v>
      </c>
      <c r="E524" s="107" t="s">
        <v>58</v>
      </c>
      <c r="F524" s="108">
        <f t="shared" ref="F524:H526" si="99">F525</f>
        <v>520</v>
      </c>
      <c r="G524" s="108">
        <f t="shared" si="99"/>
        <v>520</v>
      </c>
      <c r="H524" s="108">
        <f t="shared" si="99"/>
        <v>0</v>
      </c>
    </row>
    <row r="525" spans="1:8" s="32" customFormat="1" ht="15" x14ac:dyDescent="0.25">
      <c r="A525" s="113" t="s">
        <v>134</v>
      </c>
      <c r="B525" s="107" t="s">
        <v>101</v>
      </c>
      <c r="C525" s="107" t="s">
        <v>196</v>
      </c>
      <c r="D525" s="107" t="s">
        <v>321</v>
      </c>
      <c r="E525" s="107" t="s">
        <v>58</v>
      </c>
      <c r="F525" s="108">
        <f t="shared" si="99"/>
        <v>520</v>
      </c>
      <c r="G525" s="108">
        <f t="shared" si="99"/>
        <v>520</v>
      </c>
      <c r="H525" s="108">
        <f t="shared" si="99"/>
        <v>0</v>
      </c>
    </row>
    <row r="526" spans="1:8" s="32" customFormat="1" ht="26.25" x14ac:dyDescent="0.25">
      <c r="A526" s="113" t="s">
        <v>77</v>
      </c>
      <c r="B526" s="107" t="s">
        <v>101</v>
      </c>
      <c r="C526" s="107" t="s">
        <v>196</v>
      </c>
      <c r="D526" s="107" t="s">
        <v>321</v>
      </c>
      <c r="E526" s="107" t="s">
        <v>78</v>
      </c>
      <c r="F526" s="108">
        <f t="shared" si="99"/>
        <v>520</v>
      </c>
      <c r="G526" s="108">
        <f t="shared" si="99"/>
        <v>520</v>
      </c>
      <c r="H526" s="108">
        <f t="shared" si="99"/>
        <v>0</v>
      </c>
    </row>
    <row r="527" spans="1:8" s="32" customFormat="1" ht="32.25" customHeight="1" x14ac:dyDescent="0.25">
      <c r="A527" s="113" t="s">
        <v>79</v>
      </c>
      <c r="B527" s="107" t="s">
        <v>101</v>
      </c>
      <c r="C527" s="107" t="s">
        <v>196</v>
      </c>
      <c r="D527" s="107" t="s">
        <v>321</v>
      </c>
      <c r="E527" s="107" t="s">
        <v>80</v>
      </c>
      <c r="F527" s="108">
        <v>520</v>
      </c>
      <c r="G527" s="108">
        <v>520</v>
      </c>
      <c r="H527" s="108">
        <v>0</v>
      </c>
    </row>
    <row r="528" spans="1:8" s="32" customFormat="1" ht="26.25" x14ac:dyDescent="0.25">
      <c r="A528" s="113" t="s">
        <v>760</v>
      </c>
      <c r="B528" s="107" t="s">
        <v>101</v>
      </c>
      <c r="C528" s="107" t="s">
        <v>196</v>
      </c>
      <c r="D528" s="107" t="s">
        <v>322</v>
      </c>
      <c r="E528" s="107" t="s">
        <v>58</v>
      </c>
      <c r="F528" s="108">
        <f t="shared" ref="F528:H530" si="100">F529</f>
        <v>50</v>
      </c>
      <c r="G528" s="108">
        <f t="shared" si="100"/>
        <v>50</v>
      </c>
      <c r="H528" s="108">
        <f t="shared" si="100"/>
        <v>50</v>
      </c>
    </row>
    <row r="529" spans="1:8" s="32" customFormat="1" ht="15" x14ac:dyDescent="0.25">
      <c r="A529" s="113" t="s">
        <v>134</v>
      </c>
      <c r="B529" s="107" t="s">
        <v>101</v>
      </c>
      <c r="C529" s="107" t="s">
        <v>196</v>
      </c>
      <c r="D529" s="107" t="s">
        <v>323</v>
      </c>
      <c r="E529" s="107" t="s">
        <v>58</v>
      </c>
      <c r="F529" s="108">
        <f t="shared" si="100"/>
        <v>50</v>
      </c>
      <c r="G529" s="108">
        <f t="shared" si="100"/>
        <v>50</v>
      </c>
      <c r="H529" s="108">
        <f t="shared" si="100"/>
        <v>50</v>
      </c>
    </row>
    <row r="530" spans="1:8" s="32" customFormat="1" ht="26.25" x14ac:dyDescent="0.25">
      <c r="A530" s="113" t="s">
        <v>77</v>
      </c>
      <c r="B530" s="107" t="s">
        <v>101</v>
      </c>
      <c r="C530" s="107" t="s">
        <v>196</v>
      </c>
      <c r="D530" s="107" t="s">
        <v>323</v>
      </c>
      <c r="E530" s="107" t="s">
        <v>78</v>
      </c>
      <c r="F530" s="108">
        <f t="shared" si="100"/>
        <v>50</v>
      </c>
      <c r="G530" s="108">
        <f t="shared" si="100"/>
        <v>50</v>
      </c>
      <c r="H530" s="108">
        <f t="shared" si="100"/>
        <v>50</v>
      </c>
    </row>
    <row r="531" spans="1:8" s="32" customFormat="1" ht="30.75" customHeight="1" x14ac:dyDescent="0.25">
      <c r="A531" s="113" t="s">
        <v>79</v>
      </c>
      <c r="B531" s="107" t="s">
        <v>101</v>
      </c>
      <c r="C531" s="107" t="s">
        <v>196</v>
      </c>
      <c r="D531" s="107" t="s">
        <v>323</v>
      </c>
      <c r="E531" s="107" t="s">
        <v>80</v>
      </c>
      <c r="F531" s="108">
        <v>50</v>
      </c>
      <c r="G531" s="108">
        <v>50</v>
      </c>
      <c r="H531" s="108">
        <v>50</v>
      </c>
    </row>
    <row r="532" spans="1:8" s="32" customFormat="1" ht="26.25" hidden="1" x14ac:dyDescent="0.25">
      <c r="A532" s="113" t="s">
        <v>324</v>
      </c>
      <c r="B532" s="107" t="s">
        <v>101</v>
      </c>
      <c r="C532" s="107" t="s">
        <v>196</v>
      </c>
      <c r="D532" s="107" t="s">
        <v>325</v>
      </c>
      <c r="E532" s="107" t="s">
        <v>58</v>
      </c>
      <c r="F532" s="108">
        <f>F534</f>
        <v>0</v>
      </c>
      <c r="G532" s="108">
        <f>G534</f>
        <v>0</v>
      </c>
      <c r="H532" s="108">
        <f>H534</f>
        <v>0</v>
      </c>
    </row>
    <row r="533" spans="1:8" s="32" customFormat="1" ht="15" hidden="1" x14ac:dyDescent="0.25">
      <c r="A533" s="113" t="s">
        <v>134</v>
      </c>
      <c r="B533" s="107" t="s">
        <v>101</v>
      </c>
      <c r="C533" s="107" t="s">
        <v>196</v>
      </c>
      <c r="D533" s="107" t="s">
        <v>326</v>
      </c>
      <c r="E533" s="107" t="s">
        <v>58</v>
      </c>
      <c r="F533" s="108">
        <f t="shared" ref="F533:H534" si="101">F534</f>
        <v>0</v>
      </c>
      <c r="G533" s="108">
        <f t="shared" si="101"/>
        <v>0</v>
      </c>
      <c r="H533" s="108">
        <f t="shared" si="101"/>
        <v>0</v>
      </c>
    </row>
    <row r="534" spans="1:8" s="32" customFormat="1" ht="26.25" hidden="1" x14ac:dyDescent="0.25">
      <c r="A534" s="113" t="s">
        <v>77</v>
      </c>
      <c r="B534" s="107" t="s">
        <v>101</v>
      </c>
      <c r="C534" s="107" t="s">
        <v>196</v>
      </c>
      <c r="D534" s="107" t="s">
        <v>326</v>
      </c>
      <c r="E534" s="107" t="s">
        <v>78</v>
      </c>
      <c r="F534" s="108">
        <f t="shared" si="101"/>
        <v>0</v>
      </c>
      <c r="G534" s="108">
        <f t="shared" si="101"/>
        <v>0</v>
      </c>
      <c r="H534" s="108">
        <f t="shared" si="101"/>
        <v>0</v>
      </c>
    </row>
    <row r="535" spans="1:8" s="32" customFormat="1" ht="39" hidden="1" x14ac:dyDescent="0.25">
      <c r="A535" s="113" t="s">
        <v>79</v>
      </c>
      <c r="B535" s="107" t="s">
        <v>101</v>
      </c>
      <c r="C535" s="107" t="s">
        <v>196</v>
      </c>
      <c r="D535" s="107" t="s">
        <v>326</v>
      </c>
      <c r="E535" s="107" t="s">
        <v>80</v>
      </c>
      <c r="F535" s="108">
        <f>50-50</f>
        <v>0</v>
      </c>
      <c r="G535" s="108">
        <f>50-50</f>
        <v>0</v>
      </c>
      <c r="H535" s="108">
        <f>50-50</f>
        <v>0</v>
      </c>
    </row>
    <row r="536" spans="1:8" s="32" customFormat="1" ht="26.25" hidden="1" x14ac:dyDescent="0.25">
      <c r="A536" s="113" t="s">
        <v>324</v>
      </c>
      <c r="B536" s="107" t="s">
        <v>101</v>
      </c>
      <c r="C536" s="107" t="s">
        <v>196</v>
      </c>
      <c r="D536" s="107" t="s">
        <v>325</v>
      </c>
      <c r="E536" s="107" t="s">
        <v>58</v>
      </c>
      <c r="F536" s="108">
        <f t="shared" ref="F536:H538" si="102">F537</f>
        <v>0</v>
      </c>
      <c r="G536" s="108">
        <f t="shared" si="102"/>
        <v>0</v>
      </c>
      <c r="H536" s="108">
        <f t="shared" si="102"/>
        <v>0</v>
      </c>
    </row>
    <row r="537" spans="1:8" s="32" customFormat="1" ht="15" hidden="1" x14ac:dyDescent="0.25">
      <c r="A537" s="113" t="s">
        <v>134</v>
      </c>
      <c r="B537" s="107" t="s">
        <v>101</v>
      </c>
      <c r="C537" s="107" t="s">
        <v>196</v>
      </c>
      <c r="D537" s="107" t="s">
        <v>326</v>
      </c>
      <c r="E537" s="107" t="s">
        <v>58</v>
      </c>
      <c r="F537" s="108">
        <f t="shared" si="102"/>
        <v>0</v>
      </c>
      <c r="G537" s="108">
        <f t="shared" si="102"/>
        <v>0</v>
      </c>
      <c r="H537" s="108">
        <f t="shared" si="102"/>
        <v>0</v>
      </c>
    </row>
    <row r="538" spans="1:8" s="32" customFormat="1" ht="26.25" hidden="1" x14ac:dyDescent="0.25">
      <c r="A538" s="113" t="s">
        <v>77</v>
      </c>
      <c r="B538" s="107" t="s">
        <v>101</v>
      </c>
      <c r="C538" s="107" t="s">
        <v>196</v>
      </c>
      <c r="D538" s="107" t="s">
        <v>326</v>
      </c>
      <c r="E538" s="107" t="s">
        <v>78</v>
      </c>
      <c r="F538" s="108">
        <f t="shared" si="102"/>
        <v>0</v>
      </c>
      <c r="G538" s="108">
        <f t="shared" si="102"/>
        <v>0</v>
      </c>
      <c r="H538" s="108">
        <f t="shared" si="102"/>
        <v>0</v>
      </c>
    </row>
    <row r="539" spans="1:8" s="32" customFormat="1" ht="39" hidden="1" x14ac:dyDescent="0.25">
      <c r="A539" s="113" t="s">
        <v>79</v>
      </c>
      <c r="B539" s="107" t="s">
        <v>101</v>
      </c>
      <c r="C539" s="107" t="s">
        <v>196</v>
      </c>
      <c r="D539" s="107" t="s">
        <v>326</v>
      </c>
      <c r="E539" s="107" t="s">
        <v>80</v>
      </c>
      <c r="F539" s="108">
        <f>50-8.6-41.4</f>
        <v>0</v>
      </c>
      <c r="G539" s="108">
        <f>50-8.6-41.4</f>
        <v>0</v>
      </c>
      <c r="H539" s="108">
        <f>50-8.6-41.4</f>
        <v>0</v>
      </c>
    </row>
    <row r="540" spans="1:8" s="32" customFormat="1" ht="39" hidden="1" x14ac:dyDescent="0.25">
      <c r="A540" s="113" t="s">
        <v>307</v>
      </c>
      <c r="B540" s="107" t="s">
        <v>101</v>
      </c>
      <c r="C540" s="107" t="s">
        <v>196</v>
      </c>
      <c r="D540" s="107" t="s">
        <v>164</v>
      </c>
      <c r="E540" s="107" t="s">
        <v>58</v>
      </c>
      <c r="F540" s="108">
        <f t="shared" ref="F540:H543" si="103">F541</f>
        <v>0</v>
      </c>
      <c r="G540" s="108">
        <f t="shared" si="103"/>
        <v>0</v>
      </c>
      <c r="H540" s="108">
        <f t="shared" si="103"/>
        <v>0</v>
      </c>
    </row>
    <row r="541" spans="1:8" s="32" customFormat="1" ht="26.25" hidden="1" x14ac:dyDescent="0.25">
      <c r="A541" s="113" t="s">
        <v>173</v>
      </c>
      <c r="B541" s="107" t="s">
        <v>101</v>
      </c>
      <c r="C541" s="107" t="s">
        <v>196</v>
      </c>
      <c r="D541" s="107" t="s">
        <v>174</v>
      </c>
      <c r="E541" s="107" t="s">
        <v>58</v>
      </c>
      <c r="F541" s="108">
        <f t="shared" si="103"/>
        <v>0</v>
      </c>
      <c r="G541" s="108">
        <f t="shared" si="103"/>
        <v>0</v>
      </c>
      <c r="H541" s="108">
        <f t="shared" si="103"/>
        <v>0</v>
      </c>
    </row>
    <row r="542" spans="1:8" s="32" customFormat="1" ht="15" hidden="1" x14ac:dyDescent="0.25">
      <c r="A542" s="113" t="s">
        <v>134</v>
      </c>
      <c r="B542" s="107" t="s">
        <v>101</v>
      </c>
      <c r="C542" s="107" t="s">
        <v>196</v>
      </c>
      <c r="D542" s="107" t="s">
        <v>175</v>
      </c>
      <c r="E542" s="107" t="s">
        <v>58</v>
      </c>
      <c r="F542" s="108">
        <f t="shared" si="103"/>
        <v>0</v>
      </c>
      <c r="G542" s="108">
        <f t="shared" si="103"/>
        <v>0</v>
      </c>
      <c r="H542" s="108">
        <f t="shared" si="103"/>
        <v>0</v>
      </c>
    </row>
    <row r="543" spans="1:8" s="32" customFormat="1" ht="26.25" hidden="1" x14ac:dyDescent="0.25">
      <c r="A543" s="113" t="s">
        <v>77</v>
      </c>
      <c r="B543" s="107" t="s">
        <v>101</v>
      </c>
      <c r="C543" s="107" t="s">
        <v>196</v>
      </c>
      <c r="D543" s="107" t="s">
        <v>175</v>
      </c>
      <c r="E543" s="107" t="s">
        <v>78</v>
      </c>
      <c r="F543" s="108">
        <f t="shared" si="103"/>
        <v>0</v>
      </c>
      <c r="G543" s="108">
        <f t="shared" si="103"/>
        <v>0</v>
      </c>
      <c r="H543" s="108">
        <f t="shared" si="103"/>
        <v>0</v>
      </c>
    </row>
    <row r="544" spans="1:8" s="32" customFormat="1" ht="39" hidden="1" x14ac:dyDescent="0.25">
      <c r="A544" s="113" t="s">
        <v>79</v>
      </c>
      <c r="B544" s="107" t="s">
        <v>101</v>
      </c>
      <c r="C544" s="107" t="s">
        <v>196</v>
      </c>
      <c r="D544" s="107" t="s">
        <v>175</v>
      </c>
      <c r="E544" s="107" t="s">
        <v>80</v>
      </c>
      <c r="F544" s="108">
        <v>0</v>
      </c>
      <c r="G544" s="108">
        <v>0</v>
      </c>
      <c r="H544" s="108">
        <v>0</v>
      </c>
    </row>
    <row r="545" spans="1:8" s="32" customFormat="1" ht="39" hidden="1" x14ac:dyDescent="0.25">
      <c r="A545" s="113" t="s">
        <v>327</v>
      </c>
      <c r="B545" s="107" t="s">
        <v>101</v>
      </c>
      <c r="C545" s="107" t="s">
        <v>196</v>
      </c>
      <c r="D545" s="107" t="s">
        <v>328</v>
      </c>
      <c r="E545" s="107" t="s">
        <v>58</v>
      </c>
      <c r="F545" s="108">
        <f t="shared" ref="F545:H547" si="104">F546</f>
        <v>0</v>
      </c>
      <c r="G545" s="108">
        <f t="shared" si="104"/>
        <v>0</v>
      </c>
      <c r="H545" s="108">
        <f t="shared" si="104"/>
        <v>0</v>
      </c>
    </row>
    <row r="546" spans="1:8" s="32" customFormat="1" ht="15" hidden="1" x14ac:dyDescent="0.25">
      <c r="A546" s="113" t="s">
        <v>134</v>
      </c>
      <c r="B546" s="107" t="s">
        <v>101</v>
      </c>
      <c r="C546" s="107" t="s">
        <v>196</v>
      </c>
      <c r="D546" s="107" t="s">
        <v>329</v>
      </c>
      <c r="E546" s="107" t="s">
        <v>58</v>
      </c>
      <c r="F546" s="108">
        <f t="shared" si="104"/>
        <v>0</v>
      </c>
      <c r="G546" s="108">
        <f t="shared" si="104"/>
        <v>0</v>
      </c>
      <c r="H546" s="108">
        <f t="shared" si="104"/>
        <v>0</v>
      </c>
    </row>
    <row r="547" spans="1:8" s="32" customFormat="1" ht="39" hidden="1" x14ac:dyDescent="0.25">
      <c r="A547" s="113" t="s">
        <v>179</v>
      </c>
      <c r="B547" s="107" t="s">
        <v>101</v>
      </c>
      <c r="C547" s="107" t="s">
        <v>196</v>
      </c>
      <c r="D547" s="107" t="s">
        <v>329</v>
      </c>
      <c r="E547" s="107" t="s">
        <v>180</v>
      </c>
      <c r="F547" s="108">
        <f t="shared" si="104"/>
        <v>0</v>
      </c>
      <c r="G547" s="108">
        <f t="shared" si="104"/>
        <v>0</v>
      </c>
      <c r="H547" s="108">
        <f t="shared" si="104"/>
        <v>0</v>
      </c>
    </row>
    <row r="548" spans="1:8" s="32" customFormat="1" ht="15" hidden="1" x14ac:dyDescent="0.25">
      <c r="A548" s="113" t="s">
        <v>181</v>
      </c>
      <c r="B548" s="107" t="s">
        <v>101</v>
      </c>
      <c r="C548" s="107" t="s">
        <v>196</v>
      </c>
      <c r="D548" s="107" t="s">
        <v>329</v>
      </c>
      <c r="E548" s="107" t="s">
        <v>182</v>
      </c>
      <c r="F548" s="108"/>
      <c r="G548" s="108"/>
      <c r="H548" s="108"/>
    </row>
    <row r="549" spans="1:8" s="32" customFormat="1" ht="26.25" hidden="1" x14ac:dyDescent="0.25">
      <c r="A549" s="113" t="s">
        <v>330</v>
      </c>
      <c r="B549" s="107" t="s">
        <v>101</v>
      </c>
      <c r="C549" s="107" t="s">
        <v>101</v>
      </c>
      <c r="D549" s="107" t="s">
        <v>57</v>
      </c>
      <c r="E549" s="107" t="s">
        <v>58</v>
      </c>
      <c r="F549" s="108">
        <f t="shared" ref="F549:H553" si="105">F550</f>
        <v>0</v>
      </c>
      <c r="G549" s="108">
        <f t="shared" si="105"/>
        <v>0</v>
      </c>
      <c r="H549" s="108">
        <f t="shared" si="105"/>
        <v>0</v>
      </c>
    </row>
    <row r="550" spans="1:8" s="32" customFormat="1" ht="39" hidden="1" x14ac:dyDescent="0.25">
      <c r="A550" s="113" t="s">
        <v>331</v>
      </c>
      <c r="B550" s="107" t="s">
        <v>101</v>
      </c>
      <c r="C550" s="107" t="s">
        <v>101</v>
      </c>
      <c r="D550" s="107" t="s">
        <v>164</v>
      </c>
      <c r="E550" s="107" t="s">
        <v>58</v>
      </c>
      <c r="F550" s="108">
        <f t="shared" si="105"/>
        <v>0</v>
      </c>
      <c r="G550" s="108">
        <f t="shared" si="105"/>
        <v>0</v>
      </c>
      <c r="H550" s="108">
        <f t="shared" si="105"/>
        <v>0</v>
      </c>
    </row>
    <row r="551" spans="1:8" s="32" customFormat="1" ht="26.25" hidden="1" x14ac:dyDescent="0.25">
      <c r="A551" s="113" t="s">
        <v>173</v>
      </c>
      <c r="B551" s="107" t="s">
        <v>101</v>
      </c>
      <c r="C551" s="107" t="s">
        <v>101</v>
      </c>
      <c r="D551" s="107" t="s">
        <v>174</v>
      </c>
      <c r="E551" s="107" t="s">
        <v>58</v>
      </c>
      <c r="F551" s="108">
        <f t="shared" si="105"/>
        <v>0</v>
      </c>
      <c r="G551" s="108">
        <f t="shared" si="105"/>
        <v>0</v>
      </c>
      <c r="H551" s="108">
        <f t="shared" si="105"/>
        <v>0</v>
      </c>
    </row>
    <row r="552" spans="1:8" s="32" customFormat="1" ht="15" hidden="1" x14ac:dyDescent="0.25">
      <c r="A552" s="113" t="s">
        <v>134</v>
      </c>
      <c r="B552" s="107" t="s">
        <v>101</v>
      </c>
      <c r="C552" s="107" t="s">
        <v>101</v>
      </c>
      <c r="D552" s="107" t="s">
        <v>175</v>
      </c>
      <c r="E552" s="107" t="s">
        <v>58</v>
      </c>
      <c r="F552" s="108">
        <f t="shared" si="105"/>
        <v>0</v>
      </c>
      <c r="G552" s="108">
        <f t="shared" si="105"/>
        <v>0</v>
      </c>
      <c r="H552" s="108">
        <f t="shared" si="105"/>
        <v>0</v>
      </c>
    </row>
    <row r="553" spans="1:8" s="32" customFormat="1" ht="26.25" hidden="1" x14ac:dyDescent="0.25">
      <c r="A553" s="113" t="s">
        <v>77</v>
      </c>
      <c r="B553" s="107" t="s">
        <v>101</v>
      </c>
      <c r="C553" s="107" t="s">
        <v>101</v>
      </c>
      <c r="D553" s="107" t="s">
        <v>175</v>
      </c>
      <c r="E553" s="107" t="s">
        <v>78</v>
      </c>
      <c r="F553" s="108">
        <f t="shared" si="105"/>
        <v>0</v>
      </c>
      <c r="G553" s="108">
        <f t="shared" si="105"/>
        <v>0</v>
      </c>
      <c r="H553" s="108">
        <f t="shared" si="105"/>
        <v>0</v>
      </c>
    </row>
    <row r="554" spans="1:8" s="32" customFormat="1" ht="39" hidden="1" x14ac:dyDescent="0.25">
      <c r="A554" s="113" t="s">
        <v>79</v>
      </c>
      <c r="B554" s="107" t="s">
        <v>101</v>
      </c>
      <c r="C554" s="107" t="s">
        <v>101</v>
      </c>
      <c r="D554" s="107" t="s">
        <v>175</v>
      </c>
      <c r="E554" s="107" t="s">
        <v>80</v>
      </c>
      <c r="F554" s="108"/>
      <c r="G554" s="108"/>
      <c r="H554" s="108"/>
    </row>
    <row r="555" spans="1:8" s="31" customFormat="1" ht="15" x14ac:dyDescent="0.25">
      <c r="A555" s="113" t="s">
        <v>332</v>
      </c>
      <c r="B555" s="107" t="s">
        <v>113</v>
      </c>
      <c r="C555" s="107" t="s">
        <v>56</v>
      </c>
      <c r="D555" s="107" t="s">
        <v>57</v>
      </c>
      <c r="E555" s="107" t="s">
        <v>58</v>
      </c>
      <c r="F555" s="108">
        <f>F556+F598+F660+F720+F730</f>
        <v>48592.800000000003</v>
      </c>
      <c r="G555" s="108">
        <f>G556+G598+G660+G720+G730</f>
        <v>44039.5</v>
      </c>
      <c r="H555" s="108">
        <f>H556+H598+H660+H720+H730</f>
        <v>37153.5</v>
      </c>
    </row>
    <row r="556" spans="1:8" s="31" customFormat="1" ht="15" x14ac:dyDescent="0.25">
      <c r="A556" s="113" t="s">
        <v>333</v>
      </c>
      <c r="B556" s="107" t="s">
        <v>113</v>
      </c>
      <c r="C556" s="107" t="s">
        <v>55</v>
      </c>
      <c r="D556" s="107" t="s">
        <v>57</v>
      </c>
      <c r="E556" s="107" t="s">
        <v>58</v>
      </c>
      <c r="F556" s="108">
        <f>F557+F562</f>
        <v>20562.100000000002</v>
      </c>
      <c r="G556" s="108">
        <f>G557+G562</f>
        <v>17800.5</v>
      </c>
      <c r="H556" s="108">
        <f>H585</f>
        <v>14423.5</v>
      </c>
    </row>
    <row r="557" spans="1:8" s="31" customFormat="1" ht="39" hidden="1" x14ac:dyDescent="0.25">
      <c r="A557" s="113" t="s">
        <v>334</v>
      </c>
      <c r="B557" s="107" t="s">
        <v>113</v>
      </c>
      <c r="C557" s="107" t="s">
        <v>55</v>
      </c>
      <c r="D557" s="107" t="s">
        <v>335</v>
      </c>
      <c r="E557" s="107" t="s">
        <v>58</v>
      </c>
      <c r="F557" s="108">
        <f t="shared" ref="F557:H560" si="106">F558</f>
        <v>0</v>
      </c>
      <c r="G557" s="108">
        <f t="shared" si="106"/>
        <v>0</v>
      </c>
      <c r="H557" s="108">
        <f t="shared" si="106"/>
        <v>0</v>
      </c>
    </row>
    <row r="558" spans="1:8" s="31" customFormat="1" ht="51.75" hidden="1" x14ac:dyDescent="0.25">
      <c r="A558" s="124" t="s">
        <v>336</v>
      </c>
      <c r="B558" s="125" t="s">
        <v>113</v>
      </c>
      <c r="C558" s="125" t="s">
        <v>55</v>
      </c>
      <c r="D558" s="125" t="s">
        <v>337</v>
      </c>
      <c r="E558" s="125" t="s">
        <v>58</v>
      </c>
      <c r="F558" s="121">
        <f t="shared" si="106"/>
        <v>0</v>
      </c>
      <c r="G558" s="121">
        <f t="shared" si="106"/>
        <v>0</v>
      </c>
      <c r="H558" s="121">
        <f t="shared" si="106"/>
        <v>0</v>
      </c>
    </row>
    <row r="559" spans="1:8" s="31" customFormat="1" ht="15" hidden="1" x14ac:dyDescent="0.25">
      <c r="A559" s="124" t="s">
        <v>134</v>
      </c>
      <c r="B559" s="125" t="s">
        <v>113</v>
      </c>
      <c r="C559" s="125" t="s">
        <v>55</v>
      </c>
      <c r="D559" s="125" t="s">
        <v>338</v>
      </c>
      <c r="E559" s="125" t="s">
        <v>58</v>
      </c>
      <c r="F559" s="121">
        <f t="shared" si="106"/>
        <v>0</v>
      </c>
      <c r="G559" s="121">
        <f t="shared" si="106"/>
        <v>0</v>
      </c>
      <c r="H559" s="121">
        <f t="shared" si="106"/>
        <v>0</v>
      </c>
    </row>
    <row r="560" spans="1:8" s="31" customFormat="1" ht="39" hidden="1" x14ac:dyDescent="0.25">
      <c r="A560" s="124" t="s">
        <v>339</v>
      </c>
      <c r="B560" s="125" t="s">
        <v>113</v>
      </c>
      <c r="C560" s="125" t="s">
        <v>55</v>
      </c>
      <c r="D560" s="125" t="s">
        <v>338</v>
      </c>
      <c r="E560" s="125" t="s">
        <v>340</v>
      </c>
      <c r="F560" s="121">
        <f t="shared" si="106"/>
        <v>0</v>
      </c>
      <c r="G560" s="121">
        <f t="shared" si="106"/>
        <v>0</v>
      </c>
      <c r="H560" s="121">
        <f t="shared" si="106"/>
        <v>0</v>
      </c>
    </row>
    <row r="561" spans="1:8" s="31" customFormat="1" ht="15" hidden="1" x14ac:dyDescent="0.25">
      <c r="A561" s="124" t="s">
        <v>341</v>
      </c>
      <c r="B561" s="125" t="s">
        <v>113</v>
      </c>
      <c r="C561" s="125" t="s">
        <v>55</v>
      </c>
      <c r="D561" s="125" t="s">
        <v>338</v>
      </c>
      <c r="E561" s="125" t="s">
        <v>342</v>
      </c>
      <c r="F561" s="121">
        <f>63.1-63.1</f>
        <v>0</v>
      </c>
      <c r="G561" s="121">
        <f>63.1-63.1</f>
        <v>0</v>
      </c>
      <c r="H561" s="121">
        <f>63.1-63.1</f>
        <v>0</v>
      </c>
    </row>
    <row r="562" spans="1:8" s="31" customFormat="1" ht="39" x14ac:dyDescent="0.25">
      <c r="A562" s="113" t="s">
        <v>761</v>
      </c>
      <c r="B562" s="107" t="s">
        <v>113</v>
      </c>
      <c r="C562" s="107" t="s">
        <v>55</v>
      </c>
      <c r="D562" s="107" t="s">
        <v>343</v>
      </c>
      <c r="E562" s="107" t="s">
        <v>58</v>
      </c>
      <c r="F562" s="108">
        <f>F563</f>
        <v>20562.100000000002</v>
      </c>
      <c r="G562" s="108">
        <f>G563</f>
        <v>17800.5</v>
      </c>
      <c r="H562" s="108">
        <f>H563</f>
        <v>0</v>
      </c>
    </row>
    <row r="563" spans="1:8" s="31" customFormat="1" ht="55.5" customHeight="1" x14ac:dyDescent="0.25">
      <c r="A563" s="113" t="s">
        <v>344</v>
      </c>
      <c r="B563" s="107" t="s">
        <v>113</v>
      </c>
      <c r="C563" s="107" t="s">
        <v>55</v>
      </c>
      <c r="D563" s="107" t="s">
        <v>345</v>
      </c>
      <c r="E563" s="107" t="s">
        <v>58</v>
      </c>
      <c r="F563" s="108">
        <f>F564+F573+F576+F579+F567+F570+F582</f>
        <v>20562.100000000002</v>
      </c>
      <c r="G563" s="108">
        <f t="shared" ref="G563:H563" si="107">G564+G573+G576+G579+G567+G570</f>
        <v>17800.5</v>
      </c>
      <c r="H563" s="108">
        <f t="shared" si="107"/>
        <v>0</v>
      </c>
    </row>
    <row r="564" spans="1:8" s="31" customFormat="1" ht="43.5" customHeight="1" x14ac:dyDescent="0.25">
      <c r="A564" s="113" t="s">
        <v>346</v>
      </c>
      <c r="B564" s="107" t="s">
        <v>113</v>
      </c>
      <c r="C564" s="107" t="s">
        <v>55</v>
      </c>
      <c r="D564" s="107" t="s">
        <v>347</v>
      </c>
      <c r="E564" s="107" t="s">
        <v>58</v>
      </c>
      <c r="F564" s="108">
        <f t="shared" ref="F564:H565" si="108">F565</f>
        <v>10995.5</v>
      </c>
      <c r="G564" s="108">
        <f t="shared" si="108"/>
        <v>8603</v>
      </c>
      <c r="H564" s="108">
        <f t="shared" si="108"/>
        <v>0</v>
      </c>
    </row>
    <row r="565" spans="1:8" s="31" customFormat="1" ht="31.5" customHeight="1" x14ac:dyDescent="0.25">
      <c r="A565" s="113" t="s">
        <v>339</v>
      </c>
      <c r="B565" s="107" t="s">
        <v>113</v>
      </c>
      <c r="C565" s="107" t="s">
        <v>55</v>
      </c>
      <c r="D565" s="107" t="s">
        <v>347</v>
      </c>
      <c r="E565" s="107" t="s">
        <v>340</v>
      </c>
      <c r="F565" s="108">
        <f t="shared" si="108"/>
        <v>10995.5</v>
      </c>
      <c r="G565" s="108">
        <f t="shared" si="108"/>
        <v>8603</v>
      </c>
      <c r="H565" s="108">
        <f t="shared" si="108"/>
        <v>0</v>
      </c>
    </row>
    <row r="566" spans="1:8" s="31" customFormat="1" ht="17.25" customHeight="1" x14ac:dyDescent="0.25">
      <c r="A566" s="113" t="s">
        <v>341</v>
      </c>
      <c r="B566" s="107" t="s">
        <v>113</v>
      </c>
      <c r="C566" s="107" t="s">
        <v>55</v>
      </c>
      <c r="D566" s="107" t="s">
        <v>347</v>
      </c>
      <c r="E566" s="107" t="s">
        <v>342</v>
      </c>
      <c r="F566" s="108">
        <v>10995.5</v>
      </c>
      <c r="G566" s="108">
        <f>8985-94-288</f>
        <v>8603</v>
      </c>
      <c r="H566" s="121">
        <v>0</v>
      </c>
    </row>
    <row r="567" spans="1:8" s="31" customFormat="1" ht="30.75" customHeight="1" x14ac:dyDescent="0.25">
      <c r="A567" s="113" t="s">
        <v>644</v>
      </c>
      <c r="B567" s="107" t="s">
        <v>113</v>
      </c>
      <c r="C567" s="107" t="s">
        <v>55</v>
      </c>
      <c r="D567" s="107" t="s">
        <v>660</v>
      </c>
      <c r="E567" s="107" t="s">
        <v>58</v>
      </c>
      <c r="F567" s="108">
        <f>F568</f>
        <v>540.29999999999995</v>
      </c>
      <c r="G567" s="108">
        <f t="shared" ref="G567:H568" si="109">G568</f>
        <v>0</v>
      </c>
      <c r="H567" s="108">
        <f t="shared" si="109"/>
        <v>0</v>
      </c>
    </row>
    <row r="568" spans="1:8" s="31" customFormat="1" ht="28.5" customHeight="1" x14ac:dyDescent="0.25">
      <c r="A568" s="113" t="s">
        <v>339</v>
      </c>
      <c r="B568" s="107" t="s">
        <v>113</v>
      </c>
      <c r="C568" s="107" t="s">
        <v>55</v>
      </c>
      <c r="D568" s="107" t="s">
        <v>660</v>
      </c>
      <c r="E568" s="107" t="s">
        <v>340</v>
      </c>
      <c r="F568" s="108">
        <f>F569</f>
        <v>540.29999999999995</v>
      </c>
      <c r="G568" s="108">
        <f t="shared" si="109"/>
        <v>0</v>
      </c>
      <c r="H568" s="108">
        <f t="shared" si="109"/>
        <v>0</v>
      </c>
    </row>
    <row r="569" spans="1:8" s="31" customFormat="1" ht="17.25" customHeight="1" x14ac:dyDescent="0.25">
      <c r="A569" s="113" t="s">
        <v>341</v>
      </c>
      <c r="B569" s="107" t="s">
        <v>113</v>
      </c>
      <c r="C569" s="107" t="s">
        <v>55</v>
      </c>
      <c r="D569" s="107" t="s">
        <v>660</v>
      </c>
      <c r="E569" s="107" t="s">
        <v>342</v>
      </c>
      <c r="F569" s="108">
        <v>540.29999999999995</v>
      </c>
      <c r="G569" s="108">
        <v>0</v>
      </c>
      <c r="H569" s="108">
        <v>0</v>
      </c>
    </row>
    <row r="570" spans="1:8" s="31" customFormat="1" ht="45" customHeight="1" x14ac:dyDescent="0.25">
      <c r="A570" s="113" t="s">
        <v>647</v>
      </c>
      <c r="B570" s="107" t="s">
        <v>113</v>
      </c>
      <c r="C570" s="107" t="s">
        <v>55</v>
      </c>
      <c r="D570" s="107" t="s">
        <v>661</v>
      </c>
      <c r="E570" s="107" t="s">
        <v>58</v>
      </c>
      <c r="F570" s="108">
        <f>F571</f>
        <v>28.4</v>
      </c>
      <c r="G570" s="108">
        <f t="shared" ref="G570:H571" si="110">G571</f>
        <v>0</v>
      </c>
      <c r="H570" s="108">
        <f t="shared" si="110"/>
        <v>0</v>
      </c>
    </row>
    <row r="571" spans="1:8" s="31" customFormat="1" ht="32.25" customHeight="1" x14ac:dyDescent="0.25">
      <c r="A571" s="113" t="s">
        <v>339</v>
      </c>
      <c r="B571" s="107" t="s">
        <v>113</v>
      </c>
      <c r="C571" s="107" t="s">
        <v>55</v>
      </c>
      <c r="D571" s="107" t="s">
        <v>661</v>
      </c>
      <c r="E571" s="107" t="s">
        <v>340</v>
      </c>
      <c r="F571" s="108">
        <f>F572</f>
        <v>28.4</v>
      </c>
      <c r="G571" s="108">
        <f t="shared" si="110"/>
        <v>0</v>
      </c>
      <c r="H571" s="108">
        <f t="shared" si="110"/>
        <v>0</v>
      </c>
    </row>
    <row r="572" spans="1:8" s="31" customFormat="1" ht="17.25" customHeight="1" x14ac:dyDescent="0.25">
      <c r="A572" s="113" t="s">
        <v>341</v>
      </c>
      <c r="B572" s="107" t="s">
        <v>113</v>
      </c>
      <c r="C572" s="107" t="s">
        <v>55</v>
      </c>
      <c r="D572" s="107" t="s">
        <v>661</v>
      </c>
      <c r="E572" s="107" t="s">
        <v>342</v>
      </c>
      <c r="F572" s="108">
        <v>28.4</v>
      </c>
      <c r="G572" s="108">
        <v>0</v>
      </c>
      <c r="H572" s="108">
        <v>0</v>
      </c>
    </row>
    <row r="573" spans="1:8" s="31" customFormat="1" ht="64.5" x14ac:dyDescent="0.25">
      <c r="A573" s="113" t="s">
        <v>348</v>
      </c>
      <c r="B573" s="107" t="s">
        <v>113</v>
      </c>
      <c r="C573" s="107" t="s">
        <v>55</v>
      </c>
      <c r="D573" s="107" t="s">
        <v>349</v>
      </c>
      <c r="E573" s="107" t="s">
        <v>58</v>
      </c>
      <c r="F573" s="108">
        <f t="shared" ref="F573:H574" si="111">F574</f>
        <v>89</v>
      </c>
      <c r="G573" s="108">
        <f t="shared" si="111"/>
        <v>89</v>
      </c>
      <c r="H573" s="108">
        <f t="shared" si="111"/>
        <v>0</v>
      </c>
    </row>
    <row r="574" spans="1:8" s="31" customFormat="1" ht="30.75" customHeight="1" x14ac:dyDescent="0.25">
      <c r="A574" s="113" t="s">
        <v>339</v>
      </c>
      <c r="B574" s="107" t="s">
        <v>113</v>
      </c>
      <c r="C574" s="107" t="s">
        <v>55</v>
      </c>
      <c r="D574" s="107" t="s">
        <v>349</v>
      </c>
      <c r="E574" s="107" t="s">
        <v>340</v>
      </c>
      <c r="F574" s="108">
        <f t="shared" si="111"/>
        <v>89</v>
      </c>
      <c r="G574" s="108">
        <f t="shared" si="111"/>
        <v>89</v>
      </c>
      <c r="H574" s="108">
        <f t="shared" si="111"/>
        <v>0</v>
      </c>
    </row>
    <row r="575" spans="1:8" s="31" customFormat="1" ht="19.5" customHeight="1" x14ac:dyDescent="0.25">
      <c r="A575" s="113" t="s">
        <v>341</v>
      </c>
      <c r="B575" s="107" t="s">
        <v>113</v>
      </c>
      <c r="C575" s="107" t="s">
        <v>55</v>
      </c>
      <c r="D575" s="107" t="s">
        <v>349</v>
      </c>
      <c r="E575" s="107" t="s">
        <v>342</v>
      </c>
      <c r="F575" s="108">
        <v>89</v>
      </c>
      <c r="G575" s="108">
        <v>89</v>
      </c>
      <c r="H575" s="108">
        <v>0</v>
      </c>
    </row>
    <row r="576" spans="1:8" s="31" customFormat="1" ht="141" x14ac:dyDescent="0.25">
      <c r="A576" s="113" t="s">
        <v>350</v>
      </c>
      <c r="B576" s="107" t="s">
        <v>113</v>
      </c>
      <c r="C576" s="107" t="s">
        <v>55</v>
      </c>
      <c r="D576" s="107" t="s">
        <v>351</v>
      </c>
      <c r="E576" s="107" t="s">
        <v>58</v>
      </c>
      <c r="F576" s="108">
        <f t="shared" ref="F576:H577" si="112">F577</f>
        <v>50.7</v>
      </c>
      <c r="G576" s="108">
        <f t="shared" si="112"/>
        <v>52.4</v>
      </c>
      <c r="H576" s="108">
        <f t="shared" si="112"/>
        <v>0</v>
      </c>
    </row>
    <row r="577" spans="1:8" s="31" customFormat="1" ht="39" x14ac:dyDescent="0.25">
      <c r="A577" s="113" t="s">
        <v>339</v>
      </c>
      <c r="B577" s="107" t="s">
        <v>113</v>
      </c>
      <c r="C577" s="107" t="s">
        <v>55</v>
      </c>
      <c r="D577" s="107" t="s">
        <v>351</v>
      </c>
      <c r="E577" s="107" t="s">
        <v>340</v>
      </c>
      <c r="F577" s="108">
        <f t="shared" si="112"/>
        <v>50.7</v>
      </c>
      <c r="G577" s="108">
        <f t="shared" si="112"/>
        <v>52.4</v>
      </c>
      <c r="H577" s="108">
        <f t="shared" si="112"/>
        <v>0</v>
      </c>
    </row>
    <row r="578" spans="1:8" s="31" customFormat="1" ht="15" x14ac:dyDescent="0.25">
      <c r="A578" s="113" t="s">
        <v>341</v>
      </c>
      <c r="B578" s="107" t="s">
        <v>113</v>
      </c>
      <c r="C578" s="107" t="s">
        <v>55</v>
      </c>
      <c r="D578" s="107" t="s">
        <v>351</v>
      </c>
      <c r="E578" s="107" t="s">
        <v>342</v>
      </c>
      <c r="F578" s="108">
        <v>50.7</v>
      </c>
      <c r="G578" s="108">
        <v>52.4</v>
      </c>
      <c r="H578" s="108">
        <v>0</v>
      </c>
    </row>
    <row r="579" spans="1:8" s="31" customFormat="1" ht="39" x14ac:dyDescent="0.25">
      <c r="A579" s="113" t="s">
        <v>352</v>
      </c>
      <c r="B579" s="107" t="s">
        <v>113</v>
      </c>
      <c r="C579" s="107" t="s">
        <v>55</v>
      </c>
      <c r="D579" s="107" t="s">
        <v>353</v>
      </c>
      <c r="E579" s="107" t="s">
        <v>58</v>
      </c>
      <c r="F579" s="108">
        <f t="shared" ref="F579:H580" si="113">F580</f>
        <v>8858.2000000000007</v>
      </c>
      <c r="G579" s="108">
        <f t="shared" si="113"/>
        <v>9056.1</v>
      </c>
      <c r="H579" s="108">
        <f t="shared" si="113"/>
        <v>0</v>
      </c>
    </row>
    <row r="580" spans="1:8" s="31" customFormat="1" ht="29.25" customHeight="1" x14ac:dyDescent="0.25">
      <c r="A580" s="113" t="s">
        <v>339</v>
      </c>
      <c r="B580" s="107" t="s">
        <v>113</v>
      </c>
      <c r="C580" s="107" t="s">
        <v>55</v>
      </c>
      <c r="D580" s="107" t="s">
        <v>353</v>
      </c>
      <c r="E580" s="107" t="s">
        <v>340</v>
      </c>
      <c r="F580" s="108">
        <f t="shared" si="113"/>
        <v>8858.2000000000007</v>
      </c>
      <c r="G580" s="108">
        <f t="shared" si="113"/>
        <v>9056.1</v>
      </c>
      <c r="H580" s="108">
        <f t="shared" si="113"/>
        <v>0</v>
      </c>
    </row>
    <row r="581" spans="1:8" s="31" customFormat="1" ht="18" customHeight="1" x14ac:dyDescent="0.25">
      <c r="A581" s="113" t="s">
        <v>341</v>
      </c>
      <c r="B581" s="107" t="s">
        <v>113</v>
      </c>
      <c r="C581" s="107" t="s">
        <v>55</v>
      </c>
      <c r="D581" s="107" t="s">
        <v>353</v>
      </c>
      <c r="E581" s="107" t="s">
        <v>342</v>
      </c>
      <c r="F581" s="108">
        <v>8858.2000000000007</v>
      </c>
      <c r="G581" s="108">
        <v>9056.1</v>
      </c>
      <c r="H581" s="108">
        <v>0</v>
      </c>
    </row>
    <row r="582" spans="1:8" s="31" customFormat="1" ht="47.25" hidden="1" customHeight="1" x14ac:dyDescent="0.25">
      <c r="A582" s="113" t="s">
        <v>642</v>
      </c>
      <c r="B582" s="107" t="s">
        <v>113</v>
      </c>
      <c r="C582" s="107" t="s">
        <v>55</v>
      </c>
      <c r="D582" s="107" t="s">
        <v>659</v>
      </c>
      <c r="E582" s="107" t="s">
        <v>58</v>
      </c>
      <c r="F582" s="108">
        <f>F583</f>
        <v>0</v>
      </c>
      <c r="G582" s="108">
        <v>0</v>
      </c>
      <c r="H582" s="108">
        <v>0</v>
      </c>
    </row>
    <row r="583" spans="1:8" s="31" customFormat="1" ht="28.5" hidden="1" customHeight="1" x14ac:dyDescent="0.25">
      <c r="A583" s="113" t="s">
        <v>339</v>
      </c>
      <c r="B583" s="107" t="s">
        <v>113</v>
      </c>
      <c r="C583" s="107" t="s">
        <v>55</v>
      </c>
      <c r="D583" s="107" t="s">
        <v>659</v>
      </c>
      <c r="E583" s="107" t="s">
        <v>340</v>
      </c>
      <c r="F583" s="108">
        <f>F584</f>
        <v>0</v>
      </c>
      <c r="G583" s="108">
        <v>0</v>
      </c>
      <c r="H583" s="108">
        <v>0</v>
      </c>
    </row>
    <row r="584" spans="1:8" s="31" customFormat="1" ht="18" hidden="1" customHeight="1" x14ac:dyDescent="0.25">
      <c r="A584" s="113" t="s">
        <v>341</v>
      </c>
      <c r="B584" s="107" t="s">
        <v>113</v>
      </c>
      <c r="C584" s="107" t="s">
        <v>55</v>
      </c>
      <c r="D584" s="107" t="s">
        <v>659</v>
      </c>
      <c r="E584" s="107" t="s">
        <v>342</v>
      </c>
      <c r="F584" s="108"/>
      <c r="G584" s="108"/>
      <c r="H584" s="108"/>
    </row>
    <row r="585" spans="1:8" s="31" customFormat="1" ht="45" customHeight="1" x14ac:dyDescent="0.25">
      <c r="A585" s="113" t="s">
        <v>762</v>
      </c>
      <c r="B585" s="107" t="s">
        <v>113</v>
      </c>
      <c r="C585" s="107" t="s">
        <v>55</v>
      </c>
      <c r="D585" s="107" t="s">
        <v>763</v>
      </c>
      <c r="E585" s="107" t="s">
        <v>58</v>
      </c>
      <c r="F585" s="108">
        <v>0</v>
      </c>
      <c r="G585" s="108">
        <v>0</v>
      </c>
      <c r="H585" s="108">
        <f>H586+H589+H592+H595</f>
        <v>14423.5</v>
      </c>
    </row>
    <row r="586" spans="1:8" s="31" customFormat="1" ht="42" customHeight="1" x14ac:dyDescent="0.25">
      <c r="A586" s="113" t="s">
        <v>346</v>
      </c>
      <c r="B586" s="107" t="s">
        <v>113</v>
      </c>
      <c r="C586" s="107" t="s">
        <v>55</v>
      </c>
      <c r="D586" s="107" t="s">
        <v>771</v>
      </c>
      <c r="E586" s="107" t="s">
        <v>58</v>
      </c>
      <c r="F586" s="108">
        <v>0</v>
      </c>
      <c r="G586" s="108">
        <v>0</v>
      </c>
      <c r="H586" s="108">
        <f>H587</f>
        <v>4708.8999999999996</v>
      </c>
    </row>
    <row r="587" spans="1:8" s="31" customFormat="1" ht="27" customHeight="1" x14ac:dyDescent="0.25">
      <c r="A587" s="113" t="s">
        <v>339</v>
      </c>
      <c r="B587" s="107" t="s">
        <v>113</v>
      </c>
      <c r="C587" s="107" t="s">
        <v>55</v>
      </c>
      <c r="D587" s="107" t="s">
        <v>771</v>
      </c>
      <c r="E587" s="107" t="s">
        <v>340</v>
      </c>
      <c r="F587" s="108">
        <v>0</v>
      </c>
      <c r="G587" s="108">
        <v>0</v>
      </c>
      <c r="H587" s="108">
        <f>H588</f>
        <v>4708.8999999999996</v>
      </c>
    </row>
    <row r="588" spans="1:8" s="31" customFormat="1" ht="18" customHeight="1" x14ac:dyDescent="0.25">
      <c r="A588" s="113" t="s">
        <v>341</v>
      </c>
      <c r="B588" s="107" t="s">
        <v>113</v>
      </c>
      <c r="C588" s="107" t="s">
        <v>55</v>
      </c>
      <c r="D588" s="107" t="s">
        <v>771</v>
      </c>
      <c r="E588" s="107" t="s">
        <v>342</v>
      </c>
      <c r="F588" s="108">
        <v>0</v>
      </c>
      <c r="G588" s="108">
        <v>0</v>
      </c>
      <c r="H588" s="108">
        <v>4708.8999999999996</v>
      </c>
    </row>
    <row r="589" spans="1:8" s="31" customFormat="1" ht="65.25" customHeight="1" x14ac:dyDescent="0.25">
      <c r="A589" s="113" t="s">
        <v>348</v>
      </c>
      <c r="B589" s="107" t="s">
        <v>113</v>
      </c>
      <c r="C589" s="107" t="s">
        <v>55</v>
      </c>
      <c r="D589" s="107" t="s">
        <v>764</v>
      </c>
      <c r="E589" s="107" t="s">
        <v>58</v>
      </c>
      <c r="F589" s="108">
        <v>0</v>
      </c>
      <c r="G589" s="108">
        <v>0</v>
      </c>
      <c r="H589" s="108">
        <f>H590</f>
        <v>89</v>
      </c>
    </row>
    <row r="590" spans="1:8" s="31" customFormat="1" ht="31.5" customHeight="1" x14ac:dyDescent="0.25">
      <c r="A590" s="113" t="s">
        <v>339</v>
      </c>
      <c r="B590" s="107" t="s">
        <v>113</v>
      </c>
      <c r="C590" s="107" t="s">
        <v>55</v>
      </c>
      <c r="D590" s="107" t="s">
        <v>764</v>
      </c>
      <c r="E590" s="107" t="s">
        <v>340</v>
      </c>
      <c r="F590" s="108">
        <v>0</v>
      </c>
      <c r="G590" s="108">
        <v>0</v>
      </c>
      <c r="H590" s="108">
        <f>H591</f>
        <v>89</v>
      </c>
    </row>
    <row r="591" spans="1:8" s="31" customFormat="1" ht="18" customHeight="1" x14ac:dyDescent="0.25">
      <c r="A591" s="113" t="s">
        <v>341</v>
      </c>
      <c r="B591" s="107" t="s">
        <v>113</v>
      </c>
      <c r="C591" s="107" t="s">
        <v>55</v>
      </c>
      <c r="D591" s="107" t="s">
        <v>764</v>
      </c>
      <c r="E591" s="107" t="s">
        <v>342</v>
      </c>
      <c r="F591" s="108">
        <v>0</v>
      </c>
      <c r="G591" s="108">
        <v>0</v>
      </c>
      <c r="H591" s="108">
        <v>89</v>
      </c>
    </row>
    <row r="592" spans="1:8" s="31" customFormat="1" ht="147.75" customHeight="1" x14ac:dyDescent="0.25">
      <c r="A592" s="113" t="s">
        <v>350</v>
      </c>
      <c r="B592" s="107" t="s">
        <v>113</v>
      </c>
      <c r="C592" s="107" t="s">
        <v>55</v>
      </c>
      <c r="D592" s="107" t="s">
        <v>765</v>
      </c>
      <c r="E592" s="107" t="s">
        <v>58</v>
      </c>
      <c r="F592" s="108">
        <v>0</v>
      </c>
      <c r="G592" s="108">
        <v>0</v>
      </c>
      <c r="H592" s="108">
        <f>H593</f>
        <v>54</v>
      </c>
    </row>
    <row r="593" spans="1:8" s="31" customFormat="1" ht="28.5" customHeight="1" x14ac:dyDescent="0.25">
      <c r="A593" s="113" t="s">
        <v>339</v>
      </c>
      <c r="B593" s="107" t="s">
        <v>113</v>
      </c>
      <c r="C593" s="107" t="s">
        <v>55</v>
      </c>
      <c r="D593" s="107" t="s">
        <v>765</v>
      </c>
      <c r="E593" s="107" t="s">
        <v>340</v>
      </c>
      <c r="F593" s="108">
        <v>0</v>
      </c>
      <c r="G593" s="108">
        <v>0</v>
      </c>
      <c r="H593" s="108">
        <f>H594</f>
        <v>54</v>
      </c>
    </row>
    <row r="594" spans="1:8" s="31" customFormat="1" ht="18" customHeight="1" x14ac:dyDescent="0.25">
      <c r="A594" s="113" t="s">
        <v>341</v>
      </c>
      <c r="B594" s="107" t="s">
        <v>113</v>
      </c>
      <c r="C594" s="107" t="s">
        <v>55</v>
      </c>
      <c r="D594" s="107" t="s">
        <v>765</v>
      </c>
      <c r="E594" s="107" t="s">
        <v>342</v>
      </c>
      <c r="F594" s="108">
        <v>0</v>
      </c>
      <c r="G594" s="108">
        <v>0</v>
      </c>
      <c r="H594" s="108">
        <v>54</v>
      </c>
    </row>
    <row r="595" spans="1:8" s="31" customFormat="1" ht="45.75" customHeight="1" x14ac:dyDescent="0.25">
      <c r="A595" s="113" t="s">
        <v>352</v>
      </c>
      <c r="B595" s="107" t="s">
        <v>113</v>
      </c>
      <c r="C595" s="107" t="s">
        <v>55</v>
      </c>
      <c r="D595" s="107" t="s">
        <v>766</v>
      </c>
      <c r="E595" s="107" t="s">
        <v>58</v>
      </c>
      <c r="F595" s="108">
        <v>0</v>
      </c>
      <c r="G595" s="108">
        <v>0</v>
      </c>
      <c r="H595" s="108">
        <f>H596</f>
        <v>9571.6</v>
      </c>
    </row>
    <row r="596" spans="1:8" s="31" customFormat="1" ht="27" customHeight="1" x14ac:dyDescent="0.25">
      <c r="A596" s="113" t="s">
        <v>339</v>
      </c>
      <c r="B596" s="107" t="s">
        <v>113</v>
      </c>
      <c r="C596" s="107" t="s">
        <v>55</v>
      </c>
      <c r="D596" s="107" t="s">
        <v>766</v>
      </c>
      <c r="E596" s="107" t="s">
        <v>340</v>
      </c>
      <c r="F596" s="108">
        <v>0</v>
      </c>
      <c r="G596" s="108">
        <v>0</v>
      </c>
      <c r="H596" s="108">
        <f>H597</f>
        <v>9571.6</v>
      </c>
    </row>
    <row r="597" spans="1:8" s="31" customFormat="1" ht="18" customHeight="1" x14ac:dyDescent="0.25">
      <c r="A597" s="113" t="s">
        <v>341</v>
      </c>
      <c r="B597" s="107" t="s">
        <v>113</v>
      </c>
      <c r="C597" s="107" t="s">
        <v>55</v>
      </c>
      <c r="D597" s="107" t="s">
        <v>766</v>
      </c>
      <c r="E597" s="107" t="s">
        <v>342</v>
      </c>
      <c r="F597" s="108">
        <v>0</v>
      </c>
      <c r="G597" s="108">
        <v>0</v>
      </c>
      <c r="H597" s="108">
        <v>9571.6</v>
      </c>
    </row>
    <row r="598" spans="1:8" s="31" customFormat="1" ht="19.5" customHeight="1" x14ac:dyDescent="0.25">
      <c r="A598" s="113" t="s">
        <v>354</v>
      </c>
      <c r="B598" s="107" t="s">
        <v>113</v>
      </c>
      <c r="C598" s="107" t="s">
        <v>60</v>
      </c>
      <c r="D598" s="107" t="s">
        <v>57</v>
      </c>
      <c r="E598" s="107" t="s">
        <v>58</v>
      </c>
      <c r="F598" s="108">
        <f>F599+F627</f>
        <v>24621.199999999997</v>
      </c>
      <c r="G598" s="108">
        <f>G599+G627</f>
        <v>23000.2</v>
      </c>
      <c r="H598" s="108">
        <f>H650</f>
        <v>19728.900000000001</v>
      </c>
    </row>
    <row r="599" spans="1:8" s="31" customFormat="1" ht="39" hidden="1" x14ac:dyDescent="0.25">
      <c r="A599" s="113" t="s">
        <v>334</v>
      </c>
      <c r="B599" s="107" t="s">
        <v>113</v>
      </c>
      <c r="C599" s="107" t="s">
        <v>60</v>
      </c>
      <c r="D599" s="107" t="s">
        <v>335</v>
      </c>
      <c r="E599" s="107" t="s">
        <v>58</v>
      </c>
      <c r="F599" s="108">
        <f t="shared" ref="F599:H602" si="114">F600</f>
        <v>0</v>
      </c>
      <c r="G599" s="108">
        <f t="shared" si="114"/>
        <v>0</v>
      </c>
      <c r="H599" s="108">
        <f t="shared" si="114"/>
        <v>0</v>
      </c>
    </row>
    <row r="600" spans="1:8" s="31" customFormat="1" ht="51.75" hidden="1" x14ac:dyDescent="0.25">
      <c r="A600" s="113" t="s">
        <v>336</v>
      </c>
      <c r="B600" s="107" t="s">
        <v>113</v>
      </c>
      <c r="C600" s="107" t="s">
        <v>60</v>
      </c>
      <c r="D600" s="107" t="s">
        <v>337</v>
      </c>
      <c r="E600" s="107" t="s">
        <v>58</v>
      </c>
      <c r="F600" s="108">
        <f t="shared" si="114"/>
        <v>0</v>
      </c>
      <c r="G600" s="108">
        <f t="shared" si="114"/>
        <v>0</v>
      </c>
      <c r="H600" s="108">
        <f t="shared" si="114"/>
        <v>0</v>
      </c>
    </row>
    <row r="601" spans="1:8" s="31" customFormat="1" ht="15" hidden="1" x14ac:dyDescent="0.25">
      <c r="A601" s="113" t="s">
        <v>134</v>
      </c>
      <c r="B601" s="107" t="s">
        <v>113</v>
      </c>
      <c r="C601" s="107" t="s">
        <v>60</v>
      </c>
      <c r="D601" s="107" t="s">
        <v>338</v>
      </c>
      <c r="E601" s="107" t="s">
        <v>58</v>
      </c>
      <c r="F601" s="108">
        <f t="shared" si="114"/>
        <v>0</v>
      </c>
      <c r="G601" s="108">
        <f t="shared" si="114"/>
        <v>0</v>
      </c>
      <c r="H601" s="108">
        <f t="shared" si="114"/>
        <v>0</v>
      </c>
    </row>
    <row r="602" spans="1:8" s="31" customFormat="1" ht="39" hidden="1" x14ac:dyDescent="0.25">
      <c r="A602" s="113" t="s">
        <v>339</v>
      </c>
      <c r="B602" s="107" t="s">
        <v>113</v>
      </c>
      <c r="C602" s="107" t="s">
        <v>60</v>
      </c>
      <c r="D602" s="107" t="s">
        <v>338</v>
      </c>
      <c r="E602" s="107" t="s">
        <v>340</v>
      </c>
      <c r="F602" s="108">
        <f t="shared" si="114"/>
        <v>0</v>
      </c>
      <c r="G602" s="108">
        <f t="shared" si="114"/>
        <v>0</v>
      </c>
      <c r="H602" s="108">
        <f t="shared" si="114"/>
        <v>0</v>
      </c>
    </row>
    <row r="603" spans="1:8" s="31" customFormat="1" ht="15" hidden="1" x14ac:dyDescent="0.25">
      <c r="A603" s="113" t="s">
        <v>341</v>
      </c>
      <c r="B603" s="107" t="s">
        <v>113</v>
      </c>
      <c r="C603" s="107" t="s">
        <v>60</v>
      </c>
      <c r="D603" s="107" t="s">
        <v>338</v>
      </c>
      <c r="E603" s="107" t="s">
        <v>342</v>
      </c>
      <c r="F603" s="108">
        <f>64.2-64.2</f>
        <v>0</v>
      </c>
      <c r="G603" s="108">
        <f>64.2-64.2</f>
        <v>0</v>
      </c>
      <c r="H603" s="108">
        <f>64.2-64.2</f>
        <v>0</v>
      </c>
    </row>
    <row r="604" spans="1:8" s="31" customFormat="1" ht="39" hidden="1" x14ac:dyDescent="0.25">
      <c r="A604" s="113" t="s">
        <v>355</v>
      </c>
      <c r="B604" s="107" t="s">
        <v>113</v>
      </c>
      <c r="C604" s="107" t="s">
        <v>60</v>
      </c>
      <c r="D604" s="107" t="s">
        <v>356</v>
      </c>
      <c r="E604" s="107" t="s">
        <v>58</v>
      </c>
      <c r="F604" s="108">
        <f t="shared" ref="F604:H607" si="115">F605</f>
        <v>0</v>
      </c>
      <c r="G604" s="108">
        <f t="shared" si="115"/>
        <v>0</v>
      </c>
      <c r="H604" s="108">
        <f t="shared" si="115"/>
        <v>0</v>
      </c>
    </row>
    <row r="605" spans="1:8" s="31" customFormat="1" ht="77.25" hidden="1" x14ac:dyDescent="0.25">
      <c r="A605" s="113" t="s">
        <v>357</v>
      </c>
      <c r="B605" s="107" t="s">
        <v>113</v>
      </c>
      <c r="C605" s="107" t="s">
        <v>60</v>
      </c>
      <c r="D605" s="107" t="s">
        <v>358</v>
      </c>
      <c r="E605" s="107" t="s">
        <v>58</v>
      </c>
      <c r="F605" s="108">
        <f t="shared" si="115"/>
        <v>0</v>
      </c>
      <c r="G605" s="108">
        <f t="shared" si="115"/>
        <v>0</v>
      </c>
      <c r="H605" s="108">
        <f t="shared" si="115"/>
        <v>0</v>
      </c>
    </row>
    <row r="606" spans="1:8" s="31" customFormat="1" ht="15" hidden="1" x14ac:dyDescent="0.25">
      <c r="A606" s="113" t="s">
        <v>134</v>
      </c>
      <c r="B606" s="107" t="s">
        <v>113</v>
      </c>
      <c r="C606" s="107" t="s">
        <v>60</v>
      </c>
      <c r="D606" s="107" t="s">
        <v>359</v>
      </c>
      <c r="E606" s="107" t="s">
        <v>58</v>
      </c>
      <c r="F606" s="108">
        <f t="shared" si="115"/>
        <v>0</v>
      </c>
      <c r="G606" s="108">
        <f t="shared" si="115"/>
        <v>0</v>
      </c>
      <c r="H606" s="108">
        <f t="shared" si="115"/>
        <v>0</v>
      </c>
    </row>
    <row r="607" spans="1:8" s="31" customFormat="1" ht="64.5" hidden="1" x14ac:dyDescent="0.25">
      <c r="A607" s="113" t="s">
        <v>67</v>
      </c>
      <c r="B607" s="107" t="s">
        <v>113</v>
      </c>
      <c r="C607" s="107" t="s">
        <v>60</v>
      </c>
      <c r="D607" s="107" t="s">
        <v>359</v>
      </c>
      <c r="E607" s="107" t="s">
        <v>68</v>
      </c>
      <c r="F607" s="108">
        <f t="shared" si="115"/>
        <v>0</v>
      </c>
      <c r="G607" s="108">
        <f t="shared" si="115"/>
        <v>0</v>
      </c>
      <c r="H607" s="108">
        <f t="shared" si="115"/>
        <v>0</v>
      </c>
    </row>
    <row r="608" spans="1:8" s="31" customFormat="1" ht="26.25" hidden="1" x14ac:dyDescent="0.25">
      <c r="A608" s="113" t="s">
        <v>192</v>
      </c>
      <c r="B608" s="107" t="s">
        <v>113</v>
      </c>
      <c r="C608" s="107" t="s">
        <v>60</v>
      </c>
      <c r="D608" s="107" t="s">
        <v>359</v>
      </c>
      <c r="E608" s="107" t="s">
        <v>193</v>
      </c>
      <c r="F608" s="108"/>
      <c r="G608" s="108"/>
      <c r="H608" s="108"/>
    </row>
    <row r="609" spans="1:8" s="31" customFormat="1" ht="25.5" hidden="1" customHeight="1" x14ac:dyDescent="0.25">
      <c r="A609" s="124" t="s">
        <v>360</v>
      </c>
      <c r="B609" s="125" t="s">
        <v>113</v>
      </c>
      <c r="C609" s="125" t="s">
        <v>60</v>
      </c>
      <c r="D609" s="125" t="s">
        <v>361</v>
      </c>
      <c r="E609" s="125" t="s">
        <v>58</v>
      </c>
      <c r="F609" s="121">
        <f>F610+F616+F620</f>
        <v>0</v>
      </c>
      <c r="G609" s="121">
        <f>G610+G616+G620</f>
        <v>0</v>
      </c>
      <c r="H609" s="121">
        <f>H610+H616+H620</f>
        <v>0</v>
      </c>
    </row>
    <row r="610" spans="1:8" s="31" customFormat="1" ht="25.5" hidden="1" customHeight="1" x14ac:dyDescent="0.25">
      <c r="A610" s="113" t="s">
        <v>362</v>
      </c>
      <c r="B610" s="107" t="s">
        <v>113</v>
      </c>
      <c r="C610" s="107" t="s">
        <v>60</v>
      </c>
      <c r="D610" s="107" t="s">
        <v>363</v>
      </c>
      <c r="E610" s="107" t="s">
        <v>58</v>
      </c>
      <c r="F610" s="108">
        <f>F611</f>
        <v>0</v>
      </c>
      <c r="G610" s="108">
        <f>G611</f>
        <v>0</v>
      </c>
      <c r="H610" s="108">
        <f>H611</f>
        <v>0</v>
      </c>
    </row>
    <row r="611" spans="1:8" s="31" customFormat="1" ht="25.5" hidden="1" customHeight="1" x14ac:dyDescent="0.25">
      <c r="A611" s="113" t="s">
        <v>190</v>
      </c>
      <c r="B611" s="107" t="s">
        <v>113</v>
      </c>
      <c r="C611" s="107" t="s">
        <v>60</v>
      </c>
      <c r="D611" s="107" t="s">
        <v>364</v>
      </c>
      <c r="E611" s="107" t="s">
        <v>58</v>
      </c>
      <c r="F611" s="108">
        <f>F612+F614</f>
        <v>0</v>
      </c>
      <c r="G611" s="108">
        <f>G612+G614</f>
        <v>0</v>
      </c>
      <c r="H611" s="108">
        <f>H612+H614</f>
        <v>0</v>
      </c>
    </row>
    <row r="612" spans="1:8" s="31" customFormat="1" ht="25.5" hidden="1" customHeight="1" x14ac:dyDescent="0.25">
      <c r="A612" s="113" t="s">
        <v>67</v>
      </c>
      <c r="B612" s="107" t="s">
        <v>113</v>
      </c>
      <c r="C612" s="107" t="s">
        <v>60</v>
      </c>
      <c r="D612" s="107" t="s">
        <v>364</v>
      </c>
      <c r="E612" s="107" t="s">
        <v>68</v>
      </c>
      <c r="F612" s="108">
        <f>F613</f>
        <v>0</v>
      </c>
      <c r="G612" s="108">
        <f>G613</f>
        <v>0</v>
      </c>
      <c r="H612" s="108">
        <f>H613</f>
        <v>0</v>
      </c>
    </row>
    <row r="613" spans="1:8" s="31" customFormat="1" ht="12.75" hidden="1" customHeight="1" x14ac:dyDescent="0.25">
      <c r="A613" s="113" t="s">
        <v>192</v>
      </c>
      <c r="B613" s="107" t="s">
        <v>113</v>
      </c>
      <c r="C613" s="107" t="s">
        <v>60</v>
      </c>
      <c r="D613" s="107" t="s">
        <v>364</v>
      </c>
      <c r="E613" s="107" t="s">
        <v>193</v>
      </c>
      <c r="F613" s="108"/>
      <c r="G613" s="108"/>
      <c r="H613" s="108"/>
    </row>
    <row r="614" spans="1:8" s="31" customFormat="1" ht="25.5" hidden="1" customHeight="1" x14ac:dyDescent="0.25">
      <c r="A614" s="113" t="s">
        <v>77</v>
      </c>
      <c r="B614" s="107" t="s">
        <v>113</v>
      </c>
      <c r="C614" s="107" t="s">
        <v>60</v>
      </c>
      <c r="D614" s="107" t="s">
        <v>364</v>
      </c>
      <c r="E614" s="107" t="s">
        <v>78</v>
      </c>
      <c r="F614" s="108">
        <f>F615</f>
        <v>0</v>
      </c>
      <c r="G614" s="108">
        <f>G615</f>
        <v>0</v>
      </c>
      <c r="H614" s="108">
        <f>H615</f>
        <v>0</v>
      </c>
    </row>
    <row r="615" spans="1:8" s="31" customFormat="1" ht="25.5" hidden="1" customHeight="1" x14ac:dyDescent="0.25">
      <c r="A615" s="113" t="s">
        <v>208</v>
      </c>
      <c r="B615" s="107" t="s">
        <v>113</v>
      </c>
      <c r="C615" s="107" t="s">
        <v>60</v>
      </c>
      <c r="D615" s="107" t="s">
        <v>364</v>
      </c>
      <c r="E615" s="107" t="s">
        <v>80</v>
      </c>
      <c r="F615" s="108"/>
      <c r="G615" s="108"/>
      <c r="H615" s="108"/>
    </row>
    <row r="616" spans="1:8" s="31" customFormat="1" ht="39" hidden="1" x14ac:dyDescent="0.25">
      <c r="A616" s="113" t="s">
        <v>365</v>
      </c>
      <c r="B616" s="107" t="s">
        <v>113</v>
      </c>
      <c r="C616" s="107" t="s">
        <v>60</v>
      </c>
      <c r="D616" s="107" t="s">
        <v>366</v>
      </c>
      <c r="E616" s="107" t="s">
        <v>58</v>
      </c>
      <c r="F616" s="108">
        <f t="shared" ref="F616:H618" si="116">F617</f>
        <v>0</v>
      </c>
      <c r="G616" s="108">
        <f t="shared" si="116"/>
        <v>0</v>
      </c>
      <c r="H616" s="108">
        <f t="shared" si="116"/>
        <v>0</v>
      </c>
    </row>
    <row r="617" spans="1:8" s="31" customFormat="1" ht="26.25" hidden="1" x14ac:dyDescent="0.25">
      <c r="A617" s="113" t="s">
        <v>190</v>
      </c>
      <c r="B617" s="107" t="s">
        <v>113</v>
      </c>
      <c r="C617" s="107" t="s">
        <v>60</v>
      </c>
      <c r="D617" s="107" t="s">
        <v>367</v>
      </c>
      <c r="E617" s="107" t="s">
        <v>58</v>
      </c>
      <c r="F617" s="108">
        <f t="shared" si="116"/>
        <v>0</v>
      </c>
      <c r="G617" s="108">
        <f t="shared" si="116"/>
        <v>0</v>
      </c>
      <c r="H617" s="108">
        <f t="shared" si="116"/>
        <v>0</v>
      </c>
    </row>
    <row r="618" spans="1:8" s="31" customFormat="1" ht="26.25" hidden="1" x14ac:dyDescent="0.25">
      <c r="A618" s="113" t="s">
        <v>77</v>
      </c>
      <c r="B618" s="107" t="s">
        <v>113</v>
      </c>
      <c r="C618" s="107" t="s">
        <v>60</v>
      </c>
      <c r="D618" s="107" t="s">
        <v>367</v>
      </c>
      <c r="E618" s="107" t="s">
        <v>78</v>
      </c>
      <c r="F618" s="108">
        <f t="shared" si="116"/>
        <v>0</v>
      </c>
      <c r="G618" s="108">
        <f t="shared" si="116"/>
        <v>0</v>
      </c>
      <c r="H618" s="108">
        <f t="shared" si="116"/>
        <v>0</v>
      </c>
    </row>
    <row r="619" spans="1:8" s="31" customFormat="1" ht="39" hidden="1" x14ac:dyDescent="0.25">
      <c r="A619" s="113" t="s">
        <v>208</v>
      </c>
      <c r="B619" s="107" t="s">
        <v>113</v>
      </c>
      <c r="C619" s="107" t="s">
        <v>60</v>
      </c>
      <c r="D619" s="107" t="s">
        <v>367</v>
      </c>
      <c r="E619" s="107" t="s">
        <v>80</v>
      </c>
      <c r="F619" s="108"/>
      <c r="G619" s="108"/>
      <c r="H619" s="108"/>
    </row>
    <row r="620" spans="1:8" s="31" customFormat="1" ht="26.25" hidden="1" x14ac:dyDescent="0.25">
      <c r="A620" s="113" t="s">
        <v>368</v>
      </c>
      <c r="B620" s="107" t="s">
        <v>113</v>
      </c>
      <c r="C620" s="107" t="s">
        <v>60</v>
      </c>
      <c r="D620" s="107" t="s">
        <v>369</v>
      </c>
      <c r="E620" s="107" t="s">
        <v>58</v>
      </c>
      <c r="F620" s="108">
        <f>F621+F624</f>
        <v>0</v>
      </c>
      <c r="G620" s="108">
        <f>G621+G624</f>
        <v>0</v>
      </c>
      <c r="H620" s="108">
        <f>H621+H624</f>
        <v>0</v>
      </c>
    </row>
    <row r="621" spans="1:8" s="31" customFormat="1" ht="26.25" hidden="1" x14ac:dyDescent="0.25">
      <c r="A621" s="113" t="s">
        <v>190</v>
      </c>
      <c r="B621" s="107" t="s">
        <v>113</v>
      </c>
      <c r="C621" s="107" t="s">
        <v>60</v>
      </c>
      <c r="D621" s="107" t="s">
        <v>370</v>
      </c>
      <c r="E621" s="107" t="s">
        <v>58</v>
      </c>
      <c r="F621" s="108">
        <f t="shared" ref="F621:H622" si="117">F622</f>
        <v>0</v>
      </c>
      <c r="G621" s="108">
        <f t="shared" si="117"/>
        <v>0</v>
      </c>
      <c r="H621" s="108">
        <f t="shared" si="117"/>
        <v>0</v>
      </c>
    </row>
    <row r="622" spans="1:8" s="31" customFormat="1" ht="26.25" hidden="1" x14ac:dyDescent="0.25">
      <c r="A622" s="113" t="s">
        <v>77</v>
      </c>
      <c r="B622" s="107" t="s">
        <v>113</v>
      </c>
      <c r="C622" s="107" t="s">
        <v>60</v>
      </c>
      <c r="D622" s="107" t="s">
        <v>370</v>
      </c>
      <c r="E622" s="107" t="s">
        <v>78</v>
      </c>
      <c r="F622" s="108">
        <f t="shared" si="117"/>
        <v>0</v>
      </c>
      <c r="G622" s="108">
        <f t="shared" si="117"/>
        <v>0</v>
      </c>
      <c r="H622" s="108">
        <f t="shared" si="117"/>
        <v>0</v>
      </c>
    </row>
    <row r="623" spans="1:8" s="31" customFormat="1" ht="39" hidden="1" x14ac:dyDescent="0.25">
      <c r="A623" s="113" t="s">
        <v>208</v>
      </c>
      <c r="B623" s="107" t="s">
        <v>113</v>
      </c>
      <c r="C623" s="107" t="s">
        <v>60</v>
      </c>
      <c r="D623" s="107" t="s">
        <v>370</v>
      </c>
      <c r="E623" s="107" t="s">
        <v>80</v>
      </c>
      <c r="F623" s="108"/>
      <c r="G623" s="108"/>
      <c r="H623" s="108"/>
    </row>
    <row r="624" spans="1:8" s="31" customFormat="1" ht="51.75" hidden="1" x14ac:dyDescent="0.25">
      <c r="A624" s="113" t="s">
        <v>188</v>
      </c>
      <c r="B624" s="107" t="s">
        <v>113</v>
      </c>
      <c r="C624" s="107" t="s">
        <v>60</v>
      </c>
      <c r="D624" s="107" t="s">
        <v>371</v>
      </c>
      <c r="E624" s="107" t="s">
        <v>58</v>
      </c>
      <c r="F624" s="108">
        <f t="shared" ref="F624:H625" si="118">F625</f>
        <v>0</v>
      </c>
      <c r="G624" s="108">
        <f t="shared" si="118"/>
        <v>0</v>
      </c>
      <c r="H624" s="108">
        <f t="shared" si="118"/>
        <v>0</v>
      </c>
    </row>
    <row r="625" spans="1:8" s="31" customFormat="1" ht="15" hidden="1" x14ac:dyDescent="0.25">
      <c r="A625" s="113" t="s">
        <v>81</v>
      </c>
      <c r="B625" s="107" t="s">
        <v>113</v>
      </c>
      <c r="C625" s="107" t="s">
        <v>60</v>
      </c>
      <c r="D625" s="107" t="s">
        <v>371</v>
      </c>
      <c r="E625" s="107" t="s">
        <v>82</v>
      </c>
      <c r="F625" s="108">
        <f t="shared" si="118"/>
        <v>0</v>
      </c>
      <c r="G625" s="108">
        <f t="shared" si="118"/>
        <v>0</v>
      </c>
      <c r="H625" s="108">
        <f t="shared" si="118"/>
        <v>0</v>
      </c>
    </row>
    <row r="626" spans="1:8" s="31" customFormat="1" ht="15" hidden="1" x14ac:dyDescent="0.25">
      <c r="A626" s="113" t="s">
        <v>83</v>
      </c>
      <c r="B626" s="107" t="s">
        <v>113</v>
      </c>
      <c r="C626" s="107" t="s">
        <v>60</v>
      </c>
      <c r="D626" s="107" t="s">
        <v>371</v>
      </c>
      <c r="E626" s="107" t="s">
        <v>84</v>
      </c>
      <c r="F626" s="108"/>
      <c r="G626" s="108"/>
      <c r="H626" s="108"/>
    </row>
    <row r="627" spans="1:8" s="31" customFormat="1" ht="109.5" customHeight="1" x14ac:dyDescent="0.25">
      <c r="A627" s="113" t="s">
        <v>768</v>
      </c>
      <c r="B627" s="107" t="s">
        <v>113</v>
      </c>
      <c r="C627" s="107" t="s">
        <v>60</v>
      </c>
      <c r="D627" s="107" t="s">
        <v>372</v>
      </c>
      <c r="E627" s="107" t="s">
        <v>58</v>
      </c>
      <c r="F627" s="108">
        <f>F628</f>
        <v>24621.199999999997</v>
      </c>
      <c r="G627" s="108">
        <f>G628</f>
        <v>23000.2</v>
      </c>
      <c r="H627" s="108">
        <f>H628</f>
        <v>0</v>
      </c>
    </row>
    <row r="628" spans="1:8" s="31" customFormat="1" ht="51.75" x14ac:dyDescent="0.25">
      <c r="A628" s="113" t="s">
        <v>373</v>
      </c>
      <c r="B628" s="107" t="s">
        <v>113</v>
      </c>
      <c r="C628" s="107" t="s">
        <v>60</v>
      </c>
      <c r="D628" s="107" t="s">
        <v>374</v>
      </c>
      <c r="E628" s="107" t="s">
        <v>58</v>
      </c>
      <c r="F628" s="108">
        <f>F638+F641+F644+F629+F635+F632</f>
        <v>24621.199999999997</v>
      </c>
      <c r="G628" s="108">
        <f t="shared" ref="G628:H628" si="119">G638+G641+G644+G629+G635</f>
        <v>23000.2</v>
      </c>
      <c r="H628" s="108">
        <f t="shared" si="119"/>
        <v>0</v>
      </c>
    </row>
    <row r="629" spans="1:8" s="31" customFormat="1" ht="26.25" x14ac:dyDescent="0.25">
      <c r="A629" s="113" t="s">
        <v>644</v>
      </c>
      <c r="B629" s="107" t="s">
        <v>113</v>
      </c>
      <c r="C629" s="107" t="s">
        <v>60</v>
      </c>
      <c r="D629" s="107" t="s">
        <v>663</v>
      </c>
      <c r="E629" s="107" t="s">
        <v>58</v>
      </c>
      <c r="F629" s="108">
        <f>F630</f>
        <v>299.3</v>
      </c>
      <c r="G629" s="108">
        <f t="shared" ref="G629:H630" si="120">G630</f>
        <v>0</v>
      </c>
      <c r="H629" s="108">
        <f t="shared" si="120"/>
        <v>0</v>
      </c>
    </row>
    <row r="630" spans="1:8" s="31" customFormat="1" ht="39" x14ac:dyDescent="0.25">
      <c r="A630" s="113" t="s">
        <v>339</v>
      </c>
      <c r="B630" s="107" t="s">
        <v>113</v>
      </c>
      <c r="C630" s="107" t="s">
        <v>60</v>
      </c>
      <c r="D630" s="107" t="s">
        <v>663</v>
      </c>
      <c r="E630" s="107" t="s">
        <v>340</v>
      </c>
      <c r="F630" s="108">
        <f>F631</f>
        <v>299.3</v>
      </c>
      <c r="G630" s="108">
        <f t="shared" si="120"/>
        <v>0</v>
      </c>
      <c r="H630" s="108">
        <f t="shared" si="120"/>
        <v>0</v>
      </c>
    </row>
    <row r="631" spans="1:8" s="31" customFormat="1" ht="15" x14ac:dyDescent="0.25">
      <c r="A631" s="113" t="s">
        <v>341</v>
      </c>
      <c r="B631" s="107" t="s">
        <v>113</v>
      </c>
      <c r="C631" s="107" t="s">
        <v>60</v>
      </c>
      <c r="D631" s="107" t="s">
        <v>663</v>
      </c>
      <c r="E631" s="107" t="s">
        <v>342</v>
      </c>
      <c r="F631" s="108">
        <v>299.3</v>
      </c>
      <c r="G631" s="108">
        <v>0</v>
      </c>
      <c r="H631" s="108">
        <v>0</v>
      </c>
    </row>
    <row r="632" spans="1:8" s="31" customFormat="1" ht="51.75" hidden="1" x14ac:dyDescent="0.25">
      <c r="A632" s="113" t="s">
        <v>642</v>
      </c>
      <c r="B632" s="107" t="s">
        <v>113</v>
      </c>
      <c r="C632" s="107" t="s">
        <v>60</v>
      </c>
      <c r="D632" s="107" t="s">
        <v>662</v>
      </c>
      <c r="E632" s="107" t="s">
        <v>58</v>
      </c>
      <c r="F632" s="108">
        <f>F633</f>
        <v>0</v>
      </c>
      <c r="G632" s="108">
        <v>0</v>
      </c>
      <c r="H632" s="108">
        <v>0</v>
      </c>
    </row>
    <row r="633" spans="1:8" s="31" customFormat="1" ht="39" hidden="1" x14ac:dyDescent="0.25">
      <c r="A633" s="113" t="s">
        <v>339</v>
      </c>
      <c r="B633" s="107" t="s">
        <v>113</v>
      </c>
      <c r="C633" s="107" t="s">
        <v>60</v>
      </c>
      <c r="D633" s="107" t="s">
        <v>662</v>
      </c>
      <c r="E633" s="107" t="s">
        <v>340</v>
      </c>
      <c r="F633" s="108">
        <f>F634</f>
        <v>0</v>
      </c>
      <c r="G633" s="108">
        <v>0</v>
      </c>
      <c r="H633" s="108">
        <v>0</v>
      </c>
    </row>
    <row r="634" spans="1:8" s="31" customFormat="1" ht="15" hidden="1" x14ac:dyDescent="0.25">
      <c r="A634" s="113" t="s">
        <v>341</v>
      </c>
      <c r="B634" s="107" t="s">
        <v>113</v>
      </c>
      <c r="C634" s="107" t="s">
        <v>60</v>
      </c>
      <c r="D634" s="107" t="s">
        <v>662</v>
      </c>
      <c r="E634" s="107" t="s">
        <v>342</v>
      </c>
      <c r="F634" s="108"/>
      <c r="G634" s="108"/>
      <c r="H634" s="108"/>
    </row>
    <row r="635" spans="1:8" s="31" customFormat="1" ht="39" x14ac:dyDescent="0.25">
      <c r="A635" s="113" t="s">
        <v>647</v>
      </c>
      <c r="B635" s="107" t="s">
        <v>113</v>
      </c>
      <c r="C635" s="107" t="s">
        <v>60</v>
      </c>
      <c r="D635" s="107" t="s">
        <v>664</v>
      </c>
      <c r="E635" s="107" t="s">
        <v>58</v>
      </c>
      <c r="F635" s="108">
        <f>F636</f>
        <v>15.8</v>
      </c>
      <c r="G635" s="108">
        <f t="shared" ref="G635:H636" si="121">G636</f>
        <v>0</v>
      </c>
      <c r="H635" s="108">
        <f t="shared" si="121"/>
        <v>0</v>
      </c>
    </row>
    <row r="636" spans="1:8" s="31" customFormat="1" ht="39" x14ac:dyDescent="0.25">
      <c r="A636" s="113" t="s">
        <v>339</v>
      </c>
      <c r="B636" s="107" t="s">
        <v>113</v>
      </c>
      <c r="C636" s="107" t="s">
        <v>60</v>
      </c>
      <c r="D636" s="107" t="s">
        <v>664</v>
      </c>
      <c r="E636" s="107" t="s">
        <v>340</v>
      </c>
      <c r="F636" s="108">
        <f>F637</f>
        <v>15.8</v>
      </c>
      <c r="G636" s="108">
        <f t="shared" si="121"/>
        <v>0</v>
      </c>
      <c r="H636" s="108">
        <f t="shared" si="121"/>
        <v>0</v>
      </c>
    </row>
    <row r="637" spans="1:8" s="31" customFormat="1" ht="15" x14ac:dyDescent="0.25">
      <c r="A637" s="113" t="s">
        <v>341</v>
      </c>
      <c r="B637" s="107" t="s">
        <v>113</v>
      </c>
      <c r="C637" s="107" t="s">
        <v>60</v>
      </c>
      <c r="D637" s="107" t="s">
        <v>664</v>
      </c>
      <c r="E637" s="107" t="s">
        <v>342</v>
      </c>
      <c r="F637" s="108">
        <v>15.8</v>
      </c>
      <c r="G637" s="108">
        <v>0</v>
      </c>
      <c r="H637" s="108">
        <v>0</v>
      </c>
    </row>
    <row r="638" spans="1:8" s="31" customFormat="1" ht="64.5" x14ac:dyDescent="0.25">
      <c r="A638" s="113" t="s">
        <v>375</v>
      </c>
      <c r="B638" s="107" t="s">
        <v>113</v>
      </c>
      <c r="C638" s="107" t="s">
        <v>60</v>
      </c>
      <c r="D638" s="107" t="s">
        <v>376</v>
      </c>
      <c r="E638" s="107" t="s">
        <v>58</v>
      </c>
      <c r="F638" s="108">
        <f t="shared" ref="F638:H639" si="122">F639</f>
        <v>285.7</v>
      </c>
      <c r="G638" s="108">
        <f t="shared" si="122"/>
        <v>285.7</v>
      </c>
      <c r="H638" s="108">
        <f t="shared" si="122"/>
        <v>0</v>
      </c>
    </row>
    <row r="639" spans="1:8" s="31" customFormat="1" ht="33.75" customHeight="1" x14ac:dyDescent="0.25">
      <c r="A639" s="113" t="s">
        <v>339</v>
      </c>
      <c r="B639" s="107" t="s">
        <v>113</v>
      </c>
      <c r="C639" s="107" t="s">
        <v>60</v>
      </c>
      <c r="D639" s="107" t="s">
        <v>376</v>
      </c>
      <c r="E639" s="107" t="s">
        <v>340</v>
      </c>
      <c r="F639" s="108">
        <f t="shared" si="122"/>
        <v>285.7</v>
      </c>
      <c r="G639" s="108">
        <f t="shared" si="122"/>
        <v>285.7</v>
      </c>
      <c r="H639" s="108">
        <f t="shared" si="122"/>
        <v>0</v>
      </c>
    </row>
    <row r="640" spans="1:8" s="31" customFormat="1" ht="15" x14ac:dyDescent="0.25">
      <c r="A640" s="113" t="s">
        <v>341</v>
      </c>
      <c r="B640" s="107" t="s">
        <v>113</v>
      </c>
      <c r="C640" s="107" t="s">
        <v>60</v>
      </c>
      <c r="D640" s="107" t="s">
        <v>376</v>
      </c>
      <c r="E640" s="107" t="s">
        <v>342</v>
      </c>
      <c r="F640" s="108">
        <v>285.7</v>
      </c>
      <c r="G640" s="108">
        <v>285.7</v>
      </c>
      <c r="H640" s="108">
        <v>0</v>
      </c>
    </row>
    <row r="641" spans="1:8" s="31" customFormat="1" ht="39" x14ac:dyDescent="0.25">
      <c r="A641" s="113" t="s">
        <v>346</v>
      </c>
      <c r="B641" s="107" t="s">
        <v>113</v>
      </c>
      <c r="C641" s="107" t="s">
        <v>60</v>
      </c>
      <c r="D641" s="107" t="s">
        <v>377</v>
      </c>
      <c r="E641" s="107" t="s">
        <v>58</v>
      </c>
      <c r="F641" s="108">
        <f t="shared" ref="F641:H642" si="123">F642</f>
        <v>9066.7999999999993</v>
      </c>
      <c r="G641" s="108">
        <f t="shared" si="123"/>
        <v>7279.6</v>
      </c>
      <c r="H641" s="108">
        <f t="shared" si="123"/>
        <v>0</v>
      </c>
    </row>
    <row r="642" spans="1:8" s="31" customFormat="1" ht="33" customHeight="1" x14ac:dyDescent="0.25">
      <c r="A642" s="113" t="s">
        <v>339</v>
      </c>
      <c r="B642" s="107" t="s">
        <v>113</v>
      </c>
      <c r="C642" s="107" t="s">
        <v>60</v>
      </c>
      <c r="D642" s="107" t="s">
        <v>377</v>
      </c>
      <c r="E642" s="107" t="s">
        <v>340</v>
      </c>
      <c r="F642" s="108">
        <f t="shared" si="123"/>
        <v>9066.7999999999993</v>
      </c>
      <c r="G642" s="108">
        <f t="shared" si="123"/>
        <v>7279.6</v>
      </c>
      <c r="H642" s="108">
        <f t="shared" si="123"/>
        <v>0</v>
      </c>
    </row>
    <row r="643" spans="1:8" s="31" customFormat="1" ht="18.75" customHeight="1" x14ac:dyDescent="0.25">
      <c r="A643" s="113" t="s">
        <v>341</v>
      </c>
      <c r="B643" s="107" t="s">
        <v>113</v>
      </c>
      <c r="C643" s="107" t="s">
        <v>60</v>
      </c>
      <c r="D643" s="107" t="s">
        <v>377</v>
      </c>
      <c r="E643" s="107" t="s">
        <v>342</v>
      </c>
      <c r="F643" s="108">
        <v>9066.7999999999993</v>
      </c>
      <c r="G643" s="108">
        <f>7661.6-94-288</f>
        <v>7279.6</v>
      </c>
      <c r="H643" s="108">
        <v>0</v>
      </c>
    </row>
    <row r="644" spans="1:8" s="31" customFormat="1" ht="32.25" customHeight="1" x14ac:dyDescent="0.25">
      <c r="A644" s="113" t="s">
        <v>378</v>
      </c>
      <c r="B644" s="107" t="s">
        <v>113</v>
      </c>
      <c r="C644" s="107" t="s">
        <v>60</v>
      </c>
      <c r="D644" s="107" t="s">
        <v>379</v>
      </c>
      <c r="E644" s="107" t="s">
        <v>58</v>
      </c>
      <c r="F644" s="108">
        <f t="shared" ref="F644:H645" si="124">F645</f>
        <v>14953.6</v>
      </c>
      <c r="G644" s="108">
        <f t="shared" si="124"/>
        <v>15434.9</v>
      </c>
      <c r="H644" s="108">
        <f t="shared" si="124"/>
        <v>0</v>
      </c>
    </row>
    <row r="645" spans="1:8" s="31" customFormat="1" ht="31.5" customHeight="1" x14ac:dyDescent="0.25">
      <c r="A645" s="113" t="s">
        <v>339</v>
      </c>
      <c r="B645" s="107" t="s">
        <v>113</v>
      </c>
      <c r="C645" s="107" t="s">
        <v>60</v>
      </c>
      <c r="D645" s="107" t="s">
        <v>379</v>
      </c>
      <c r="E645" s="107" t="s">
        <v>340</v>
      </c>
      <c r="F645" s="108">
        <f t="shared" si="124"/>
        <v>14953.6</v>
      </c>
      <c r="G645" s="108">
        <f t="shared" si="124"/>
        <v>15434.9</v>
      </c>
      <c r="H645" s="108">
        <f t="shared" si="124"/>
        <v>0</v>
      </c>
    </row>
    <row r="646" spans="1:8" s="31" customFormat="1" ht="15" x14ac:dyDescent="0.25">
      <c r="A646" s="113" t="s">
        <v>341</v>
      </c>
      <c r="B646" s="107" t="s">
        <v>113</v>
      </c>
      <c r="C646" s="107" t="s">
        <v>60</v>
      </c>
      <c r="D646" s="107" t="s">
        <v>379</v>
      </c>
      <c r="E646" s="107" t="s">
        <v>342</v>
      </c>
      <c r="F646" s="108">
        <v>14953.6</v>
      </c>
      <c r="G646" s="108">
        <v>15434.9</v>
      </c>
      <c r="H646" s="108">
        <v>0</v>
      </c>
    </row>
    <row r="647" spans="1:8" s="31" customFormat="1" ht="54" hidden="1" customHeight="1" x14ac:dyDescent="0.25">
      <c r="A647" s="113" t="s">
        <v>380</v>
      </c>
      <c r="B647" s="107" t="s">
        <v>113</v>
      </c>
      <c r="C647" s="107" t="s">
        <v>60</v>
      </c>
      <c r="D647" s="107" t="s">
        <v>381</v>
      </c>
      <c r="E647" s="107" t="s">
        <v>58</v>
      </c>
      <c r="F647" s="108">
        <f t="shared" ref="F647:H648" si="125">F648</f>
        <v>0</v>
      </c>
      <c r="G647" s="108">
        <f t="shared" si="125"/>
        <v>0</v>
      </c>
      <c r="H647" s="108">
        <f t="shared" si="125"/>
        <v>0</v>
      </c>
    </row>
    <row r="648" spans="1:8" s="31" customFormat="1" ht="31.5" hidden="1" customHeight="1" x14ac:dyDescent="0.25">
      <c r="A648" s="113" t="s">
        <v>179</v>
      </c>
      <c r="B648" s="107" t="s">
        <v>113</v>
      </c>
      <c r="C648" s="107" t="s">
        <v>60</v>
      </c>
      <c r="D648" s="107" t="s">
        <v>381</v>
      </c>
      <c r="E648" s="107" t="s">
        <v>180</v>
      </c>
      <c r="F648" s="108">
        <f t="shared" si="125"/>
        <v>0</v>
      </c>
      <c r="G648" s="108">
        <f t="shared" si="125"/>
        <v>0</v>
      </c>
      <c r="H648" s="108">
        <f t="shared" si="125"/>
        <v>0</v>
      </c>
    </row>
    <row r="649" spans="1:8" s="31" customFormat="1" ht="14.25" hidden="1" customHeight="1" x14ac:dyDescent="0.25">
      <c r="A649" s="113" t="s">
        <v>181</v>
      </c>
      <c r="B649" s="107" t="s">
        <v>113</v>
      </c>
      <c r="C649" s="107" t="s">
        <v>60</v>
      </c>
      <c r="D649" s="107" t="s">
        <v>381</v>
      </c>
      <c r="E649" s="107" t="s">
        <v>182</v>
      </c>
      <c r="F649" s="108">
        <v>0</v>
      </c>
      <c r="G649" s="108">
        <v>0</v>
      </c>
      <c r="H649" s="108">
        <v>0</v>
      </c>
    </row>
    <row r="650" spans="1:8" s="31" customFormat="1" ht="96.75" customHeight="1" x14ac:dyDescent="0.25">
      <c r="A650" s="113" t="s">
        <v>769</v>
      </c>
      <c r="B650" s="107" t="s">
        <v>113</v>
      </c>
      <c r="C650" s="107" t="s">
        <v>60</v>
      </c>
      <c r="D650" s="107" t="s">
        <v>767</v>
      </c>
      <c r="E650" s="107" t="s">
        <v>58</v>
      </c>
      <c r="F650" s="108">
        <v>0</v>
      </c>
      <c r="G650" s="108">
        <v>0</v>
      </c>
      <c r="H650" s="108">
        <f>H651+H654+H657</f>
        <v>19728.900000000001</v>
      </c>
    </row>
    <row r="651" spans="1:8" s="31" customFormat="1" ht="75.75" customHeight="1" x14ac:dyDescent="0.25">
      <c r="A651" s="113" t="s">
        <v>375</v>
      </c>
      <c r="B651" s="107" t="s">
        <v>113</v>
      </c>
      <c r="C651" s="107" t="s">
        <v>60</v>
      </c>
      <c r="D651" s="107" t="s">
        <v>770</v>
      </c>
      <c r="E651" s="107" t="s">
        <v>58</v>
      </c>
      <c r="F651" s="108">
        <v>0</v>
      </c>
      <c r="G651" s="108">
        <v>0</v>
      </c>
      <c r="H651" s="108">
        <f>H652</f>
        <v>285.7</v>
      </c>
    </row>
    <row r="652" spans="1:8" s="31" customFormat="1" ht="28.5" customHeight="1" x14ac:dyDescent="0.25">
      <c r="A652" s="113" t="s">
        <v>339</v>
      </c>
      <c r="B652" s="107" t="s">
        <v>113</v>
      </c>
      <c r="C652" s="107" t="s">
        <v>60</v>
      </c>
      <c r="D652" s="107" t="s">
        <v>770</v>
      </c>
      <c r="E652" s="107" t="s">
        <v>340</v>
      </c>
      <c r="F652" s="108">
        <v>0</v>
      </c>
      <c r="G652" s="108">
        <v>0</v>
      </c>
      <c r="H652" s="108">
        <f>H653</f>
        <v>285.7</v>
      </c>
    </row>
    <row r="653" spans="1:8" s="31" customFormat="1" ht="14.25" customHeight="1" x14ac:dyDescent="0.25">
      <c r="A653" s="113" t="s">
        <v>341</v>
      </c>
      <c r="B653" s="107" t="s">
        <v>113</v>
      </c>
      <c r="C653" s="107" t="s">
        <v>60</v>
      </c>
      <c r="D653" s="107" t="s">
        <v>770</v>
      </c>
      <c r="E653" s="107" t="s">
        <v>342</v>
      </c>
      <c r="F653" s="108">
        <v>0</v>
      </c>
      <c r="G653" s="108">
        <v>0</v>
      </c>
      <c r="H653" s="108">
        <v>285.7</v>
      </c>
    </row>
    <row r="654" spans="1:8" s="31" customFormat="1" ht="39.75" customHeight="1" x14ac:dyDescent="0.25">
      <c r="A654" s="113" t="s">
        <v>346</v>
      </c>
      <c r="B654" s="107" t="s">
        <v>113</v>
      </c>
      <c r="C654" s="107" t="s">
        <v>60</v>
      </c>
      <c r="D654" s="107" t="s">
        <v>772</v>
      </c>
      <c r="E654" s="107" t="s">
        <v>58</v>
      </c>
      <c r="F654" s="108">
        <v>0</v>
      </c>
      <c r="G654" s="108">
        <v>0</v>
      </c>
      <c r="H654" s="108">
        <f>H655</f>
        <v>3274.8</v>
      </c>
    </row>
    <row r="655" spans="1:8" s="31" customFormat="1" ht="28.5" customHeight="1" x14ac:dyDescent="0.25">
      <c r="A655" s="113" t="s">
        <v>339</v>
      </c>
      <c r="B655" s="107" t="s">
        <v>113</v>
      </c>
      <c r="C655" s="107" t="s">
        <v>60</v>
      </c>
      <c r="D655" s="107" t="s">
        <v>772</v>
      </c>
      <c r="E655" s="107" t="s">
        <v>340</v>
      </c>
      <c r="F655" s="108">
        <v>0</v>
      </c>
      <c r="G655" s="108">
        <v>0</v>
      </c>
      <c r="H655" s="108">
        <f>H656</f>
        <v>3274.8</v>
      </c>
    </row>
    <row r="656" spans="1:8" s="31" customFormat="1" ht="14.25" customHeight="1" x14ac:dyDescent="0.25">
      <c r="A656" s="113" t="s">
        <v>341</v>
      </c>
      <c r="B656" s="107" t="s">
        <v>113</v>
      </c>
      <c r="C656" s="107" t="s">
        <v>60</v>
      </c>
      <c r="D656" s="107" t="s">
        <v>772</v>
      </c>
      <c r="E656" s="107" t="s">
        <v>342</v>
      </c>
      <c r="F656" s="108">
        <v>0</v>
      </c>
      <c r="G656" s="108">
        <v>0</v>
      </c>
      <c r="H656" s="108">
        <v>3274.8</v>
      </c>
    </row>
    <row r="657" spans="1:8" s="31" customFormat="1" ht="30" customHeight="1" x14ac:dyDescent="0.25">
      <c r="A657" s="113" t="s">
        <v>378</v>
      </c>
      <c r="B657" s="107" t="s">
        <v>113</v>
      </c>
      <c r="C657" s="107" t="s">
        <v>60</v>
      </c>
      <c r="D657" s="107" t="s">
        <v>773</v>
      </c>
      <c r="E657" s="107" t="s">
        <v>58</v>
      </c>
      <c r="F657" s="108">
        <v>0</v>
      </c>
      <c r="G657" s="108">
        <v>0</v>
      </c>
      <c r="H657" s="108">
        <f>H658</f>
        <v>16168.4</v>
      </c>
    </row>
    <row r="658" spans="1:8" s="31" customFormat="1" ht="31.5" customHeight="1" x14ac:dyDescent="0.25">
      <c r="A658" s="113" t="s">
        <v>339</v>
      </c>
      <c r="B658" s="107" t="s">
        <v>113</v>
      </c>
      <c r="C658" s="107" t="s">
        <v>60</v>
      </c>
      <c r="D658" s="107" t="s">
        <v>773</v>
      </c>
      <c r="E658" s="107" t="s">
        <v>340</v>
      </c>
      <c r="F658" s="108">
        <v>0</v>
      </c>
      <c r="G658" s="108">
        <v>0</v>
      </c>
      <c r="H658" s="108">
        <f>H659</f>
        <v>16168.4</v>
      </c>
    </row>
    <row r="659" spans="1:8" s="31" customFormat="1" ht="14.25" customHeight="1" x14ac:dyDescent="0.25">
      <c r="A659" s="113" t="s">
        <v>341</v>
      </c>
      <c r="B659" s="107" t="s">
        <v>113</v>
      </c>
      <c r="C659" s="107" t="s">
        <v>60</v>
      </c>
      <c r="D659" s="107" t="s">
        <v>773</v>
      </c>
      <c r="E659" s="107" t="s">
        <v>342</v>
      </c>
      <c r="F659" s="108">
        <v>0</v>
      </c>
      <c r="G659" s="108">
        <v>0</v>
      </c>
      <c r="H659" s="108">
        <v>16168.4</v>
      </c>
    </row>
    <row r="660" spans="1:8" s="31" customFormat="1" ht="14.25" customHeight="1" x14ac:dyDescent="0.25">
      <c r="A660" s="113" t="s">
        <v>382</v>
      </c>
      <c r="B660" s="107" t="s">
        <v>113</v>
      </c>
      <c r="C660" s="107" t="s">
        <v>196</v>
      </c>
      <c r="D660" s="107" t="s">
        <v>57</v>
      </c>
      <c r="E660" s="107" t="s">
        <v>58</v>
      </c>
      <c r="F660" s="108">
        <f>F661+F670+F705+F666</f>
        <v>2836.9999999999995</v>
      </c>
      <c r="G660" s="108">
        <f>G661+G670+G705+G666</f>
        <v>2735.3</v>
      </c>
      <c r="H660" s="108">
        <f>H661+H670+H705+H666</f>
        <v>2634.6</v>
      </c>
    </row>
    <row r="661" spans="1:8" s="31" customFormat="1" ht="54.75" customHeight="1" x14ac:dyDescent="0.25">
      <c r="A661" s="113" t="s">
        <v>782</v>
      </c>
      <c r="B661" s="107" t="s">
        <v>113</v>
      </c>
      <c r="C661" s="107" t="s">
        <v>196</v>
      </c>
      <c r="D661" s="107" t="s">
        <v>356</v>
      </c>
      <c r="E661" s="107" t="s">
        <v>58</v>
      </c>
      <c r="F661" s="108">
        <f t="shared" ref="F661:H664" si="126">F662</f>
        <v>34</v>
      </c>
      <c r="G661" s="108">
        <f t="shared" si="126"/>
        <v>0</v>
      </c>
      <c r="H661" s="108">
        <f t="shared" si="126"/>
        <v>0</v>
      </c>
    </row>
    <row r="662" spans="1:8" s="31" customFormat="1" ht="79.5" customHeight="1" x14ac:dyDescent="0.25">
      <c r="A662" s="113" t="s">
        <v>384</v>
      </c>
      <c r="B662" s="107" t="s">
        <v>113</v>
      </c>
      <c r="C662" s="107" t="s">
        <v>196</v>
      </c>
      <c r="D662" s="107" t="s">
        <v>358</v>
      </c>
      <c r="E662" s="107" t="s">
        <v>58</v>
      </c>
      <c r="F662" s="108">
        <f t="shared" si="126"/>
        <v>34</v>
      </c>
      <c r="G662" s="108">
        <f t="shared" si="126"/>
        <v>0</v>
      </c>
      <c r="H662" s="108">
        <f t="shared" si="126"/>
        <v>0</v>
      </c>
    </row>
    <row r="663" spans="1:8" s="31" customFormat="1" ht="14.25" customHeight="1" x14ac:dyDescent="0.25">
      <c r="A663" s="113" t="s">
        <v>134</v>
      </c>
      <c r="B663" s="107" t="s">
        <v>113</v>
      </c>
      <c r="C663" s="107" t="s">
        <v>196</v>
      </c>
      <c r="D663" s="107" t="s">
        <v>359</v>
      </c>
      <c r="E663" s="107" t="s">
        <v>58</v>
      </c>
      <c r="F663" s="108">
        <f t="shared" si="126"/>
        <v>34</v>
      </c>
      <c r="G663" s="108">
        <f t="shared" si="126"/>
        <v>0</v>
      </c>
      <c r="H663" s="108">
        <f t="shared" si="126"/>
        <v>0</v>
      </c>
    </row>
    <row r="664" spans="1:8" s="31" customFormat="1" ht="68.25" customHeight="1" x14ac:dyDescent="0.25">
      <c r="A664" s="113" t="s">
        <v>67</v>
      </c>
      <c r="B664" s="107" t="s">
        <v>113</v>
      </c>
      <c r="C664" s="107" t="s">
        <v>196</v>
      </c>
      <c r="D664" s="107" t="s">
        <v>359</v>
      </c>
      <c r="E664" s="107" t="s">
        <v>68</v>
      </c>
      <c r="F664" s="108">
        <f t="shared" si="126"/>
        <v>34</v>
      </c>
      <c r="G664" s="108">
        <f t="shared" si="126"/>
        <v>0</v>
      </c>
      <c r="H664" s="108">
        <f t="shared" si="126"/>
        <v>0</v>
      </c>
    </row>
    <row r="665" spans="1:8" s="31" customFormat="1" ht="20.25" customHeight="1" x14ac:dyDescent="0.25">
      <c r="A665" s="113" t="s">
        <v>192</v>
      </c>
      <c r="B665" s="107" t="s">
        <v>113</v>
      </c>
      <c r="C665" s="107" t="s">
        <v>196</v>
      </c>
      <c r="D665" s="107" t="s">
        <v>359</v>
      </c>
      <c r="E665" s="107" t="s">
        <v>193</v>
      </c>
      <c r="F665" s="108">
        <v>34</v>
      </c>
      <c r="G665" s="108">
        <v>0</v>
      </c>
      <c r="H665" s="108">
        <v>0</v>
      </c>
    </row>
    <row r="666" spans="1:8" s="31" customFormat="1" ht="45.75" customHeight="1" x14ac:dyDescent="0.25">
      <c r="A666" s="113" t="s">
        <v>796</v>
      </c>
      <c r="B666" s="107" t="s">
        <v>113</v>
      </c>
      <c r="C666" s="107" t="s">
        <v>196</v>
      </c>
      <c r="D666" s="107" t="s">
        <v>774</v>
      </c>
      <c r="E666" s="107" t="s">
        <v>58</v>
      </c>
      <c r="F666" s="108">
        <v>0</v>
      </c>
      <c r="G666" s="108">
        <f t="shared" ref="G666:H668" si="127">G667</f>
        <v>34</v>
      </c>
      <c r="H666" s="108">
        <f t="shared" si="127"/>
        <v>34</v>
      </c>
    </row>
    <row r="667" spans="1:8" s="31" customFormat="1" ht="20.25" customHeight="1" x14ac:dyDescent="0.25">
      <c r="A667" s="113" t="s">
        <v>134</v>
      </c>
      <c r="B667" s="107" t="s">
        <v>113</v>
      </c>
      <c r="C667" s="107" t="s">
        <v>196</v>
      </c>
      <c r="D667" s="107" t="s">
        <v>775</v>
      </c>
      <c r="E667" s="107" t="s">
        <v>58</v>
      </c>
      <c r="F667" s="108">
        <v>0</v>
      </c>
      <c r="G667" s="108">
        <f t="shared" si="127"/>
        <v>34</v>
      </c>
      <c r="H667" s="108">
        <f t="shared" si="127"/>
        <v>34</v>
      </c>
    </row>
    <row r="668" spans="1:8" s="31" customFormat="1" ht="70.5" customHeight="1" x14ac:dyDescent="0.25">
      <c r="A668" s="113" t="s">
        <v>67</v>
      </c>
      <c r="B668" s="107" t="s">
        <v>113</v>
      </c>
      <c r="C668" s="107" t="s">
        <v>196</v>
      </c>
      <c r="D668" s="107" t="s">
        <v>775</v>
      </c>
      <c r="E668" s="107" t="s">
        <v>68</v>
      </c>
      <c r="F668" s="108">
        <v>0</v>
      </c>
      <c r="G668" s="108">
        <f t="shared" si="127"/>
        <v>34</v>
      </c>
      <c r="H668" s="108">
        <f t="shared" si="127"/>
        <v>34</v>
      </c>
    </row>
    <row r="669" spans="1:8" s="31" customFormat="1" ht="20.25" customHeight="1" x14ac:dyDescent="0.25">
      <c r="A669" s="113" t="s">
        <v>192</v>
      </c>
      <c r="B669" s="107" t="s">
        <v>113</v>
      </c>
      <c r="C669" s="107" t="s">
        <v>196</v>
      </c>
      <c r="D669" s="107" t="s">
        <v>775</v>
      </c>
      <c r="E669" s="107" t="s">
        <v>193</v>
      </c>
      <c r="F669" s="108">
        <v>0</v>
      </c>
      <c r="G669" s="108">
        <v>34</v>
      </c>
      <c r="H669" s="108">
        <v>34</v>
      </c>
    </row>
    <row r="670" spans="1:8" s="31" customFormat="1" ht="54.75" customHeight="1" x14ac:dyDescent="0.25">
      <c r="A670" s="124" t="s">
        <v>784</v>
      </c>
      <c r="B670" s="107" t="s">
        <v>113</v>
      </c>
      <c r="C670" s="107" t="s">
        <v>196</v>
      </c>
      <c r="D670" s="107" t="s">
        <v>361</v>
      </c>
      <c r="E670" s="107" t="s">
        <v>58</v>
      </c>
      <c r="F670" s="108">
        <f>F671+F694+F698</f>
        <v>2802.9999999999995</v>
      </c>
      <c r="G670" s="108">
        <f>G671+G694+G698</f>
        <v>2701.3</v>
      </c>
      <c r="H670" s="108">
        <f>H671+H694+H698</f>
        <v>0</v>
      </c>
    </row>
    <row r="671" spans="1:8" s="31" customFormat="1" ht="64.5" customHeight="1" x14ac:dyDescent="0.25">
      <c r="A671" s="113" t="s">
        <v>362</v>
      </c>
      <c r="B671" s="107" t="s">
        <v>113</v>
      </c>
      <c r="C671" s="107" t="s">
        <v>196</v>
      </c>
      <c r="D671" s="107" t="s">
        <v>363</v>
      </c>
      <c r="E671" s="107" t="s">
        <v>58</v>
      </c>
      <c r="F671" s="108">
        <f>F672+F685+F688+F691+F679+F682</f>
        <v>2318.7999999999997</v>
      </c>
      <c r="G671" s="108">
        <f t="shared" ref="G671:H671" si="128">G672+G685+G688+G691+G679+G682</f>
        <v>2423</v>
      </c>
      <c r="H671" s="108">
        <f t="shared" si="128"/>
        <v>0</v>
      </c>
    </row>
    <row r="672" spans="1:8" s="31" customFormat="1" ht="30.75" customHeight="1" x14ac:dyDescent="0.25">
      <c r="A672" s="113" t="s">
        <v>190</v>
      </c>
      <c r="B672" s="107" t="s">
        <v>113</v>
      </c>
      <c r="C672" s="107" t="s">
        <v>196</v>
      </c>
      <c r="D672" s="107" t="s">
        <v>364</v>
      </c>
      <c r="E672" s="107" t="s">
        <v>58</v>
      </c>
      <c r="F672" s="108">
        <f>F673+F675+F677</f>
        <v>1875.3</v>
      </c>
      <c r="G672" s="108">
        <f>G673+G675</f>
        <v>2032.4</v>
      </c>
      <c r="H672" s="108">
        <f>H673+H675</f>
        <v>0</v>
      </c>
    </row>
    <row r="673" spans="1:8" s="31" customFormat="1" ht="69" customHeight="1" x14ac:dyDescent="0.25">
      <c r="A673" s="113" t="s">
        <v>67</v>
      </c>
      <c r="B673" s="107" t="s">
        <v>113</v>
      </c>
      <c r="C673" s="107" t="s">
        <v>196</v>
      </c>
      <c r="D673" s="107" t="s">
        <v>364</v>
      </c>
      <c r="E673" s="107" t="s">
        <v>68</v>
      </c>
      <c r="F673" s="108">
        <f>F674</f>
        <v>1865.3</v>
      </c>
      <c r="G673" s="108">
        <f>G674</f>
        <v>2032.4</v>
      </c>
      <c r="H673" s="108">
        <f>H674</f>
        <v>0</v>
      </c>
    </row>
    <row r="674" spans="1:8" s="31" customFormat="1" ht="21" customHeight="1" x14ac:dyDescent="0.25">
      <c r="A674" s="113" t="s">
        <v>192</v>
      </c>
      <c r="B674" s="107" t="s">
        <v>113</v>
      </c>
      <c r="C674" s="107" t="s">
        <v>196</v>
      </c>
      <c r="D674" s="107" t="s">
        <v>364</v>
      </c>
      <c r="E674" s="107" t="s">
        <v>193</v>
      </c>
      <c r="F674" s="108">
        <v>1865.3</v>
      </c>
      <c r="G674" s="108">
        <v>2032.4</v>
      </c>
      <c r="H674" s="108">
        <v>0</v>
      </c>
    </row>
    <row r="675" spans="1:8" s="31" customFormat="1" ht="29.25" hidden="1" customHeight="1" x14ac:dyDescent="0.25">
      <c r="A675" s="113" t="s">
        <v>77</v>
      </c>
      <c r="B675" s="107" t="s">
        <v>113</v>
      </c>
      <c r="C675" s="107" t="s">
        <v>196</v>
      </c>
      <c r="D675" s="107" t="s">
        <v>364</v>
      </c>
      <c r="E675" s="107" t="s">
        <v>78</v>
      </c>
      <c r="F675" s="108">
        <f>F676</f>
        <v>0</v>
      </c>
      <c r="G675" s="108">
        <f>G676</f>
        <v>0</v>
      </c>
      <c r="H675" s="108">
        <f>H676</f>
        <v>0</v>
      </c>
    </row>
    <row r="676" spans="1:8" s="31" customFormat="1" ht="27.75" hidden="1" customHeight="1" x14ac:dyDescent="0.25">
      <c r="A676" s="113" t="s">
        <v>79</v>
      </c>
      <c r="B676" s="107" t="s">
        <v>113</v>
      </c>
      <c r="C676" s="107" t="s">
        <v>196</v>
      </c>
      <c r="D676" s="107" t="s">
        <v>364</v>
      </c>
      <c r="E676" s="107" t="s">
        <v>80</v>
      </c>
      <c r="F676" s="108">
        <v>0</v>
      </c>
      <c r="G676" s="108">
        <v>0</v>
      </c>
      <c r="H676" s="108">
        <v>0</v>
      </c>
    </row>
    <row r="677" spans="1:8" s="31" customFormat="1" ht="27.75" customHeight="1" x14ac:dyDescent="0.25">
      <c r="A677" s="113" t="s">
        <v>77</v>
      </c>
      <c r="B677" s="107" t="s">
        <v>113</v>
      </c>
      <c r="C677" s="107" t="s">
        <v>196</v>
      </c>
      <c r="D677" s="107" t="s">
        <v>364</v>
      </c>
      <c r="E677" s="107" t="s">
        <v>78</v>
      </c>
      <c r="F677" s="108">
        <f>F678</f>
        <v>10</v>
      </c>
      <c r="G677" s="108">
        <v>0</v>
      </c>
      <c r="H677" s="108">
        <v>0</v>
      </c>
    </row>
    <row r="678" spans="1:8" s="31" customFormat="1" ht="27.75" customHeight="1" x14ac:dyDescent="0.25">
      <c r="A678" s="113" t="s">
        <v>79</v>
      </c>
      <c r="B678" s="107" t="s">
        <v>113</v>
      </c>
      <c r="C678" s="107" t="s">
        <v>196</v>
      </c>
      <c r="D678" s="107" t="s">
        <v>364</v>
      </c>
      <c r="E678" s="107" t="s">
        <v>80</v>
      </c>
      <c r="F678" s="108">
        <v>10</v>
      </c>
      <c r="G678" s="108">
        <v>0</v>
      </c>
      <c r="H678" s="108">
        <v>0</v>
      </c>
    </row>
    <row r="679" spans="1:8" s="31" customFormat="1" ht="56.25" customHeight="1" x14ac:dyDescent="0.25">
      <c r="A679" s="113" t="s">
        <v>726</v>
      </c>
      <c r="B679" s="107" t="s">
        <v>113</v>
      </c>
      <c r="C679" s="107" t="s">
        <v>196</v>
      </c>
      <c r="D679" s="107" t="s">
        <v>727</v>
      </c>
      <c r="E679" s="107" t="s">
        <v>58</v>
      </c>
      <c r="F679" s="108">
        <f>F680</f>
        <v>293</v>
      </c>
      <c r="G679" s="108">
        <f t="shared" ref="G679:H680" si="129">G680</f>
        <v>293</v>
      </c>
      <c r="H679" s="108">
        <f t="shared" si="129"/>
        <v>0</v>
      </c>
    </row>
    <row r="680" spans="1:8" s="31" customFormat="1" ht="73.5" customHeight="1" x14ac:dyDescent="0.25">
      <c r="A680" s="113" t="s">
        <v>67</v>
      </c>
      <c r="B680" s="107" t="s">
        <v>113</v>
      </c>
      <c r="C680" s="107" t="s">
        <v>196</v>
      </c>
      <c r="D680" s="107" t="s">
        <v>727</v>
      </c>
      <c r="E680" s="107" t="s">
        <v>68</v>
      </c>
      <c r="F680" s="108">
        <f>F681</f>
        <v>293</v>
      </c>
      <c r="G680" s="108">
        <f t="shared" si="129"/>
        <v>293</v>
      </c>
      <c r="H680" s="108">
        <f t="shared" si="129"/>
        <v>0</v>
      </c>
    </row>
    <row r="681" spans="1:8" s="31" customFormat="1" ht="21.75" customHeight="1" x14ac:dyDescent="0.25">
      <c r="A681" s="113" t="s">
        <v>192</v>
      </c>
      <c r="B681" s="107" t="s">
        <v>113</v>
      </c>
      <c r="C681" s="107" t="s">
        <v>196</v>
      </c>
      <c r="D681" s="107" t="s">
        <v>727</v>
      </c>
      <c r="E681" s="107" t="s">
        <v>193</v>
      </c>
      <c r="F681" s="108">
        <v>293</v>
      </c>
      <c r="G681" s="108">
        <v>293</v>
      </c>
      <c r="H681" s="108">
        <v>0</v>
      </c>
    </row>
    <row r="682" spans="1:8" s="31" customFormat="1" ht="57" customHeight="1" x14ac:dyDescent="0.25">
      <c r="A682" s="113" t="s">
        <v>685</v>
      </c>
      <c r="B682" s="107" t="s">
        <v>113</v>
      </c>
      <c r="C682" s="107" t="s">
        <v>196</v>
      </c>
      <c r="D682" s="107" t="s">
        <v>728</v>
      </c>
      <c r="E682" s="107" t="s">
        <v>58</v>
      </c>
      <c r="F682" s="108">
        <f>F683</f>
        <v>97.6</v>
      </c>
      <c r="G682" s="108">
        <f t="shared" ref="G682:H683" si="130">G683</f>
        <v>97.6</v>
      </c>
      <c r="H682" s="108">
        <f t="shared" si="130"/>
        <v>0</v>
      </c>
    </row>
    <row r="683" spans="1:8" s="31" customFormat="1" ht="66.75" customHeight="1" x14ac:dyDescent="0.25">
      <c r="A683" s="113" t="s">
        <v>67</v>
      </c>
      <c r="B683" s="107" t="s">
        <v>113</v>
      </c>
      <c r="C683" s="107" t="s">
        <v>196</v>
      </c>
      <c r="D683" s="107" t="s">
        <v>728</v>
      </c>
      <c r="E683" s="107" t="s">
        <v>68</v>
      </c>
      <c r="F683" s="108">
        <f>F684</f>
        <v>97.6</v>
      </c>
      <c r="G683" s="108">
        <f t="shared" si="130"/>
        <v>97.6</v>
      </c>
      <c r="H683" s="108">
        <f t="shared" si="130"/>
        <v>0</v>
      </c>
    </row>
    <row r="684" spans="1:8" s="31" customFormat="1" ht="21.75" customHeight="1" x14ac:dyDescent="0.25">
      <c r="A684" s="113" t="s">
        <v>192</v>
      </c>
      <c r="B684" s="107" t="s">
        <v>113</v>
      </c>
      <c r="C684" s="107" t="s">
        <v>196</v>
      </c>
      <c r="D684" s="107" t="s">
        <v>728</v>
      </c>
      <c r="E684" s="107" t="s">
        <v>193</v>
      </c>
      <c r="F684" s="108">
        <v>97.6</v>
      </c>
      <c r="G684" s="108">
        <v>97.6</v>
      </c>
      <c r="H684" s="108">
        <v>0</v>
      </c>
    </row>
    <row r="685" spans="1:8" s="31" customFormat="1" ht="45" customHeight="1" x14ac:dyDescent="0.25">
      <c r="A685" s="113" t="s">
        <v>647</v>
      </c>
      <c r="B685" s="107" t="s">
        <v>113</v>
      </c>
      <c r="C685" s="107" t="s">
        <v>196</v>
      </c>
      <c r="D685" s="107" t="s">
        <v>681</v>
      </c>
      <c r="E685" s="107" t="s">
        <v>58</v>
      </c>
      <c r="F685" s="108">
        <f t="shared" ref="F685:H686" si="131">F686</f>
        <v>2.6</v>
      </c>
      <c r="G685" s="108">
        <f t="shared" si="131"/>
        <v>0</v>
      </c>
      <c r="H685" s="108">
        <f t="shared" si="131"/>
        <v>0</v>
      </c>
    </row>
    <row r="686" spans="1:8" s="31" customFormat="1" ht="65.25" customHeight="1" x14ac:dyDescent="0.25">
      <c r="A686" s="113" t="s">
        <v>67</v>
      </c>
      <c r="B686" s="107" t="s">
        <v>113</v>
      </c>
      <c r="C686" s="107" t="s">
        <v>196</v>
      </c>
      <c r="D686" s="107" t="s">
        <v>681</v>
      </c>
      <c r="E686" s="107" t="s">
        <v>68</v>
      </c>
      <c r="F686" s="108">
        <f t="shared" si="131"/>
        <v>2.6</v>
      </c>
      <c r="G686" s="108">
        <f t="shared" si="131"/>
        <v>0</v>
      </c>
      <c r="H686" s="108">
        <f t="shared" si="131"/>
        <v>0</v>
      </c>
    </row>
    <row r="687" spans="1:8" s="31" customFormat="1" ht="27.75" customHeight="1" x14ac:dyDescent="0.25">
      <c r="A687" s="113" t="s">
        <v>192</v>
      </c>
      <c r="B687" s="107" t="s">
        <v>113</v>
      </c>
      <c r="C687" s="107" t="s">
        <v>196</v>
      </c>
      <c r="D687" s="107" t="s">
        <v>681</v>
      </c>
      <c r="E687" s="107" t="s">
        <v>193</v>
      </c>
      <c r="F687" s="108">
        <v>2.6</v>
      </c>
      <c r="G687" s="108">
        <v>0</v>
      </c>
      <c r="H687" s="108">
        <v>0</v>
      </c>
    </row>
    <row r="688" spans="1:8" s="31" customFormat="1" ht="27.75" customHeight="1" x14ac:dyDescent="0.25">
      <c r="A688" s="113" t="s">
        <v>644</v>
      </c>
      <c r="B688" s="107" t="s">
        <v>113</v>
      </c>
      <c r="C688" s="107" t="s">
        <v>196</v>
      </c>
      <c r="D688" s="107" t="s">
        <v>682</v>
      </c>
      <c r="E688" s="107" t="s">
        <v>58</v>
      </c>
      <c r="F688" s="108">
        <f>F689</f>
        <v>50.3</v>
      </c>
      <c r="G688" s="108">
        <f t="shared" ref="G688:H689" si="132">G689</f>
        <v>0</v>
      </c>
      <c r="H688" s="108">
        <f t="shared" si="132"/>
        <v>0</v>
      </c>
    </row>
    <row r="689" spans="1:8" s="31" customFormat="1" ht="71.25" customHeight="1" x14ac:dyDescent="0.25">
      <c r="A689" s="113" t="s">
        <v>67</v>
      </c>
      <c r="B689" s="107" t="s">
        <v>113</v>
      </c>
      <c r="C689" s="107" t="s">
        <v>196</v>
      </c>
      <c r="D689" s="107" t="s">
        <v>682</v>
      </c>
      <c r="E689" s="107" t="s">
        <v>68</v>
      </c>
      <c r="F689" s="108">
        <f>F690</f>
        <v>50.3</v>
      </c>
      <c r="G689" s="108">
        <f t="shared" si="132"/>
        <v>0</v>
      </c>
      <c r="H689" s="108">
        <f t="shared" si="132"/>
        <v>0</v>
      </c>
    </row>
    <row r="690" spans="1:8" s="31" customFormat="1" ht="21.75" customHeight="1" x14ac:dyDescent="0.25">
      <c r="A690" s="113" t="s">
        <v>192</v>
      </c>
      <c r="B690" s="107" t="s">
        <v>113</v>
      </c>
      <c r="C690" s="107" t="s">
        <v>196</v>
      </c>
      <c r="D690" s="107" t="s">
        <v>682</v>
      </c>
      <c r="E690" s="107" t="s">
        <v>193</v>
      </c>
      <c r="F690" s="108">
        <v>50.3</v>
      </c>
      <c r="G690" s="108">
        <v>0</v>
      </c>
      <c r="H690" s="108">
        <v>0</v>
      </c>
    </row>
    <row r="691" spans="1:8" s="31" customFormat="1" ht="43.5" hidden="1" customHeight="1" x14ac:dyDescent="0.25">
      <c r="A691" s="113" t="s">
        <v>642</v>
      </c>
      <c r="B691" s="107" t="s">
        <v>113</v>
      </c>
      <c r="C691" s="107" t="s">
        <v>196</v>
      </c>
      <c r="D691" s="107" t="s">
        <v>683</v>
      </c>
      <c r="E691" s="107" t="s">
        <v>58</v>
      </c>
      <c r="F691" s="108">
        <f>F692</f>
        <v>0</v>
      </c>
      <c r="G691" s="108">
        <v>0</v>
      </c>
      <c r="H691" s="108">
        <v>0</v>
      </c>
    </row>
    <row r="692" spans="1:8" s="31" customFormat="1" ht="27.75" hidden="1" customHeight="1" x14ac:dyDescent="0.25">
      <c r="A692" s="113" t="s">
        <v>77</v>
      </c>
      <c r="B692" s="107" t="s">
        <v>113</v>
      </c>
      <c r="C692" s="107" t="s">
        <v>196</v>
      </c>
      <c r="D692" s="107" t="s">
        <v>683</v>
      </c>
      <c r="E692" s="107" t="s">
        <v>78</v>
      </c>
      <c r="F692" s="108">
        <f>F693</f>
        <v>0</v>
      </c>
      <c r="G692" s="108">
        <v>0</v>
      </c>
      <c r="H692" s="108">
        <v>0</v>
      </c>
    </row>
    <row r="693" spans="1:8" s="31" customFormat="1" ht="27.75" hidden="1" customHeight="1" x14ac:dyDescent="0.25">
      <c r="A693" s="113" t="s">
        <v>79</v>
      </c>
      <c r="B693" s="107" t="s">
        <v>113</v>
      </c>
      <c r="C693" s="107" t="s">
        <v>196</v>
      </c>
      <c r="D693" s="107" t="s">
        <v>683</v>
      </c>
      <c r="E693" s="107" t="s">
        <v>80</v>
      </c>
      <c r="F693" s="108"/>
      <c r="G693" s="108"/>
      <c r="H693" s="108"/>
    </row>
    <row r="694" spans="1:8" s="31" customFormat="1" ht="48" customHeight="1" x14ac:dyDescent="0.25">
      <c r="A694" s="113" t="s">
        <v>365</v>
      </c>
      <c r="B694" s="107" t="s">
        <v>113</v>
      </c>
      <c r="C694" s="107" t="s">
        <v>196</v>
      </c>
      <c r="D694" s="107" t="s">
        <v>366</v>
      </c>
      <c r="E694" s="107" t="s">
        <v>58</v>
      </c>
      <c r="F694" s="108">
        <f t="shared" ref="F694:H696" si="133">F695</f>
        <v>51.5</v>
      </c>
      <c r="G694" s="108">
        <f t="shared" si="133"/>
        <v>0</v>
      </c>
      <c r="H694" s="108">
        <f t="shared" si="133"/>
        <v>0</v>
      </c>
    </row>
    <row r="695" spans="1:8" s="31" customFormat="1" ht="27.75" customHeight="1" x14ac:dyDescent="0.25">
      <c r="A695" s="113" t="s">
        <v>190</v>
      </c>
      <c r="B695" s="107" t="s">
        <v>113</v>
      </c>
      <c r="C695" s="107" t="s">
        <v>196</v>
      </c>
      <c r="D695" s="107" t="s">
        <v>367</v>
      </c>
      <c r="E695" s="107" t="s">
        <v>58</v>
      </c>
      <c r="F695" s="108">
        <f t="shared" si="133"/>
        <v>51.5</v>
      </c>
      <c r="G695" s="108">
        <f t="shared" si="133"/>
        <v>0</v>
      </c>
      <c r="H695" s="108">
        <f t="shared" si="133"/>
        <v>0</v>
      </c>
    </row>
    <row r="696" spans="1:8" s="31" customFormat="1" ht="27.75" customHeight="1" x14ac:dyDescent="0.25">
      <c r="A696" s="113" t="s">
        <v>77</v>
      </c>
      <c r="B696" s="107" t="s">
        <v>113</v>
      </c>
      <c r="C696" s="107" t="s">
        <v>196</v>
      </c>
      <c r="D696" s="107" t="s">
        <v>367</v>
      </c>
      <c r="E696" s="107" t="s">
        <v>78</v>
      </c>
      <c r="F696" s="108">
        <f t="shared" si="133"/>
        <v>51.5</v>
      </c>
      <c r="G696" s="108">
        <f t="shared" si="133"/>
        <v>0</v>
      </c>
      <c r="H696" s="108">
        <f t="shared" si="133"/>
        <v>0</v>
      </c>
    </row>
    <row r="697" spans="1:8" s="31" customFormat="1" ht="27.75" customHeight="1" x14ac:dyDescent="0.25">
      <c r="A697" s="113" t="s">
        <v>79</v>
      </c>
      <c r="B697" s="107" t="s">
        <v>113</v>
      </c>
      <c r="C697" s="107" t="s">
        <v>196</v>
      </c>
      <c r="D697" s="107" t="s">
        <v>367</v>
      </c>
      <c r="E697" s="107" t="s">
        <v>80</v>
      </c>
      <c r="F697" s="108">
        <v>51.5</v>
      </c>
      <c r="G697" s="108">
        <v>0</v>
      </c>
      <c r="H697" s="108">
        <v>0</v>
      </c>
    </row>
    <row r="698" spans="1:8" s="31" customFormat="1" ht="27.75" customHeight="1" x14ac:dyDescent="0.25">
      <c r="A698" s="113" t="s">
        <v>368</v>
      </c>
      <c r="B698" s="107" t="s">
        <v>113</v>
      </c>
      <c r="C698" s="107" t="s">
        <v>196</v>
      </c>
      <c r="D698" s="107" t="s">
        <v>369</v>
      </c>
      <c r="E698" s="107" t="s">
        <v>58</v>
      </c>
      <c r="F698" s="108">
        <f>F699+F702</f>
        <v>432.7</v>
      </c>
      <c r="G698" s="108">
        <f>G699+G702</f>
        <v>278.3</v>
      </c>
      <c r="H698" s="108">
        <f>H699+H702</f>
        <v>0</v>
      </c>
    </row>
    <row r="699" spans="1:8" s="31" customFormat="1" ht="27.75" customHeight="1" x14ac:dyDescent="0.25">
      <c r="A699" s="113" t="s">
        <v>190</v>
      </c>
      <c r="B699" s="107" t="s">
        <v>113</v>
      </c>
      <c r="C699" s="107" t="s">
        <v>196</v>
      </c>
      <c r="D699" s="107" t="s">
        <v>370</v>
      </c>
      <c r="E699" s="107" t="s">
        <v>58</v>
      </c>
      <c r="F699" s="108">
        <f t="shared" ref="F699:H700" si="134">F700</f>
        <v>392.7</v>
      </c>
      <c r="G699" s="108">
        <f t="shared" si="134"/>
        <v>231.7</v>
      </c>
      <c r="H699" s="108">
        <f t="shared" si="134"/>
        <v>0</v>
      </c>
    </row>
    <row r="700" spans="1:8" s="31" customFormat="1" ht="27.75" customHeight="1" x14ac:dyDescent="0.25">
      <c r="A700" s="113" t="s">
        <v>77</v>
      </c>
      <c r="B700" s="107" t="s">
        <v>113</v>
      </c>
      <c r="C700" s="107" t="s">
        <v>196</v>
      </c>
      <c r="D700" s="107" t="s">
        <v>370</v>
      </c>
      <c r="E700" s="107" t="s">
        <v>78</v>
      </c>
      <c r="F700" s="108">
        <f t="shared" si="134"/>
        <v>392.7</v>
      </c>
      <c r="G700" s="108">
        <f t="shared" si="134"/>
        <v>231.7</v>
      </c>
      <c r="H700" s="108">
        <f t="shared" si="134"/>
        <v>0</v>
      </c>
    </row>
    <row r="701" spans="1:8" s="31" customFormat="1" ht="27.75" customHeight="1" x14ac:dyDescent="0.25">
      <c r="A701" s="113" t="s">
        <v>79</v>
      </c>
      <c r="B701" s="107" t="s">
        <v>113</v>
      </c>
      <c r="C701" s="107" t="s">
        <v>196</v>
      </c>
      <c r="D701" s="107" t="s">
        <v>370</v>
      </c>
      <c r="E701" s="107" t="s">
        <v>80</v>
      </c>
      <c r="F701" s="108">
        <v>392.7</v>
      </c>
      <c r="G701" s="108">
        <v>231.7</v>
      </c>
      <c r="H701" s="108">
        <v>0</v>
      </c>
    </row>
    <row r="702" spans="1:8" s="31" customFormat="1" ht="61.5" customHeight="1" x14ac:dyDescent="0.25">
      <c r="A702" s="113" t="s">
        <v>188</v>
      </c>
      <c r="B702" s="107" t="s">
        <v>113</v>
      </c>
      <c r="C702" s="107" t="s">
        <v>196</v>
      </c>
      <c r="D702" s="107" t="s">
        <v>371</v>
      </c>
      <c r="E702" s="107" t="s">
        <v>58</v>
      </c>
      <c r="F702" s="108">
        <f t="shared" ref="F702:H703" si="135">F703</f>
        <v>40</v>
      </c>
      <c r="G702" s="108">
        <f t="shared" si="135"/>
        <v>46.6</v>
      </c>
      <c r="H702" s="108">
        <f t="shared" si="135"/>
        <v>0</v>
      </c>
    </row>
    <row r="703" spans="1:8" s="31" customFormat="1" ht="18" customHeight="1" x14ac:dyDescent="0.25">
      <c r="A703" s="113" t="s">
        <v>81</v>
      </c>
      <c r="B703" s="107" t="s">
        <v>113</v>
      </c>
      <c r="C703" s="107" t="s">
        <v>196</v>
      </c>
      <c r="D703" s="107" t="s">
        <v>371</v>
      </c>
      <c r="E703" s="107" t="s">
        <v>82</v>
      </c>
      <c r="F703" s="108">
        <f t="shared" si="135"/>
        <v>40</v>
      </c>
      <c r="G703" s="108">
        <f t="shared" si="135"/>
        <v>46.6</v>
      </c>
      <c r="H703" s="108">
        <f t="shared" si="135"/>
        <v>0</v>
      </c>
    </row>
    <row r="704" spans="1:8" s="31" customFormat="1" ht="18.75" customHeight="1" x14ac:dyDescent="0.25">
      <c r="A704" s="113" t="s">
        <v>83</v>
      </c>
      <c r="B704" s="107" t="s">
        <v>113</v>
      </c>
      <c r="C704" s="107" t="s">
        <v>196</v>
      </c>
      <c r="D704" s="107" t="s">
        <v>371</v>
      </c>
      <c r="E704" s="107" t="s">
        <v>84</v>
      </c>
      <c r="F704" s="108">
        <v>40</v>
      </c>
      <c r="G704" s="108">
        <v>46.6</v>
      </c>
      <c r="H704" s="108">
        <v>0</v>
      </c>
    </row>
    <row r="705" spans="1:8" s="31" customFormat="1" ht="51.75" customHeight="1" x14ac:dyDescent="0.25">
      <c r="A705" s="124" t="s">
        <v>785</v>
      </c>
      <c r="B705" s="107" t="s">
        <v>113</v>
      </c>
      <c r="C705" s="107" t="s">
        <v>196</v>
      </c>
      <c r="D705" s="107" t="s">
        <v>783</v>
      </c>
      <c r="E705" s="107" t="s">
        <v>58</v>
      </c>
      <c r="F705" s="108">
        <v>0</v>
      </c>
      <c r="G705" s="108">
        <v>0</v>
      </c>
      <c r="H705" s="108">
        <f>H706+H711+H714+H717</f>
        <v>2600.6</v>
      </c>
    </row>
    <row r="706" spans="1:8" s="31" customFormat="1" ht="26.25" customHeight="1" x14ac:dyDescent="0.25">
      <c r="A706" s="113" t="s">
        <v>190</v>
      </c>
      <c r="B706" s="107" t="s">
        <v>113</v>
      </c>
      <c r="C706" s="107" t="s">
        <v>196</v>
      </c>
      <c r="D706" s="107" t="s">
        <v>786</v>
      </c>
      <c r="E706" s="107" t="s">
        <v>58</v>
      </c>
      <c r="F706" s="108">
        <v>0</v>
      </c>
      <c r="G706" s="108">
        <v>0</v>
      </c>
      <c r="H706" s="108">
        <f>H707+H709</f>
        <v>2163.4</v>
      </c>
    </row>
    <row r="707" spans="1:8" s="31" customFormat="1" ht="67.5" customHeight="1" x14ac:dyDescent="0.25">
      <c r="A707" s="113" t="s">
        <v>67</v>
      </c>
      <c r="B707" s="107" t="s">
        <v>113</v>
      </c>
      <c r="C707" s="107" t="s">
        <v>196</v>
      </c>
      <c r="D707" s="107" t="s">
        <v>786</v>
      </c>
      <c r="E707" s="107" t="s">
        <v>68</v>
      </c>
      <c r="F707" s="108">
        <v>0</v>
      </c>
      <c r="G707" s="108">
        <v>0</v>
      </c>
      <c r="H707" s="108">
        <f>H708</f>
        <v>2032.4</v>
      </c>
    </row>
    <row r="708" spans="1:8" s="31" customFormat="1" ht="18.75" customHeight="1" x14ac:dyDescent="0.25">
      <c r="A708" s="113" t="s">
        <v>192</v>
      </c>
      <c r="B708" s="107" t="s">
        <v>113</v>
      </c>
      <c r="C708" s="107" t="s">
        <v>196</v>
      </c>
      <c r="D708" s="107" t="s">
        <v>786</v>
      </c>
      <c r="E708" s="107" t="s">
        <v>193</v>
      </c>
      <c r="F708" s="108">
        <v>0</v>
      </c>
      <c r="G708" s="108">
        <v>0</v>
      </c>
      <c r="H708" s="108">
        <v>2032.4</v>
      </c>
    </row>
    <row r="709" spans="1:8" s="31" customFormat="1" ht="27.75" customHeight="1" x14ac:dyDescent="0.25">
      <c r="A709" s="113" t="s">
        <v>77</v>
      </c>
      <c r="B709" s="107" t="s">
        <v>113</v>
      </c>
      <c r="C709" s="107" t="s">
        <v>196</v>
      </c>
      <c r="D709" s="107" t="s">
        <v>786</v>
      </c>
      <c r="E709" s="107" t="s">
        <v>78</v>
      </c>
      <c r="F709" s="108">
        <v>0</v>
      </c>
      <c r="G709" s="108">
        <v>0</v>
      </c>
      <c r="H709" s="108">
        <f>H710</f>
        <v>131</v>
      </c>
    </row>
    <row r="710" spans="1:8" s="31" customFormat="1" ht="30" customHeight="1" x14ac:dyDescent="0.25">
      <c r="A710" s="113" t="s">
        <v>79</v>
      </c>
      <c r="B710" s="107" t="s">
        <v>113</v>
      </c>
      <c r="C710" s="107" t="s">
        <v>196</v>
      </c>
      <c r="D710" s="107" t="s">
        <v>786</v>
      </c>
      <c r="E710" s="107" t="s">
        <v>80</v>
      </c>
      <c r="F710" s="108">
        <v>0</v>
      </c>
      <c r="G710" s="108">
        <v>0</v>
      </c>
      <c r="H710" s="108">
        <v>131</v>
      </c>
    </row>
    <row r="711" spans="1:8" s="31" customFormat="1" ht="60" customHeight="1" x14ac:dyDescent="0.25">
      <c r="A711" s="113" t="s">
        <v>188</v>
      </c>
      <c r="B711" s="107" t="s">
        <v>113</v>
      </c>
      <c r="C711" s="107" t="s">
        <v>196</v>
      </c>
      <c r="D711" s="107" t="s">
        <v>803</v>
      </c>
      <c r="E711" s="107" t="s">
        <v>58</v>
      </c>
      <c r="F711" s="108">
        <v>0</v>
      </c>
      <c r="G711" s="108">
        <v>0</v>
      </c>
      <c r="H711" s="108">
        <f>H712</f>
        <v>46.6</v>
      </c>
    </row>
    <row r="712" spans="1:8" s="31" customFormat="1" ht="18.75" customHeight="1" x14ac:dyDescent="0.25">
      <c r="A712" s="113" t="s">
        <v>81</v>
      </c>
      <c r="B712" s="107" t="s">
        <v>113</v>
      </c>
      <c r="C712" s="107" t="s">
        <v>196</v>
      </c>
      <c r="D712" s="107" t="s">
        <v>803</v>
      </c>
      <c r="E712" s="107" t="s">
        <v>82</v>
      </c>
      <c r="F712" s="108">
        <v>0</v>
      </c>
      <c r="G712" s="108">
        <v>0</v>
      </c>
      <c r="H712" s="108">
        <f>H713</f>
        <v>46.6</v>
      </c>
    </row>
    <row r="713" spans="1:8" s="31" customFormat="1" ht="18.75" customHeight="1" x14ac:dyDescent="0.25">
      <c r="A713" s="113" t="s">
        <v>83</v>
      </c>
      <c r="B713" s="107" t="s">
        <v>113</v>
      </c>
      <c r="C713" s="107" t="s">
        <v>196</v>
      </c>
      <c r="D713" s="107" t="s">
        <v>803</v>
      </c>
      <c r="E713" s="107" t="s">
        <v>84</v>
      </c>
      <c r="F713" s="108">
        <v>0</v>
      </c>
      <c r="G713" s="108">
        <v>0</v>
      </c>
      <c r="H713" s="108">
        <v>46.6</v>
      </c>
    </row>
    <row r="714" spans="1:8" s="31" customFormat="1" ht="58.5" customHeight="1" x14ac:dyDescent="0.25">
      <c r="A714" s="113" t="s">
        <v>726</v>
      </c>
      <c r="B714" s="107" t="s">
        <v>113</v>
      </c>
      <c r="C714" s="107" t="s">
        <v>196</v>
      </c>
      <c r="D714" s="107" t="s">
        <v>787</v>
      </c>
      <c r="E714" s="107" t="s">
        <v>58</v>
      </c>
      <c r="F714" s="108">
        <v>0</v>
      </c>
      <c r="G714" s="108">
        <v>0</v>
      </c>
      <c r="H714" s="108">
        <f>H715</f>
        <v>293</v>
      </c>
    </row>
    <row r="715" spans="1:8" s="31" customFormat="1" ht="70.5" customHeight="1" x14ac:dyDescent="0.25">
      <c r="A715" s="113" t="s">
        <v>67</v>
      </c>
      <c r="B715" s="107" t="s">
        <v>113</v>
      </c>
      <c r="C715" s="107" t="s">
        <v>196</v>
      </c>
      <c r="D715" s="107" t="s">
        <v>787</v>
      </c>
      <c r="E715" s="107" t="s">
        <v>68</v>
      </c>
      <c r="F715" s="108">
        <v>0</v>
      </c>
      <c r="G715" s="108">
        <v>0</v>
      </c>
      <c r="H715" s="108">
        <f>H716</f>
        <v>293</v>
      </c>
    </row>
    <row r="716" spans="1:8" s="31" customFormat="1" ht="18.75" customHeight="1" x14ac:dyDescent="0.25">
      <c r="A716" s="113" t="s">
        <v>192</v>
      </c>
      <c r="B716" s="107" t="s">
        <v>113</v>
      </c>
      <c r="C716" s="107" t="s">
        <v>196</v>
      </c>
      <c r="D716" s="107" t="s">
        <v>787</v>
      </c>
      <c r="E716" s="107" t="s">
        <v>193</v>
      </c>
      <c r="F716" s="108">
        <v>0</v>
      </c>
      <c r="G716" s="108">
        <v>0</v>
      </c>
      <c r="H716" s="108">
        <v>293</v>
      </c>
    </row>
    <row r="717" spans="1:8" s="31" customFormat="1" ht="60" customHeight="1" x14ac:dyDescent="0.25">
      <c r="A717" s="113" t="s">
        <v>685</v>
      </c>
      <c r="B717" s="107" t="s">
        <v>113</v>
      </c>
      <c r="C717" s="107" t="s">
        <v>196</v>
      </c>
      <c r="D717" s="107" t="s">
        <v>804</v>
      </c>
      <c r="E717" s="107" t="s">
        <v>58</v>
      </c>
      <c r="F717" s="108">
        <v>0</v>
      </c>
      <c r="G717" s="108">
        <v>0</v>
      </c>
      <c r="H717" s="108">
        <f>H718</f>
        <v>97.6</v>
      </c>
    </row>
    <row r="718" spans="1:8" s="31" customFormat="1" ht="67.5" customHeight="1" x14ac:dyDescent="0.25">
      <c r="A718" s="113" t="s">
        <v>67</v>
      </c>
      <c r="B718" s="107" t="s">
        <v>113</v>
      </c>
      <c r="C718" s="107" t="s">
        <v>196</v>
      </c>
      <c r="D718" s="107" t="s">
        <v>804</v>
      </c>
      <c r="E718" s="107" t="s">
        <v>68</v>
      </c>
      <c r="F718" s="108">
        <v>0</v>
      </c>
      <c r="G718" s="108">
        <v>0</v>
      </c>
      <c r="H718" s="108">
        <f>H719</f>
        <v>97.6</v>
      </c>
    </row>
    <row r="719" spans="1:8" s="31" customFormat="1" ht="18.75" customHeight="1" x14ac:dyDescent="0.25">
      <c r="A719" s="113" t="s">
        <v>192</v>
      </c>
      <c r="B719" s="107" t="s">
        <v>113</v>
      </c>
      <c r="C719" s="107" t="s">
        <v>196</v>
      </c>
      <c r="D719" s="107" t="s">
        <v>804</v>
      </c>
      <c r="E719" s="107" t="s">
        <v>193</v>
      </c>
      <c r="F719" s="108">
        <v>0</v>
      </c>
      <c r="G719" s="108">
        <v>0</v>
      </c>
      <c r="H719" s="108">
        <v>97.6</v>
      </c>
    </row>
    <row r="720" spans="1:8" s="31" customFormat="1" ht="31.5" customHeight="1" x14ac:dyDescent="0.25">
      <c r="A720" s="113" t="s">
        <v>385</v>
      </c>
      <c r="B720" s="107" t="s">
        <v>113</v>
      </c>
      <c r="C720" s="107" t="s">
        <v>101</v>
      </c>
      <c r="D720" s="107" t="s">
        <v>57</v>
      </c>
      <c r="E720" s="107" t="s">
        <v>58</v>
      </c>
      <c r="F720" s="108">
        <f t="shared" ref="F720:H724" si="136">F721</f>
        <v>256</v>
      </c>
      <c r="G720" s="108">
        <f t="shared" si="136"/>
        <v>187</v>
      </c>
      <c r="H720" s="108">
        <f>H721+H726</f>
        <v>50</v>
      </c>
    </row>
    <row r="721" spans="1:8" s="31" customFormat="1" ht="44.25" customHeight="1" x14ac:dyDescent="0.25">
      <c r="A721" s="113" t="s">
        <v>788</v>
      </c>
      <c r="B721" s="107" t="s">
        <v>113</v>
      </c>
      <c r="C721" s="107" t="s">
        <v>101</v>
      </c>
      <c r="D721" s="107" t="s">
        <v>136</v>
      </c>
      <c r="E721" s="107" t="s">
        <v>58</v>
      </c>
      <c r="F721" s="108">
        <f t="shared" si="136"/>
        <v>256</v>
      </c>
      <c r="G721" s="108">
        <f t="shared" si="136"/>
        <v>187</v>
      </c>
      <c r="H721" s="108">
        <f t="shared" si="136"/>
        <v>0</v>
      </c>
    </row>
    <row r="722" spans="1:8" s="31" customFormat="1" ht="106.5" customHeight="1" x14ac:dyDescent="0.25">
      <c r="A722" s="113" t="s">
        <v>386</v>
      </c>
      <c r="B722" s="107" t="s">
        <v>113</v>
      </c>
      <c r="C722" s="107" t="s">
        <v>101</v>
      </c>
      <c r="D722" s="107" t="s">
        <v>141</v>
      </c>
      <c r="E722" s="107" t="s">
        <v>58</v>
      </c>
      <c r="F722" s="108">
        <f t="shared" si="136"/>
        <v>256</v>
      </c>
      <c r="G722" s="108">
        <f t="shared" si="136"/>
        <v>187</v>
      </c>
      <c r="H722" s="108">
        <f t="shared" si="136"/>
        <v>0</v>
      </c>
    </row>
    <row r="723" spans="1:8" s="31" customFormat="1" ht="14.25" customHeight="1" x14ac:dyDescent="0.25">
      <c r="A723" s="113" t="s">
        <v>134</v>
      </c>
      <c r="B723" s="107" t="s">
        <v>113</v>
      </c>
      <c r="C723" s="107" t="s">
        <v>101</v>
      </c>
      <c r="D723" s="107" t="s">
        <v>142</v>
      </c>
      <c r="E723" s="107" t="s">
        <v>58</v>
      </c>
      <c r="F723" s="108">
        <f t="shared" si="136"/>
        <v>256</v>
      </c>
      <c r="G723" s="108">
        <f t="shared" si="136"/>
        <v>187</v>
      </c>
      <c r="H723" s="108">
        <f t="shared" si="136"/>
        <v>0</v>
      </c>
    </row>
    <row r="724" spans="1:8" s="31" customFormat="1" ht="28.5" customHeight="1" x14ac:dyDescent="0.25">
      <c r="A724" s="113" t="s">
        <v>77</v>
      </c>
      <c r="B724" s="107" t="s">
        <v>113</v>
      </c>
      <c r="C724" s="107" t="s">
        <v>101</v>
      </c>
      <c r="D724" s="107" t="s">
        <v>142</v>
      </c>
      <c r="E724" s="107" t="s">
        <v>78</v>
      </c>
      <c r="F724" s="108">
        <f t="shared" si="136"/>
        <v>256</v>
      </c>
      <c r="G724" s="108">
        <f t="shared" si="136"/>
        <v>187</v>
      </c>
      <c r="H724" s="108">
        <f t="shared" si="136"/>
        <v>0</v>
      </c>
    </row>
    <row r="725" spans="1:8" s="31" customFormat="1" ht="29.25" customHeight="1" x14ac:dyDescent="0.25">
      <c r="A725" s="113" t="s">
        <v>79</v>
      </c>
      <c r="B725" s="107" t="s">
        <v>113</v>
      </c>
      <c r="C725" s="107" t="s">
        <v>101</v>
      </c>
      <c r="D725" s="107" t="s">
        <v>142</v>
      </c>
      <c r="E725" s="107" t="s">
        <v>80</v>
      </c>
      <c r="F725" s="108">
        <f>187+69</f>
        <v>256</v>
      </c>
      <c r="G725" s="108">
        <v>187</v>
      </c>
      <c r="H725" s="108">
        <v>0</v>
      </c>
    </row>
    <row r="726" spans="1:8" s="31" customFormat="1" ht="45" customHeight="1" x14ac:dyDescent="0.25">
      <c r="A726" s="113" t="s">
        <v>744</v>
      </c>
      <c r="B726" s="107" t="s">
        <v>113</v>
      </c>
      <c r="C726" s="107" t="s">
        <v>101</v>
      </c>
      <c r="D726" s="107" t="s">
        <v>742</v>
      </c>
      <c r="E726" s="107" t="s">
        <v>58</v>
      </c>
      <c r="F726" s="108">
        <v>0</v>
      </c>
      <c r="G726" s="108">
        <v>0</v>
      </c>
      <c r="H726" s="108">
        <f>H727</f>
        <v>50</v>
      </c>
    </row>
    <row r="727" spans="1:8" s="31" customFormat="1" ht="19.5" customHeight="1" x14ac:dyDescent="0.25">
      <c r="A727" s="113" t="s">
        <v>134</v>
      </c>
      <c r="B727" s="107" t="s">
        <v>113</v>
      </c>
      <c r="C727" s="107" t="s">
        <v>101</v>
      </c>
      <c r="D727" s="107" t="s">
        <v>743</v>
      </c>
      <c r="E727" s="107" t="s">
        <v>58</v>
      </c>
      <c r="F727" s="108">
        <v>0</v>
      </c>
      <c r="G727" s="108">
        <v>0</v>
      </c>
      <c r="H727" s="108">
        <f>H728</f>
        <v>50</v>
      </c>
    </row>
    <row r="728" spans="1:8" s="31" customFormat="1" ht="29.25" customHeight="1" x14ac:dyDescent="0.25">
      <c r="A728" s="113" t="s">
        <v>77</v>
      </c>
      <c r="B728" s="107" t="s">
        <v>113</v>
      </c>
      <c r="C728" s="107" t="s">
        <v>101</v>
      </c>
      <c r="D728" s="107" t="s">
        <v>743</v>
      </c>
      <c r="E728" s="107" t="s">
        <v>78</v>
      </c>
      <c r="F728" s="108">
        <v>0</v>
      </c>
      <c r="G728" s="108">
        <v>0</v>
      </c>
      <c r="H728" s="108">
        <f>H729</f>
        <v>50</v>
      </c>
    </row>
    <row r="729" spans="1:8" s="31" customFormat="1" ht="29.25" customHeight="1" x14ac:dyDescent="0.25">
      <c r="A729" s="113" t="s">
        <v>79</v>
      </c>
      <c r="B729" s="107" t="s">
        <v>113</v>
      </c>
      <c r="C729" s="107" t="s">
        <v>101</v>
      </c>
      <c r="D729" s="107" t="s">
        <v>743</v>
      </c>
      <c r="E729" s="107" t="s">
        <v>80</v>
      </c>
      <c r="F729" s="108">
        <v>0</v>
      </c>
      <c r="G729" s="108">
        <v>0</v>
      </c>
      <c r="H729" s="108">
        <v>50</v>
      </c>
    </row>
    <row r="730" spans="1:8" s="31" customFormat="1" ht="18.75" customHeight="1" x14ac:dyDescent="0.25">
      <c r="A730" s="113" t="s">
        <v>387</v>
      </c>
      <c r="B730" s="107" t="s">
        <v>113</v>
      </c>
      <c r="C730" s="107" t="s">
        <v>113</v>
      </c>
      <c r="D730" s="107" t="s">
        <v>57</v>
      </c>
      <c r="E730" s="107" t="s">
        <v>58</v>
      </c>
      <c r="F730" s="108">
        <f>F731</f>
        <v>316.5</v>
      </c>
      <c r="G730" s="108">
        <f>G742</f>
        <v>316.5</v>
      </c>
      <c r="H730" s="108">
        <f>H742</f>
        <v>316.5</v>
      </c>
    </row>
    <row r="731" spans="1:8" s="31" customFormat="1" ht="44.25" customHeight="1" x14ac:dyDescent="0.25">
      <c r="A731" s="113" t="s">
        <v>791</v>
      </c>
      <c r="B731" s="107" t="s">
        <v>113</v>
      </c>
      <c r="C731" s="107" t="s">
        <v>113</v>
      </c>
      <c r="D731" s="107" t="s">
        <v>388</v>
      </c>
      <c r="E731" s="107" t="s">
        <v>58</v>
      </c>
      <c r="F731" s="108">
        <f>F732+F738</f>
        <v>316.5</v>
      </c>
      <c r="G731" s="108">
        <f>G732+G738</f>
        <v>0</v>
      </c>
      <c r="H731" s="108">
        <f>H732+H738</f>
        <v>0</v>
      </c>
    </row>
    <row r="732" spans="1:8" s="31" customFormat="1" ht="28.5" customHeight="1" x14ac:dyDescent="0.25">
      <c r="A732" s="113" t="s">
        <v>389</v>
      </c>
      <c r="B732" s="107" t="s">
        <v>113</v>
      </c>
      <c r="C732" s="107" t="s">
        <v>113</v>
      </c>
      <c r="D732" s="107" t="s">
        <v>390</v>
      </c>
      <c r="E732" s="107" t="s">
        <v>58</v>
      </c>
      <c r="F732" s="108">
        <f t="shared" ref="F732:H734" si="137">F733</f>
        <v>261.8</v>
      </c>
      <c r="G732" s="108">
        <f t="shared" si="137"/>
        <v>0</v>
      </c>
      <c r="H732" s="108">
        <f t="shared" si="137"/>
        <v>0</v>
      </c>
    </row>
    <row r="733" spans="1:8" s="31" customFormat="1" ht="15" customHeight="1" x14ac:dyDescent="0.25">
      <c r="A733" s="113" t="s">
        <v>134</v>
      </c>
      <c r="B733" s="107" t="s">
        <v>113</v>
      </c>
      <c r="C733" s="107" t="s">
        <v>113</v>
      </c>
      <c r="D733" s="107" t="s">
        <v>391</v>
      </c>
      <c r="E733" s="107" t="s">
        <v>58</v>
      </c>
      <c r="F733" s="108">
        <f t="shared" si="137"/>
        <v>261.8</v>
      </c>
      <c r="G733" s="108">
        <f t="shared" si="137"/>
        <v>0</v>
      </c>
      <c r="H733" s="108">
        <f t="shared" si="137"/>
        <v>0</v>
      </c>
    </row>
    <row r="734" spans="1:8" s="31" customFormat="1" ht="32.25" customHeight="1" x14ac:dyDescent="0.25">
      <c r="A734" s="113" t="s">
        <v>339</v>
      </c>
      <c r="B734" s="107" t="s">
        <v>113</v>
      </c>
      <c r="C734" s="107" t="s">
        <v>113</v>
      </c>
      <c r="D734" s="107" t="s">
        <v>391</v>
      </c>
      <c r="E734" s="107" t="s">
        <v>340</v>
      </c>
      <c r="F734" s="108">
        <f t="shared" si="137"/>
        <v>261.8</v>
      </c>
      <c r="G734" s="108">
        <f t="shared" si="137"/>
        <v>0</v>
      </c>
      <c r="H734" s="108">
        <f t="shared" si="137"/>
        <v>0</v>
      </c>
    </row>
    <row r="735" spans="1:8" s="31" customFormat="1" ht="15" x14ac:dyDescent="0.25">
      <c r="A735" s="113" t="s">
        <v>341</v>
      </c>
      <c r="B735" s="107" t="s">
        <v>113</v>
      </c>
      <c r="C735" s="107" t="s">
        <v>113</v>
      </c>
      <c r="D735" s="107" t="s">
        <v>391</v>
      </c>
      <c r="E735" s="107" t="s">
        <v>342</v>
      </c>
      <c r="F735" s="108">
        <v>261.8</v>
      </c>
      <c r="G735" s="108">
        <v>0</v>
      </c>
      <c r="H735" s="108">
        <v>0</v>
      </c>
    </row>
    <row r="736" spans="1:8" s="31" customFormat="1" ht="39" hidden="1" customHeight="1" x14ac:dyDescent="0.25">
      <c r="A736" s="113" t="s">
        <v>392</v>
      </c>
      <c r="B736" s="107" t="s">
        <v>113</v>
      </c>
      <c r="C736" s="107" t="s">
        <v>201</v>
      </c>
      <c r="D736" s="107" t="s">
        <v>393</v>
      </c>
      <c r="E736" s="107" t="s">
        <v>58</v>
      </c>
      <c r="F736" s="108">
        <f t="shared" ref="F736:H737" si="138">G736/1000</f>
        <v>0</v>
      </c>
      <c r="G736" s="108">
        <f t="shared" si="138"/>
        <v>0</v>
      </c>
      <c r="H736" s="108">
        <f t="shared" si="138"/>
        <v>0</v>
      </c>
    </row>
    <row r="737" spans="1:8" s="31" customFormat="1" ht="15" hidden="1" customHeight="1" x14ac:dyDescent="0.25">
      <c r="A737" s="113" t="s">
        <v>394</v>
      </c>
      <c r="B737" s="107" t="s">
        <v>113</v>
      </c>
      <c r="C737" s="107" t="s">
        <v>201</v>
      </c>
      <c r="D737" s="107" t="s">
        <v>393</v>
      </c>
      <c r="E737" s="107" t="s">
        <v>395</v>
      </c>
      <c r="F737" s="108">
        <f t="shared" si="138"/>
        <v>0</v>
      </c>
      <c r="G737" s="108">
        <f t="shared" si="138"/>
        <v>0</v>
      </c>
      <c r="H737" s="108">
        <f t="shared" si="138"/>
        <v>0</v>
      </c>
    </row>
    <row r="738" spans="1:8" s="31" customFormat="1" ht="27.75" customHeight="1" x14ac:dyDescent="0.25">
      <c r="A738" s="113" t="s">
        <v>396</v>
      </c>
      <c r="B738" s="107" t="s">
        <v>113</v>
      </c>
      <c r="C738" s="107" t="s">
        <v>113</v>
      </c>
      <c r="D738" s="107" t="s">
        <v>397</v>
      </c>
      <c r="E738" s="107" t="s">
        <v>58</v>
      </c>
      <c r="F738" s="108">
        <f t="shared" ref="F738:H740" si="139">F739</f>
        <v>54.7</v>
      </c>
      <c r="G738" s="108">
        <f t="shared" si="139"/>
        <v>0</v>
      </c>
      <c r="H738" s="108">
        <f t="shared" si="139"/>
        <v>0</v>
      </c>
    </row>
    <row r="739" spans="1:8" s="31" customFormat="1" ht="17.25" customHeight="1" x14ac:dyDescent="0.25">
      <c r="A739" s="113" t="s">
        <v>134</v>
      </c>
      <c r="B739" s="107" t="s">
        <v>113</v>
      </c>
      <c r="C739" s="107" t="s">
        <v>113</v>
      </c>
      <c r="D739" s="107" t="s">
        <v>398</v>
      </c>
      <c r="E739" s="107" t="s">
        <v>58</v>
      </c>
      <c r="F739" s="108">
        <f t="shared" si="139"/>
        <v>54.7</v>
      </c>
      <c r="G739" s="108">
        <f t="shared" si="139"/>
        <v>0</v>
      </c>
      <c r="H739" s="108">
        <f t="shared" si="139"/>
        <v>0</v>
      </c>
    </row>
    <row r="740" spans="1:8" s="31" customFormat="1" ht="29.25" customHeight="1" x14ac:dyDescent="0.25">
      <c r="A740" s="113" t="s">
        <v>339</v>
      </c>
      <c r="B740" s="107" t="s">
        <v>113</v>
      </c>
      <c r="C740" s="107" t="s">
        <v>113</v>
      </c>
      <c r="D740" s="107" t="s">
        <v>398</v>
      </c>
      <c r="E740" s="107" t="s">
        <v>340</v>
      </c>
      <c r="F740" s="108">
        <f t="shared" si="139"/>
        <v>54.7</v>
      </c>
      <c r="G740" s="108">
        <f t="shared" si="139"/>
        <v>0</v>
      </c>
      <c r="H740" s="108">
        <f t="shared" si="139"/>
        <v>0</v>
      </c>
    </row>
    <row r="741" spans="1:8" s="31" customFormat="1" ht="19.5" customHeight="1" x14ac:dyDescent="0.25">
      <c r="A741" s="113" t="s">
        <v>341</v>
      </c>
      <c r="B741" s="107" t="s">
        <v>113</v>
      </c>
      <c r="C741" s="107" t="s">
        <v>113</v>
      </c>
      <c r="D741" s="107" t="s">
        <v>398</v>
      </c>
      <c r="E741" s="107" t="s">
        <v>342</v>
      </c>
      <c r="F741" s="108">
        <v>54.7</v>
      </c>
      <c r="G741" s="108">
        <v>0</v>
      </c>
      <c r="H741" s="108">
        <v>0</v>
      </c>
    </row>
    <row r="742" spans="1:8" s="31" customFormat="1" ht="44.25" customHeight="1" x14ac:dyDescent="0.25">
      <c r="A742" s="113" t="s">
        <v>792</v>
      </c>
      <c r="B742" s="107" t="s">
        <v>113</v>
      </c>
      <c r="C742" s="107" t="s">
        <v>113</v>
      </c>
      <c r="D742" s="107" t="s">
        <v>789</v>
      </c>
      <c r="E742" s="107" t="s">
        <v>58</v>
      </c>
      <c r="F742" s="108">
        <v>0</v>
      </c>
      <c r="G742" s="108">
        <f t="shared" ref="G742:H744" si="140">G743</f>
        <v>316.5</v>
      </c>
      <c r="H742" s="108">
        <f t="shared" si="140"/>
        <v>316.5</v>
      </c>
    </row>
    <row r="743" spans="1:8" s="31" customFormat="1" ht="19.5" customHeight="1" x14ac:dyDescent="0.25">
      <c r="A743" s="113" t="s">
        <v>134</v>
      </c>
      <c r="B743" s="107" t="s">
        <v>113</v>
      </c>
      <c r="C743" s="107" t="s">
        <v>113</v>
      </c>
      <c r="D743" s="107" t="s">
        <v>790</v>
      </c>
      <c r="E743" s="107" t="s">
        <v>58</v>
      </c>
      <c r="F743" s="108">
        <v>0</v>
      </c>
      <c r="G743" s="108">
        <f t="shared" si="140"/>
        <v>316.5</v>
      </c>
      <c r="H743" s="108">
        <f t="shared" si="140"/>
        <v>316.5</v>
      </c>
    </row>
    <row r="744" spans="1:8" s="31" customFormat="1" ht="33" customHeight="1" x14ac:dyDescent="0.25">
      <c r="A744" s="113" t="s">
        <v>339</v>
      </c>
      <c r="B744" s="107" t="s">
        <v>113</v>
      </c>
      <c r="C744" s="107" t="s">
        <v>113</v>
      </c>
      <c r="D744" s="107" t="s">
        <v>790</v>
      </c>
      <c r="E744" s="107" t="s">
        <v>340</v>
      </c>
      <c r="F744" s="108">
        <v>0</v>
      </c>
      <c r="G744" s="108">
        <f t="shared" si="140"/>
        <v>316.5</v>
      </c>
      <c r="H744" s="108">
        <f t="shared" si="140"/>
        <v>316.5</v>
      </c>
    </row>
    <row r="745" spans="1:8" s="31" customFormat="1" ht="19.5" customHeight="1" x14ac:dyDescent="0.25">
      <c r="A745" s="113" t="s">
        <v>341</v>
      </c>
      <c r="B745" s="107" t="s">
        <v>113</v>
      </c>
      <c r="C745" s="107" t="s">
        <v>113</v>
      </c>
      <c r="D745" s="107" t="s">
        <v>790</v>
      </c>
      <c r="E745" s="107" t="s">
        <v>342</v>
      </c>
      <c r="F745" s="108">
        <v>0</v>
      </c>
      <c r="G745" s="108">
        <f>261.8+54.7</f>
        <v>316.5</v>
      </c>
      <c r="H745" s="108">
        <f>261.8+54.7</f>
        <v>316.5</v>
      </c>
    </row>
    <row r="746" spans="1:8" s="31" customFormat="1" ht="19.5" hidden="1" customHeight="1" x14ac:dyDescent="0.25">
      <c r="A746" s="113"/>
      <c r="B746" s="107"/>
      <c r="C746" s="107"/>
      <c r="D746" s="107"/>
      <c r="E746" s="107"/>
      <c r="F746" s="108"/>
      <c r="G746" s="108"/>
      <c r="H746" s="108"/>
    </row>
    <row r="747" spans="1:8" s="31" customFormat="1" ht="15" customHeight="1" x14ac:dyDescent="0.25">
      <c r="A747" s="113" t="s">
        <v>399</v>
      </c>
      <c r="B747" s="107" t="s">
        <v>400</v>
      </c>
      <c r="C747" s="107" t="s">
        <v>56</v>
      </c>
      <c r="D747" s="107" t="s">
        <v>57</v>
      </c>
      <c r="E747" s="107" t="s">
        <v>58</v>
      </c>
      <c r="F747" s="108">
        <f>F748</f>
        <v>5643.0999999999995</v>
      </c>
      <c r="G747" s="108">
        <f>G748</f>
        <v>5041.9999999999991</v>
      </c>
      <c r="H747" s="108">
        <f>H748</f>
        <v>4933.0999999999985</v>
      </c>
    </row>
    <row r="748" spans="1:8" s="31" customFormat="1" ht="18.75" customHeight="1" x14ac:dyDescent="0.25">
      <c r="A748" s="113" t="s">
        <v>401</v>
      </c>
      <c r="B748" s="107" t="s">
        <v>400</v>
      </c>
      <c r="C748" s="107" t="s">
        <v>55</v>
      </c>
      <c r="D748" s="107" t="s">
        <v>57</v>
      </c>
      <c r="E748" s="107" t="s">
        <v>58</v>
      </c>
      <c r="F748" s="108">
        <f>F749+F754+F759+F791</f>
        <v>5643.0999999999995</v>
      </c>
      <c r="G748" s="108">
        <f>G749+G754+G759+G791+G797</f>
        <v>5041.9999999999991</v>
      </c>
      <c r="H748" s="108">
        <f>H749+H754+H759+H791</f>
        <v>4933.0999999999985</v>
      </c>
    </row>
    <row r="749" spans="1:8" s="31" customFormat="1" ht="41.25" customHeight="1" x14ac:dyDescent="0.25">
      <c r="A749" s="113" t="s">
        <v>793</v>
      </c>
      <c r="B749" s="107" t="s">
        <v>400</v>
      </c>
      <c r="C749" s="107" t="s">
        <v>55</v>
      </c>
      <c r="D749" s="107" t="s">
        <v>131</v>
      </c>
      <c r="E749" s="107" t="s">
        <v>58</v>
      </c>
      <c r="F749" s="108">
        <f>F750</f>
        <v>5.9</v>
      </c>
      <c r="G749" s="108">
        <f>G750</f>
        <v>5.9</v>
      </c>
      <c r="H749" s="108">
        <f>H750</f>
        <v>5.9</v>
      </c>
    </row>
    <row r="750" spans="1:8" s="31" customFormat="1" ht="42.75" customHeight="1" x14ac:dyDescent="0.25">
      <c r="A750" s="113" t="s">
        <v>402</v>
      </c>
      <c r="B750" s="107" t="s">
        <v>400</v>
      </c>
      <c r="C750" s="107" t="s">
        <v>55</v>
      </c>
      <c r="D750" s="107" t="s">
        <v>403</v>
      </c>
      <c r="E750" s="107" t="s">
        <v>58</v>
      </c>
      <c r="F750" s="108">
        <f t="shared" ref="F750:H757" si="141">F751</f>
        <v>5.9</v>
      </c>
      <c r="G750" s="108">
        <f t="shared" si="141"/>
        <v>5.9</v>
      </c>
      <c r="H750" s="108">
        <f t="shared" si="141"/>
        <v>5.9</v>
      </c>
    </row>
    <row r="751" spans="1:8" s="31" customFormat="1" ht="14.25" customHeight="1" x14ac:dyDescent="0.25">
      <c r="A751" s="113" t="s">
        <v>134</v>
      </c>
      <c r="B751" s="107" t="s">
        <v>400</v>
      </c>
      <c r="C751" s="107" t="s">
        <v>55</v>
      </c>
      <c r="D751" s="107" t="s">
        <v>404</v>
      </c>
      <c r="E751" s="107" t="s">
        <v>58</v>
      </c>
      <c r="F751" s="108">
        <f t="shared" si="141"/>
        <v>5.9</v>
      </c>
      <c r="G751" s="108">
        <f t="shared" si="141"/>
        <v>5.9</v>
      </c>
      <c r="H751" s="108">
        <f t="shared" si="141"/>
        <v>5.9</v>
      </c>
    </row>
    <row r="752" spans="1:8" s="31" customFormat="1" ht="27.75" customHeight="1" x14ac:dyDescent="0.25">
      <c r="A752" s="113" t="s">
        <v>77</v>
      </c>
      <c r="B752" s="107" t="s">
        <v>400</v>
      </c>
      <c r="C752" s="107" t="s">
        <v>55</v>
      </c>
      <c r="D752" s="107" t="s">
        <v>404</v>
      </c>
      <c r="E752" s="107" t="s">
        <v>78</v>
      </c>
      <c r="F752" s="108">
        <f t="shared" si="141"/>
        <v>5.9</v>
      </c>
      <c r="G752" s="108">
        <f t="shared" si="141"/>
        <v>5.9</v>
      </c>
      <c r="H752" s="108">
        <f t="shared" si="141"/>
        <v>5.9</v>
      </c>
    </row>
    <row r="753" spans="1:8" s="31" customFormat="1" ht="28.5" customHeight="1" x14ac:dyDescent="0.25">
      <c r="A753" s="113" t="s">
        <v>79</v>
      </c>
      <c r="B753" s="107" t="s">
        <v>400</v>
      </c>
      <c r="C753" s="107" t="s">
        <v>55</v>
      </c>
      <c r="D753" s="107" t="s">
        <v>404</v>
      </c>
      <c r="E753" s="107" t="s">
        <v>80</v>
      </c>
      <c r="F753" s="108">
        <v>5.9</v>
      </c>
      <c r="G753" s="108">
        <v>5.9</v>
      </c>
      <c r="H753" s="108">
        <v>5.9</v>
      </c>
    </row>
    <row r="754" spans="1:8" s="31" customFormat="1" ht="37.5" hidden="1" customHeight="1" x14ac:dyDescent="0.25">
      <c r="A754" s="113" t="s">
        <v>405</v>
      </c>
      <c r="B754" s="107" t="s">
        <v>400</v>
      </c>
      <c r="C754" s="107" t="s">
        <v>55</v>
      </c>
      <c r="D754" s="107" t="s">
        <v>406</v>
      </c>
      <c r="E754" s="107" t="s">
        <v>58</v>
      </c>
      <c r="F754" s="108">
        <f t="shared" si="141"/>
        <v>0</v>
      </c>
      <c r="G754" s="108">
        <f t="shared" si="141"/>
        <v>0</v>
      </c>
      <c r="H754" s="108">
        <f t="shared" si="141"/>
        <v>0</v>
      </c>
    </row>
    <row r="755" spans="1:8" s="31" customFormat="1" ht="24" hidden="1" customHeight="1" x14ac:dyDescent="0.25">
      <c r="A755" s="113" t="s">
        <v>407</v>
      </c>
      <c r="B755" s="107" t="s">
        <v>400</v>
      </c>
      <c r="C755" s="107" t="s">
        <v>55</v>
      </c>
      <c r="D755" s="107" t="s">
        <v>408</v>
      </c>
      <c r="E755" s="107" t="s">
        <v>58</v>
      </c>
      <c r="F755" s="108">
        <f t="shared" si="141"/>
        <v>0</v>
      </c>
      <c r="G755" s="108">
        <f t="shared" si="141"/>
        <v>0</v>
      </c>
      <c r="H755" s="108">
        <f t="shared" si="141"/>
        <v>0</v>
      </c>
    </row>
    <row r="756" spans="1:8" s="31" customFormat="1" ht="15" hidden="1" customHeight="1" x14ac:dyDescent="0.25">
      <c r="A756" s="113" t="s">
        <v>134</v>
      </c>
      <c r="B756" s="107" t="s">
        <v>400</v>
      </c>
      <c r="C756" s="107" t="s">
        <v>55</v>
      </c>
      <c r="D756" s="107" t="s">
        <v>409</v>
      </c>
      <c r="E756" s="107" t="s">
        <v>58</v>
      </c>
      <c r="F756" s="108">
        <f t="shared" si="141"/>
        <v>0</v>
      </c>
      <c r="G756" s="108">
        <f t="shared" si="141"/>
        <v>0</v>
      </c>
      <c r="H756" s="108">
        <f t="shared" si="141"/>
        <v>0</v>
      </c>
    </row>
    <row r="757" spans="1:8" s="31" customFormat="1" ht="30" hidden="1" customHeight="1" x14ac:dyDescent="0.25">
      <c r="A757" s="113" t="s">
        <v>77</v>
      </c>
      <c r="B757" s="107" t="s">
        <v>400</v>
      </c>
      <c r="C757" s="107" t="s">
        <v>55</v>
      </c>
      <c r="D757" s="107" t="s">
        <v>409</v>
      </c>
      <c r="E757" s="107" t="s">
        <v>78</v>
      </c>
      <c r="F757" s="108">
        <f t="shared" si="141"/>
        <v>0</v>
      </c>
      <c r="G757" s="108">
        <f t="shared" si="141"/>
        <v>0</v>
      </c>
      <c r="H757" s="108">
        <f t="shared" si="141"/>
        <v>0</v>
      </c>
    </row>
    <row r="758" spans="1:8" s="31" customFormat="1" ht="27.75" hidden="1" customHeight="1" x14ac:dyDescent="0.25">
      <c r="A758" s="113" t="s">
        <v>79</v>
      </c>
      <c r="B758" s="107" t="s">
        <v>400</v>
      </c>
      <c r="C758" s="107" t="s">
        <v>55</v>
      </c>
      <c r="D758" s="107" t="s">
        <v>409</v>
      </c>
      <c r="E758" s="107" t="s">
        <v>80</v>
      </c>
      <c r="F758" s="108">
        <f>5.9-5.9</f>
        <v>0</v>
      </c>
      <c r="G758" s="108">
        <f>5.9-5.9</f>
        <v>0</v>
      </c>
      <c r="H758" s="108">
        <f>5.9-5.9</f>
        <v>0</v>
      </c>
    </row>
    <row r="759" spans="1:8" s="31" customFormat="1" ht="40.5" customHeight="1" x14ac:dyDescent="0.25">
      <c r="A759" s="113" t="s">
        <v>794</v>
      </c>
      <c r="B759" s="107" t="s">
        <v>400</v>
      </c>
      <c r="C759" s="107" t="s">
        <v>55</v>
      </c>
      <c r="D759" s="107" t="s">
        <v>410</v>
      </c>
      <c r="E759" s="107" t="s">
        <v>58</v>
      </c>
      <c r="F759" s="108">
        <f>F760+F784</f>
        <v>5553.5999999999995</v>
      </c>
      <c r="G759" s="108">
        <f>G760+G784</f>
        <v>4958.8999999999996</v>
      </c>
      <c r="H759" s="108">
        <f>H760+H784</f>
        <v>4927.1999999999989</v>
      </c>
    </row>
    <row r="760" spans="1:8" s="31" customFormat="1" ht="27.75" customHeight="1" x14ac:dyDescent="0.25">
      <c r="A760" s="113" t="s">
        <v>411</v>
      </c>
      <c r="B760" s="107" t="s">
        <v>400</v>
      </c>
      <c r="C760" s="107" t="s">
        <v>55</v>
      </c>
      <c r="D760" s="107" t="s">
        <v>412</v>
      </c>
      <c r="E760" s="107" t="s">
        <v>58</v>
      </c>
      <c r="F760" s="108">
        <f>F761+F769+F778+F766</f>
        <v>4942.5999999999995</v>
      </c>
      <c r="G760" s="108">
        <f>G761+G778+G769+G766</f>
        <v>4660.5</v>
      </c>
      <c r="H760" s="108">
        <f>H761+H778+H769+H766</f>
        <v>4628.7999999999993</v>
      </c>
    </row>
    <row r="761" spans="1:8" s="31" customFormat="1" ht="27.75" customHeight="1" x14ac:dyDescent="0.25">
      <c r="A761" s="113" t="s">
        <v>190</v>
      </c>
      <c r="B761" s="107" t="s">
        <v>400</v>
      </c>
      <c r="C761" s="107" t="s">
        <v>55</v>
      </c>
      <c r="D761" s="107" t="s">
        <v>413</v>
      </c>
      <c r="E761" s="107" t="s">
        <v>58</v>
      </c>
      <c r="F761" s="108">
        <f>F762+F765</f>
        <v>3850.7</v>
      </c>
      <c r="G761" s="108">
        <f>G762+G764</f>
        <v>3478</v>
      </c>
      <c r="H761" s="108">
        <f>H762+H764</f>
        <v>3591.6</v>
      </c>
    </row>
    <row r="762" spans="1:8" s="31" customFormat="1" ht="68.25" customHeight="1" x14ac:dyDescent="0.25">
      <c r="A762" s="113" t="s">
        <v>67</v>
      </c>
      <c r="B762" s="107" t="s">
        <v>400</v>
      </c>
      <c r="C762" s="107" t="s">
        <v>55</v>
      </c>
      <c r="D762" s="107" t="s">
        <v>413</v>
      </c>
      <c r="E762" s="107" t="s">
        <v>68</v>
      </c>
      <c r="F762" s="108">
        <f>F763</f>
        <v>3185.9</v>
      </c>
      <c r="G762" s="108">
        <f>G763</f>
        <v>3478</v>
      </c>
      <c r="H762" s="108">
        <f>H763</f>
        <v>3591.6</v>
      </c>
    </row>
    <row r="763" spans="1:8" s="31" customFormat="1" ht="19.5" customHeight="1" x14ac:dyDescent="0.25">
      <c r="A763" s="113" t="s">
        <v>192</v>
      </c>
      <c r="B763" s="107" t="s">
        <v>400</v>
      </c>
      <c r="C763" s="107" t="s">
        <v>55</v>
      </c>
      <c r="D763" s="107" t="s">
        <v>413</v>
      </c>
      <c r="E763" s="107" t="s">
        <v>193</v>
      </c>
      <c r="F763" s="108">
        <v>3185.9</v>
      </c>
      <c r="G763" s="108">
        <v>3478</v>
      </c>
      <c r="H763" s="108">
        <v>3591.6</v>
      </c>
    </row>
    <row r="764" spans="1:8" s="31" customFormat="1" ht="30" customHeight="1" x14ac:dyDescent="0.25">
      <c r="A764" s="113" t="s">
        <v>77</v>
      </c>
      <c r="B764" s="107" t="s">
        <v>400</v>
      </c>
      <c r="C764" s="107" t="s">
        <v>55</v>
      </c>
      <c r="D764" s="107" t="s">
        <v>413</v>
      </c>
      <c r="E764" s="107" t="s">
        <v>78</v>
      </c>
      <c r="F764" s="108">
        <f>F765</f>
        <v>664.8</v>
      </c>
      <c r="G764" s="108">
        <f>G765</f>
        <v>0</v>
      </c>
      <c r="H764" s="108">
        <f>H765</f>
        <v>0</v>
      </c>
    </row>
    <row r="765" spans="1:8" s="31" customFormat="1" ht="30.75" customHeight="1" x14ac:dyDescent="0.25">
      <c r="A765" s="113" t="s">
        <v>79</v>
      </c>
      <c r="B765" s="107" t="s">
        <v>400</v>
      </c>
      <c r="C765" s="107" t="s">
        <v>55</v>
      </c>
      <c r="D765" s="107" t="s">
        <v>413</v>
      </c>
      <c r="E765" s="107" t="s">
        <v>80</v>
      </c>
      <c r="F765" s="108">
        <v>664.8</v>
      </c>
      <c r="G765" s="108">
        <v>0</v>
      </c>
      <c r="H765" s="108">
        <v>0</v>
      </c>
    </row>
    <row r="766" spans="1:8" s="31" customFormat="1" ht="58.5" customHeight="1" x14ac:dyDescent="0.25">
      <c r="A766" s="113" t="s">
        <v>688</v>
      </c>
      <c r="B766" s="107" t="s">
        <v>400</v>
      </c>
      <c r="C766" s="107" t="s">
        <v>55</v>
      </c>
      <c r="D766" s="107" t="s">
        <v>730</v>
      </c>
      <c r="E766" s="107" t="s">
        <v>58</v>
      </c>
      <c r="F766" s="108">
        <f>F767</f>
        <v>161.69999999999999</v>
      </c>
      <c r="G766" s="108">
        <f t="shared" ref="G766:H767" si="142">G767</f>
        <v>184.3</v>
      </c>
      <c r="H766" s="108">
        <f t="shared" si="142"/>
        <v>198</v>
      </c>
    </row>
    <row r="767" spans="1:8" s="31" customFormat="1" ht="72" customHeight="1" x14ac:dyDescent="0.25">
      <c r="A767" s="113" t="s">
        <v>67</v>
      </c>
      <c r="B767" s="107" t="s">
        <v>400</v>
      </c>
      <c r="C767" s="107" t="s">
        <v>55</v>
      </c>
      <c r="D767" s="107" t="s">
        <v>730</v>
      </c>
      <c r="E767" s="107" t="s">
        <v>68</v>
      </c>
      <c r="F767" s="108">
        <f>F768</f>
        <v>161.69999999999999</v>
      </c>
      <c r="G767" s="108">
        <f t="shared" si="142"/>
        <v>184.3</v>
      </c>
      <c r="H767" s="108">
        <f t="shared" si="142"/>
        <v>198</v>
      </c>
    </row>
    <row r="768" spans="1:8" s="31" customFormat="1" ht="27" customHeight="1" x14ac:dyDescent="0.25">
      <c r="A768" s="113" t="s">
        <v>192</v>
      </c>
      <c r="B768" s="107" t="s">
        <v>400</v>
      </c>
      <c r="C768" s="107" t="s">
        <v>55</v>
      </c>
      <c r="D768" s="107" t="s">
        <v>730</v>
      </c>
      <c r="E768" s="107" t="s">
        <v>193</v>
      </c>
      <c r="F768" s="108">
        <v>161.69999999999999</v>
      </c>
      <c r="G768" s="108">
        <v>184.3</v>
      </c>
      <c r="H768" s="108">
        <v>198</v>
      </c>
    </row>
    <row r="769" spans="1:8" s="31" customFormat="1" ht="53.25" customHeight="1" x14ac:dyDescent="0.25">
      <c r="A769" s="113" t="s">
        <v>726</v>
      </c>
      <c r="B769" s="107" t="s">
        <v>400</v>
      </c>
      <c r="C769" s="107" t="s">
        <v>55</v>
      </c>
      <c r="D769" s="107" t="s">
        <v>729</v>
      </c>
      <c r="E769" s="107" t="s">
        <v>58</v>
      </c>
      <c r="F769" s="108">
        <f t="shared" ref="F769:H770" si="143">F770</f>
        <v>485</v>
      </c>
      <c r="G769" s="108">
        <f t="shared" si="143"/>
        <v>553</v>
      </c>
      <c r="H769" s="108">
        <f t="shared" si="143"/>
        <v>594</v>
      </c>
    </row>
    <row r="770" spans="1:8" s="31" customFormat="1" ht="25.5" customHeight="1" x14ac:dyDescent="0.25">
      <c r="A770" s="113" t="s">
        <v>67</v>
      </c>
      <c r="B770" s="107" t="s">
        <v>400</v>
      </c>
      <c r="C770" s="107" t="s">
        <v>55</v>
      </c>
      <c r="D770" s="107" t="s">
        <v>729</v>
      </c>
      <c r="E770" s="107" t="s">
        <v>68</v>
      </c>
      <c r="F770" s="108">
        <f t="shared" si="143"/>
        <v>485</v>
      </c>
      <c r="G770" s="108">
        <f t="shared" si="143"/>
        <v>553</v>
      </c>
      <c r="H770" s="108">
        <f t="shared" si="143"/>
        <v>594</v>
      </c>
    </row>
    <row r="771" spans="1:8" s="31" customFormat="1" ht="15.75" customHeight="1" x14ac:dyDescent="0.25">
      <c r="A771" s="113" t="s">
        <v>192</v>
      </c>
      <c r="B771" s="107" t="s">
        <v>400</v>
      </c>
      <c r="C771" s="107" t="s">
        <v>55</v>
      </c>
      <c r="D771" s="107" t="s">
        <v>729</v>
      </c>
      <c r="E771" s="107" t="s">
        <v>193</v>
      </c>
      <c r="F771" s="108">
        <v>485</v>
      </c>
      <c r="G771" s="108">
        <v>553</v>
      </c>
      <c r="H771" s="108">
        <v>594</v>
      </c>
    </row>
    <row r="772" spans="1:8" s="31" customFormat="1" ht="42.75" hidden="1" customHeight="1" x14ac:dyDescent="0.25">
      <c r="A772" s="113" t="s">
        <v>642</v>
      </c>
      <c r="B772" s="107" t="s">
        <v>400</v>
      </c>
      <c r="C772" s="107" t="s">
        <v>55</v>
      </c>
      <c r="D772" s="107" t="s">
        <v>680</v>
      </c>
      <c r="E772" s="107" t="s">
        <v>58</v>
      </c>
      <c r="F772" s="108">
        <f>F773+F775</f>
        <v>0</v>
      </c>
      <c r="G772" s="108">
        <v>0</v>
      </c>
      <c r="H772" s="108">
        <v>0</v>
      </c>
    </row>
    <row r="773" spans="1:8" s="31" customFormat="1" ht="30" hidden="1" customHeight="1" x14ac:dyDescent="0.25">
      <c r="A773" s="113" t="s">
        <v>77</v>
      </c>
      <c r="B773" s="107" t="s">
        <v>400</v>
      </c>
      <c r="C773" s="107" t="s">
        <v>55</v>
      </c>
      <c r="D773" s="107" t="s">
        <v>680</v>
      </c>
      <c r="E773" s="107" t="s">
        <v>78</v>
      </c>
      <c r="F773" s="108">
        <f>F774</f>
        <v>0</v>
      </c>
      <c r="G773" s="108">
        <v>0</v>
      </c>
      <c r="H773" s="108">
        <v>0</v>
      </c>
    </row>
    <row r="774" spans="1:8" s="31" customFormat="1" ht="29.25" hidden="1" customHeight="1" x14ac:dyDescent="0.25">
      <c r="A774" s="113" t="s">
        <v>79</v>
      </c>
      <c r="B774" s="107" t="s">
        <v>400</v>
      </c>
      <c r="C774" s="107" t="s">
        <v>55</v>
      </c>
      <c r="D774" s="107" t="s">
        <v>680</v>
      </c>
      <c r="E774" s="107" t="s">
        <v>80</v>
      </c>
      <c r="F774" s="108"/>
      <c r="G774" s="108"/>
      <c r="H774" s="108"/>
    </row>
    <row r="775" spans="1:8" s="31" customFormat="1" ht="18.75" hidden="1" customHeight="1" x14ac:dyDescent="0.25">
      <c r="A775" s="113" t="s">
        <v>81</v>
      </c>
      <c r="B775" s="107" t="s">
        <v>400</v>
      </c>
      <c r="C775" s="107" t="s">
        <v>55</v>
      </c>
      <c r="D775" s="107" t="s">
        <v>680</v>
      </c>
      <c r="E775" s="107" t="s">
        <v>82</v>
      </c>
      <c r="F775" s="108">
        <f>F776</f>
        <v>0</v>
      </c>
      <c r="G775" s="108">
        <v>0</v>
      </c>
      <c r="H775" s="108">
        <v>0</v>
      </c>
    </row>
    <row r="776" spans="1:8" s="31" customFormat="1" ht="21.75" hidden="1" customHeight="1" x14ac:dyDescent="0.25">
      <c r="A776" s="113" t="s">
        <v>83</v>
      </c>
      <c r="B776" s="107" t="s">
        <v>400</v>
      </c>
      <c r="C776" s="107" t="s">
        <v>55</v>
      </c>
      <c r="D776" s="107" t="s">
        <v>680</v>
      </c>
      <c r="E776" s="107" t="s">
        <v>84</v>
      </c>
      <c r="F776" s="108"/>
      <c r="G776" s="108"/>
      <c r="H776" s="108"/>
    </row>
    <row r="777" spans="1:8" s="31" customFormat="1" ht="29.25" hidden="1" customHeight="1" x14ac:dyDescent="0.25">
      <c r="A777" s="113"/>
      <c r="B777" s="107"/>
      <c r="C777" s="107"/>
      <c r="D777" s="107"/>
      <c r="E777" s="107"/>
      <c r="F777" s="108"/>
      <c r="G777" s="108"/>
      <c r="H777" s="108"/>
    </row>
    <row r="778" spans="1:8" s="31" customFormat="1" ht="54" customHeight="1" x14ac:dyDescent="0.25">
      <c r="A778" s="113" t="s">
        <v>188</v>
      </c>
      <c r="B778" s="107" t="s">
        <v>400</v>
      </c>
      <c r="C778" s="107" t="s">
        <v>55</v>
      </c>
      <c r="D778" s="107" t="s">
        <v>414</v>
      </c>
      <c r="E778" s="107" t="s">
        <v>58</v>
      </c>
      <c r="F778" s="108">
        <f t="shared" ref="F778:H779" si="144">F779</f>
        <v>445.2</v>
      </c>
      <c r="G778" s="108">
        <f t="shared" si="144"/>
        <v>445.2</v>
      </c>
      <c r="H778" s="108">
        <f t="shared" si="144"/>
        <v>245.2</v>
      </c>
    </row>
    <row r="779" spans="1:8" s="31" customFormat="1" ht="15" customHeight="1" x14ac:dyDescent="0.25">
      <c r="A779" s="113" t="s">
        <v>81</v>
      </c>
      <c r="B779" s="107" t="s">
        <v>400</v>
      </c>
      <c r="C779" s="107" t="s">
        <v>55</v>
      </c>
      <c r="D779" s="107" t="s">
        <v>414</v>
      </c>
      <c r="E779" s="107" t="s">
        <v>82</v>
      </c>
      <c r="F779" s="108">
        <f t="shared" si="144"/>
        <v>445.2</v>
      </c>
      <c r="G779" s="108">
        <f t="shared" si="144"/>
        <v>445.2</v>
      </c>
      <c r="H779" s="108">
        <f t="shared" si="144"/>
        <v>245.2</v>
      </c>
    </row>
    <row r="780" spans="1:8" s="31" customFormat="1" ht="15" customHeight="1" x14ac:dyDescent="0.25">
      <c r="A780" s="113" t="s">
        <v>83</v>
      </c>
      <c r="B780" s="107" t="s">
        <v>400</v>
      </c>
      <c r="C780" s="107" t="s">
        <v>55</v>
      </c>
      <c r="D780" s="107" t="s">
        <v>414</v>
      </c>
      <c r="E780" s="107" t="s">
        <v>84</v>
      </c>
      <c r="F780" s="108">
        <v>445.2</v>
      </c>
      <c r="G780" s="108">
        <v>445.2</v>
      </c>
      <c r="H780" s="108">
        <f>445.2-200</f>
        <v>245.2</v>
      </c>
    </row>
    <row r="781" spans="1:8" s="31" customFormat="1" ht="30.75" hidden="1" customHeight="1" x14ac:dyDescent="0.25">
      <c r="A781" s="113" t="s">
        <v>678</v>
      </c>
      <c r="B781" s="107" t="s">
        <v>400</v>
      </c>
      <c r="C781" s="107" t="s">
        <v>55</v>
      </c>
      <c r="D781" s="107" t="s">
        <v>679</v>
      </c>
      <c r="E781" s="107" t="s">
        <v>58</v>
      </c>
      <c r="F781" s="121">
        <f>F782</f>
        <v>0</v>
      </c>
      <c r="G781" s="108">
        <v>0</v>
      </c>
      <c r="H781" s="108">
        <v>0</v>
      </c>
    </row>
    <row r="782" spans="1:8" s="31" customFormat="1" ht="33" hidden="1" customHeight="1" x14ac:dyDescent="0.25">
      <c r="A782" s="113" t="s">
        <v>77</v>
      </c>
      <c r="B782" s="107" t="s">
        <v>400</v>
      </c>
      <c r="C782" s="107" t="s">
        <v>55</v>
      </c>
      <c r="D782" s="107" t="s">
        <v>679</v>
      </c>
      <c r="E782" s="107" t="s">
        <v>78</v>
      </c>
      <c r="F782" s="108">
        <f>F783</f>
        <v>0</v>
      </c>
      <c r="G782" s="108">
        <v>0</v>
      </c>
      <c r="H782" s="108">
        <v>0</v>
      </c>
    </row>
    <row r="783" spans="1:8" s="31" customFormat="1" ht="30.75" hidden="1" customHeight="1" x14ac:dyDescent="0.25">
      <c r="A783" s="113" t="s">
        <v>79</v>
      </c>
      <c r="B783" s="107" t="s">
        <v>400</v>
      </c>
      <c r="C783" s="107" t="s">
        <v>55</v>
      </c>
      <c r="D783" s="107" t="s">
        <v>679</v>
      </c>
      <c r="E783" s="107" t="s">
        <v>80</v>
      </c>
      <c r="F783" s="108"/>
      <c r="G783" s="108"/>
      <c r="H783" s="108"/>
    </row>
    <row r="784" spans="1:8" s="31" customFormat="1" ht="41.25" customHeight="1" x14ac:dyDescent="0.25">
      <c r="A784" s="113" t="s">
        <v>415</v>
      </c>
      <c r="B784" s="107" t="s">
        <v>400</v>
      </c>
      <c r="C784" s="107" t="s">
        <v>55</v>
      </c>
      <c r="D784" s="107" t="s">
        <v>416</v>
      </c>
      <c r="E784" s="107" t="s">
        <v>58</v>
      </c>
      <c r="F784" s="108">
        <f t="shared" ref="F784:H786" si="145">F785</f>
        <v>611</v>
      </c>
      <c r="G784" s="108">
        <f t="shared" si="145"/>
        <v>298.39999999999998</v>
      </c>
      <c r="H784" s="108">
        <f t="shared" si="145"/>
        <v>298.39999999999998</v>
      </c>
    </row>
    <row r="785" spans="1:8" s="31" customFormat="1" ht="27.75" customHeight="1" x14ac:dyDescent="0.25">
      <c r="A785" s="113" t="s">
        <v>190</v>
      </c>
      <c r="B785" s="107" t="s">
        <v>400</v>
      </c>
      <c r="C785" s="107" t="s">
        <v>55</v>
      </c>
      <c r="D785" s="107" t="s">
        <v>417</v>
      </c>
      <c r="E785" s="107" t="s">
        <v>58</v>
      </c>
      <c r="F785" s="108">
        <f t="shared" si="145"/>
        <v>611</v>
      </c>
      <c r="G785" s="108">
        <f t="shared" si="145"/>
        <v>298.39999999999998</v>
      </c>
      <c r="H785" s="108">
        <f t="shared" si="145"/>
        <v>298.39999999999998</v>
      </c>
    </row>
    <row r="786" spans="1:8" s="31" customFormat="1" ht="28.5" customHeight="1" x14ac:dyDescent="0.25">
      <c r="A786" s="113" t="s">
        <v>77</v>
      </c>
      <c r="B786" s="107" t="s">
        <v>400</v>
      </c>
      <c r="C786" s="107" t="s">
        <v>55</v>
      </c>
      <c r="D786" s="107" t="s">
        <v>417</v>
      </c>
      <c r="E786" s="107" t="s">
        <v>78</v>
      </c>
      <c r="F786" s="108">
        <f t="shared" si="145"/>
        <v>611</v>
      </c>
      <c r="G786" s="108">
        <f t="shared" si="145"/>
        <v>298.39999999999998</v>
      </c>
      <c r="H786" s="108">
        <f t="shared" si="145"/>
        <v>298.39999999999998</v>
      </c>
    </row>
    <row r="787" spans="1:8" s="31" customFormat="1" ht="30.75" customHeight="1" x14ac:dyDescent="0.25">
      <c r="A787" s="113" t="s">
        <v>79</v>
      </c>
      <c r="B787" s="107" t="s">
        <v>400</v>
      </c>
      <c r="C787" s="107" t="s">
        <v>55</v>
      </c>
      <c r="D787" s="107" t="s">
        <v>417</v>
      </c>
      <c r="E787" s="107" t="s">
        <v>80</v>
      </c>
      <c r="F787" s="108">
        <v>611</v>
      </c>
      <c r="G787" s="108">
        <f>398.4-100</f>
        <v>298.39999999999998</v>
      </c>
      <c r="H787" s="108">
        <v>298.39999999999998</v>
      </c>
    </row>
    <row r="788" spans="1:8" s="31" customFormat="1" ht="30.75" hidden="1" customHeight="1" x14ac:dyDescent="0.25">
      <c r="A788" s="113"/>
      <c r="B788" s="107"/>
      <c r="C788" s="107"/>
      <c r="D788" s="107"/>
      <c r="E788" s="107"/>
      <c r="F788" s="108"/>
      <c r="G788" s="108"/>
      <c r="H788" s="108"/>
    </row>
    <row r="789" spans="1:8" s="31" customFormat="1" ht="30.75" hidden="1" customHeight="1" x14ac:dyDescent="0.25">
      <c r="A789" s="113"/>
      <c r="B789" s="107"/>
      <c r="C789" s="107"/>
      <c r="D789" s="107"/>
      <c r="E789" s="107"/>
      <c r="F789" s="108"/>
      <c r="G789" s="108"/>
      <c r="H789" s="108"/>
    </row>
    <row r="790" spans="1:8" s="31" customFormat="1" ht="30.75" hidden="1" customHeight="1" x14ac:dyDescent="0.25">
      <c r="A790" s="113"/>
      <c r="B790" s="107"/>
      <c r="C790" s="107"/>
      <c r="D790" s="107"/>
      <c r="E790" s="107"/>
      <c r="F790" s="108"/>
      <c r="G790" s="108"/>
      <c r="H790" s="108"/>
    </row>
    <row r="791" spans="1:8" s="31" customFormat="1" ht="59.25" customHeight="1" x14ac:dyDescent="0.25">
      <c r="A791" s="113" t="s">
        <v>157</v>
      </c>
      <c r="B791" s="107" t="s">
        <v>400</v>
      </c>
      <c r="C791" s="107" t="s">
        <v>55</v>
      </c>
      <c r="D791" s="107" t="s">
        <v>158</v>
      </c>
      <c r="E791" s="107" t="s">
        <v>58</v>
      </c>
      <c r="F791" s="108">
        <f>F792</f>
        <v>83.6</v>
      </c>
      <c r="G791" s="108">
        <f t="shared" ref="G791:H795" si="146">G792</f>
        <v>0</v>
      </c>
      <c r="H791" s="108">
        <f t="shared" si="146"/>
        <v>0</v>
      </c>
    </row>
    <row r="792" spans="1:8" s="31" customFormat="1" ht="40.5" customHeight="1" x14ac:dyDescent="0.25">
      <c r="A792" s="113" t="s">
        <v>159</v>
      </c>
      <c r="B792" s="107" t="s">
        <v>400</v>
      </c>
      <c r="C792" s="107" t="s">
        <v>55</v>
      </c>
      <c r="D792" s="107" t="s">
        <v>160</v>
      </c>
      <c r="E792" s="107" t="s">
        <v>58</v>
      </c>
      <c r="F792" s="108">
        <f>F793</f>
        <v>83.6</v>
      </c>
      <c r="G792" s="108">
        <f t="shared" si="146"/>
        <v>0</v>
      </c>
      <c r="H792" s="108">
        <f t="shared" si="146"/>
        <v>0</v>
      </c>
    </row>
    <row r="793" spans="1:8" s="31" customFormat="1" ht="42" customHeight="1" x14ac:dyDescent="0.25">
      <c r="A793" s="113" t="s">
        <v>795</v>
      </c>
      <c r="B793" s="107" t="s">
        <v>400</v>
      </c>
      <c r="C793" s="107" t="s">
        <v>55</v>
      </c>
      <c r="D793" s="107" t="s">
        <v>162</v>
      </c>
      <c r="E793" s="107" t="s">
        <v>58</v>
      </c>
      <c r="F793" s="108">
        <f>F794</f>
        <v>83.6</v>
      </c>
      <c r="G793" s="108">
        <f t="shared" si="146"/>
        <v>0</v>
      </c>
      <c r="H793" s="108">
        <f t="shared" si="146"/>
        <v>0</v>
      </c>
    </row>
    <row r="794" spans="1:8" s="31" customFormat="1" ht="15.75" customHeight="1" x14ac:dyDescent="0.25">
      <c r="A794" s="113" t="s">
        <v>134</v>
      </c>
      <c r="B794" s="107" t="s">
        <v>400</v>
      </c>
      <c r="C794" s="107" t="s">
        <v>55</v>
      </c>
      <c r="D794" s="107" t="s">
        <v>163</v>
      </c>
      <c r="E794" s="107" t="s">
        <v>58</v>
      </c>
      <c r="F794" s="108">
        <f>F795</f>
        <v>83.6</v>
      </c>
      <c r="G794" s="108">
        <f t="shared" si="146"/>
        <v>0</v>
      </c>
      <c r="H794" s="108">
        <f t="shared" si="146"/>
        <v>0</v>
      </c>
    </row>
    <row r="795" spans="1:8" s="31" customFormat="1" ht="27" customHeight="1" x14ac:dyDescent="0.25">
      <c r="A795" s="113" t="s">
        <v>77</v>
      </c>
      <c r="B795" s="107" t="s">
        <v>400</v>
      </c>
      <c r="C795" s="107" t="s">
        <v>55</v>
      </c>
      <c r="D795" s="107" t="s">
        <v>163</v>
      </c>
      <c r="E795" s="107" t="s">
        <v>78</v>
      </c>
      <c r="F795" s="108">
        <f>F796</f>
        <v>83.6</v>
      </c>
      <c r="G795" s="108">
        <f t="shared" si="146"/>
        <v>0</v>
      </c>
      <c r="H795" s="108">
        <f t="shared" si="146"/>
        <v>0</v>
      </c>
    </row>
    <row r="796" spans="1:8" s="31" customFormat="1" ht="27.75" customHeight="1" x14ac:dyDescent="0.25">
      <c r="A796" s="113" t="s">
        <v>79</v>
      </c>
      <c r="B796" s="107" t="s">
        <v>400</v>
      </c>
      <c r="C796" s="107" t="s">
        <v>55</v>
      </c>
      <c r="D796" s="107" t="s">
        <v>163</v>
      </c>
      <c r="E796" s="107" t="s">
        <v>80</v>
      </c>
      <c r="F796" s="108">
        <v>83.6</v>
      </c>
      <c r="G796" s="108">
        <v>0</v>
      </c>
      <c r="H796" s="108">
        <v>0</v>
      </c>
    </row>
    <row r="797" spans="1:8" s="31" customFormat="1" ht="58.5" customHeight="1" x14ac:dyDescent="0.25">
      <c r="A797" s="113" t="s">
        <v>749</v>
      </c>
      <c r="B797" s="107" t="s">
        <v>400</v>
      </c>
      <c r="C797" s="107" t="s">
        <v>55</v>
      </c>
      <c r="D797" s="107" t="s">
        <v>746</v>
      </c>
      <c r="E797" s="107" t="s">
        <v>58</v>
      </c>
      <c r="F797" s="108">
        <v>0</v>
      </c>
      <c r="G797" s="108">
        <f>G798</f>
        <v>77.2</v>
      </c>
      <c r="H797" s="108">
        <v>0</v>
      </c>
    </row>
    <row r="798" spans="1:8" s="31" customFormat="1" ht="27.75" customHeight="1" x14ac:dyDescent="0.25">
      <c r="A798" s="113" t="s">
        <v>134</v>
      </c>
      <c r="B798" s="107" t="s">
        <v>400</v>
      </c>
      <c r="C798" s="107" t="s">
        <v>55</v>
      </c>
      <c r="D798" s="107" t="s">
        <v>747</v>
      </c>
      <c r="E798" s="107" t="s">
        <v>58</v>
      </c>
      <c r="F798" s="108">
        <v>0</v>
      </c>
      <c r="G798" s="108">
        <f>G799</f>
        <v>77.2</v>
      </c>
      <c r="H798" s="108">
        <v>0</v>
      </c>
    </row>
    <row r="799" spans="1:8" s="31" customFormat="1" ht="27.75" customHeight="1" x14ac:dyDescent="0.25">
      <c r="A799" s="113" t="s">
        <v>77</v>
      </c>
      <c r="B799" s="107" t="s">
        <v>400</v>
      </c>
      <c r="C799" s="107" t="s">
        <v>55</v>
      </c>
      <c r="D799" s="107" t="s">
        <v>747</v>
      </c>
      <c r="E799" s="107" t="s">
        <v>78</v>
      </c>
      <c r="F799" s="108">
        <v>0</v>
      </c>
      <c r="G799" s="108">
        <f>G800</f>
        <v>77.2</v>
      </c>
      <c r="H799" s="108">
        <v>0</v>
      </c>
    </row>
    <row r="800" spans="1:8" s="31" customFormat="1" ht="27.75" customHeight="1" x14ac:dyDescent="0.25">
      <c r="A800" s="113" t="s">
        <v>79</v>
      </c>
      <c r="B800" s="107" t="s">
        <v>400</v>
      </c>
      <c r="C800" s="107" t="s">
        <v>55</v>
      </c>
      <c r="D800" s="107" t="s">
        <v>747</v>
      </c>
      <c r="E800" s="107" t="s">
        <v>80</v>
      </c>
      <c r="F800" s="108">
        <v>0</v>
      </c>
      <c r="G800" s="108">
        <v>77.2</v>
      </c>
      <c r="H800" s="108">
        <v>0</v>
      </c>
    </row>
    <row r="801" spans="1:8" s="31" customFormat="1" ht="15" x14ac:dyDescent="0.25">
      <c r="A801" s="113" t="s">
        <v>418</v>
      </c>
      <c r="B801" s="107" t="s">
        <v>419</v>
      </c>
      <c r="C801" s="107" t="s">
        <v>56</v>
      </c>
      <c r="D801" s="107" t="s">
        <v>57</v>
      </c>
      <c r="E801" s="107" t="s">
        <v>58</v>
      </c>
      <c r="F801" s="108">
        <f>F802+F807+F815</f>
        <v>561.6</v>
      </c>
      <c r="G801" s="108">
        <f>G802+G807+G815</f>
        <v>526.20000000000005</v>
      </c>
      <c r="H801" s="108">
        <f>H802+H807+H815</f>
        <v>505.1</v>
      </c>
    </row>
    <row r="802" spans="1:8" s="31" customFormat="1" ht="15" hidden="1" x14ac:dyDescent="0.25">
      <c r="A802" s="113" t="s">
        <v>420</v>
      </c>
      <c r="B802" s="107" t="s">
        <v>419</v>
      </c>
      <c r="C802" s="107" t="s">
        <v>55</v>
      </c>
      <c r="D802" s="107" t="s">
        <v>57</v>
      </c>
      <c r="E802" s="107" t="s">
        <v>58</v>
      </c>
      <c r="F802" s="108">
        <f t="shared" ref="F802:H805" si="147">F803</f>
        <v>0</v>
      </c>
      <c r="G802" s="108">
        <f t="shared" si="147"/>
        <v>0</v>
      </c>
      <c r="H802" s="108">
        <f t="shared" si="147"/>
        <v>0</v>
      </c>
    </row>
    <row r="803" spans="1:8" s="33" customFormat="1" ht="26.25" hidden="1" x14ac:dyDescent="0.25">
      <c r="A803" s="113" t="s">
        <v>289</v>
      </c>
      <c r="B803" s="107" t="s">
        <v>419</v>
      </c>
      <c r="C803" s="107" t="s">
        <v>55</v>
      </c>
      <c r="D803" s="107" t="s">
        <v>290</v>
      </c>
      <c r="E803" s="107" t="s">
        <v>58</v>
      </c>
      <c r="F803" s="108">
        <f t="shared" si="147"/>
        <v>0</v>
      </c>
      <c r="G803" s="108">
        <f t="shared" si="147"/>
        <v>0</v>
      </c>
      <c r="H803" s="108">
        <f t="shared" si="147"/>
        <v>0</v>
      </c>
    </row>
    <row r="804" spans="1:8" s="33" customFormat="1" ht="15" hidden="1" x14ac:dyDescent="0.25">
      <c r="A804" s="113" t="s">
        <v>421</v>
      </c>
      <c r="B804" s="107" t="s">
        <v>419</v>
      </c>
      <c r="C804" s="107" t="s">
        <v>55</v>
      </c>
      <c r="D804" s="107" t="s">
        <v>422</v>
      </c>
      <c r="E804" s="107" t="s">
        <v>58</v>
      </c>
      <c r="F804" s="108">
        <f t="shared" si="147"/>
        <v>0</v>
      </c>
      <c r="G804" s="108">
        <f t="shared" si="147"/>
        <v>0</v>
      </c>
      <c r="H804" s="108">
        <f t="shared" si="147"/>
        <v>0</v>
      </c>
    </row>
    <row r="805" spans="1:8" s="32" customFormat="1" ht="21" hidden="1" customHeight="1" x14ac:dyDescent="0.25">
      <c r="A805" s="113" t="s">
        <v>423</v>
      </c>
      <c r="B805" s="107" t="s">
        <v>419</v>
      </c>
      <c r="C805" s="107" t="s">
        <v>55</v>
      </c>
      <c r="D805" s="107" t="s">
        <v>422</v>
      </c>
      <c r="E805" s="107" t="s">
        <v>424</v>
      </c>
      <c r="F805" s="108">
        <f t="shared" si="147"/>
        <v>0</v>
      </c>
      <c r="G805" s="108">
        <f t="shared" si="147"/>
        <v>0</v>
      </c>
      <c r="H805" s="108">
        <f t="shared" si="147"/>
        <v>0</v>
      </c>
    </row>
    <row r="806" spans="1:8" s="32" customFormat="1" ht="26.25" hidden="1" x14ac:dyDescent="0.25">
      <c r="A806" s="113" t="s">
        <v>425</v>
      </c>
      <c r="B806" s="107" t="s">
        <v>419</v>
      </c>
      <c r="C806" s="107" t="s">
        <v>55</v>
      </c>
      <c r="D806" s="107" t="s">
        <v>422</v>
      </c>
      <c r="E806" s="107" t="s">
        <v>426</v>
      </c>
      <c r="F806" s="108"/>
      <c r="G806" s="108"/>
      <c r="H806" s="108"/>
    </row>
    <row r="807" spans="1:8" s="32" customFormat="1" ht="15" x14ac:dyDescent="0.25">
      <c r="A807" s="113" t="s">
        <v>427</v>
      </c>
      <c r="B807" s="107" t="s">
        <v>419</v>
      </c>
      <c r="C807" s="107" t="s">
        <v>196</v>
      </c>
      <c r="D807" s="107" t="s">
        <v>57</v>
      </c>
      <c r="E807" s="107" t="s">
        <v>58</v>
      </c>
      <c r="F807" s="108">
        <f t="shared" ref="F807:G808" si="148">F808</f>
        <v>174.79999999999998</v>
      </c>
      <c r="G807" s="108">
        <f t="shared" si="148"/>
        <v>181.3</v>
      </c>
      <c r="H807" s="108">
        <f>H808</f>
        <v>188</v>
      </c>
    </row>
    <row r="808" spans="1:8" s="31" customFormat="1" ht="26.25" x14ac:dyDescent="0.25">
      <c r="A808" s="113" t="s">
        <v>289</v>
      </c>
      <c r="B808" s="107" t="s">
        <v>419</v>
      </c>
      <c r="C808" s="107" t="s">
        <v>196</v>
      </c>
      <c r="D808" s="107" t="s">
        <v>290</v>
      </c>
      <c r="E808" s="107" t="s">
        <v>58</v>
      </c>
      <c r="F808" s="108">
        <f t="shared" si="148"/>
        <v>174.79999999999998</v>
      </c>
      <c r="G808" s="108">
        <f t="shared" si="148"/>
        <v>181.3</v>
      </c>
      <c r="H808" s="108">
        <f>H809</f>
        <v>188</v>
      </c>
    </row>
    <row r="809" spans="1:8" s="33" customFormat="1" ht="55.5" customHeight="1" x14ac:dyDescent="0.25">
      <c r="A809" s="113" t="s">
        <v>812</v>
      </c>
      <c r="B809" s="107" t="s">
        <v>419</v>
      </c>
      <c r="C809" s="107" t="s">
        <v>196</v>
      </c>
      <c r="D809" s="107" t="s">
        <v>428</v>
      </c>
      <c r="E809" s="107" t="s">
        <v>58</v>
      </c>
      <c r="F809" s="108">
        <f>F811+F813</f>
        <v>174.79999999999998</v>
      </c>
      <c r="G809" s="108">
        <f>G811+G813</f>
        <v>181.3</v>
      </c>
      <c r="H809" s="108">
        <f>H810+H812</f>
        <v>188</v>
      </c>
    </row>
    <row r="810" spans="1:8" s="33" customFormat="1" ht="27" customHeight="1" x14ac:dyDescent="0.25">
      <c r="A810" s="113" t="s">
        <v>77</v>
      </c>
      <c r="B810" s="107" t="s">
        <v>419</v>
      </c>
      <c r="C810" s="107" t="s">
        <v>196</v>
      </c>
      <c r="D810" s="107" t="s">
        <v>428</v>
      </c>
      <c r="E810" s="107" t="s">
        <v>78</v>
      </c>
      <c r="F810" s="108">
        <f>F811</f>
        <v>3.1</v>
      </c>
      <c r="G810" s="108">
        <f>G811</f>
        <v>3.3</v>
      </c>
      <c r="H810" s="108">
        <f>H811</f>
        <v>3.4</v>
      </c>
    </row>
    <row r="811" spans="1:8" s="33" customFormat="1" ht="27.75" customHeight="1" x14ac:dyDescent="0.25">
      <c r="A811" s="113" t="s">
        <v>79</v>
      </c>
      <c r="B811" s="107" t="s">
        <v>419</v>
      </c>
      <c r="C811" s="107" t="s">
        <v>196</v>
      </c>
      <c r="D811" s="107" t="s">
        <v>428</v>
      </c>
      <c r="E811" s="107" t="s">
        <v>80</v>
      </c>
      <c r="F811" s="108">
        <v>3.1</v>
      </c>
      <c r="G811" s="108">
        <v>3.3</v>
      </c>
      <c r="H811" s="108">
        <v>3.4</v>
      </c>
    </row>
    <row r="812" spans="1:8" s="32" customFormat="1" ht="14.25" customHeight="1" x14ac:dyDescent="0.25">
      <c r="A812" s="113" t="s">
        <v>423</v>
      </c>
      <c r="B812" s="107" t="s">
        <v>419</v>
      </c>
      <c r="C812" s="107" t="s">
        <v>196</v>
      </c>
      <c r="D812" s="107" t="s">
        <v>428</v>
      </c>
      <c r="E812" s="107" t="s">
        <v>424</v>
      </c>
      <c r="F812" s="108">
        <f>F813</f>
        <v>171.7</v>
      </c>
      <c r="G812" s="108">
        <f>G813</f>
        <v>178</v>
      </c>
      <c r="H812" s="108">
        <f>H813</f>
        <v>184.6</v>
      </c>
    </row>
    <row r="813" spans="1:8" s="32" customFormat="1" ht="28.5" customHeight="1" x14ac:dyDescent="0.25">
      <c r="A813" s="113" t="s">
        <v>425</v>
      </c>
      <c r="B813" s="107" t="s">
        <v>419</v>
      </c>
      <c r="C813" s="107" t="s">
        <v>196</v>
      </c>
      <c r="D813" s="107" t="s">
        <v>428</v>
      </c>
      <c r="E813" s="107" t="s">
        <v>426</v>
      </c>
      <c r="F813" s="108">
        <v>171.7</v>
      </c>
      <c r="G813" s="108">
        <v>178</v>
      </c>
      <c r="H813" s="108">
        <v>184.6</v>
      </c>
    </row>
    <row r="814" spans="1:8" s="32" customFormat="1" ht="14.25" hidden="1" customHeight="1" x14ac:dyDescent="0.25">
      <c r="A814" s="113"/>
      <c r="B814" s="107"/>
      <c r="C814" s="107"/>
      <c r="D814" s="107"/>
      <c r="E814" s="107"/>
      <c r="F814" s="108">
        <f>G814/1000</f>
        <v>0</v>
      </c>
      <c r="G814" s="108">
        <f>H814/1000</f>
        <v>0</v>
      </c>
      <c r="H814" s="108">
        <f>I814/1000</f>
        <v>0</v>
      </c>
    </row>
    <row r="815" spans="1:8" s="31" customFormat="1" ht="18.75" customHeight="1" x14ac:dyDescent="0.25">
      <c r="A815" s="113" t="s">
        <v>429</v>
      </c>
      <c r="B815" s="107" t="s">
        <v>419</v>
      </c>
      <c r="C815" s="107" t="s">
        <v>72</v>
      </c>
      <c r="D815" s="107" t="s">
        <v>57</v>
      </c>
      <c r="E815" s="107" t="s">
        <v>58</v>
      </c>
      <c r="F815" s="108">
        <f>F816</f>
        <v>386.8</v>
      </c>
      <c r="G815" s="108">
        <f>G816</f>
        <v>344.9</v>
      </c>
      <c r="H815" s="108">
        <f>H816</f>
        <v>317.10000000000002</v>
      </c>
    </row>
    <row r="816" spans="1:8" s="31" customFormat="1" ht="26.25" x14ac:dyDescent="0.25">
      <c r="A816" s="113" t="s">
        <v>289</v>
      </c>
      <c r="B816" s="107" t="s">
        <v>419</v>
      </c>
      <c r="C816" s="107" t="s">
        <v>72</v>
      </c>
      <c r="D816" s="107" t="s">
        <v>290</v>
      </c>
      <c r="E816" s="107" t="s">
        <v>58</v>
      </c>
      <c r="F816" s="108">
        <f>F820+F817</f>
        <v>386.8</v>
      </c>
      <c r="G816" s="108">
        <f>G820+G817</f>
        <v>344.9</v>
      </c>
      <c r="H816" s="108">
        <f>H820+H817</f>
        <v>317.10000000000002</v>
      </c>
    </row>
    <row r="817" spans="1:8" s="31" customFormat="1" ht="90" hidden="1" x14ac:dyDescent="0.25">
      <c r="A817" s="113" t="s">
        <v>96</v>
      </c>
      <c r="B817" s="107" t="s">
        <v>419</v>
      </c>
      <c r="C817" s="107" t="s">
        <v>72</v>
      </c>
      <c r="D817" s="107" t="s">
        <v>97</v>
      </c>
      <c r="E817" s="107" t="s">
        <v>58</v>
      </c>
      <c r="F817" s="108">
        <f t="shared" ref="F817:H818" si="149">F818</f>
        <v>0</v>
      </c>
      <c r="G817" s="108">
        <f t="shared" si="149"/>
        <v>0</v>
      </c>
      <c r="H817" s="108">
        <f t="shared" si="149"/>
        <v>0</v>
      </c>
    </row>
    <row r="818" spans="1:8" s="31" customFormat="1" ht="26.25" hidden="1" x14ac:dyDescent="0.25">
      <c r="A818" s="113" t="s">
        <v>77</v>
      </c>
      <c r="B818" s="107" t="s">
        <v>419</v>
      </c>
      <c r="C818" s="107" t="s">
        <v>72</v>
      </c>
      <c r="D818" s="107" t="s">
        <v>97</v>
      </c>
      <c r="E818" s="107" t="s">
        <v>78</v>
      </c>
      <c r="F818" s="108">
        <f t="shared" si="149"/>
        <v>0</v>
      </c>
      <c r="G818" s="108">
        <f t="shared" si="149"/>
        <v>0</v>
      </c>
      <c r="H818" s="108">
        <f t="shared" si="149"/>
        <v>0</v>
      </c>
    </row>
    <row r="819" spans="1:8" s="31" customFormat="1" ht="39" hidden="1" x14ac:dyDescent="0.25">
      <c r="A819" s="113" t="s">
        <v>79</v>
      </c>
      <c r="B819" s="107" t="s">
        <v>419</v>
      </c>
      <c r="C819" s="107" t="s">
        <v>72</v>
      </c>
      <c r="D819" s="107" t="s">
        <v>97</v>
      </c>
      <c r="E819" s="107" t="s">
        <v>80</v>
      </c>
      <c r="F819" s="108">
        <f>4.9-4.9</f>
        <v>0</v>
      </c>
      <c r="G819" s="108">
        <f>4.9-4.9</f>
        <v>0</v>
      </c>
      <c r="H819" s="108">
        <f>4.9-4.9</f>
        <v>0</v>
      </c>
    </row>
    <row r="820" spans="1:8" s="31" customFormat="1" ht="54" customHeight="1" x14ac:dyDescent="0.25">
      <c r="A820" s="113" t="s">
        <v>430</v>
      </c>
      <c r="B820" s="107" t="s">
        <v>419</v>
      </c>
      <c r="C820" s="107" t="s">
        <v>72</v>
      </c>
      <c r="D820" s="107" t="s">
        <v>431</v>
      </c>
      <c r="E820" s="107" t="s">
        <v>58</v>
      </c>
      <c r="F820" s="108">
        <f t="shared" ref="F820:H821" si="150">F821</f>
        <v>386.8</v>
      </c>
      <c r="G820" s="108">
        <f t="shared" si="150"/>
        <v>344.9</v>
      </c>
      <c r="H820" s="108">
        <f t="shared" si="150"/>
        <v>317.10000000000002</v>
      </c>
    </row>
    <row r="821" spans="1:8" s="31" customFormat="1" ht="15" x14ac:dyDescent="0.25">
      <c r="A821" s="113" t="s">
        <v>432</v>
      </c>
      <c r="B821" s="107" t="s">
        <v>419</v>
      </c>
      <c r="C821" s="107" t="s">
        <v>72</v>
      </c>
      <c r="D821" s="107" t="s">
        <v>431</v>
      </c>
      <c r="E821" s="107" t="s">
        <v>424</v>
      </c>
      <c r="F821" s="108">
        <f t="shared" si="150"/>
        <v>386.8</v>
      </c>
      <c r="G821" s="108">
        <f t="shared" si="150"/>
        <v>344.9</v>
      </c>
      <c r="H821" s="108">
        <f t="shared" si="150"/>
        <v>317.10000000000002</v>
      </c>
    </row>
    <row r="822" spans="1:8" s="31" customFormat="1" ht="26.25" x14ac:dyDescent="0.25">
      <c r="A822" s="113" t="s">
        <v>425</v>
      </c>
      <c r="B822" s="107" t="s">
        <v>419</v>
      </c>
      <c r="C822" s="107" t="s">
        <v>72</v>
      </c>
      <c r="D822" s="107" t="s">
        <v>431</v>
      </c>
      <c r="E822" s="107" t="s">
        <v>426</v>
      </c>
      <c r="F822" s="108">
        <v>386.8</v>
      </c>
      <c r="G822" s="108">
        <v>344.9</v>
      </c>
      <c r="H822" s="108">
        <v>317.10000000000002</v>
      </c>
    </row>
    <row r="823" spans="1:8" s="31" customFormat="1" ht="15" hidden="1" x14ac:dyDescent="0.25">
      <c r="A823" s="113" t="s">
        <v>433</v>
      </c>
      <c r="B823" s="107" t="s">
        <v>419</v>
      </c>
      <c r="C823" s="107" t="s">
        <v>109</v>
      </c>
      <c r="D823" s="107" t="s">
        <v>57</v>
      </c>
      <c r="E823" s="107" t="s">
        <v>58</v>
      </c>
      <c r="F823" s="108">
        <f t="shared" ref="F823:H826" si="151">F824</f>
        <v>0</v>
      </c>
      <c r="G823" s="108">
        <f t="shared" si="151"/>
        <v>0</v>
      </c>
      <c r="H823" s="108">
        <f t="shared" si="151"/>
        <v>0</v>
      </c>
    </row>
    <row r="824" spans="1:8" s="31" customFormat="1" ht="26.25" hidden="1" x14ac:dyDescent="0.25">
      <c r="A824" s="113" t="s">
        <v>289</v>
      </c>
      <c r="B824" s="107" t="s">
        <v>419</v>
      </c>
      <c r="C824" s="107" t="s">
        <v>109</v>
      </c>
      <c r="D824" s="107" t="s">
        <v>290</v>
      </c>
      <c r="E824" s="107" t="s">
        <v>58</v>
      </c>
      <c r="F824" s="108">
        <f t="shared" si="151"/>
        <v>0</v>
      </c>
      <c r="G824" s="108">
        <f t="shared" si="151"/>
        <v>0</v>
      </c>
      <c r="H824" s="108">
        <f t="shared" si="151"/>
        <v>0</v>
      </c>
    </row>
    <row r="825" spans="1:8" s="31" customFormat="1" ht="26.25" hidden="1" x14ac:dyDescent="0.25">
      <c r="A825" s="113" t="s">
        <v>434</v>
      </c>
      <c r="B825" s="107" t="s">
        <v>419</v>
      </c>
      <c r="C825" s="107" t="s">
        <v>109</v>
      </c>
      <c r="D825" s="107" t="s">
        <v>435</v>
      </c>
      <c r="E825" s="107" t="s">
        <v>58</v>
      </c>
      <c r="F825" s="108">
        <f t="shared" si="151"/>
        <v>0</v>
      </c>
      <c r="G825" s="108">
        <f t="shared" si="151"/>
        <v>0</v>
      </c>
      <c r="H825" s="108">
        <f t="shared" si="151"/>
        <v>0</v>
      </c>
    </row>
    <row r="826" spans="1:8" s="31" customFormat="1" ht="15" hidden="1" x14ac:dyDescent="0.25">
      <c r="A826" s="113" t="s">
        <v>432</v>
      </c>
      <c r="B826" s="107" t="s">
        <v>419</v>
      </c>
      <c r="C826" s="107" t="s">
        <v>109</v>
      </c>
      <c r="D826" s="107" t="s">
        <v>435</v>
      </c>
      <c r="E826" s="107" t="s">
        <v>424</v>
      </c>
      <c r="F826" s="108">
        <f t="shared" si="151"/>
        <v>0</v>
      </c>
      <c r="G826" s="108">
        <f t="shared" si="151"/>
        <v>0</v>
      </c>
      <c r="H826" s="108">
        <f t="shared" si="151"/>
        <v>0</v>
      </c>
    </row>
    <row r="827" spans="1:8" s="31" customFormat="1" ht="15.75" hidden="1" customHeight="1" x14ac:dyDescent="0.25">
      <c r="A827" s="113" t="s">
        <v>425</v>
      </c>
      <c r="B827" s="107" t="s">
        <v>419</v>
      </c>
      <c r="C827" s="107" t="s">
        <v>109</v>
      </c>
      <c r="D827" s="107" t="s">
        <v>435</v>
      </c>
      <c r="E827" s="107" t="s">
        <v>426</v>
      </c>
      <c r="F827" s="108">
        <v>0</v>
      </c>
      <c r="G827" s="108">
        <v>0</v>
      </c>
      <c r="H827" s="108">
        <v>0</v>
      </c>
    </row>
    <row r="828" spans="1:8" s="31" customFormat="1" ht="15.75" customHeight="1" x14ac:dyDescent="0.25">
      <c r="A828" s="113" t="s">
        <v>436</v>
      </c>
      <c r="B828" s="107" t="s">
        <v>119</v>
      </c>
      <c r="C828" s="107" t="s">
        <v>56</v>
      </c>
      <c r="D828" s="107" t="s">
        <v>57</v>
      </c>
      <c r="E828" s="107" t="s">
        <v>58</v>
      </c>
      <c r="F828" s="108">
        <f t="shared" ref="F828:H829" si="152">F829</f>
        <v>378</v>
      </c>
      <c r="G828" s="108">
        <f t="shared" si="152"/>
        <v>369</v>
      </c>
      <c r="H828" s="108">
        <f t="shared" si="152"/>
        <v>278.2</v>
      </c>
    </row>
    <row r="829" spans="1:8" s="31" customFormat="1" ht="15.75" customHeight="1" x14ac:dyDescent="0.25">
      <c r="A829" s="113" t="s">
        <v>437</v>
      </c>
      <c r="B829" s="107" t="s">
        <v>119</v>
      </c>
      <c r="C829" s="107" t="s">
        <v>60</v>
      </c>
      <c r="D829" s="107" t="s">
        <v>57</v>
      </c>
      <c r="E829" s="107" t="s">
        <v>58</v>
      </c>
      <c r="F829" s="108">
        <f t="shared" si="152"/>
        <v>378</v>
      </c>
      <c r="G829" s="108">
        <f>G862</f>
        <v>369</v>
      </c>
      <c r="H829" s="108">
        <f>H862</f>
        <v>278.2</v>
      </c>
    </row>
    <row r="830" spans="1:8" s="31" customFormat="1" ht="42.75" customHeight="1" x14ac:dyDescent="0.25">
      <c r="A830" s="113" t="s">
        <v>782</v>
      </c>
      <c r="B830" s="107" t="s">
        <v>119</v>
      </c>
      <c r="C830" s="107" t="s">
        <v>60</v>
      </c>
      <c r="D830" s="107" t="s">
        <v>356</v>
      </c>
      <c r="E830" s="107" t="s">
        <v>58</v>
      </c>
      <c r="F830" s="108">
        <f>F831+F835+F845+F852</f>
        <v>378</v>
      </c>
      <c r="G830" s="108">
        <f>G831+G835+G845</f>
        <v>0</v>
      </c>
      <c r="H830" s="108">
        <f>H831+H835+H845</f>
        <v>0</v>
      </c>
    </row>
    <row r="831" spans="1:8" s="31" customFormat="1" ht="39" customHeight="1" x14ac:dyDescent="0.25">
      <c r="A831" s="113" t="s">
        <v>438</v>
      </c>
      <c r="B831" s="107" t="s">
        <v>119</v>
      </c>
      <c r="C831" s="107" t="s">
        <v>60</v>
      </c>
      <c r="D831" s="107" t="s">
        <v>439</v>
      </c>
      <c r="E831" s="107" t="s">
        <v>58</v>
      </c>
      <c r="F831" s="108">
        <f t="shared" ref="F831:H833" si="153">F832</f>
        <v>30</v>
      </c>
      <c r="G831" s="108">
        <f t="shared" si="153"/>
        <v>0</v>
      </c>
      <c r="H831" s="108">
        <f t="shared" si="153"/>
        <v>0</v>
      </c>
    </row>
    <row r="832" spans="1:8" s="31" customFormat="1" ht="15.75" customHeight="1" x14ac:dyDescent="0.25">
      <c r="A832" s="113" t="s">
        <v>134</v>
      </c>
      <c r="B832" s="107" t="s">
        <v>119</v>
      </c>
      <c r="C832" s="107" t="s">
        <v>60</v>
      </c>
      <c r="D832" s="107" t="s">
        <v>440</v>
      </c>
      <c r="E832" s="107" t="s">
        <v>58</v>
      </c>
      <c r="F832" s="108">
        <f t="shared" si="153"/>
        <v>30</v>
      </c>
      <c r="G832" s="108">
        <f t="shared" si="153"/>
        <v>0</v>
      </c>
      <c r="H832" s="108">
        <f t="shared" si="153"/>
        <v>0</v>
      </c>
    </row>
    <row r="833" spans="1:8" s="31" customFormat="1" ht="27.75" customHeight="1" x14ac:dyDescent="0.25">
      <c r="A833" s="113" t="s">
        <v>77</v>
      </c>
      <c r="B833" s="107" t="s">
        <v>119</v>
      </c>
      <c r="C833" s="107" t="s">
        <v>60</v>
      </c>
      <c r="D833" s="107" t="s">
        <v>440</v>
      </c>
      <c r="E833" s="107" t="s">
        <v>78</v>
      </c>
      <c r="F833" s="108">
        <f t="shared" si="153"/>
        <v>30</v>
      </c>
      <c r="G833" s="108">
        <f t="shared" si="153"/>
        <v>0</v>
      </c>
      <c r="H833" s="108">
        <f t="shared" si="153"/>
        <v>0</v>
      </c>
    </row>
    <row r="834" spans="1:8" s="31" customFormat="1" ht="27.75" customHeight="1" x14ac:dyDescent="0.25">
      <c r="A834" s="113" t="s">
        <v>79</v>
      </c>
      <c r="B834" s="107" t="s">
        <v>119</v>
      </c>
      <c r="C834" s="107" t="s">
        <v>60</v>
      </c>
      <c r="D834" s="107" t="s">
        <v>440</v>
      </c>
      <c r="E834" s="107" t="s">
        <v>80</v>
      </c>
      <c r="F834" s="108">
        <v>30</v>
      </c>
      <c r="G834" s="108">
        <v>0</v>
      </c>
      <c r="H834" s="108">
        <v>0</v>
      </c>
    </row>
    <row r="835" spans="1:8" s="31" customFormat="1" ht="81.75" customHeight="1" x14ac:dyDescent="0.25">
      <c r="A835" s="113" t="s">
        <v>384</v>
      </c>
      <c r="B835" s="107" t="s">
        <v>119</v>
      </c>
      <c r="C835" s="107" t="s">
        <v>60</v>
      </c>
      <c r="D835" s="107" t="s">
        <v>358</v>
      </c>
      <c r="E835" s="107" t="s">
        <v>58</v>
      </c>
      <c r="F835" s="108">
        <f>F836</f>
        <v>328</v>
      </c>
      <c r="G835" s="108">
        <f>G836</f>
        <v>0</v>
      </c>
      <c r="H835" s="108">
        <f>H836</f>
        <v>0</v>
      </c>
    </row>
    <row r="836" spans="1:8" s="31" customFormat="1" ht="15.75" customHeight="1" x14ac:dyDescent="0.25">
      <c r="A836" s="113" t="s">
        <v>134</v>
      </c>
      <c r="B836" s="107" t="s">
        <v>119</v>
      </c>
      <c r="C836" s="107" t="s">
        <v>60</v>
      </c>
      <c r="D836" s="107" t="s">
        <v>359</v>
      </c>
      <c r="E836" s="107" t="s">
        <v>58</v>
      </c>
      <c r="F836" s="108">
        <f>F837+F839</f>
        <v>328</v>
      </c>
      <c r="G836" s="108">
        <f>G837+G839</f>
        <v>0</v>
      </c>
      <c r="H836" s="108">
        <f>H837+H839</f>
        <v>0</v>
      </c>
    </row>
    <row r="837" spans="1:8" s="31" customFormat="1" ht="71.25" customHeight="1" x14ac:dyDescent="0.25">
      <c r="A837" s="113" t="s">
        <v>67</v>
      </c>
      <c r="B837" s="107" t="s">
        <v>119</v>
      </c>
      <c r="C837" s="107" t="s">
        <v>60</v>
      </c>
      <c r="D837" s="107" t="s">
        <v>359</v>
      </c>
      <c r="E837" s="107" t="s">
        <v>68</v>
      </c>
      <c r="F837" s="108">
        <f>F838</f>
        <v>187.8</v>
      </c>
      <c r="G837" s="108">
        <f>G838</f>
        <v>0</v>
      </c>
      <c r="H837" s="108">
        <f>H838</f>
        <v>0</v>
      </c>
    </row>
    <row r="838" spans="1:8" s="31" customFormat="1" ht="15.75" customHeight="1" x14ac:dyDescent="0.25">
      <c r="A838" s="113" t="s">
        <v>192</v>
      </c>
      <c r="B838" s="107" t="s">
        <v>119</v>
      </c>
      <c r="C838" s="107" t="s">
        <v>60</v>
      </c>
      <c r="D838" s="107" t="s">
        <v>359</v>
      </c>
      <c r="E838" s="107" t="s">
        <v>193</v>
      </c>
      <c r="F838" s="108">
        <v>187.8</v>
      </c>
      <c r="G838" s="108">
        <v>0</v>
      </c>
      <c r="H838" s="108">
        <v>0</v>
      </c>
    </row>
    <row r="839" spans="1:8" s="31" customFormat="1" ht="28.5" customHeight="1" x14ac:dyDescent="0.25">
      <c r="A839" s="113" t="s">
        <v>77</v>
      </c>
      <c r="B839" s="107" t="s">
        <v>119</v>
      </c>
      <c r="C839" s="107" t="s">
        <v>60</v>
      </c>
      <c r="D839" s="107" t="s">
        <v>359</v>
      </c>
      <c r="E839" s="107" t="s">
        <v>78</v>
      </c>
      <c r="F839" s="108">
        <f>F840</f>
        <v>140.19999999999999</v>
      </c>
      <c r="G839" s="108">
        <f>G840</f>
        <v>0</v>
      </c>
      <c r="H839" s="108">
        <f>H840</f>
        <v>0</v>
      </c>
    </row>
    <row r="840" spans="1:8" s="31" customFormat="1" ht="26.25" customHeight="1" x14ac:dyDescent="0.25">
      <c r="A840" s="113" t="s">
        <v>79</v>
      </c>
      <c r="B840" s="107" t="s">
        <v>119</v>
      </c>
      <c r="C840" s="107" t="s">
        <v>60</v>
      </c>
      <c r="D840" s="107" t="s">
        <v>359</v>
      </c>
      <c r="E840" s="107" t="s">
        <v>80</v>
      </c>
      <c r="F840" s="108">
        <v>140.19999999999999</v>
      </c>
      <c r="G840" s="108">
        <v>0</v>
      </c>
      <c r="H840" s="108">
        <v>0</v>
      </c>
    </row>
    <row r="841" spans="1:8" s="31" customFormat="1" ht="24" hidden="1" customHeight="1" x14ac:dyDescent="0.25">
      <c r="A841" s="113" t="s">
        <v>441</v>
      </c>
      <c r="B841" s="107" t="s">
        <v>119</v>
      </c>
      <c r="C841" s="107" t="s">
        <v>60</v>
      </c>
      <c r="D841" s="107" t="s">
        <v>442</v>
      </c>
      <c r="E841" s="107" t="s">
        <v>58</v>
      </c>
      <c r="F841" s="108">
        <f t="shared" ref="F841:H843" si="154">F842</f>
        <v>0</v>
      </c>
      <c r="G841" s="108">
        <f t="shared" si="154"/>
        <v>0</v>
      </c>
      <c r="H841" s="108">
        <f t="shared" si="154"/>
        <v>0</v>
      </c>
    </row>
    <row r="842" spans="1:8" s="31" customFormat="1" ht="13.5" hidden="1" customHeight="1" x14ac:dyDescent="0.25">
      <c r="A842" s="113" t="s">
        <v>134</v>
      </c>
      <c r="B842" s="107" t="s">
        <v>119</v>
      </c>
      <c r="C842" s="107" t="s">
        <v>60</v>
      </c>
      <c r="D842" s="107" t="s">
        <v>443</v>
      </c>
      <c r="E842" s="107" t="s">
        <v>58</v>
      </c>
      <c r="F842" s="108">
        <f t="shared" si="154"/>
        <v>0</v>
      </c>
      <c r="G842" s="108">
        <f t="shared" si="154"/>
        <v>0</v>
      </c>
      <c r="H842" s="108">
        <f t="shared" si="154"/>
        <v>0</v>
      </c>
    </row>
    <row r="843" spans="1:8" s="31" customFormat="1" ht="27" hidden="1" customHeight="1" x14ac:dyDescent="0.25">
      <c r="A843" s="113" t="s">
        <v>77</v>
      </c>
      <c r="B843" s="107" t="s">
        <v>119</v>
      </c>
      <c r="C843" s="107" t="s">
        <v>60</v>
      </c>
      <c r="D843" s="107" t="s">
        <v>443</v>
      </c>
      <c r="E843" s="107" t="s">
        <v>78</v>
      </c>
      <c r="F843" s="108">
        <f t="shared" si="154"/>
        <v>0</v>
      </c>
      <c r="G843" s="108">
        <f t="shared" si="154"/>
        <v>0</v>
      </c>
      <c r="H843" s="108">
        <f t="shared" si="154"/>
        <v>0</v>
      </c>
    </row>
    <row r="844" spans="1:8" s="31" customFormat="1" ht="27.75" hidden="1" customHeight="1" x14ac:dyDescent="0.25">
      <c r="A844" s="113" t="s">
        <v>79</v>
      </c>
      <c r="B844" s="107" t="s">
        <v>119</v>
      </c>
      <c r="C844" s="107" t="s">
        <v>60</v>
      </c>
      <c r="D844" s="107" t="s">
        <v>443</v>
      </c>
      <c r="E844" s="107" t="s">
        <v>80</v>
      </c>
      <c r="F844" s="108"/>
      <c r="G844" s="108"/>
      <c r="H844" s="108"/>
    </row>
    <row r="845" spans="1:8" s="31" customFormat="1" ht="28.5" customHeight="1" x14ac:dyDescent="0.25">
      <c r="A845" s="113" t="s">
        <v>444</v>
      </c>
      <c r="B845" s="107" t="s">
        <v>119</v>
      </c>
      <c r="C845" s="107" t="s">
        <v>60</v>
      </c>
      <c r="D845" s="107" t="s">
        <v>445</v>
      </c>
      <c r="E845" s="107" t="s">
        <v>58</v>
      </c>
      <c r="F845" s="108">
        <f>F846+F849</f>
        <v>20</v>
      </c>
      <c r="G845" s="108">
        <f t="shared" ref="F845:H847" si="155">G846</f>
        <v>0</v>
      </c>
      <c r="H845" s="108">
        <f t="shared" si="155"/>
        <v>0</v>
      </c>
    </row>
    <row r="846" spans="1:8" s="31" customFormat="1" ht="17.25" customHeight="1" x14ac:dyDescent="0.25">
      <c r="A846" s="113" t="s">
        <v>134</v>
      </c>
      <c r="B846" s="107" t="s">
        <v>119</v>
      </c>
      <c r="C846" s="107" t="s">
        <v>60</v>
      </c>
      <c r="D846" s="107" t="s">
        <v>446</v>
      </c>
      <c r="E846" s="107" t="s">
        <v>58</v>
      </c>
      <c r="F846" s="108">
        <f t="shared" si="155"/>
        <v>20</v>
      </c>
      <c r="G846" s="108">
        <f t="shared" si="155"/>
        <v>0</v>
      </c>
      <c r="H846" s="108">
        <f t="shared" si="155"/>
        <v>0</v>
      </c>
    </row>
    <row r="847" spans="1:8" s="31" customFormat="1" ht="26.25" customHeight="1" x14ac:dyDescent="0.25">
      <c r="A847" s="113" t="s">
        <v>77</v>
      </c>
      <c r="B847" s="107" t="s">
        <v>119</v>
      </c>
      <c r="C847" s="107" t="s">
        <v>60</v>
      </c>
      <c r="D847" s="107" t="s">
        <v>446</v>
      </c>
      <c r="E847" s="107" t="s">
        <v>78</v>
      </c>
      <c r="F847" s="108">
        <f t="shared" si="155"/>
        <v>20</v>
      </c>
      <c r="G847" s="108">
        <f t="shared" si="155"/>
        <v>0</v>
      </c>
      <c r="H847" s="108">
        <f t="shared" si="155"/>
        <v>0</v>
      </c>
    </row>
    <row r="848" spans="1:8" s="31" customFormat="1" ht="26.25" customHeight="1" x14ac:dyDescent="0.25">
      <c r="A848" s="113" t="s">
        <v>79</v>
      </c>
      <c r="B848" s="107" t="s">
        <v>119</v>
      </c>
      <c r="C848" s="107" t="s">
        <v>60</v>
      </c>
      <c r="D848" s="107" t="s">
        <v>446</v>
      </c>
      <c r="E848" s="107" t="s">
        <v>80</v>
      </c>
      <c r="F848" s="108">
        <v>20</v>
      </c>
      <c r="G848" s="108">
        <v>0</v>
      </c>
      <c r="H848" s="108">
        <v>0</v>
      </c>
    </row>
    <row r="849" spans="1:8" s="31" customFormat="1" ht="43.5" hidden="1" customHeight="1" x14ac:dyDescent="0.25">
      <c r="A849" s="113" t="s">
        <v>642</v>
      </c>
      <c r="B849" s="107" t="s">
        <v>119</v>
      </c>
      <c r="C849" s="107" t="s">
        <v>60</v>
      </c>
      <c r="D849" s="107" t="s">
        <v>684</v>
      </c>
      <c r="E849" s="107" t="s">
        <v>58</v>
      </c>
      <c r="F849" s="108">
        <f>F850</f>
        <v>0</v>
      </c>
      <c r="G849" s="108">
        <v>0</v>
      </c>
      <c r="H849" s="108">
        <v>0</v>
      </c>
    </row>
    <row r="850" spans="1:8" s="31" customFormat="1" ht="26.25" hidden="1" customHeight="1" x14ac:dyDescent="0.25">
      <c r="A850" s="113" t="s">
        <v>77</v>
      </c>
      <c r="B850" s="107" t="s">
        <v>119</v>
      </c>
      <c r="C850" s="107" t="s">
        <v>60</v>
      </c>
      <c r="D850" s="107" t="s">
        <v>684</v>
      </c>
      <c r="E850" s="107" t="s">
        <v>78</v>
      </c>
      <c r="F850" s="108">
        <f>F851</f>
        <v>0</v>
      </c>
      <c r="G850" s="108">
        <v>0</v>
      </c>
      <c r="H850" s="108">
        <v>0</v>
      </c>
    </row>
    <row r="851" spans="1:8" s="31" customFormat="1" ht="26.25" hidden="1" customHeight="1" x14ac:dyDescent="0.25">
      <c r="A851" s="113" t="s">
        <v>79</v>
      </c>
      <c r="B851" s="107" t="s">
        <v>119</v>
      </c>
      <c r="C851" s="107" t="s">
        <v>60</v>
      </c>
      <c r="D851" s="107" t="s">
        <v>684</v>
      </c>
      <c r="E851" s="107" t="s">
        <v>80</v>
      </c>
      <c r="F851" s="108"/>
      <c r="G851" s="108"/>
      <c r="H851" s="108"/>
    </row>
    <row r="852" spans="1:8" s="31" customFormat="1" ht="27.75" hidden="1" customHeight="1" x14ac:dyDescent="0.25">
      <c r="A852" s="113" t="s">
        <v>665</v>
      </c>
      <c r="B852" s="107" t="s">
        <v>119</v>
      </c>
      <c r="C852" s="107" t="s">
        <v>60</v>
      </c>
      <c r="D852" s="107" t="s">
        <v>666</v>
      </c>
      <c r="E852" s="107" t="s">
        <v>58</v>
      </c>
      <c r="F852" s="108">
        <f>F856+F859+F853</f>
        <v>0</v>
      </c>
      <c r="G852" s="108">
        <v>0</v>
      </c>
      <c r="H852" s="108">
        <v>0</v>
      </c>
    </row>
    <row r="853" spans="1:8" s="31" customFormat="1" ht="42" hidden="1" customHeight="1" x14ac:dyDescent="0.25">
      <c r="A853" s="113" t="s">
        <v>667</v>
      </c>
      <c r="B853" s="107" t="s">
        <v>119</v>
      </c>
      <c r="C853" s="107" t="s">
        <v>60</v>
      </c>
      <c r="D853" s="107" t="s">
        <v>668</v>
      </c>
      <c r="E853" s="107" t="s">
        <v>58</v>
      </c>
      <c r="F853" s="108">
        <f>F854</f>
        <v>0</v>
      </c>
      <c r="G853" s="108">
        <v>0</v>
      </c>
      <c r="H853" s="108">
        <v>0</v>
      </c>
    </row>
    <row r="854" spans="1:8" s="31" customFormat="1" ht="27.75" hidden="1" customHeight="1" x14ac:dyDescent="0.25">
      <c r="A854" s="113" t="s">
        <v>77</v>
      </c>
      <c r="B854" s="107" t="s">
        <v>119</v>
      </c>
      <c r="C854" s="107" t="s">
        <v>60</v>
      </c>
      <c r="D854" s="107" t="s">
        <v>668</v>
      </c>
      <c r="E854" s="107" t="s">
        <v>78</v>
      </c>
      <c r="F854" s="108">
        <f>F855</f>
        <v>0</v>
      </c>
      <c r="G854" s="108">
        <v>0</v>
      </c>
      <c r="H854" s="108">
        <v>0</v>
      </c>
    </row>
    <row r="855" spans="1:8" s="31" customFormat="1" ht="27.75" hidden="1" customHeight="1" x14ac:dyDescent="0.25">
      <c r="A855" s="113" t="s">
        <v>79</v>
      </c>
      <c r="B855" s="107" t="s">
        <v>119</v>
      </c>
      <c r="C855" s="107" t="s">
        <v>60</v>
      </c>
      <c r="D855" s="107" t="s">
        <v>668</v>
      </c>
      <c r="E855" s="107" t="s">
        <v>80</v>
      </c>
      <c r="F855" s="108"/>
      <c r="G855" s="108"/>
      <c r="H855" s="108"/>
    </row>
    <row r="856" spans="1:8" s="31" customFormat="1" ht="42" hidden="1" customHeight="1" x14ac:dyDescent="0.25">
      <c r="A856" s="113" t="s">
        <v>669</v>
      </c>
      <c r="B856" s="107" t="s">
        <v>119</v>
      </c>
      <c r="C856" s="107" t="s">
        <v>60</v>
      </c>
      <c r="D856" s="107" t="s">
        <v>670</v>
      </c>
      <c r="E856" s="107" t="s">
        <v>58</v>
      </c>
      <c r="F856" s="108">
        <f>F857</f>
        <v>0</v>
      </c>
      <c r="G856" s="108">
        <v>0</v>
      </c>
      <c r="H856" s="108">
        <v>0</v>
      </c>
    </row>
    <row r="857" spans="1:8" s="31" customFormat="1" ht="26.25" hidden="1" customHeight="1" x14ac:dyDescent="0.25">
      <c r="A857" s="113" t="s">
        <v>77</v>
      </c>
      <c r="B857" s="107" t="s">
        <v>119</v>
      </c>
      <c r="C857" s="107" t="s">
        <v>60</v>
      </c>
      <c r="D857" s="107" t="s">
        <v>670</v>
      </c>
      <c r="E857" s="107" t="s">
        <v>78</v>
      </c>
      <c r="F857" s="108">
        <f>F858</f>
        <v>0</v>
      </c>
      <c r="G857" s="108">
        <v>0</v>
      </c>
      <c r="H857" s="108">
        <v>0</v>
      </c>
    </row>
    <row r="858" spans="1:8" s="31" customFormat="1" ht="26.25" hidden="1" customHeight="1" x14ac:dyDescent="0.25">
      <c r="A858" s="113" t="s">
        <v>79</v>
      </c>
      <c r="B858" s="107" t="s">
        <v>119</v>
      </c>
      <c r="C858" s="107" t="s">
        <v>60</v>
      </c>
      <c r="D858" s="107" t="s">
        <v>670</v>
      </c>
      <c r="E858" s="107" t="s">
        <v>80</v>
      </c>
      <c r="F858" s="108"/>
      <c r="G858" s="108"/>
      <c r="H858" s="108"/>
    </row>
    <row r="859" spans="1:8" s="31" customFormat="1" ht="68.25" hidden="1" customHeight="1" x14ac:dyDescent="0.25">
      <c r="A859" s="113" t="s">
        <v>671</v>
      </c>
      <c r="B859" s="107" t="s">
        <v>119</v>
      </c>
      <c r="C859" s="107" t="s">
        <v>60</v>
      </c>
      <c r="D859" s="107" t="s">
        <v>672</v>
      </c>
      <c r="E859" s="107" t="s">
        <v>58</v>
      </c>
      <c r="F859" s="108">
        <f>F860</f>
        <v>0</v>
      </c>
      <c r="G859" s="108">
        <v>0</v>
      </c>
      <c r="H859" s="108">
        <v>0</v>
      </c>
    </row>
    <row r="860" spans="1:8" s="31" customFormat="1" ht="26.25" hidden="1" customHeight="1" x14ac:dyDescent="0.25">
      <c r="A860" s="113" t="s">
        <v>77</v>
      </c>
      <c r="B860" s="107" t="s">
        <v>119</v>
      </c>
      <c r="C860" s="107" t="s">
        <v>60</v>
      </c>
      <c r="D860" s="107" t="s">
        <v>672</v>
      </c>
      <c r="E860" s="107" t="s">
        <v>78</v>
      </c>
      <c r="F860" s="108">
        <f>F861</f>
        <v>0</v>
      </c>
      <c r="G860" s="108">
        <v>0</v>
      </c>
      <c r="H860" s="108">
        <v>0</v>
      </c>
    </row>
    <row r="861" spans="1:8" s="31" customFormat="1" ht="26.25" hidden="1" customHeight="1" x14ac:dyDescent="0.25">
      <c r="A861" s="113" t="s">
        <v>79</v>
      </c>
      <c r="B861" s="107" t="s">
        <v>119</v>
      </c>
      <c r="C861" s="107" t="s">
        <v>60</v>
      </c>
      <c r="D861" s="107" t="s">
        <v>672</v>
      </c>
      <c r="E861" s="107" t="s">
        <v>80</v>
      </c>
      <c r="F861" s="108"/>
      <c r="G861" s="108"/>
      <c r="H861" s="108"/>
    </row>
    <row r="862" spans="1:8" s="31" customFormat="1" ht="42.75" customHeight="1" x14ac:dyDescent="0.25">
      <c r="A862" s="113" t="s">
        <v>796</v>
      </c>
      <c r="B862" s="107" t="s">
        <v>119</v>
      </c>
      <c r="C862" s="107" t="s">
        <v>60</v>
      </c>
      <c r="D862" s="107" t="s">
        <v>774</v>
      </c>
      <c r="E862" s="107" t="s">
        <v>58</v>
      </c>
      <c r="F862" s="108">
        <v>0</v>
      </c>
      <c r="G862" s="108">
        <f>G863</f>
        <v>369</v>
      </c>
      <c r="H862" s="108">
        <f>H863</f>
        <v>278.2</v>
      </c>
    </row>
    <row r="863" spans="1:8" s="31" customFormat="1" ht="26.25" customHeight="1" x14ac:dyDescent="0.25">
      <c r="A863" s="113" t="s">
        <v>134</v>
      </c>
      <c r="B863" s="107" t="s">
        <v>119</v>
      </c>
      <c r="C863" s="107" t="s">
        <v>60</v>
      </c>
      <c r="D863" s="107" t="s">
        <v>775</v>
      </c>
      <c r="E863" s="107" t="s">
        <v>58</v>
      </c>
      <c r="F863" s="108">
        <v>0</v>
      </c>
      <c r="G863" s="108">
        <f>G864+G866</f>
        <v>369</v>
      </c>
      <c r="H863" s="108">
        <f>H864+H866</f>
        <v>278.2</v>
      </c>
    </row>
    <row r="864" spans="1:8" s="31" customFormat="1" ht="68.25" customHeight="1" x14ac:dyDescent="0.25">
      <c r="A864" s="113" t="s">
        <v>67</v>
      </c>
      <c r="B864" s="107" t="s">
        <v>119</v>
      </c>
      <c r="C864" s="107" t="s">
        <v>60</v>
      </c>
      <c r="D864" s="107" t="s">
        <v>775</v>
      </c>
      <c r="E864" s="107" t="s">
        <v>68</v>
      </c>
      <c r="F864" s="108">
        <v>0</v>
      </c>
      <c r="G864" s="108">
        <f>G865</f>
        <v>187.8</v>
      </c>
      <c r="H864" s="108">
        <f>H865</f>
        <v>107</v>
      </c>
    </row>
    <row r="865" spans="1:8" s="31" customFormat="1" ht="17.25" customHeight="1" x14ac:dyDescent="0.25">
      <c r="A865" s="113" t="s">
        <v>192</v>
      </c>
      <c r="B865" s="107" t="s">
        <v>119</v>
      </c>
      <c r="C865" s="107" t="s">
        <v>60</v>
      </c>
      <c r="D865" s="107" t="s">
        <v>775</v>
      </c>
      <c r="E865" s="107" t="s">
        <v>193</v>
      </c>
      <c r="F865" s="108">
        <v>0</v>
      </c>
      <c r="G865" s="108">
        <v>187.8</v>
      </c>
      <c r="H865" s="108">
        <v>107</v>
      </c>
    </row>
    <row r="866" spans="1:8" s="31" customFormat="1" ht="26.25" customHeight="1" x14ac:dyDescent="0.25">
      <c r="A866" s="113" t="s">
        <v>77</v>
      </c>
      <c r="B866" s="107" t="s">
        <v>119</v>
      </c>
      <c r="C866" s="107" t="s">
        <v>60</v>
      </c>
      <c r="D866" s="107" t="s">
        <v>775</v>
      </c>
      <c r="E866" s="107" t="s">
        <v>78</v>
      </c>
      <c r="F866" s="108">
        <v>0</v>
      </c>
      <c r="G866" s="108">
        <f>G867</f>
        <v>181.2</v>
      </c>
      <c r="H866" s="108">
        <f>H867</f>
        <v>171.2</v>
      </c>
    </row>
    <row r="867" spans="1:8" s="31" customFormat="1" ht="26.25" customHeight="1" x14ac:dyDescent="0.25">
      <c r="A867" s="113" t="s">
        <v>79</v>
      </c>
      <c r="B867" s="107" t="s">
        <v>119</v>
      </c>
      <c r="C867" s="107" t="s">
        <v>60</v>
      </c>
      <c r="D867" s="107" t="s">
        <v>775</v>
      </c>
      <c r="E867" s="107" t="s">
        <v>80</v>
      </c>
      <c r="F867" s="108">
        <v>0</v>
      </c>
      <c r="G867" s="108">
        <f>21+140.2+20</f>
        <v>181.2</v>
      </c>
      <c r="H867" s="108">
        <f>21+130.2+20</f>
        <v>171.2</v>
      </c>
    </row>
    <row r="868" spans="1:8" s="31" customFormat="1" ht="26.25" hidden="1" customHeight="1" x14ac:dyDescent="0.25">
      <c r="A868" s="113"/>
      <c r="B868" s="107"/>
      <c r="C868" s="107"/>
      <c r="D868" s="107"/>
      <c r="E868" s="107"/>
      <c r="F868" s="108"/>
      <c r="G868" s="108"/>
      <c r="H868" s="108"/>
    </row>
    <row r="869" spans="1:8" s="31" customFormat="1" ht="15.75" customHeight="1" x14ac:dyDescent="0.25">
      <c r="A869" s="113" t="s">
        <v>447</v>
      </c>
      <c r="B869" s="107" t="s">
        <v>253</v>
      </c>
      <c r="C869" s="107" t="s">
        <v>56</v>
      </c>
      <c r="D869" s="107" t="s">
        <v>57</v>
      </c>
      <c r="E869" s="107" t="s">
        <v>58</v>
      </c>
      <c r="F869" s="108">
        <f>F870</f>
        <v>1510.3000000000002</v>
      </c>
      <c r="G869" s="108">
        <f>G870</f>
        <v>1380.9</v>
      </c>
      <c r="H869" s="108">
        <f>H870</f>
        <v>1260.7</v>
      </c>
    </row>
    <row r="870" spans="1:8" s="31" customFormat="1" ht="17.25" customHeight="1" x14ac:dyDescent="0.25">
      <c r="A870" s="113" t="s">
        <v>448</v>
      </c>
      <c r="B870" s="107" t="s">
        <v>253</v>
      </c>
      <c r="C870" s="107" t="s">
        <v>60</v>
      </c>
      <c r="D870" s="107" t="s">
        <v>57</v>
      </c>
      <c r="E870" s="107" t="s">
        <v>58</v>
      </c>
      <c r="F870" s="108">
        <f>F871+F876</f>
        <v>1510.3000000000002</v>
      </c>
      <c r="G870" s="108">
        <f>G871+G876</f>
        <v>1380.9</v>
      </c>
      <c r="H870" s="108">
        <f>H912</f>
        <v>1260.7</v>
      </c>
    </row>
    <row r="871" spans="1:8" s="31" customFormat="1" ht="27" hidden="1" customHeight="1" x14ac:dyDescent="0.25">
      <c r="A871" s="113" t="s">
        <v>334</v>
      </c>
      <c r="B871" s="107" t="s">
        <v>253</v>
      </c>
      <c r="C871" s="107" t="s">
        <v>60</v>
      </c>
      <c r="D871" s="107" t="s">
        <v>335</v>
      </c>
      <c r="E871" s="107" t="s">
        <v>58</v>
      </c>
      <c r="F871" s="108">
        <f t="shared" ref="F871:H874" si="156">F872</f>
        <v>0</v>
      </c>
      <c r="G871" s="108">
        <f t="shared" si="156"/>
        <v>0</v>
      </c>
      <c r="H871" s="108">
        <f t="shared" si="156"/>
        <v>0</v>
      </c>
    </row>
    <row r="872" spans="1:8" s="31" customFormat="1" ht="39" hidden="1" customHeight="1" x14ac:dyDescent="0.25">
      <c r="A872" s="113" t="s">
        <v>449</v>
      </c>
      <c r="B872" s="107" t="s">
        <v>253</v>
      </c>
      <c r="C872" s="107" t="s">
        <v>60</v>
      </c>
      <c r="D872" s="107" t="s">
        <v>450</v>
      </c>
      <c r="E872" s="107" t="s">
        <v>58</v>
      </c>
      <c r="F872" s="108">
        <f t="shared" si="156"/>
        <v>0</v>
      </c>
      <c r="G872" s="108">
        <f t="shared" si="156"/>
        <v>0</v>
      </c>
      <c r="H872" s="108">
        <f t="shared" si="156"/>
        <v>0</v>
      </c>
    </row>
    <row r="873" spans="1:8" s="31" customFormat="1" ht="17.25" hidden="1" customHeight="1" x14ac:dyDescent="0.25">
      <c r="A873" s="113" t="s">
        <v>134</v>
      </c>
      <c r="B873" s="107" t="s">
        <v>253</v>
      </c>
      <c r="C873" s="107" t="s">
        <v>60</v>
      </c>
      <c r="D873" s="107" t="s">
        <v>451</v>
      </c>
      <c r="E873" s="107" t="s">
        <v>58</v>
      </c>
      <c r="F873" s="108">
        <f t="shared" si="156"/>
        <v>0</v>
      </c>
      <c r="G873" s="108">
        <f t="shared" si="156"/>
        <v>0</v>
      </c>
      <c r="H873" s="108">
        <f t="shared" si="156"/>
        <v>0</v>
      </c>
    </row>
    <row r="874" spans="1:8" s="31" customFormat="1" ht="30" hidden="1" customHeight="1" x14ac:dyDescent="0.25">
      <c r="A874" s="113" t="s">
        <v>339</v>
      </c>
      <c r="B874" s="107" t="s">
        <v>253</v>
      </c>
      <c r="C874" s="107" t="s">
        <v>60</v>
      </c>
      <c r="D874" s="107" t="s">
        <v>451</v>
      </c>
      <c r="E874" s="107" t="s">
        <v>340</v>
      </c>
      <c r="F874" s="108">
        <f t="shared" si="156"/>
        <v>0</v>
      </c>
      <c r="G874" s="108">
        <f t="shared" si="156"/>
        <v>0</v>
      </c>
      <c r="H874" s="108">
        <f t="shared" si="156"/>
        <v>0</v>
      </c>
    </row>
    <row r="875" spans="1:8" s="31" customFormat="1" ht="17.25" hidden="1" customHeight="1" x14ac:dyDescent="0.25">
      <c r="A875" s="113" t="s">
        <v>341</v>
      </c>
      <c r="B875" s="107" t="s">
        <v>253</v>
      </c>
      <c r="C875" s="107" t="s">
        <v>60</v>
      </c>
      <c r="D875" s="107" t="s">
        <v>451</v>
      </c>
      <c r="E875" s="107" t="s">
        <v>342</v>
      </c>
      <c r="F875" s="108">
        <f>6-6</f>
        <v>0</v>
      </c>
      <c r="G875" s="108">
        <f>6-6</f>
        <v>0</v>
      </c>
      <c r="H875" s="108">
        <f>6-6</f>
        <v>0</v>
      </c>
    </row>
    <row r="876" spans="1:8" s="31" customFormat="1" ht="82.5" customHeight="1" x14ac:dyDescent="0.25">
      <c r="A876" s="113" t="s">
        <v>797</v>
      </c>
      <c r="B876" s="107" t="s">
        <v>253</v>
      </c>
      <c r="C876" s="107" t="s">
        <v>60</v>
      </c>
      <c r="D876" s="107" t="s">
        <v>452</v>
      </c>
      <c r="E876" s="107" t="s">
        <v>58</v>
      </c>
      <c r="F876" s="108">
        <f t="shared" ref="F876:H879" si="157">F877</f>
        <v>1510.3000000000002</v>
      </c>
      <c r="G876" s="108">
        <f t="shared" si="157"/>
        <v>1380.9</v>
      </c>
      <c r="H876" s="108">
        <f t="shared" si="157"/>
        <v>0</v>
      </c>
    </row>
    <row r="877" spans="1:8" s="31" customFormat="1" ht="54" customHeight="1" x14ac:dyDescent="0.25">
      <c r="A877" s="113" t="s">
        <v>453</v>
      </c>
      <c r="B877" s="107" t="s">
        <v>253</v>
      </c>
      <c r="C877" s="107" t="s">
        <v>60</v>
      </c>
      <c r="D877" s="107" t="s">
        <v>454</v>
      </c>
      <c r="E877" s="107" t="s">
        <v>58</v>
      </c>
      <c r="F877" s="108">
        <f>F878+F902+F899+F908+F905</f>
        <v>1510.3000000000002</v>
      </c>
      <c r="G877" s="108">
        <f t="shared" ref="G877:H877" si="158">G878+G902</f>
        <v>1380.9</v>
      </c>
      <c r="H877" s="108">
        <f t="shared" si="158"/>
        <v>0</v>
      </c>
    </row>
    <row r="878" spans="1:8" s="31" customFormat="1" ht="41.25" customHeight="1" x14ac:dyDescent="0.25">
      <c r="A878" s="113" t="s">
        <v>346</v>
      </c>
      <c r="B878" s="107" t="s">
        <v>253</v>
      </c>
      <c r="C878" s="107" t="s">
        <v>60</v>
      </c>
      <c r="D878" s="107" t="s">
        <v>455</v>
      </c>
      <c r="E878" s="107" t="s">
        <v>58</v>
      </c>
      <c r="F878" s="108">
        <f t="shared" si="157"/>
        <v>1485.4</v>
      </c>
      <c r="G878" s="108">
        <f t="shared" si="157"/>
        <v>1380.9</v>
      </c>
      <c r="H878" s="108">
        <f t="shared" si="157"/>
        <v>0</v>
      </c>
    </row>
    <row r="879" spans="1:8" s="31" customFormat="1" ht="34.5" customHeight="1" x14ac:dyDescent="0.25">
      <c r="A879" s="113" t="s">
        <v>339</v>
      </c>
      <c r="B879" s="107" t="s">
        <v>253</v>
      </c>
      <c r="C879" s="107" t="s">
        <v>60</v>
      </c>
      <c r="D879" s="107" t="s">
        <v>455</v>
      </c>
      <c r="E879" s="107" t="s">
        <v>340</v>
      </c>
      <c r="F879" s="108">
        <f t="shared" si="157"/>
        <v>1485.4</v>
      </c>
      <c r="G879" s="108">
        <f t="shared" si="157"/>
        <v>1380.9</v>
      </c>
      <c r="H879" s="108">
        <f t="shared" si="157"/>
        <v>0</v>
      </c>
    </row>
    <row r="880" spans="1:8" s="31" customFormat="1" ht="15.75" customHeight="1" x14ac:dyDescent="0.25">
      <c r="A880" s="113" t="s">
        <v>341</v>
      </c>
      <c r="B880" s="107" t="s">
        <v>253</v>
      </c>
      <c r="C880" s="107" t="s">
        <v>60</v>
      </c>
      <c r="D880" s="107" t="s">
        <v>455</v>
      </c>
      <c r="E880" s="107" t="s">
        <v>342</v>
      </c>
      <c r="F880" s="108">
        <v>1485.4</v>
      </c>
      <c r="G880" s="108">
        <v>1380.9</v>
      </c>
      <c r="H880" s="108">
        <v>0</v>
      </c>
    </row>
    <row r="881" spans="1:8" s="31" customFormat="1" ht="30.75" hidden="1" customHeight="1" x14ac:dyDescent="0.25">
      <c r="A881" s="122" t="s">
        <v>456</v>
      </c>
      <c r="B881" s="107" t="s">
        <v>253</v>
      </c>
      <c r="C881" s="107" t="s">
        <v>60</v>
      </c>
      <c r="D881" s="107" t="s">
        <v>457</v>
      </c>
      <c r="E881" s="107" t="s">
        <v>58</v>
      </c>
      <c r="F881" s="108">
        <f t="shared" ref="F881:H882" si="159">F882</f>
        <v>0</v>
      </c>
      <c r="G881" s="108">
        <f t="shared" si="159"/>
        <v>0</v>
      </c>
      <c r="H881" s="108">
        <f t="shared" si="159"/>
        <v>0</v>
      </c>
    </row>
    <row r="882" spans="1:8" s="31" customFormat="1" ht="26.25" hidden="1" x14ac:dyDescent="0.25">
      <c r="A882" s="113" t="s">
        <v>458</v>
      </c>
      <c r="B882" s="107" t="s">
        <v>253</v>
      </c>
      <c r="C882" s="107" t="s">
        <v>60</v>
      </c>
      <c r="D882" s="107" t="s">
        <v>457</v>
      </c>
      <c r="E882" s="107" t="s">
        <v>78</v>
      </c>
      <c r="F882" s="108">
        <f t="shared" si="159"/>
        <v>0</v>
      </c>
      <c r="G882" s="108">
        <f t="shared" si="159"/>
        <v>0</v>
      </c>
      <c r="H882" s="108">
        <f t="shared" si="159"/>
        <v>0</v>
      </c>
    </row>
    <row r="883" spans="1:8" s="31" customFormat="1" ht="39" hidden="1" x14ac:dyDescent="0.25">
      <c r="A883" s="113" t="s">
        <v>208</v>
      </c>
      <c r="B883" s="107" t="s">
        <v>253</v>
      </c>
      <c r="C883" s="107" t="s">
        <v>60</v>
      </c>
      <c r="D883" s="107" t="s">
        <v>457</v>
      </c>
      <c r="E883" s="107" t="s">
        <v>80</v>
      </c>
      <c r="F883" s="108">
        <v>0</v>
      </c>
      <c r="G883" s="108">
        <v>0</v>
      </c>
      <c r="H883" s="108">
        <v>0</v>
      </c>
    </row>
    <row r="884" spans="1:8" s="31" customFormat="1" ht="39" hidden="1" x14ac:dyDescent="0.25">
      <c r="A884" s="113" t="s">
        <v>459</v>
      </c>
      <c r="B884" s="107" t="s">
        <v>113</v>
      </c>
      <c r="C884" s="107" t="s">
        <v>60</v>
      </c>
      <c r="D884" s="107" t="s">
        <v>460</v>
      </c>
      <c r="E884" s="107" t="s">
        <v>58</v>
      </c>
      <c r="F884" s="108">
        <f t="shared" ref="F884:H885" si="160">F885</f>
        <v>0</v>
      </c>
      <c r="G884" s="108">
        <f t="shared" si="160"/>
        <v>0</v>
      </c>
      <c r="H884" s="108">
        <f t="shared" si="160"/>
        <v>0</v>
      </c>
    </row>
    <row r="885" spans="1:8" s="31" customFormat="1" ht="26.25" hidden="1" x14ac:dyDescent="0.25">
      <c r="A885" s="113" t="s">
        <v>458</v>
      </c>
      <c r="B885" s="107" t="s">
        <v>113</v>
      </c>
      <c r="C885" s="107" t="s">
        <v>60</v>
      </c>
      <c r="D885" s="107" t="s">
        <v>460</v>
      </c>
      <c r="E885" s="107" t="s">
        <v>78</v>
      </c>
      <c r="F885" s="108">
        <f t="shared" si="160"/>
        <v>0</v>
      </c>
      <c r="G885" s="108">
        <f t="shared" si="160"/>
        <v>0</v>
      </c>
      <c r="H885" s="108">
        <f t="shared" si="160"/>
        <v>0</v>
      </c>
    </row>
    <row r="886" spans="1:8" s="31" customFormat="1" ht="39" hidden="1" x14ac:dyDescent="0.25">
      <c r="A886" s="113" t="s">
        <v>208</v>
      </c>
      <c r="B886" s="107" t="s">
        <v>113</v>
      </c>
      <c r="C886" s="107" t="s">
        <v>60</v>
      </c>
      <c r="D886" s="107" t="s">
        <v>460</v>
      </c>
      <c r="E886" s="107" t="s">
        <v>80</v>
      </c>
      <c r="F886" s="108">
        <v>0</v>
      </c>
      <c r="G886" s="108">
        <v>0</v>
      </c>
      <c r="H886" s="108">
        <v>0</v>
      </c>
    </row>
    <row r="887" spans="1:8" ht="39" hidden="1" x14ac:dyDescent="0.25">
      <c r="A887" s="113" t="s">
        <v>461</v>
      </c>
      <c r="B887" s="107" t="s">
        <v>113</v>
      </c>
      <c r="C887" s="107" t="s">
        <v>60</v>
      </c>
      <c r="D887" s="107" t="s">
        <v>462</v>
      </c>
      <c r="E887" s="107" t="s">
        <v>58</v>
      </c>
      <c r="F887" s="108">
        <f t="shared" ref="F887:H889" si="161">F888</f>
        <v>0</v>
      </c>
      <c r="G887" s="108">
        <f t="shared" si="161"/>
        <v>0</v>
      </c>
      <c r="H887" s="108">
        <f t="shared" si="161"/>
        <v>0</v>
      </c>
    </row>
    <row r="888" spans="1:8" ht="26.25" hidden="1" x14ac:dyDescent="0.25">
      <c r="A888" s="113" t="s">
        <v>463</v>
      </c>
      <c r="B888" s="107" t="s">
        <v>113</v>
      </c>
      <c r="C888" s="107" t="s">
        <v>60</v>
      </c>
      <c r="D888" s="107" t="s">
        <v>462</v>
      </c>
      <c r="E888" s="107" t="s">
        <v>58</v>
      </c>
      <c r="F888" s="108">
        <f t="shared" si="161"/>
        <v>0</v>
      </c>
      <c r="G888" s="108">
        <f t="shared" si="161"/>
        <v>0</v>
      </c>
      <c r="H888" s="108">
        <f t="shared" si="161"/>
        <v>0</v>
      </c>
    </row>
    <row r="889" spans="1:8" ht="64.5" hidden="1" x14ac:dyDescent="0.25">
      <c r="A889" s="113" t="s">
        <v>67</v>
      </c>
      <c r="B889" s="107" t="s">
        <v>113</v>
      </c>
      <c r="C889" s="107" t="s">
        <v>60</v>
      </c>
      <c r="D889" s="107" t="s">
        <v>462</v>
      </c>
      <c r="E889" s="107" t="s">
        <v>68</v>
      </c>
      <c r="F889" s="108">
        <f t="shared" si="161"/>
        <v>0</v>
      </c>
      <c r="G889" s="108">
        <f t="shared" si="161"/>
        <v>0</v>
      </c>
      <c r="H889" s="108">
        <f t="shared" si="161"/>
        <v>0</v>
      </c>
    </row>
    <row r="890" spans="1:8" ht="26.25" hidden="1" x14ac:dyDescent="0.25">
      <c r="A890" s="113" t="s">
        <v>464</v>
      </c>
      <c r="B890" s="107" t="s">
        <v>113</v>
      </c>
      <c r="C890" s="107" t="s">
        <v>60</v>
      </c>
      <c r="D890" s="107" t="s">
        <v>462</v>
      </c>
      <c r="E890" s="107" t="s">
        <v>193</v>
      </c>
      <c r="F890" s="108">
        <f>30-30</f>
        <v>0</v>
      </c>
      <c r="G890" s="108">
        <f>30-30</f>
        <v>0</v>
      </c>
      <c r="H890" s="108">
        <f>30-30</f>
        <v>0</v>
      </c>
    </row>
    <row r="891" spans="1:8" ht="64.5" hidden="1" x14ac:dyDescent="0.25">
      <c r="A891" s="113" t="s">
        <v>465</v>
      </c>
      <c r="B891" s="107" t="s">
        <v>113</v>
      </c>
      <c r="C891" s="107" t="s">
        <v>60</v>
      </c>
      <c r="D891" s="107" t="s">
        <v>381</v>
      </c>
      <c r="E891" s="107" t="s">
        <v>58</v>
      </c>
      <c r="F891" s="108">
        <f t="shared" ref="F891:H892" si="162">F892</f>
        <v>0</v>
      </c>
      <c r="G891" s="108">
        <f t="shared" si="162"/>
        <v>0</v>
      </c>
      <c r="H891" s="108">
        <f t="shared" si="162"/>
        <v>0</v>
      </c>
    </row>
    <row r="892" spans="1:8" ht="26.25" hidden="1" x14ac:dyDescent="0.25">
      <c r="A892" s="113" t="s">
        <v>458</v>
      </c>
      <c r="B892" s="107" t="s">
        <v>113</v>
      </c>
      <c r="C892" s="107" t="s">
        <v>60</v>
      </c>
      <c r="D892" s="107" t="s">
        <v>381</v>
      </c>
      <c r="E892" s="107" t="s">
        <v>78</v>
      </c>
      <c r="F892" s="108">
        <f t="shared" si="162"/>
        <v>0</v>
      </c>
      <c r="G892" s="108">
        <f t="shared" si="162"/>
        <v>0</v>
      </c>
      <c r="H892" s="108">
        <f t="shared" si="162"/>
        <v>0</v>
      </c>
    </row>
    <row r="893" spans="1:8" ht="39" hidden="1" x14ac:dyDescent="0.25">
      <c r="A893" s="113" t="s">
        <v>208</v>
      </c>
      <c r="B893" s="107" t="s">
        <v>113</v>
      </c>
      <c r="C893" s="107" t="s">
        <v>60</v>
      </c>
      <c r="D893" s="107" t="s">
        <v>381</v>
      </c>
      <c r="E893" s="107" t="s">
        <v>80</v>
      </c>
      <c r="F893" s="108">
        <v>0</v>
      </c>
      <c r="G893" s="108">
        <v>0</v>
      </c>
      <c r="H893" s="108">
        <v>0</v>
      </c>
    </row>
    <row r="894" spans="1:8" ht="26.25" hidden="1" x14ac:dyDescent="0.25">
      <c r="A894" s="113" t="s">
        <v>466</v>
      </c>
      <c r="B894" s="107" t="s">
        <v>129</v>
      </c>
      <c r="C894" s="107" t="s">
        <v>56</v>
      </c>
      <c r="D894" s="107" t="s">
        <v>57</v>
      </c>
      <c r="E894" s="107" t="s">
        <v>58</v>
      </c>
      <c r="F894" s="108">
        <f t="shared" ref="F894:H897" si="163">F895</f>
        <v>0</v>
      </c>
      <c r="G894" s="108">
        <f t="shared" si="163"/>
        <v>0</v>
      </c>
      <c r="H894" s="108">
        <f t="shared" si="163"/>
        <v>0</v>
      </c>
    </row>
    <row r="895" spans="1:8" ht="18" hidden="1" customHeight="1" x14ac:dyDescent="0.25">
      <c r="A895" s="113" t="s">
        <v>467</v>
      </c>
      <c r="B895" s="107" t="s">
        <v>129</v>
      </c>
      <c r="C895" s="107" t="s">
        <v>55</v>
      </c>
      <c r="D895" s="107" t="s">
        <v>57</v>
      </c>
      <c r="E895" s="107" t="s">
        <v>58</v>
      </c>
      <c r="F895" s="108">
        <f t="shared" si="163"/>
        <v>0</v>
      </c>
      <c r="G895" s="108">
        <f t="shared" si="163"/>
        <v>0</v>
      </c>
      <c r="H895" s="108">
        <f t="shared" si="163"/>
        <v>0</v>
      </c>
    </row>
    <row r="896" spans="1:8" ht="14.25" hidden="1" customHeight="1" x14ac:dyDescent="0.25">
      <c r="A896" s="113" t="s">
        <v>468</v>
      </c>
      <c r="B896" s="107" t="s">
        <v>129</v>
      </c>
      <c r="C896" s="107" t="s">
        <v>55</v>
      </c>
      <c r="D896" s="107" t="s">
        <v>469</v>
      </c>
      <c r="E896" s="107" t="s">
        <v>58</v>
      </c>
      <c r="F896" s="108">
        <f t="shared" si="163"/>
        <v>0</v>
      </c>
      <c r="G896" s="108">
        <f t="shared" si="163"/>
        <v>0</v>
      </c>
      <c r="H896" s="108">
        <f t="shared" si="163"/>
        <v>0</v>
      </c>
    </row>
    <row r="897" spans="1:8" ht="26.25" hidden="1" x14ac:dyDescent="0.25">
      <c r="A897" s="113" t="s">
        <v>470</v>
      </c>
      <c r="B897" s="107" t="s">
        <v>129</v>
      </c>
      <c r="C897" s="107" t="s">
        <v>55</v>
      </c>
      <c r="D897" s="107" t="s">
        <v>471</v>
      </c>
      <c r="E897" s="107" t="s">
        <v>58</v>
      </c>
      <c r="F897" s="108">
        <f t="shared" si="163"/>
        <v>0</v>
      </c>
      <c r="G897" s="108">
        <f t="shared" si="163"/>
        <v>0</v>
      </c>
      <c r="H897" s="108">
        <f t="shared" si="163"/>
        <v>0</v>
      </c>
    </row>
    <row r="898" spans="1:8" ht="15" hidden="1" x14ac:dyDescent="0.25">
      <c r="A898" s="113" t="s">
        <v>472</v>
      </c>
      <c r="B898" s="107" t="s">
        <v>129</v>
      </c>
      <c r="C898" s="107" t="s">
        <v>55</v>
      </c>
      <c r="D898" s="107" t="s">
        <v>471</v>
      </c>
      <c r="E898" s="107" t="s">
        <v>473</v>
      </c>
      <c r="F898" s="108"/>
      <c r="G898" s="108"/>
      <c r="H898" s="108"/>
    </row>
    <row r="899" spans="1:8" ht="39" x14ac:dyDescent="0.25">
      <c r="A899" s="113" t="s">
        <v>647</v>
      </c>
      <c r="B899" s="107" t="s">
        <v>253</v>
      </c>
      <c r="C899" s="107" t="s">
        <v>60</v>
      </c>
      <c r="D899" s="107" t="s">
        <v>674</v>
      </c>
      <c r="E899" s="107" t="s">
        <v>58</v>
      </c>
      <c r="F899" s="108">
        <f>F900</f>
        <v>1.2</v>
      </c>
      <c r="G899" s="108">
        <f t="shared" ref="G899:H900" si="164">G900</f>
        <v>0</v>
      </c>
      <c r="H899" s="108">
        <f t="shared" si="164"/>
        <v>0</v>
      </c>
    </row>
    <row r="900" spans="1:8" ht="39" x14ac:dyDescent="0.25">
      <c r="A900" s="113" t="s">
        <v>339</v>
      </c>
      <c r="B900" s="107" t="s">
        <v>253</v>
      </c>
      <c r="C900" s="107" t="s">
        <v>60</v>
      </c>
      <c r="D900" s="107" t="s">
        <v>674</v>
      </c>
      <c r="E900" s="107" t="s">
        <v>340</v>
      </c>
      <c r="F900" s="108">
        <f>F901</f>
        <v>1.2</v>
      </c>
      <c r="G900" s="108">
        <f t="shared" si="164"/>
        <v>0</v>
      </c>
      <c r="H900" s="108">
        <f t="shared" si="164"/>
        <v>0</v>
      </c>
    </row>
    <row r="901" spans="1:8" ht="15" x14ac:dyDescent="0.25">
      <c r="A901" s="113" t="s">
        <v>341</v>
      </c>
      <c r="B901" s="107" t="s">
        <v>253</v>
      </c>
      <c r="C901" s="107" t="s">
        <v>60</v>
      </c>
      <c r="D901" s="107" t="s">
        <v>674</v>
      </c>
      <c r="E901" s="107" t="s">
        <v>342</v>
      </c>
      <c r="F901" s="108">
        <v>1.2</v>
      </c>
      <c r="G901" s="108">
        <v>0</v>
      </c>
      <c r="H901" s="108">
        <v>0</v>
      </c>
    </row>
    <row r="902" spans="1:8" ht="26.25" x14ac:dyDescent="0.25">
      <c r="A902" s="113" t="s">
        <v>644</v>
      </c>
      <c r="B902" s="107" t="s">
        <v>253</v>
      </c>
      <c r="C902" s="107" t="s">
        <v>60</v>
      </c>
      <c r="D902" s="107" t="s">
        <v>675</v>
      </c>
      <c r="E902" s="107" t="s">
        <v>58</v>
      </c>
      <c r="F902" s="108">
        <f>F903</f>
        <v>23.7</v>
      </c>
      <c r="G902" s="108">
        <f t="shared" ref="G902:H903" si="165">G903</f>
        <v>0</v>
      </c>
      <c r="H902" s="108">
        <f t="shared" si="165"/>
        <v>0</v>
      </c>
    </row>
    <row r="903" spans="1:8" ht="39" x14ac:dyDescent="0.25">
      <c r="A903" s="113" t="s">
        <v>339</v>
      </c>
      <c r="B903" s="107" t="s">
        <v>253</v>
      </c>
      <c r="C903" s="107" t="s">
        <v>60</v>
      </c>
      <c r="D903" s="107" t="s">
        <v>675</v>
      </c>
      <c r="E903" s="107" t="s">
        <v>340</v>
      </c>
      <c r="F903" s="108">
        <f>F904</f>
        <v>23.7</v>
      </c>
      <c r="G903" s="108">
        <f t="shared" si="165"/>
        <v>0</v>
      </c>
      <c r="H903" s="108">
        <f t="shared" si="165"/>
        <v>0</v>
      </c>
    </row>
    <row r="904" spans="1:8" ht="15" x14ac:dyDescent="0.25">
      <c r="A904" s="113" t="s">
        <v>341</v>
      </c>
      <c r="B904" s="107" t="s">
        <v>253</v>
      </c>
      <c r="C904" s="107" t="s">
        <v>60</v>
      </c>
      <c r="D904" s="107" t="s">
        <v>675</v>
      </c>
      <c r="E904" s="107" t="s">
        <v>342</v>
      </c>
      <c r="F904" s="108">
        <v>23.7</v>
      </c>
      <c r="G904" s="108">
        <v>0</v>
      </c>
      <c r="H904" s="108">
        <v>0</v>
      </c>
    </row>
    <row r="905" spans="1:8" ht="45" hidden="1" customHeight="1" x14ac:dyDescent="0.25">
      <c r="A905" s="113" t="s">
        <v>642</v>
      </c>
      <c r="B905" s="107" t="s">
        <v>253</v>
      </c>
      <c r="C905" s="107" t="s">
        <v>60</v>
      </c>
      <c r="D905" s="107" t="s">
        <v>673</v>
      </c>
      <c r="E905" s="107" t="s">
        <v>58</v>
      </c>
      <c r="F905" s="108">
        <f>F906</f>
        <v>0</v>
      </c>
      <c r="G905" s="108">
        <v>0</v>
      </c>
      <c r="H905" s="108">
        <v>0</v>
      </c>
    </row>
    <row r="906" spans="1:8" ht="33" hidden="1" customHeight="1" x14ac:dyDescent="0.25">
      <c r="A906" s="113" t="s">
        <v>339</v>
      </c>
      <c r="B906" s="107" t="s">
        <v>253</v>
      </c>
      <c r="C906" s="107" t="s">
        <v>60</v>
      </c>
      <c r="D906" s="107" t="s">
        <v>673</v>
      </c>
      <c r="E906" s="107" t="s">
        <v>340</v>
      </c>
      <c r="F906" s="108">
        <f>F907</f>
        <v>0</v>
      </c>
      <c r="G906" s="108">
        <v>0</v>
      </c>
      <c r="H906" s="108">
        <v>0</v>
      </c>
    </row>
    <row r="907" spans="1:8" ht="15" hidden="1" x14ac:dyDescent="0.25">
      <c r="A907" s="113" t="s">
        <v>341</v>
      </c>
      <c r="B907" s="107" t="s">
        <v>253</v>
      </c>
      <c r="C907" s="107" t="s">
        <v>60</v>
      </c>
      <c r="D907" s="107" t="s">
        <v>673</v>
      </c>
      <c r="E907" s="107" t="s">
        <v>342</v>
      </c>
      <c r="F907" s="108"/>
      <c r="G907" s="108"/>
      <c r="H907" s="108"/>
    </row>
    <row r="908" spans="1:8" ht="30" hidden="1" customHeight="1" x14ac:dyDescent="0.25">
      <c r="A908" s="113" t="s">
        <v>676</v>
      </c>
      <c r="B908" s="107" t="s">
        <v>253</v>
      </c>
      <c r="C908" s="107" t="s">
        <v>60</v>
      </c>
      <c r="D908" s="107" t="s">
        <v>677</v>
      </c>
      <c r="E908" s="107" t="s">
        <v>58</v>
      </c>
      <c r="F908" s="108">
        <f>F909</f>
        <v>0</v>
      </c>
      <c r="G908" s="108">
        <v>0</v>
      </c>
      <c r="H908" s="108">
        <v>0</v>
      </c>
    </row>
    <row r="909" spans="1:8" ht="32.25" hidden="1" customHeight="1" x14ac:dyDescent="0.25">
      <c r="A909" s="113" t="s">
        <v>339</v>
      </c>
      <c r="B909" s="107" t="s">
        <v>253</v>
      </c>
      <c r="C909" s="107" t="s">
        <v>60</v>
      </c>
      <c r="D909" s="107" t="s">
        <v>677</v>
      </c>
      <c r="E909" s="107" t="s">
        <v>340</v>
      </c>
      <c r="F909" s="108">
        <f>F910</f>
        <v>0</v>
      </c>
      <c r="G909" s="108">
        <v>0</v>
      </c>
      <c r="H909" s="108">
        <v>0</v>
      </c>
    </row>
    <row r="910" spans="1:8" ht="15" hidden="1" x14ac:dyDescent="0.25">
      <c r="A910" s="113" t="s">
        <v>341</v>
      </c>
      <c r="B910" s="107" t="s">
        <v>253</v>
      </c>
      <c r="C910" s="107" t="s">
        <v>60</v>
      </c>
      <c r="D910" s="107" t="s">
        <v>677</v>
      </c>
      <c r="E910" s="107" t="s">
        <v>342</v>
      </c>
      <c r="F910" s="108"/>
      <c r="G910" s="108"/>
      <c r="H910" s="108"/>
    </row>
    <row r="911" spans="1:8" ht="15" hidden="1" x14ac:dyDescent="0.25">
      <c r="A911" s="114"/>
      <c r="B911" s="107"/>
      <c r="C911" s="107"/>
      <c r="D911" s="107"/>
      <c r="E911" s="107"/>
      <c r="F911" s="108"/>
      <c r="G911" s="108"/>
      <c r="H911" s="108"/>
    </row>
    <row r="912" spans="1:8" ht="77.25" x14ac:dyDescent="0.25">
      <c r="A912" s="113" t="s">
        <v>798</v>
      </c>
      <c r="B912" s="107" t="s">
        <v>253</v>
      </c>
      <c r="C912" s="107" t="s">
        <v>60</v>
      </c>
      <c r="D912" s="107" t="s">
        <v>799</v>
      </c>
      <c r="E912" s="107" t="s">
        <v>58</v>
      </c>
      <c r="F912" s="108">
        <v>0</v>
      </c>
      <c r="G912" s="108">
        <v>0</v>
      </c>
      <c r="H912" s="108">
        <f>H913</f>
        <v>1260.7</v>
      </c>
    </row>
    <row r="913" spans="1:8" ht="39" x14ac:dyDescent="0.25">
      <c r="A913" s="113" t="s">
        <v>346</v>
      </c>
      <c r="B913" s="107" t="s">
        <v>253</v>
      </c>
      <c r="C913" s="107" t="s">
        <v>60</v>
      </c>
      <c r="D913" s="107" t="s">
        <v>800</v>
      </c>
      <c r="E913" s="107" t="s">
        <v>58</v>
      </c>
      <c r="F913" s="108">
        <v>0</v>
      </c>
      <c r="G913" s="108">
        <v>0</v>
      </c>
      <c r="H913" s="108">
        <f>H914</f>
        <v>1260.7</v>
      </c>
    </row>
    <row r="914" spans="1:8" ht="39" x14ac:dyDescent="0.25">
      <c r="A914" s="113" t="s">
        <v>339</v>
      </c>
      <c r="B914" s="107" t="s">
        <v>253</v>
      </c>
      <c r="C914" s="107" t="s">
        <v>60</v>
      </c>
      <c r="D914" s="107" t="s">
        <v>800</v>
      </c>
      <c r="E914" s="107" t="s">
        <v>340</v>
      </c>
      <c r="F914" s="108">
        <v>0</v>
      </c>
      <c r="G914" s="108">
        <v>0</v>
      </c>
      <c r="H914" s="108">
        <f>H915</f>
        <v>1260.7</v>
      </c>
    </row>
    <row r="915" spans="1:8" ht="15" x14ac:dyDescent="0.25">
      <c r="A915" s="113" t="s">
        <v>341</v>
      </c>
      <c r="B915" s="107" t="s">
        <v>253</v>
      </c>
      <c r="C915" s="107" t="s">
        <v>60</v>
      </c>
      <c r="D915" s="107" t="s">
        <v>800</v>
      </c>
      <c r="E915" s="107" t="s">
        <v>342</v>
      </c>
      <c r="F915" s="108">
        <v>0</v>
      </c>
      <c r="G915" s="108">
        <v>0</v>
      </c>
      <c r="H915" s="108">
        <v>1260.7</v>
      </c>
    </row>
    <row r="916" spans="1:8" s="34" customFormat="1" ht="15.75" x14ac:dyDescent="0.25">
      <c r="A916" s="113" t="s">
        <v>474</v>
      </c>
      <c r="B916" s="107"/>
      <c r="C916" s="107"/>
      <c r="D916" s="130"/>
      <c r="E916" s="130"/>
      <c r="F916" s="108">
        <f>F16+F231+F240+F307+F391+F555+F747+F801+F828+F869+F911</f>
        <v>100056.10000000002</v>
      </c>
      <c r="G916" s="108">
        <f>G16+G231+G240+G307+G391+G555+G747+G801+G828+G869+G911</f>
        <v>84419.4</v>
      </c>
      <c r="H916" s="108">
        <f>H16+H231+H240+H307+H391+H555+H747+H801+H828+H869+H911</f>
        <v>69766.2</v>
      </c>
    </row>
    <row r="917" spans="1:8" x14ac:dyDescent="0.2">
      <c r="A917" s="35"/>
      <c r="B917" s="36"/>
      <c r="C917" s="36"/>
      <c r="D917" s="36"/>
      <c r="E917" s="36"/>
      <c r="F917" s="36"/>
      <c r="G917" s="37"/>
      <c r="H917" s="37"/>
    </row>
    <row r="918" spans="1:8" x14ac:dyDescent="0.2">
      <c r="A918" s="35"/>
      <c r="B918" s="36"/>
      <c r="C918" s="36"/>
      <c r="D918" s="36"/>
      <c r="E918" s="36"/>
      <c r="F918" s="38"/>
      <c r="G918" s="37"/>
      <c r="H918" s="37"/>
    </row>
    <row r="919" spans="1:8" x14ac:dyDescent="0.2">
      <c r="A919" s="35"/>
      <c r="B919" s="36"/>
      <c r="C919" s="36"/>
      <c r="D919" s="36"/>
      <c r="E919" s="36"/>
      <c r="F919" s="36"/>
      <c r="G919" s="37"/>
      <c r="H919" s="37"/>
    </row>
    <row r="920" spans="1:8" x14ac:dyDescent="0.2">
      <c r="A920" s="35"/>
      <c r="B920" s="36"/>
      <c r="C920" s="36"/>
      <c r="D920" s="36"/>
      <c r="E920" s="36"/>
      <c r="F920" s="36"/>
      <c r="G920" s="37"/>
      <c r="H920" s="37"/>
    </row>
    <row r="921" spans="1:8" x14ac:dyDescent="0.2">
      <c r="A921" s="35"/>
      <c r="B921" s="36"/>
      <c r="C921" s="36"/>
      <c r="D921" s="36"/>
      <c r="E921" s="36"/>
      <c r="F921" s="36"/>
      <c r="G921" s="37"/>
      <c r="H921" s="37"/>
    </row>
    <row r="922" spans="1:8" x14ac:dyDescent="0.2">
      <c r="A922" s="35"/>
      <c r="B922" s="36"/>
      <c r="C922" s="36"/>
      <c r="D922" s="36"/>
      <c r="E922" s="36"/>
      <c r="F922" s="36"/>
      <c r="G922" s="37"/>
      <c r="H922" s="37"/>
    </row>
    <row r="923" spans="1:8" x14ac:dyDescent="0.2">
      <c r="A923" s="35"/>
      <c r="B923" s="36"/>
      <c r="C923" s="36"/>
      <c r="D923" s="36"/>
      <c r="E923" s="36"/>
      <c r="F923" s="36"/>
      <c r="G923" s="37"/>
      <c r="H923" s="37"/>
    </row>
    <row r="924" spans="1:8" x14ac:dyDescent="0.2">
      <c r="A924" s="35"/>
      <c r="B924" s="36"/>
      <c r="C924" s="36"/>
      <c r="D924" s="36"/>
      <c r="E924" s="36"/>
      <c r="F924" s="36"/>
      <c r="G924" s="37"/>
      <c r="H924" s="37"/>
    </row>
    <row r="925" spans="1:8" x14ac:dyDescent="0.2">
      <c r="A925" s="35"/>
      <c r="B925" s="36"/>
      <c r="C925" s="36"/>
      <c r="D925" s="36"/>
      <c r="E925" s="36"/>
      <c r="F925" s="36"/>
      <c r="G925" s="37"/>
      <c r="H925" s="37"/>
    </row>
    <row r="926" spans="1:8" x14ac:dyDescent="0.2">
      <c r="A926" s="35"/>
      <c r="B926" s="36"/>
      <c r="C926" s="36"/>
      <c r="D926" s="36"/>
      <c r="E926" s="36"/>
      <c r="F926" s="36"/>
      <c r="G926" s="37"/>
      <c r="H926" s="37"/>
    </row>
    <row r="927" spans="1:8" x14ac:dyDescent="0.2">
      <c r="A927" s="35"/>
      <c r="B927" s="36"/>
      <c r="C927" s="36"/>
      <c r="D927" s="36"/>
      <c r="E927" s="36"/>
      <c r="F927" s="36"/>
      <c r="G927" s="37"/>
      <c r="H927" s="37"/>
    </row>
    <row r="928" spans="1:8" x14ac:dyDescent="0.2">
      <c r="A928" s="35"/>
      <c r="B928" s="36"/>
      <c r="C928" s="36"/>
      <c r="D928" s="36"/>
      <c r="E928" s="36"/>
      <c r="F928" s="36"/>
      <c r="G928" s="37"/>
      <c r="H928" s="37"/>
    </row>
    <row r="929" spans="1:8" x14ac:dyDescent="0.2">
      <c r="A929" s="35"/>
      <c r="B929" s="36"/>
      <c r="C929" s="36"/>
      <c r="D929" s="36"/>
      <c r="E929" s="36"/>
      <c r="F929" s="36"/>
      <c r="G929" s="37"/>
      <c r="H929" s="37"/>
    </row>
    <row r="930" spans="1:8" x14ac:dyDescent="0.2">
      <c r="A930" s="35"/>
      <c r="B930" s="36"/>
      <c r="C930" s="36"/>
      <c r="D930" s="36"/>
      <c r="E930" s="36"/>
      <c r="F930" s="36"/>
      <c r="G930" s="37"/>
      <c r="H930" s="37"/>
    </row>
    <row r="931" spans="1:8" x14ac:dyDescent="0.2">
      <c r="A931" s="35"/>
      <c r="B931" s="36"/>
      <c r="C931" s="36"/>
      <c r="D931" s="36"/>
      <c r="E931" s="36"/>
      <c r="F931" s="36"/>
      <c r="G931" s="37"/>
      <c r="H931" s="37"/>
    </row>
    <row r="932" spans="1:8" x14ac:dyDescent="0.2">
      <c r="A932" s="35"/>
      <c r="B932" s="36"/>
      <c r="C932" s="36"/>
      <c r="D932" s="36"/>
      <c r="E932" s="36"/>
      <c r="F932" s="36"/>
      <c r="G932" s="37"/>
      <c r="H932" s="37"/>
    </row>
    <row r="933" spans="1:8" x14ac:dyDescent="0.2">
      <c r="A933" s="35"/>
      <c r="B933" s="36"/>
      <c r="C933" s="36"/>
      <c r="D933" s="36"/>
      <c r="E933" s="36"/>
      <c r="F933" s="36"/>
      <c r="G933" s="37"/>
      <c r="H933" s="37"/>
    </row>
    <row r="934" spans="1:8" x14ac:dyDescent="0.2">
      <c r="A934" s="35"/>
      <c r="B934" s="36"/>
      <c r="C934" s="36"/>
      <c r="D934" s="36"/>
      <c r="E934" s="36"/>
      <c r="F934" s="36"/>
      <c r="G934" s="37"/>
      <c r="H934" s="37"/>
    </row>
    <row r="935" spans="1:8" x14ac:dyDescent="0.2">
      <c r="A935" s="35"/>
      <c r="B935" s="36"/>
      <c r="C935" s="36"/>
      <c r="D935" s="36"/>
      <c r="E935" s="36"/>
      <c r="F935" s="36"/>
      <c r="G935" s="37"/>
      <c r="H935" s="37"/>
    </row>
    <row r="936" spans="1:8" x14ac:dyDescent="0.2">
      <c r="A936" s="35"/>
      <c r="B936" s="36"/>
      <c r="C936" s="36"/>
      <c r="D936" s="36"/>
      <c r="E936" s="36"/>
      <c r="F936" s="36"/>
      <c r="G936" s="37"/>
      <c r="H936" s="37"/>
    </row>
    <row r="937" spans="1:8" x14ac:dyDescent="0.2">
      <c r="A937" s="35"/>
      <c r="B937" s="36"/>
      <c r="C937" s="36"/>
      <c r="D937" s="36"/>
      <c r="E937" s="36"/>
      <c r="F937" s="36"/>
      <c r="G937" s="37"/>
      <c r="H937" s="37"/>
    </row>
    <row r="938" spans="1:8" x14ac:dyDescent="0.2">
      <c r="A938" s="35"/>
      <c r="B938" s="36"/>
      <c r="C938" s="36"/>
      <c r="D938" s="36"/>
      <c r="E938" s="36"/>
      <c r="F938" s="36"/>
      <c r="G938" s="37"/>
      <c r="H938" s="37"/>
    </row>
    <row r="939" spans="1:8" x14ac:dyDescent="0.2">
      <c r="A939" s="35"/>
      <c r="B939" s="36"/>
      <c r="C939" s="36"/>
      <c r="D939" s="36"/>
      <c r="E939" s="36"/>
      <c r="F939" s="36"/>
      <c r="G939" s="37"/>
      <c r="H939" s="37"/>
    </row>
    <row r="940" spans="1:8" x14ac:dyDescent="0.2">
      <c r="A940" s="35"/>
      <c r="B940" s="36"/>
      <c r="C940" s="36"/>
      <c r="D940" s="36"/>
      <c r="E940" s="36"/>
      <c r="F940" s="36"/>
      <c r="G940" s="37"/>
      <c r="H940" s="37"/>
    </row>
    <row r="941" spans="1:8" x14ac:dyDescent="0.2">
      <c r="A941" s="35"/>
      <c r="B941" s="36"/>
      <c r="C941" s="36"/>
      <c r="D941" s="36"/>
      <c r="E941" s="36"/>
      <c r="F941" s="36"/>
      <c r="G941" s="37"/>
      <c r="H941" s="37"/>
    </row>
    <row r="942" spans="1:8" x14ac:dyDescent="0.2">
      <c r="A942" s="35"/>
      <c r="B942" s="36"/>
      <c r="C942" s="36"/>
      <c r="D942" s="36"/>
      <c r="E942" s="36"/>
      <c r="F942" s="36"/>
      <c r="G942" s="37"/>
      <c r="H942" s="37"/>
    </row>
    <row r="943" spans="1:8" x14ac:dyDescent="0.2">
      <c r="A943" s="35"/>
      <c r="B943" s="36"/>
      <c r="C943" s="36"/>
      <c r="D943" s="36"/>
      <c r="E943" s="36"/>
      <c r="F943" s="36"/>
      <c r="G943" s="37"/>
      <c r="H943" s="37"/>
    </row>
    <row r="944" spans="1:8" x14ac:dyDescent="0.2">
      <c r="A944" s="35"/>
      <c r="B944" s="36"/>
      <c r="C944" s="36"/>
      <c r="D944" s="36"/>
      <c r="E944" s="36"/>
      <c r="F944" s="36"/>
      <c r="G944" s="37"/>
      <c r="H944" s="37"/>
    </row>
    <row r="945" spans="1:8" x14ac:dyDescent="0.2">
      <c r="A945" s="35"/>
      <c r="B945" s="36"/>
      <c r="C945" s="36"/>
      <c r="D945" s="36"/>
      <c r="E945" s="36"/>
      <c r="F945" s="36"/>
      <c r="G945" s="37"/>
      <c r="H945" s="37"/>
    </row>
    <row r="946" spans="1:8" x14ac:dyDescent="0.2">
      <c r="A946" s="35"/>
      <c r="B946" s="36"/>
      <c r="C946" s="36"/>
      <c r="D946" s="36"/>
      <c r="E946" s="36"/>
      <c r="F946" s="36"/>
      <c r="G946" s="37"/>
      <c r="H946" s="37"/>
    </row>
    <row r="947" spans="1:8" x14ac:dyDescent="0.2">
      <c r="A947" s="35"/>
      <c r="B947" s="36"/>
      <c r="C947" s="36"/>
      <c r="D947" s="36"/>
      <c r="E947" s="36"/>
      <c r="F947" s="36"/>
      <c r="G947" s="37"/>
      <c r="H947" s="37"/>
    </row>
    <row r="948" spans="1:8" x14ac:dyDescent="0.2">
      <c r="A948" s="35"/>
      <c r="B948" s="36"/>
      <c r="C948" s="36"/>
      <c r="D948" s="36"/>
      <c r="E948" s="36"/>
      <c r="F948" s="36"/>
      <c r="G948" s="37"/>
      <c r="H948" s="37"/>
    </row>
    <row r="949" spans="1:8" x14ac:dyDescent="0.2">
      <c r="A949" s="35"/>
      <c r="B949" s="36"/>
      <c r="C949" s="36"/>
      <c r="D949" s="36"/>
      <c r="E949" s="36"/>
      <c r="F949" s="36"/>
      <c r="G949" s="37"/>
      <c r="H949" s="37"/>
    </row>
    <row r="950" spans="1:8" x14ac:dyDescent="0.2">
      <c r="A950" s="35"/>
      <c r="B950" s="36"/>
      <c r="C950" s="36"/>
      <c r="D950" s="36"/>
      <c r="E950" s="36"/>
      <c r="F950" s="36"/>
      <c r="G950" s="37"/>
      <c r="H950" s="37"/>
    </row>
    <row r="951" spans="1:8" x14ac:dyDescent="0.2">
      <c r="A951" s="35"/>
      <c r="B951" s="36"/>
      <c r="C951" s="36"/>
      <c r="D951" s="36"/>
      <c r="E951" s="36"/>
      <c r="F951" s="36"/>
      <c r="G951" s="37"/>
      <c r="H951" s="37"/>
    </row>
    <row r="952" spans="1:8" x14ac:dyDescent="0.2">
      <c r="A952" s="35"/>
      <c r="B952" s="36"/>
      <c r="C952" s="36"/>
      <c r="D952" s="36"/>
      <c r="E952" s="36"/>
      <c r="F952" s="36"/>
      <c r="G952" s="37"/>
      <c r="H952" s="37"/>
    </row>
    <row r="953" spans="1:8" x14ac:dyDescent="0.2">
      <c r="A953" s="35"/>
      <c r="B953" s="36"/>
      <c r="C953" s="36"/>
      <c r="D953" s="36"/>
      <c r="E953" s="36"/>
      <c r="F953" s="36"/>
      <c r="G953" s="37"/>
      <c r="H953" s="37"/>
    </row>
    <row r="954" spans="1:8" x14ac:dyDescent="0.2">
      <c r="A954" s="35"/>
      <c r="B954" s="36"/>
      <c r="C954" s="36"/>
      <c r="D954" s="36"/>
      <c r="E954" s="36"/>
      <c r="F954" s="36"/>
      <c r="G954" s="37"/>
      <c r="H954" s="37"/>
    </row>
    <row r="955" spans="1:8" x14ac:dyDescent="0.2">
      <c r="A955" s="35"/>
      <c r="B955" s="36"/>
      <c r="C955" s="36"/>
      <c r="D955" s="36"/>
      <c r="E955" s="36"/>
      <c r="F955" s="36"/>
      <c r="G955" s="37"/>
      <c r="H955" s="37"/>
    </row>
    <row r="956" spans="1:8" x14ac:dyDescent="0.2">
      <c r="A956" s="35"/>
      <c r="B956" s="36"/>
      <c r="C956" s="36"/>
      <c r="D956" s="36"/>
      <c r="E956" s="36"/>
      <c r="F956" s="36"/>
      <c r="G956" s="37"/>
      <c r="H956" s="37"/>
    </row>
    <row r="957" spans="1:8" x14ac:dyDescent="0.2">
      <c r="A957" s="35"/>
      <c r="B957" s="36"/>
      <c r="C957" s="36"/>
      <c r="D957" s="36"/>
      <c r="E957" s="36"/>
      <c r="F957" s="36"/>
      <c r="G957" s="37"/>
      <c r="H957" s="37"/>
    </row>
    <row r="958" spans="1:8" x14ac:dyDescent="0.2">
      <c r="A958" s="35"/>
      <c r="B958" s="36"/>
      <c r="C958" s="36"/>
      <c r="D958" s="36"/>
      <c r="E958" s="36"/>
      <c r="F958" s="36"/>
      <c r="G958" s="37"/>
      <c r="H958" s="37"/>
    </row>
    <row r="959" spans="1:8" x14ac:dyDescent="0.2">
      <c r="A959" s="35"/>
      <c r="B959" s="36"/>
      <c r="C959" s="36"/>
      <c r="D959" s="36"/>
      <c r="E959" s="36"/>
      <c r="F959" s="36"/>
      <c r="G959" s="37"/>
      <c r="H959" s="37"/>
    </row>
    <row r="960" spans="1:8" x14ac:dyDescent="0.2">
      <c r="A960" s="35"/>
      <c r="B960" s="36"/>
      <c r="C960" s="36"/>
      <c r="D960" s="36"/>
      <c r="E960" s="36"/>
      <c r="F960" s="36"/>
      <c r="G960" s="37"/>
      <c r="H960" s="37"/>
    </row>
    <row r="961" spans="1:8" x14ac:dyDescent="0.2">
      <c r="A961" s="35"/>
      <c r="B961" s="36"/>
      <c r="C961" s="36"/>
      <c r="D961" s="36"/>
      <c r="E961" s="36"/>
      <c r="F961" s="36"/>
      <c r="G961" s="37"/>
      <c r="H961" s="37"/>
    </row>
    <row r="962" spans="1:8" x14ac:dyDescent="0.2">
      <c r="A962" s="35"/>
      <c r="B962" s="36"/>
      <c r="C962" s="36"/>
      <c r="D962" s="36"/>
      <c r="E962" s="36"/>
      <c r="F962" s="36"/>
      <c r="G962" s="37"/>
      <c r="H962" s="37"/>
    </row>
    <row r="963" spans="1:8" x14ac:dyDescent="0.2">
      <c r="A963" s="35"/>
      <c r="B963" s="36"/>
      <c r="C963" s="36"/>
      <c r="D963" s="36"/>
      <c r="E963" s="36"/>
      <c r="F963" s="36"/>
      <c r="G963" s="37"/>
      <c r="H963" s="37"/>
    </row>
    <row r="964" spans="1:8" x14ac:dyDescent="0.2">
      <c r="A964" s="35"/>
      <c r="B964" s="36"/>
      <c r="C964" s="36"/>
      <c r="D964" s="36"/>
      <c r="E964" s="36"/>
      <c r="F964" s="36"/>
      <c r="G964" s="37"/>
      <c r="H964" s="37"/>
    </row>
    <row r="965" spans="1:8" x14ac:dyDescent="0.2">
      <c r="A965" s="35"/>
      <c r="B965" s="36"/>
      <c r="C965" s="36"/>
      <c r="D965" s="36"/>
      <c r="E965" s="36"/>
      <c r="F965" s="36"/>
      <c r="G965" s="37"/>
      <c r="H965" s="37"/>
    </row>
    <row r="966" spans="1:8" x14ac:dyDescent="0.2">
      <c r="A966" s="35"/>
      <c r="B966" s="36"/>
      <c r="C966" s="36"/>
      <c r="D966" s="36"/>
      <c r="E966" s="36"/>
      <c r="F966" s="36"/>
      <c r="G966" s="37"/>
      <c r="H966" s="37"/>
    </row>
    <row r="967" spans="1:8" x14ac:dyDescent="0.2">
      <c r="A967" s="35"/>
      <c r="B967" s="36"/>
      <c r="C967" s="36"/>
      <c r="D967" s="36"/>
      <c r="E967" s="36"/>
      <c r="F967" s="36"/>
      <c r="G967" s="37"/>
      <c r="H967" s="37"/>
    </row>
    <row r="968" spans="1:8" x14ac:dyDescent="0.2">
      <c r="A968" s="35"/>
      <c r="B968" s="36"/>
      <c r="C968" s="36"/>
      <c r="D968" s="36"/>
      <c r="E968" s="36"/>
      <c r="F968" s="36"/>
      <c r="G968" s="37"/>
      <c r="H968" s="37"/>
    </row>
    <row r="969" spans="1:8" x14ac:dyDescent="0.2">
      <c r="A969" s="35"/>
      <c r="B969" s="36"/>
      <c r="C969" s="36"/>
      <c r="D969" s="36"/>
      <c r="E969" s="36"/>
      <c r="F969" s="36"/>
      <c r="G969" s="37"/>
      <c r="H969" s="37"/>
    </row>
    <row r="970" spans="1:8" x14ac:dyDescent="0.2">
      <c r="A970" s="35"/>
      <c r="B970" s="36"/>
      <c r="C970" s="36"/>
      <c r="D970" s="36"/>
      <c r="E970" s="36"/>
      <c r="F970" s="36"/>
      <c r="G970" s="37"/>
      <c r="H970" s="37"/>
    </row>
    <row r="971" spans="1:8" x14ac:dyDescent="0.2">
      <c r="A971" s="35"/>
      <c r="B971" s="36"/>
      <c r="C971" s="36"/>
      <c r="D971" s="36"/>
      <c r="E971" s="36"/>
      <c r="F971" s="36"/>
      <c r="G971" s="37"/>
      <c r="H971" s="37"/>
    </row>
    <row r="972" spans="1:8" x14ac:dyDescent="0.2">
      <c r="A972" s="35"/>
      <c r="B972" s="36"/>
      <c r="C972" s="36"/>
      <c r="D972" s="36"/>
      <c r="E972" s="36"/>
      <c r="F972" s="36"/>
      <c r="G972" s="37"/>
      <c r="H972" s="37"/>
    </row>
    <row r="973" spans="1:8" x14ac:dyDescent="0.2">
      <c r="A973" s="35"/>
      <c r="B973" s="36"/>
      <c r="C973" s="36"/>
      <c r="D973" s="36"/>
      <c r="E973" s="36"/>
      <c r="F973" s="36"/>
      <c r="G973" s="37"/>
      <c r="H973" s="37"/>
    </row>
    <row r="974" spans="1:8" x14ac:dyDescent="0.2">
      <c r="A974" s="35"/>
      <c r="B974" s="36"/>
      <c r="C974" s="36"/>
      <c r="D974" s="36"/>
      <c r="E974" s="36"/>
      <c r="F974" s="36"/>
      <c r="G974" s="37"/>
      <c r="H974" s="37"/>
    </row>
    <row r="975" spans="1:8" x14ac:dyDescent="0.2">
      <c r="A975" s="35"/>
      <c r="B975" s="36"/>
      <c r="C975" s="36"/>
      <c r="D975" s="36"/>
      <c r="E975" s="36"/>
      <c r="F975" s="36"/>
      <c r="G975" s="37"/>
      <c r="H975" s="37"/>
    </row>
    <row r="976" spans="1:8" x14ac:dyDescent="0.2">
      <c r="A976" s="35"/>
      <c r="B976" s="36"/>
      <c r="C976" s="36"/>
      <c r="D976" s="36"/>
      <c r="E976" s="36"/>
      <c r="F976" s="36"/>
      <c r="G976" s="37"/>
      <c r="H976" s="37"/>
    </row>
    <row r="977" spans="1:8" x14ac:dyDescent="0.2">
      <c r="A977" s="35"/>
      <c r="B977" s="36"/>
      <c r="C977" s="36"/>
      <c r="D977" s="36"/>
      <c r="E977" s="36"/>
      <c r="F977" s="36"/>
      <c r="G977" s="37"/>
      <c r="H977" s="37"/>
    </row>
    <row r="978" spans="1:8" x14ac:dyDescent="0.2">
      <c r="A978" s="35"/>
      <c r="B978" s="36"/>
      <c r="C978" s="36"/>
      <c r="D978" s="36"/>
      <c r="E978" s="36"/>
      <c r="F978" s="36"/>
      <c r="G978" s="37"/>
      <c r="H978" s="37"/>
    </row>
    <row r="979" spans="1:8" x14ac:dyDescent="0.2">
      <c r="A979" s="35"/>
      <c r="B979" s="36"/>
      <c r="C979" s="36"/>
      <c r="D979" s="36"/>
      <c r="E979" s="36"/>
      <c r="F979" s="36"/>
      <c r="G979" s="37"/>
      <c r="H979" s="37"/>
    </row>
    <row r="980" spans="1:8" x14ac:dyDescent="0.2">
      <c r="A980" s="35"/>
      <c r="B980" s="36"/>
      <c r="C980" s="36"/>
      <c r="D980" s="36"/>
      <c r="E980" s="36"/>
      <c r="F980" s="36"/>
      <c r="G980" s="37"/>
      <c r="H980" s="37"/>
    </row>
    <row r="981" spans="1:8" x14ac:dyDescent="0.2">
      <c r="A981" s="35"/>
      <c r="B981" s="36"/>
      <c r="C981" s="36"/>
      <c r="D981" s="36"/>
      <c r="E981" s="36"/>
      <c r="F981" s="36"/>
      <c r="G981" s="37"/>
      <c r="H981" s="37"/>
    </row>
    <row r="982" spans="1:8" x14ac:dyDescent="0.2">
      <c r="A982" s="35"/>
      <c r="B982" s="36"/>
      <c r="C982" s="36"/>
      <c r="D982" s="36"/>
      <c r="E982" s="36"/>
      <c r="F982" s="36"/>
      <c r="G982" s="37"/>
      <c r="H982" s="37"/>
    </row>
    <row r="983" spans="1:8" x14ac:dyDescent="0.2">
      <c r="A983" s="35"/>
      <c r="B983" s="36"/>
      <c r="C983" s="36"/>
      <c r="D983" s="36"/>
      <c r="E983" s="36"/>
      <c r="F983" s="36"/>
      <c r="G983" s="37"/>
      <c r="H983" s="37"/>
    </row>
    <row r="984" spans="1:8" x14ac:dyDescent="0.2">
      <c r="A984" s="35"/>
      <c r="B984" s="36"/>
      <c r="C984" s="36"/>
      <c r="D984" s="36"/>
      <c r="E984" s="36"/>
      <c r="F984" s="36"/>
      <c r="G984" s="37"/>
      <c r="H984" s="37"/>
    </row>
    <row r="985" spans="1:8" x14ac:dyDescent="0.2">
      <c r="A985" s="35"/>
      <c r="B985" s="36"/>
      <c r="C985" s="36"/>
      <c r="D985" s="36"/>
      <c r="E985" s="36"/>
      <c r="F985" s="36"/>
      <c r="G985" s="37"/>
      <c r="H985" s="37"/>
    </row>
    <row r="986" spans="1:8" x14ac:dyDescent="0.2">
      <c r="A986" s="35"/>
      <c r="B986" s="36"/>
      <c r="C986" s="36"/>
      <c r="D986" s="36"/>
      <c r="E986" s="36"/>
      <c r="F986" s="36"/>
      <c r="G986" s="37"/>
      <c r="H986" s="37"/>
    </row>
    <row r="987" spans="1:8" x14ac:dyDescent="0.2">
      <c r="A987" s="35"/>
      <c r="B987" s="36"/>
      <c r="C987" s="36"/>
      <c r="D987" s="36"/>
      <c r="E987" s="36"/>
      <c r="F987" s="36"/>
      <c r="G987" s="37"/>
      <c r="H987" s="37"/>
    </row>
    <row r="988" spans="1:8" x14ac:dyDescent="0.2">
      <c r="A988" s="35"/>
      <c r="B988" s="36"/>
      <c r="C988" s="36"/>
      <c r="D988" s="36"/>
      <c r="E988" s="36"/>
      <c r="F988" s="36"/>
      <c r="G988" s="37"/>
      <c r="H988" s="37"/>
    </row>
    <row r="989" spans="1:8" x14ac:dyDescent="0.2">
      <c r="A989" s="35"/>
      <c r="B989" s="36"/>
      <c r="C989" s="36"/>
      <c r="D989" s="36"/>
      <c r="E989" s="36"/>
      <c r="F989" s="36"/>
      <c r="G989" s="37"/>
      <c r="H989" s="37"/>
    </row>
    <row r="990" spans="1:8" x14ac:dyDescent="0.2">
      <c r="A990" s="35"/>
      <c r="B990" s="36"/>
      <c r="C990" s="36"/>
      <c r="D990" s="36"/>
      <c r="E990" s="36"/>
      <c r="F990" s="36"/>
      <c r="G990" s="37"/>
      <c r="H990" s="37"/>
    </row>
    <row r="991" spans="1:8" x14ac:dyDescent="0.2">
      <c r="A991" s="35"/>
      <c r="B991" s="36"/>
      <c r="C991" s="36"/>
      <c r="D991" s="36"/>
      <c r="E991" s="36"/>
      <c r="F991" s="36"/>
      <c r="G991" s="37"/>
      <c r="H991" s="37"/>
    </row>
    <row r="992" spans="1:8" x14ac:dyDescent="0.2">
      <c r="A992" s="35"/>
      <c r="B992" s="36"/>
      <c r="C992" s="36"/>
      <c r="D992" s="36"/>
      <c r="E992" s="36"/>
      <c r="F992" s="36"/>
      <c r="G992" s="37"/>
      <c r="H992" s="37"/>
    </row>
    <row r="993" spans="1:8" x14ac:dyDescent="0.2">
      <c r="A993" s="35"/>
      <c r="B993" s="36"/>
      <c r="C993" s="36"/>
      <c r="D993" s="36"/>
      <c r="E993" s="36"/>
      <c r="F993" s="36"/>
      <c r="G993" s="37"/>
      <c r="H993" s="37"/>
    </row>
    <row r="994" spans="1:8" x14ac:dyDescent="0.2">
      <c r="A994" s="35"/>
      <c r="B994" s="36"/>
      <c r="C994" s="36"/>
      <c r="D994" s="36"/>
      <c r="E994" s="36"/>
      <c r="F994" s="36"/>
      <c r="G994" s="37"/>
      <c r="H994" s="37"/>
    </row>
    <row r="995" spans="1:8" x14ac:dyDescent="0.2">
      <c r="A995" s="35"/>
      <c r="B995" s="36"/>
      <c r="C995" s="36"/>
      <c r="D995" s="36"/>
      <c r="E995" s="36"/>
      <c r="F995" s="36"/>
      <c r="G995" s="37"/>
      <c r="H995" s="37"/>
    </row>
    <row r="996" spans="1:8" x14ac:dyDescent="0.2">
      <c r="A996" s="35"/>
      <c r="B996" s="36"/>
      <c r="C996" s="36"/>
      <c r="D996" s="36"/>
      <c r="E996" s="36"/>
      <c r="F996" s="36"/>
      <c r="G996" s="37"/>
      <c r="H996" s="37"/>
    </row>
    <row r="997" spans="1:8" x14ac:dyDescent="0.2">
      <c r="A997" s="35"/>
      <c r="B997" s="36"/>
      <c r="C997" s="36"/>
      <c r="D997" s="36"/>
      <c r="E997" s="36"/>
      <c r="F997" s="36"/>
      <c r="G997" s="37"/>
      <c r="H997" s="37"/>
    </row>
    <row r="998" spans="1:8" x14ac:dyDescent="0.2">
      <c r="A998" s="35"/>
      <c r="B998" s="36"/>
      <c r="C998" s="36"/>
      <c r="D998" s="36"/>
      <c r="E998" s="36"/>
      <c r="F998" s="36"/>
      <c r="G998" s="37"/>
      <c r="H998" s="37"/>
    </row>
    <row r="999" spans="1:8" x14ac:dyDescent="0.2">
      <c r="A999" s="35"/>
      <c r="B999" s="36"/>
      <c r="C999" s="36"/>
      <c r="D999" s="36"/>
      <c r="E999" s="36"/>
      <c r="F999" s="36"/>
      <c r="G999" s="37"/>
      <c r="H999" s="37"/>
    </row>
    <row r="1000" spans="1:8" x14ac:dyDescent="0.2">
      <c r="A1000" s="35"/>
      <c r="B1000" s="36"/>
      <c r="C1000" s="36"/>
      <c r="D1000" s="36"/>
      <c r="E1000" s="36"/>
      <c r="F1000" s="36"/>
      <c r="G1000" s="37"/>
      <c r="H1000" s="37"/>
    </row>
    <row r="1001" spans="1:8" x14ac:dyDescent="0.2">
      <c r="A1001" s="35"/>
      <c r="B1001" s="36"/>
      <c r="C1001" s="36"/>
      <c r="D1001" s="36"/>
      <c r="E1001" s="36"/>
      <c r="F1001" s="36"/>
      <c r="G1001" s="37"/>
      <c r="H1001" s="37"/>
    </row>
    <row r="1002" spans="1:8" x14ac:dyDescent="0.2">
      <c r="A1002" s="35"/>
      <c r="B1002" s="36"/>
      <c r="C1002" s="36"/>
      <c r="D1002" s="36"/>
      <c r="E1002" s="36"/>
      <c r="F1002" s="36"/>
      <c r="G1002" s="37"/>
      <c r="H1002" s="37"/>
    </row>
    <row r="1003" spans="1:8" x14ac:dyDescent="0.2">
      <c r="A1003" s="35"/>
      <c r="B1003" s="36"/>
      <c r="C1003" s="36"/>
      <c r="D1003" s="36"/>
      <c r="E1003" s="36"/>
      <c r="F1003" s="36"/>
      <c r="G1003" s="37"/>
      <c r="H1003" s="37"/>
    </row>
    <row r="1004" spans="1:8" x14ac:dyDescent="0.2">
      <c r="A1004" s="35"/>
      <c r="B1004" s="36"/>
      <c r="C1004" s="36"/>
      <c r="D1004" s="36"/>
      <c r="E1004" s="36"/>
      <c r="F1004" s="36"/>
      <c r="G1004" s="37"/>
      <c r="H1004" s="37"/>
    </row>
    <row r="1005" spans="1:8" x14ac:dyDescent="0.2">
      <c r="A1005" s="35"/>
      <c r="B1005" s="36"/>
      <c r="C1005" s="36"/>
      <c r="D1005" s="36"/>
      <c r="E1005" s="36"/>
      <c r="F1005" s="36"/>
      <c r="G1005" s="37"/>
      <c r="H1005" s="37"/>
    </row>
    <row r="1006" spans="1:8" x14ac:dyDescent="0.2">
      <c r="A1006" s="35"/>
      <c r="B1006" s="36"/>
      <c r="C1006" s="36"/>
      <c r="D1006" s="36"/>
      <c r="E1006" s="36"/>
      <c r="F1006" s="36"/>
      <c r="G1006" s="37"/>
      <c r="H1006" s="37"/>
    </row>
    <row r="1007" spans="1:8" x14ac:dyDescent="0.2">
      <c r="A1007" s="35"/>
      <c r="B1007" s="36"/>
      <c r="C1007" s="36"/>
      <c r="D1007" s="36"/>
      <c r="E1007" s="36"/>
      <c r="F1007" s="36"/>
      <c r="G1007" s="37"/>
      <c r="H1007" s="37"/>
    </row>
  </sheetData>
  <mergeCells count="19">
    <mergeCell ref="A6:H6"/>
    <mergeCell ref="A1:H1"/>
    <mergeCell ref="A2:H2"/>
    <mergeCell ref="A3:H3"/>
    <mergeCell ref="A4:H4"/>
    <mergeCell ref="A5:H5"/>
    <mergeCell ref="F13:F14"/>
    <mergeCell ref="G13:G14"/>
    <mergeCell ref="H13:H14"/>
    <mergeCell ref="A7:H7"/>
    <mergeCell ref="A8:H8"/>
    <mergeCell ref="A9:H9"/>
    <mergeCell ref="A10:H10"/>
    <mergeCell ref="A11:H11"/>
    <mergeCell ref="A13:A14"/>
    <mergeCell ref="B13:B14"/>
    <mergeCell ref="C13:C14"/>
    <mergeCell ref="D13:D14"/>
    <mergeCell ref="E13:E14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844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856"/>
  <sheetViews>
    <sheetView tabSelected="1" view="pageBreakPreview" topLeftCell="A8" zoomScaleSheetLayoutView="100" workbookViewId="0">
      <selection activeCell="A4" sqref="A4:XFD7"/>
    </sheetView>
  </sheetViews>
  <sheetFormatPr defaultRowHeight="12.75" x14ac:dyDescent="0.2"/>
  <cols>
    <col min="1" max="1" width="48" style="39" customWidth="1"/>
    <col min="2" max="2" width="16.28515625" style="31" customWidth="1"/>
    <col min="3" max="3" width="9.42578125" style="31" customWidth="1"/>
    <col min="4" max="4" width="12" style="31" customWidth="1"/>
    <col min="5" max="5" width="11.85546875" style="31" customWidth="1"/>
    <col min="6" max="6" width="14.42578125" style="31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9" ht="15.75" hidden="1" x14ac:dyDescent="0.25">
      <c r="A1" s="184" t="s">
        <v>584</v>
      </c>
      <c r="B1" s="184"/>
      <c r="C1" s="184"/>
      <c r="D1" s="184"/>
      <c r="E1" s="184"/>
      <c r="F1" s="184"/>
      <c r="G1" s="184"/>
      <c r="H1" s="184"/>
    </row>
    <row r="2" spans="1:9" ht="15.75" hidden="1" x14ac:dyDescent="0.2">
      <c r="A2" s="183" t="s">
        <v>45</v>
      </c>
      <c r="B2" s="183"/>
      <c r="C2" s="183"/>
      <c r="D2" s="183"/>
      <c r="E2" s="183"/>
      <c r="F2" s="183"/>
      <c r="G2" s="183"/>
      <c r="H2" s="183"/>
    </row>
    <row r="3" spans="1:9" ht="15.75" hidden="1" x14ac:dyDescent="0.2">
      <c r="A3" s="177" t="s">
        <v>686</v>
      </c>
      <c r="B3" s="177"/>
      <c r="C3" s="177"/>
      <c r="D3" s="177"/>
      <c r="E3" s="177"/>
      <c r="F3" s="177"/>
      <c r="G3" s="99"/>
      <c r="H3" s="99"/>
      <c r="I3" s="99"/>
    </row>
    <row r="4" spans="1:9" ht="20.25" hidden="1" customHeight="1" x14ac:dyDescent="0.25">
      <c r="A4" s="184" t="s">
        <v>44</v>
      </c>
      <c r="B4" s="184"/>
      <c r="C4" s="184"/>
      <c r="D4" s="184"/>
      <c r="E4" s="184"/>
      <c r="F4" s="184"/>
      <c r="G4" s="184"/>
      <c r="H4" s="184"/>
    </row>
    <row r="5" spans="1:9" ht="15" hidden="1" customHeight="1" x14ac:dyDescent="0.2">
      <c r="A5" s="183" t="s">
        <v>689</v>
      </c>
      <c r="B5" s="183"/>
      <c r="C5" s="183"/>
      <c r="D5" s="183"/>
      <c r="E5" s="183"/>
      <c r="F5" s="183"/>
      <c r="G5" s="183"/>
      <c r="H5" s="183"/>
    </row>
    <row r="6" spans="1:9" ht="15.75" hidden="1" customHeight="1" x14ac:dyDescent="0.2">
      <c r="A6" s="177" t="s">
        <v>856</v>
      </c>
      <c r="B6" s="177"/>
      <c r="C6" s="177"/>
      <c r="D6" s="177"/>
      <c r="E6" s="177"/>
      <c r="F6" s="177"/>
      <c r="G6" s="177"/>
      <c r="H6" s="177"/>
    </row>
    <row r="7" spans="1:9" ht="15.75" hidden="1" customHeight="1" x14ac:dyDescent="0.2">
      <c r="A7" s="164"/>
      <c r="B7" s="164"/>
      <c r="C7" s="164"/>
      <c r="D7" s="164"/>
      <c r="E7" s="164"/>
      <c r="F7" s="164"/>
      <c r="G7" s="164"/>
      <c r="H7" s="164"/>
    </row>
    <row r="8" spans="1:9" ht="15.75" customHeight="1" x14ac:dyDescent="0.25">
      <c r="A8" s="184" t="s">
        <v>593</v>
      </c>
      <c r="B8" s="184"/>
      <c r="C8" s="184"/>
      <c r="D8" s="184"/>
      <c r="E8" s="184"/>
      <c r="F8" s="184"/>
      <c r="G8" s="184"/>
      <c r="H8" s="184"/>
    </row>
    <row r="9" spans="1:9" ht="15.75" customHeight="1" x14ac:dyDescent="0.2">
      <c r="A9" s="183" t="s">
        <v>689</v>
      </c>
      <c r="B9" s="183"/>
      <c r="C9" s="183"/>
      <c r="D9" s="183"/>
      <c r="E9" s="183"/>
      <c r="F9" s="183"/>
      <c r="G9" s="183"/>
      <c r="H9" s="183"/>
    </row>
    <row r="10" spans="1:9" ht="15.75" customHeight="1" x14ac:dyDescent="0.2">
      <c r="A10" s="177" t="s">
        <v>813</v>
      </c>
      <c r="B10" s="177"/>
      <c r="C10" s="177"/>
      <c r="D10" s="177"/>
      <c r="E10" s="177"/>
      <c r="F10" s="177"/>
      <c r="G10" s="177"/>
      <c r="H10" s="177"/>
    </row>
    <row r="11" spans="1:9" ht="28.5" customHeight="1" x14ac:dyDescent="0.25">
      <c r="A11" s="186"/>
      <c r="B11" s="186"/>
      <c r="C11" s="186"/>
      <c r="D11" s="186"/>
      <c r="E11" s="186"/>
      <c r="F11" s="186"/>
    </row>
    <row r="12" spans="1:9" ht="79.5" customHeight="1" x14ac:dyDescent="0.3">
      <c r="A12" s="196" t="s">
        <v>806</v>
      </c>
      <c r="B12" s="196"/>
      <c r="C12" s="196"/>
      <c r="D12" s="196"/>
      <c r="E12" s="196"/>
      <c r="F12" s="196"/>
    </row>
    <row r="13" spans="1:9" ht="19.5" customHeight="1" x14ac:dyDescent="0.3">
      <c r="A13" s="167"/>
      <c r="B13" s="167"/>
      <c r="C13" s="167"/>
      <c r="D13" s="167"/>
      <c r="E13" s="91"/>
      <c r="F13" s="116" t="s">
        <v>504</v>
      </c>
    </row>
    <row r="14" spans="1:9" s="26" customFormat="1" ht="16.5" customHeight="1" x14ac:dyDescent="0.2">
      <c r="A14" s="202" t="s">
        <v>47</v>
      </c>
      <c r="B14" s="199" t="s">
        <v>50</v>
      </c>
      <c r="C14" s="199" t="s">
        <v>51</v>
      </c>
      <c r="D14" s="201" t="s">
        <v>52</v>
      </c>
      <c r="E14" s="201" t="s">
        <v>695</v>
      </c>
      <c r="F14" s="201" t="s">
        <v>696</v>
      </c>
    </row>
    <row r="15" spans="1:9" s="26" customFormat="1" ht="39.75" customHeight="1" x14ac:dyDescent="0.2">
      <c r="A15" s="202"/>
      <c r="B15" s="200"/>
      <c r="C15" s="200"/>
      <c r="D15" s="200"/>
      <c r="E15" s="200"/>
      <c r="F15" s="200"/>
    </row>
    <row r="16" spans="1:9" s="29" customFormat="1" ht="12" customHeight="1" x14ac:dyDescent="0.2">
      <c r="A16" s="117">
        <v>1</v>
      </c>
      <c r="B16" s="117">
        <v>2</v>
      </c>
      <c r="C16" s="117">
        <v>3</v>
      </c>
      <c r="D16" s="118" t="s">
        <v>505</v>
      </c>
      <c r="E16" s="118" t="s">
        <v>687</v>
      </c>
      <c r="F16" s="118" t="s">
        <v>53</v>
      </c>
    </row>
    <row r="17" spans="1:6" s="25" customFormat="1" ht="26.25" hidden="1" x14ac:dyDescent="0.25">
      <c r="A17" s="113" t="s">
        <v>334</v>
      </c>
      <c r="B17" s="107" t="s">
        <v>335</v>
      </c>
      <c r="C17" s="107" t="s">
        <v>58</v>
      </c>
      <c r="D17" s="108">
        <f>D22+D26</f>
        <v>0</v>
      </c>
      <c r="E17" s="108">
        <f>E22+E26</f>
        <v>0</v>
      </c>
      <c r="F17" s="108">
        <f>F22+F26</f>
        <v>0</v>
      </c>
    </row>
    <row r="18" spans="1:6" s="25" customFormat="1" ht="27.75" hidden="1" customHeight="1" x14ac:dyDescent="0.25">
      <c r="A18" s="113" t="s">
        <v>506</v>
      </c>
      <c r="B18" s="107" t="s">
        <v>507</v>
      </c>
      <c r="C18" s="107" t="s">
        <v>58</v>
      </c>
      <c r="D18" s="108">
        <f>D19</f>
        <v>0</v>
      </c>
      <c r="E18" s="108">
        <f t="shared" ref="E18:F20" si="0">E19</f>
        <v>0</v>
      </c>
      <c r="F18" s="108">
        <f t="shared" si="0"/>
        <v>0</v>
      </c>
    </row>
    <row r="19" spans="1:6" s="25" customFormat="1" ht="15" hidden="1" x14ac:dyDescent="0.25">
      <c r="A19" s="113" t="s">
        <v>134</v>
      </c>
      <c r="B19" s="107" t="s">
        <v>493</v>
      </c>
      <c r="C19" s="107" t="s">
        <v>58</v>
      </c>
      <c r="D19" s="108">
        <f>D20</f>
        <v>0</v>
      </c>
      <c r="E19" s="108">
        <f t="shared" si="0"/>
        <v>0</v>
      </c>
      <c r="F19" s="108">
        <f t="shared" si="0"/>
        <v>0</v>
      </c>
    </row>
    <row r="20" spans="1:6" s="25" customFormat="1" ht="26.25" hidden="1" x14ac:dyDescent="0.25">
      <c r="A20" s="113" t="s">
        <v>339</v>
      </c>
      <c r="B20" s="107" t="s">
        <v>493</v>
      </c>
      <c r="C20" s="107" t="s">
        <v>340</v>
      </c>
      <c r="D20" s="108">
        <f>D21</f>
        <v>0</v>
      </c>
      <c r="E20" s="108">
        <f t="shared" si="0"/>
        <v>0</v>
      </c>
      <c r="F20" s="108">
        <f t="shared" si="0"/>
        <v>0</v>
      </c>
    </row>
    <row r="21" spans="1:6" s="25" customFormat="1" ht="15" hidden="1" x14ac:dyDescent="0.25">
      <c r="A21" s="113" t="s">
        <v>341</v>
      </c>
      <c r="B21" s="107" t="s">
        <v>493</v>
      </c>
      <c r="C21" s="107" t="s">
        <v>342</v>
      </c>
      <c r="D21" s="108">
        <v>0</v>
      </c>
      <c r="E21" s="108">
        <v>0</v>
      </c>
      <c r="F21" s="108">
        <v>0</v>
      </c>
    </row>
    <row r="22" spans="1:6" s="25" customFormat="1" ht="51.75" hidden="1" x14ac:dyDescent="0.25">
      <c r="A22" s="127" t="s">
        <v>336</v>
      </c>
      <c r="B22" s="107" t="s">
        <v>337</v>
      </c>
      <c r="C22" s="107" t="s">
        <v>58</v>
      </c>
      <c r="D22" s="108">
        <f>D23</f>
        <v>0</v>
      </c>
      <c r="E22" s="108">
        <f t="shared" ref="E22:F24" si="1">E23</f>
        <v>0</v>
      </c>
      <c r="F22" s="108">
        <f t="shared" si="1"/>
        <v>0</v>
      </c>
    </row>
    <row r="23" spans="1:6" s="25" customFormat="1" ht="15" hidden="1" x14ac:dyDescent="0.25">
      <c r="A23" s="127" t="s">
        <v>134</v>
      </c>
      <c r="B23" s="107" t="s">
        <v>338</v>
      </c>
      <c r="C23" s="107" t="s">
        <v>58</v>
      </c>
      <c r="D23" s="108">
        <f>D24</f>
        <v>0</v>
      </c>
      <c r="E23" s="108">
        <f t="shared" si="1"/>
        <v>0</v>
      </c>
      <c r="F23" s="108">
        <f t="shared" si="1"/>
        <v>0</v>
      </c>
    </row>
    <row r="24" spans="1:6" s="25" customFormat="1" ht="26.25" hidden="1" x14ac:dyDescent="0.25">
      <c r="A24" s="127" t="s">
        <v>339</v>
      </c>
      <c r="B24" s="107" t="s">
        <v>338</v>
      </c>
      <c r="C24" s="107" t="s">
        <v>340</v>
      </c>
      <c r="D24" s="108">
        <f>D25</f>
        <v>0</v>
      </c>
      <c r="E24" s="108">
        <f t="shared" si="1"/>
        <v>0</v>
      </c>
      <c r="F24" s="108">
        <f t="shared" si="1"/>
        <v>0</v>
      </c>
    </row>
    <row r="25" spans="1:6" s="25" customFormat="1" ht="15" hidden="1" x14ac:dyDescent="0.25">
      <c r="A25" s="127" t="s">
        <v>341</v>
      </c>
      <c r="B25" s="107" t="s">
        <v>338</v>
      </c>
      <c r="C25" s="107" t="s">
        <v>342</v>
      </c>
      <c r="D25" s="108">
        <f>63.1+64.2-64.2-63.1</f>
        <v>0</v>
      </c>
      <c r="E25" s="108">
        <f>63.1+64.2-64.2-63.1</f>
        <v>0</v>
      </c>
      <c r="F25" s="108">
        <f>63.1+64.2-64.2-63.1</f>
        <v>0</v>
      </c>
    </row>
    <row r="26" spans="1:6" s="25" customFormat="1" ht="26.25" hidden="1" x14ac:dyDescent="0.25">
      <c r="A26" s="113" t="s">
        <v>449</v>
      </c>
      <c r="B26" s="107" t="s">
        <v>450</v>
      </c>
      <c r="C26" s="107" t="s">
        <v>58</v>
      </c>
      <c r="D26" s="108">
        <f>D27</f>
        <v>0</v>
      </c>
      <c r="E26" s="108">
        <f t="shared" ref="E26:F28" si="2">E27</f>
        <v>0</v>
      </c>
      <c r="F26" s="108">
        <f t="shared" si="2"/>
        <v>0</v>
      </c>
    </row>
    <row r="27" spans="1:6" s="25" customFormat="1" ht="15" hidden="1" x14ac:dyDescent="0.25">
      <c r="A27" s="127" t="s">
        <v>134</v>
      </c>
      <c r="B27" s="107" t="s">
        <v>451</v>
      </c>
      <c r="C27" s="107" t="s">
        <v>58</v>
      </c>
      <c r="D27" s="108">
        <f>D28</f>
        <v>0</v>
      </c>
      <c r="E27" s="108">
        <f t="shared" si="2"/>
        <v>0</v>
      </c>
      <c r="F27" s="108">
        <f t="shared" si="2"/>
        <v>0</v>
      </c>
    </row>
    <row r="28" spans="1:6" s="25" customFormat="1" ht="26.25" hidden="1" x14ac:dyDescent="0.25">
      <c r="A28" s="127" t="s">
        <v>339</v>
      </c>
      <c r="B28" s="107" t="s">
        <v>451</v>
      </c>
      <c r="C28" s="107" t="s">
        <v>340</v>
      </c>
      <c r="D28" s="108">
        <f>D29</f>
        <v>0</v>
      </c>
      <c r="E28" s="108">
        <f t="shared" si="2"/>
        <v>0</v>
      </c>
      <c r="F28" s="108">
        <f t="shared" si="2"/>
        <v>0</v>
      </c>
    </row>
    <row r="29" spans="1:6" s="25" customFormat="1" ht="15" hidden="1" x14ac:dyDescent="0.25">
      <c r="A29" s="127" t="s">
        <v>341</v>
      </c>
      <c r="B29" s="107" t="s">
        <v>451</v>
      </c>
      <c r="C29" s="107" t="s">
        <v>342</v>
      </c>
      <c r="D29" s="108">
        <f>6-6</f>
        <v>0</v>
      </c>
      <c r="E29" s="108">
        <f>6-6</f>
        <v>0</v>
      </c>
      <c r="F29" s="108">
        <f>6-6</f>
        <v>0</v>
      </c>
    </row>
    <row r="30" spans="1:6" s="25" customFormat="1" ht="36.75" customHeight="1" x14ac:dyDescent="0.25">
      <c r="A30" s="113" t="s">
        <v>793</v>
      </c>
      <c r="B30" s="107" t="s">
        <v>131</v>
      </c>
      <c r="C30" s="107" t="s">
        <v>58</v>
      </c>
      <c r="D30" s="108">
        <f>D31+D39</f>
        <v>5.9</v>
      </c>
      <c r="E30" s="108">
        <f t="shared" ref="E30:F30" si="3">E31+E39</f>
        <v>5.9</v>
      </c>
      <c r="F30" s="108">
        <f t="shared" si="3"/>
        <v>5.9</v>
      </c>
    </row>
    <row r="31" spans="1:6" s="25" customFormat="1" ht="39.75" customHeight="1" x14ac:dyDescent="0.25">
      <c r="A31" s="113" t="s">
        <v>402</v>
      </c>
      <c r="B31" s="107" t="s">
        <v>403</v>
      </c>
      <c r="C31" s="107" t="s">
        <v>58</v>
      </c>
      <c r="D31" s="108">
        <f>D32</f>
        <v>5.9</v>
      </c>
      <c r="E31" s="108">
        <f t="shared" ref="E31:F33" si="4">E32</f>
        <v>5.9</v>
      </c>
      <c r="F31" s="108">
        <f t="shared" si="4"/>
        <v>5.9</v>
      </c>
    </row>
    <row r="32" spans="1:6" s="25" customFormat="1" ht="17.25" customHeight="1" x14ac:dyDescent="0.25">
      <c r="A32" s="113" t="s">
        <v>134</v>
      </c>
      <c r="B32" s="107" t="s">
        <v>404</v>
      </c>
      <c r="C32" s="107" t="s">
        <v>58</v>
      </c>
      <c r="D32" s="108">
        <f>D33</f>
        <v>5.9</v>
      </c>
      <c r="E32" s="108">
        <f t="shared" si="4"/>
        <v>5.9</v>
      </c>
      <c r="F32" s="108">
        <f t="shared" si="4"/>
        <v>5.9</v>
      </c>
    </row>
    <row r="33" spans="1:6" s="25" customFormat="1" ht="30" customHeight="1" x14ac:dyDescent="0.25">
      <c r="A33" s="113" t="s">
        <v>77</v>
      </c>
      <c r="B33" s="107" t="s">
        <v>404</v>
      </c>
      <c r="C33" s="107" t="s">
        <v>78</v>
      </c>
      <c r="D33" s="108">
        <f>D34</f>
        <v>5.9</v>
      </c>
      <c r="E33" s="108">
        <f t="shared" si="4"/>
        <v>5.9</v>
      </c>
      <c r="F33" s="108">
        <f t="shared" si="4"/>
        <v>5.9</v>
      </c>
    </row>
    <row r="34" spans="1:6" s="25" customFormat="1" ht="27" customHeight="1" x14ac:dyDescent="0.25">
      <c r="A34" s="113" t="s">
        <v>208</v>
      </c>
      <c r="B34" s="107" t="s">
        <v>404</v>
      </c>
      <c r="C34" s="107" t="s">
        <v>80</v>
      </c>
      <c r="D34" s="108">
        <v>5.9</v>
      </c>
      <c r="E34" s="108">
        <v>5.9</v>
      </c>
      <c r="F34" s="108">
        <v>5.9</v>
      </c>
    </row>
    <row r="35" spans="1:6" s="25" customFormat="1" ht="26.25" hidden="1" x14ac:dyDescent="0.25">
      <c r="A35" s="113" t="s">
        <v>132</v>
      </c>
      <c r="B35" s="107" t="s">
        <v>133</v>
      </c>
      <c r="C35" s="107" t="s">
        <v>58</v>
      </c>
      <c r="D35" s="108">
        <f>D36</f>
        <v>0</v>
      </c>
      <c r="E35" s="108">
        <f t="shared" ref="E35:F37" si="5">E36</f>
        <v>0</v>
      </c>
      <c r="F35" s="108">
        <f t="shared" si="5"/>
        <v>0</v>
      </c>
    </row>
    <row r="36" spans="1:6" s="25" customFormat="1" ht="15" hidden="1" x14ac:dyDescent="0.25">
      <c r="A36" s="113" t="s">
        <v>134</v>
      </c>
      <c r="B36" s="107" t="s">
        <v>135</v>
      </c>
      <c r="C36" s="107" t="s">
        <v>58</v>
      </c>
      <c r="D36" s="108">
        <f>D37</f>
        <v>0</v>
      </c>
      <c r="E36" s="108">
        <f t="shared" si="5"/>
        <v>0</v>
      </c>
      <c r="F36" s="108">
        <f t="shared" si="5"/>
        <v>0</v>
      </c>
    </row>
    <row r="37" spans="1:6" s="25" customFormat="1" ht="26.25" hidden="1" x14ac:dyDescent="0.25">
      <c r="A37" s="113" t="s">
        <v>77</v>
      </c>
      <c r="B37" s="107" t="s">
        <v>135</v>
      </c>
      <c r="C37" s="107" t="s">
        <v>78</v>
      </c>
      <c r="D37" s="108">
        <f>D38</f>
        <v>0</v>
      </c>
      <c r="E37" s="108">
        <f t="shared" si="5"/>
        <v>0</v>
      </c>
      <c r="F37" s="108">
        <f t="shared" si="5"/>
        <v>0</v>
      </c>
    </row>
    <row r="38" spans="1:6" s="25" customFormat="1" ht="26.25" hidden="1" x14ac:dyDescent="0.25">
      <c r="A38" s="113" t="s">
        <v>208</v>
      </c>
      <c r="B38" s="107" t="s">
        <v>135</v>
      </c>
      <c r="C38" s="107" t="s">
        <v>80</v>
      </c>
      <c r="D38" s="108">
        <v>0</v>
      </c>
      <c r="E38" s="108">
        <v>0</v>
      </c>
      <c r="F38" s="108">
        <v>0</v>
      </c>
    </row>
    <row r="39" spans="1:6" s="25" customFormat="1" ht="26.25" hidden="1" x14ac:dyDescent="0.25">
      <c r="A39" s="113" t="s">
        <v>132</v>
      </c>
      <c r="B39" s="107" t="s">
        <v>135</v>
      </c>
      <c r="C39" s="107" t="s">
        <v>58</v>
      </c>
      <c r="D39" s="108">
        <f>D40</f>
        <v>0</v>
      </c>
      <c r="E39" s="108">
        <f t="shared" ref="E39:F40" si="6">E40</f>
        <v>0</v>
      </c>
      <c r="F39" s="108">
        <f t="shared" si="6"/>
        <v>0</v>
      </c>
    </row>
    <row r="40" spans="1:6" s="25" customFormat="1" ht="26.25" hidden="1" x14ac:dyDescent="0.25">
      <c r="A40" s="113" t="s">
        <v>77</v>
      </c>
      <c r="B40" s="107" t="s">
        <v>135</v>
      </c>
      <c r="C40" s="107" t="s">
        <v>78</v>
      </c>
      <c r="D40" s="108">
        <f>D41</f>
        <v>0</v>
      </c>
      <c r="E40" s="108">
        <f t="shared" si="6"/>
        <v>0</v>
      </c>
      <c r="F40" s="108">
        <f t="shared" si="6"/>
        <v>0</v>
      </c>
    </row>
    <row r="41" spans="1:6" s="25" customFormat="1" ht="26.25" hidden="1" x14ac:dyDescent="0.25">
      <c r="A41" s="113" t="s">
        <v>208</v>
      </c>
      <c r="B41" s="107" t="s">
        <v>135</v>
      </c>
      <c r="C41" s="107" t="s">
        <v>80</v>
      </c>
      <c r="D41" s="108">
        <v>0</v>
      </c>
      <c r="E41" s="108">
        <v>0</v>
      </c>
      <c r="F41" s="108">
        <v>0</v>
      </c>
    </row>
    <row r="42" spans="1:6" s="25" customFormat="1" ht="38.25" customHeight="1" x14ac:dyDescent="0.25">
      <c r="A42" s="113" t="s">
        <v>791</v>
      </c>
      <c r="B42" s="107" t="s">
        <v>388</v>
      </c>
      <c r="C42" s="107" t="s">
        <v>58</v>
      </c>
      <c r="D42" s="108">
        <f>D43+D47</f>
        <v>316.5</v>
      </c>
      <c r="E42" s="108">
        <f>E43+E47</f>
        <v>0</v>
      </c>
      <c r="F42" s="108">
        <f>F43+F47</f>
        <v>0</v>
      </c>
    </row>
    <row r="43" spans="1:6" s="25" customFormat="1" ht="29.25" customHeight="1" x14ac:dyDescent="0.25">
      <c r="A43" s="113" t="s">
        <v>389</v>
      </c>
      <c r="B43" s="107" t="s">
        <v>390</v>
      </c>
      <c r="C43" s="107" t="s">
        <v>58</v>
      </c>
      <c r="D43" s="108">
        <f>D44</f>
        <v>261.8</v>
      </c>
      <c r="E43" s="108">
        <f t="shared" ref="E43:F45" si="7">E44</f>
        <v>0</v>
      </c>
      <c r="F43" s="108">
        <f t="shared" si="7"/>
        <v>0</v>
      </c>
    </row>
    <row r="44" spans="1:6" s="25" customFormat="1" ht="13.5" customHeight="1" x14ac:dyDescent="0.25">
      <c r="A44" s="113" t="s">
        <v>134</v>
      </c>
      <c r="B44" s="107" t="s">
        <v>391</v>
      </c>
      <c r="C44" s="107" t="s">
        <v>58</v>
      </c>
      <c r="D44" s="108">
        <f>D45</f>
        <v>261.8</v>
      </c>
      <c r="E44" s="108">
        <f t="shared" si="7"/>
        <v>0</v>
      </c>
      <c r="F44" s="108">
        <f t="shared" si="7"/>
        <v>0</v>
      </c>
    </row>
    <row r="45" spans="1:6" s="25" customFormat="1" ht="30" customHeight="1" x14ac:dyDescent="0.25">
      <c r="A45" s="113" t="s">
        <v>339</v>
      </c>
      <c r="B45" s="107" t="s">
        <v>391</v>
      </c>
      <c r="C45" s="107" t="s">
        <v>340</v>
      </c>
      <c r="D45" s="108">
        <f>D46</f>
        <v>261.8</v>
      </c>
      <c r="E45" s="108">
        <f t="shared" si="7"/>
        <v>0</v>
      </c>
      <c r="F45" s="108">
        <f t="shared" si="7"/>
        <v>0</v>
      </c>
    </row>
    <row r="46" spans="1:6" s="25" customFormat="1" ht="18.75" customHeight="1" x14ac:dyDescent="0.25">
      <c r="A46" s="113" t="s">
        <v>341</v>
      </c>
      <c r="B46" s="107" t="s">
        <v>391</v>
      </c>
      <c r="C46" s="107" t="s">
        <v>342</v>
      </c>
      <c r="D46" s="108">
        <v>261.8</v>
      </c>
      <c r="E46" s="108">
        <v>0</v>
      </c>
      <c r="F46" s="108">
        <v>0</v>
      </c>
    </row>
    <row r="47" spans="1:6" s="25" customFormat="1" ht="30.75" customHeight="1" x14ac:dyDescent="0.25">
      <c r="A47" s="113" t="s">
        <v>396</v>
      </c>
      <c r="B47" s="107" t="s">
        <v>397</v>
      </c>
      <c r="C47" s="107" t="s">
        <v>58</v>
      </c>
      <c r="D47" s="108">
        <f>D48</f>
        <v>54.7</v>
      </c>
      <c r="E47" s="108">
        <f t="shared" ref="E47:F49" si="8">E48</f>
        <v>0</v>
      </c>
      <c r="F47" s="108">
        <f t="shared" si="8"/>
        <v>0</v>
      </c>
    </row>
    <row r="48" spans="1:6" s="25" customFormat="1" ht="18" customHeight="1" x14ac:dyDescent="0.25">
      <c r="A48" s="113" t="s">
        <v>134</v>
      </c>
      <c r="B48" s="107" t="s">
        <v>398</v>
      </c>
      <c r="C48" s="107" t="s">
        <v>58</v>
      </c>
      <c r="D48" s="108">
        <f>D49</f>
        <v>54.7</v>
      </c>
      <c r="E48" s="108">
        <f t="shared" si="8"/>
        <v>0</v>
      </c>
      <c r="F48" s="108">
        <f t="shared" si="8"/>
        <v>0</v>
      </c>
    </row>
    <row r="49" spans="1:6" s="25" customFormat="1" ht="28.5" customHeight="1" x14ac:dyDescent="0.25">
      <c r="A49" s="113" t="s">
        <v>339</v>
      </c>
      <c r="B49" s="107" t="s">
        <v>398</v>
      </c>
      <c r="C49" s="107" t="s">
        <v>340</v>
      </c>
      <c r="D49" s="108">
        <f>D50</f>
        <v>54.7</v>
      </c>
      <c r="E49" s="108">
        <f t="shared" si="8"/>
        <v>0</v>
      </c>
      <c r="F49" s="108">
        <f t="shared" si="8"/>
        <v>0</v>
      </c>
    </row>
    <row r="50" spans="1:6" s="25" customFormat="1" ht="16.5" customHeight="1" x14ac:dyDescent="0.25">
      <c r="A50" s="113" t="s">
        <v>341</v>
      </c>
      <c r="B50" s="107" t="s">
        <v>398</v>
      </c>
      <c r="C50" s="107" t="s">
        <v>342</v>
      </c>
      <c r="D50" s="108">
        <v>54.7</v>
      </c>
      <c r="E50" s="108">
        <v>0</v>
      </c>
      <c r="F50" s="108">
        <v>0</v>
      </c>
    </row>
    <row r="51" spans="1:6" s="25" customFormat="1" ht="51.75" hidden="1" x14ac:dyDescent="0.25">
      <c r="A51" s="113" t="s">
        <v>405</v>
      </c>
      <c r="B51" s="107" t="s">
        <v>406</v>
      </c>
      <c r="C51" s="107" t="s">
        <v>58</v>
      </c>
      <c r="D51" s="108">
        <f>D52</f>
        <v>0</v>
      </c>
      <c r="E51" s="108">
        <f t="shared" ref="E51:F54" si="9">E52</f>
        <v>0</v>
      </c>
      <c r="F51" s="108">
        <f t="shared" si="9"/>
        <v>0</v>
      </c>
    </row>
    <row r="52" spans="1:6" s="25" customFormat="1" ht="15.75" hidden="1" customHeight="1" x14ac:dyDescent="0.25">
      <c r="A52" s="113" t="s">
        <v>407</v>
      </c>
      <c r="B52" s="107" t="s">
        <v>408</v>
      </c>
      <c r="C52" s="107" t="s">
        <v>58</v>
      </c>
      <c r="D52" s="108">
        <f>D53</f>
        <v>0</v>
      </c>
      <c r="E52" s="108">
        <f t="shared" si="9"/>
        <v>0</v>
      </c>
      <c r="F52" s="108">
        <f t="shared" si="9"/>
        <v>0</v>
      </c>
    </row>
    <row r="53" spans="1:6" s="25" customFormat="1" ht="15" hidden="1" x14ac:dyDescent="0.25">
      <c r="A53" s="113" t="s">
        <v>134</v>
      </c>
      <c r="B53" s="107" t="s">
        <v>409</v>
      </c>
      <c r="C53" s="107" t="s">
        <v>58</v>
      </c>
      <c r="D53" s="108">
        <f>D54</f>
        <v>0</v>
      </c>
      <c r="E53" s="108">
        <f t="shared" si="9"/>
        <v>0</v>
      </c>
      <c r="F53" s="108">
        <f t="shared" si="9"/>
        <v>0</v>
      </c>
    </row>
    <row r="54" spans="1:6" s="25" customFormat="1" ht="28.5" hidden="1" customHeight="1" x14ac:dyDescent="0.25">
      <c r="A54" s="113" t="s">
        <v>77</v>
      </c>
      <c r="B54" s="107" t="s">
        <v>409</v>
      </c>
      <c r="C54" s="107" t="s">
        <v>78</v>
      </c>
      <c r="D54" s="108">
        <f>D55</f>
        <v>0</v>
      </c>
      <c r="E54" s="108">
        <f t="shared" si="9"/>
        <v>0</v>
      </c>
      <c r="F54" s="108">
        <f t="shared" si="9"/>
        <v>0</v>
      </c>
    </row>
    <row r="55" spans="1:6" s="25" customFormat="1" ht="26.25" hidden="1" x14ac:dyDescent="0.25">
      <c r="A55" s="113" t="s">
        <v>208</v>
      </c>
      <c r="B55" s="107" t="s">
        <v>409</v>
      </c>
      <c r="C55" s="107" t="s">
        <v>80</v>
      </c>
      <c r="D55" s="108">
        <f>5.9-5.9</f>
        <v>0</v>
      </c>
      <c r="E55" s="108">
        <f>5.9-5.9</f>
        <v>0</v>
      </c>
      <c r="F55" s="108">
        <f>5.9-5.9</f>
        <v>0</v>
      </c>
    </row>
    <row r="56" spans="1:6" s="25" customFormat="1" ht="15" hidden="1" x14ac:dyDescent="0.25">
      <c r="A56" s="113"/>
      <c r="B56" s="107"/>
      <c r="C56" s="107"/>
      <c r="D56" s="108"/>
      <c r="E56" s="108"/>
      <c r="F56" s="108"/>
    </row>
    <row r="57" spans="1:6" s="25" customFormat="1" ht="15" hidden="1" x14ac:dyDescent="0.25">
      <c r="A57" s="113"/>
      <c r="B57" s="107"/>
      <c r="C57" s="107"/>
      <c r="D57" s="108"/>
      <c r="E57" s="108"/>
      <c r="F57" s="108"/>
    </row>
    <row r="58" spans="1:6" s="25" customFormat="1" ht="15" hidden="1" x14ac:dyDescent="0.25">
      <c r="A58" s="113"/>
      <c r="B58" s="107"/>
      <c r="C58" s="107"/>
      <c r="D58" s="108"/>
      <c r="E58" s="108"/>
      <c r="F58" s="108"/>
    </row>
    <row r="59" spans="1:6" s="25" customFormat="1" ht="29.25" customHeight="1" x14ac:dyDescent="0.25">
      <c r="A59" s="113" t="s">
        <v>752</v>
      </c>
      <c r="B59" s="107" t="s">
        <v>236</v>
      </c>
      <c r="C59" s="107" t="s">
        <v>58</v>
      </c>
      <c r="D59" s="108">
        <f>D60+D64</f>
        <v>100</v>
      </c>
      <c r="E59" s="108">
        <f>E60+E64</f>
        <v>100</v>
      </c>
      <c r="F59" s="108">
        <f>F60+F64</f>
        <v>100</v>
      </c>
    </row>
    <row r="60" spans="1:6" s="25" customFormat="1" ht="39.75" customHeight="1" x14ac:dyDescent="0.25">
      <c r="A60" s="113" t="s">
        <v>753</v>
      </c>
      <c r="B60" s="107" t="s">
        <v>237</v>
      </c>
      <c r="C60" s="107" t="s">
        <v>58</v>
      </c>
      <c r="D60" s="108">
        <f>D61</f>
        <v>100</v>
      </c>
      <c r="E60" s="108">
        <f t="shared" ref="E60:F62" si="10">E61</f>
        <v>100</v>
      </c>
      <c r="F60" s="108">
        <f t="shared" si="10"/>
        <v>100</v>
      </c>
    </row>
    <row r="61" spans="1:6" s="25" customFormat="1" ht="15" x14ac:dyDescent="0.25">
      <c r="A61" s="113" t="s">
        <v>134</v>
      </c>
      <c r="B61" s="107" t="s">
        <v>238</v>
      </c>
      <c r="C61" s="107" t="s">
        <v>58</v>
      </c>
      <c r="D61" s="108">
        <f>D62</f>
        <v>100</v>
      </c>
      <c r="E61" s="108">
        <f t="shared" si="10"/>
        <v>100</v>
      </c>
      <c r="F61" s="108">
        <f t="shared" si="10"/>
        <v>100</v>
      </c>
    </row>
    <row r="62" spans="1:6" s="25" customFormat="1" ht="32.25" customHeight="1" x14ac:dyDescent="0.25">
      <c r="A62" s="113" t="s">
        <v>77</v>
      </c>
      <c r="B62" s="107" t="s">
        <v>238</v>
      </c>
      <c r="C62" s="107" t="s">
        <v>78</v>
      </c>
      <c r="D62" s="108">
        <f>D63</f>
        <v>100</v>
      </c>
      <c r="E62" s="108">
        <f t="shared" si="10"/>
        <v>100</v>
      </c>
      <c r="F62" s="108">
        <f t="shared" si="10"/>
        <v>100</v>
      </c>
    </row>
    <row r="63" spans="1:6" s="25" customFormat="1" ht="29.25" customHeight="1" x14ac:dyDescent="0.25">
      <c r="A63" s="113" t="s">
        <v>79</v>
      </c>
      <c r="B63" s="107" t="s">
        <v>238</v>
      </c>
      <c r="C63" s="107" t="s">
        <v>80</v>
      </c>
      <c r="D63" s="108">
        <v>100</v>
      </c>
      <c r="E63" s="108">
        <v>100</v>
      </c>
      <c r="F63" s="108">
        <v>100</v>
      </c>
    </row>
    <row r="64" spans="1:6" s="25" customFormat="1" ht="40.5" hidden="1" customHeight="1" x14ac:dyDescent="0.25">
      <c r="A64" s="113" t="s">
        <v>239</v>
      </c>
      <c r="B64" s="107" t="s">
        <v>240</v>
      </c>
      <c r="C64" s="107" t="s">
        <v>58</v>
      </c>
      <c r="D64" s="108">
        <f>D65</f>
        <v>0</v>
      </c>
      <c r="E64" s="108">
        <f t="shared" ref="E64:F66" si="11">E65</f>
        <v>0</v>
      </c>
      <c r="F64" s="108">
        <f t="shared" si="11"/>
        <v>0</v>
      </c>
    </row>
    <row r="65" spans="1:6" s="25" customFormat="1" ht="15" hidden="1" x14ac:dyDescent="0.25">
      <c r="A65" s="113" t="s">
        <v>134</v>
      </c>
      <c r="B65" s="107" t="s">
        <v>241</v>
      </c>
      <c r="C65" s="107" t="s">
        <v>58</v>
      </c>
      <c r="D65" s="108">
        <f>D66</f>
        <v>0</v>
      </c>
      <c r="E65" s="108">
        <f t="shared" si="11"/>
        <v>0</v>
      </c>
      <c r="F65" s="108">
        <f t="shared" si="11"/>
        <v>0</v>
      </c>
    </row>
    <row r="66" spans="1:6" s="25" customFormat="1" ht="26.25" hidden="1" x14ac:dyDescent="0.25">
      <c r="A66" s="113" t="s">
        <v>77</v>
      </c>
      <c r="B66" s="107" t="s">
        <v>241</v>
      </c>
      <c r="C66" s="107" t="s">
        <v>78</v>
      </c>
      <c r="D66" s="108">
        <f>D67</f>
        <v>0</v>
      </c>
      <c r="E66" s="108">
        <f t="shared" si="11"/>
        <v>0</v>
      </c>
      <c r="F66" s="108">
        <f t="shared" si="11"/>
        <v>0</v>
      </c>
    </row>
    <row r="67" spans="1:6" s="25" customFormat="1" ht="26.25" hidden="1" x14ac:dyDescent="0.25">
      <c r="A67" s="113" t="s">
        <v>79</v>
      </c>
      <c r="B67" s="107" t="s">
        <v>241</v>
      </c>
      <c r="C67" s="107" t="s">
        <v>80</v>
      </c>
      <c r="D67" s="108">
        <v>0</v>
      </c>
      <c r="E67" s="108">
        <v>0</v>
      </c>
      <c r="F67" s="108">
        <v>0</v>
      </c>
    </row>
    <row r="68" spans="1:6" s="25" customFormat="1" ht="80.25" customHeight="1" x14ac:dyDescent="0.25">
      <c r="A68" s="113" t="s">
        <v>756</v>
      </c>
      <c r="B68" s="107" t="s">
        <v>242</v>
      </c>
      <c r="C68" s="107" t="s">
        <v>58</v>
      </c>
      <c r="D68" s="108">
        <f>D75+D82+D69+D72</f>
        <v>5536.0999999999995</v>
      </c>
      <c r="E68" s="108">
        <f>E75+E82</f>
        <v>0</v>
      </c>
      <c r="F68" s="108">
        <f>F75+F82</f>
        <v>0</v>
      </c>
    </row>
    <row r="69" spans="1:6" s="25" customFormat="1" ht="71.25" hidden="1" customHeight="1" x14ac:dyDescent="0.25">
      <c r="A69" s="113" t="s">
        <v>651</v>
      </c>
      <c r="B69" s="107" t="s">
        <v>652</v>
      </c>
      <c r="C69" s="107" t="s">
        <v>58</v>
      </c>
      <c r="D69" s="108">
        <f>D70</f>
        <v>0</v>
      </c>
      <c r="E69" s="108">
        <v>0</v>
      </c>
      <c r="F69" s="108">
        <v>0</v>
      </c>
    </row>
    <row r="70" spans="1:6" s="25" customFormat="1" ht="30.75" hidden="1" customHeight="1" x14ac:dyDescent="0.25">
      <c r="A70" s="113" t="s">
        <v>77</v>
      </c>
      <c r="B70" s="107" t="s">
        <v>652</v>
      </c>
      <c r="C70" s="107" t="s">
        <v>78</v>
      </c>
      <c r="D70" s="108">
        <f>D71</f>
        <v>0</v>
      </c>
      <c r="E70" s="108">
        <v>0</v>
      </c>
      <c r="F70" s="108">
        <v>0</v>
      </c>
    </row>
    <row r="71" spans="1:6" s="25" customFormat="1" ht="33" hidden="1" customHeight="1" x14ac:dyDescent="0.25">
      <c r="A71" s="113" t="s">
        <v>79</v>
      </c>
      <c r="B71" s="107" t="s">
        <v>652</v>
      </c>
      <c r="C71" s="107" t="s">
        <v>80</v>
      </c>
      <c r="D71" s="108">
        <v>0</v>
      </c>
      <c r="E71" s="108">
        <v>0</v>
      </c>
      <c r="F71" s="108">
        <v>0</v>
      </c>
    </row>
    <row r="72" spans="1:6" s="25" customFormat="1" ht="69" hidden="1" customHeight="1" x14ac:dyDescent="0.25">
      <c r="A72" s="113" t="s">
        <v>653</v>
      </c>
      <c r="B72" s="107" t="s">
        <v>654</v>
      </c>
      <c r="C72" s="107" t="s">
        <v>58</v>
      </c>
      <c r="D72" s="108">
        <f>D73</f>
        <v>0</v>
      </c>
      <c r="E72" s="108">
        <v>0</v>
      </c>
      <c r="F72" s="108">
        <v>0</v>
      </c>
    </row>
    <row r="73" spans="1:6" s="25" customFormat="1" ht="33" hidden="1" customHeight="1" x14ac:dyDescent="0.25">
      <c r="A73" s="113" t="s">
        <v>77</v>
      </c>
      <c r="B73" s="107" t="s">
        <v>654</v>
      </c>
      <c r="C73" s="107" t="s">
        <v>78</v>
      </c>
      <c r="D73" s="108">
        <f>D74</f>
        <v>0</v>
      </c>
      <c r="E73" s="108">
        <v>0</v>
      </c>
      <c r="F73" s="108">
        <v>0</v>
      </c>
    </row>
    <row r="74" spans="1:6" s="25" customFormat="1" ht="33" hidden="1" customHeight="1" x14ac:dyDescent="0.25">
      <c r="A74" s="113" t="s">
        <v>79</v>
      </c>
      <c r="B74" s="107" t="s">
        <v>654</v>
      </c>
      <c r="C74" s="107" t="s">
        <v>80</v>
      </c>
      <c r="D74" s="108">
        <v>0</v>
      </c>
      <c r="E74" s="108">
        <v>0</v>
      </c>
      <c r="F74" s="108">
        <v>0</v>
      </c>
    </row>
    <row r="75" spans="1:6" s="25" customFormat="1" ht="66.75" customHeight="1" x14ac:dyDescent="0.25">
      <c r="A75" s="113" t="s">
        <v>243</v>
      </c>
      <c r="B75" s="107" t="s">
        <v>244</v>
      </c>
      <c r="C75" s="107" t="s">
        <v>58</v>
      </c>
      <c r="D75" s="108">
        <f>D76+D79</f>
        <v>5355.7</v>
      </c>
      <c r="E75" s="108">
        <f t="shared" ref="E75:F77" si="12">E76</f>
        <v>0</v>
      </c>
      <c r="F75" s="108">
        <f t="shared" si="12"/>
        <v>0</v>
      </c>
    </row>
    <row r="76" spans="1:6" s="25" customFormat="1" ht="17.25" customHeight="1" x14ac:dyDescent="0.25">
      <c r="A76" s="113" t="s">
        <v>134</v>
      </c>
      <c r="B76" s="107" t="s">
        <v>245</v>
      </c>
      <c r="C76" s="107" t="s">
        <v>58</v>
      </c>
      <c r="D76" s="108">
        <f>D77</f>
        <v>5355.7</v>
      </c>
      <c r="E76" s="108">
        <f t="shared" si="12"/>
        <v>0</v>
      </c>
      <c r="F76" s="108">
        <f t="shared" si="12"/>
        <v>0</v>
      </c>
    </row>
    <row r="77" spans="1:6" s="25" customFormat="1" ht="27.75" customHeight="1" x14ac:dyDescent="0.25">
      <c r="A77" s="113" t="s">
        <v>77</v>
      </c>
      <c r="B77" s="107" t="s">
        <v>245</v>
      </c>
      <c r="C77" s="107" t="s">
        <v>78</v>
      </c>
      <c r="D77" s="108">
        <f>D78</f>
        <v>5355.7</v>
      </c>
      <c r="E77" s="108">
        <f t="shared" si="12"/>
        <v>0</v>
      </c>
      <c r="F77" s="108">
        <f t="shared" si="12"/>
        <v>0</v>
      </c>
    </row>
    <row r="78" spans="1:6" s="25" customFormat="1" ht="26.25" x14ac:dyDescent="0.25">
      <c r="A78" s="113" t="s">
        <v>79</v>
      </c>
      <c r="B78" s="107" t="s">
        <v>245</v>
      </c>
      <c r="C78" s="107" t="s">
        <v>80</v>
      </c>
      <c r="D78" s="108">
        <f>6033.7-1785+1107</f>
        <v>5355.7</v>
      </c>
      <c r="E78" s="108">
        <v>0</v>
      </c>
      <c r="F78" s="108">
        <v>0</v>
      </c>
    </row>
    <row r="79" spans="1:6" s="25" customFormat="1" ht="39" hidden="1" x14ac:dyDescent="0.25">
      <c r="A79" s="113" t="s">
        <v>642</v>
      </c>
      <c r="B79" s="107" t="s">
        <v>655</v>
      </c>
      <c r="C79" s="107" t="s">
        <v>58</v>
      </c>
      <c r="D79" s="108">
        <f>D80</f>
        <v>0</v>
      </c>
      <c r="E79" s="108">
        <v>0</v>
      </c>
      <c r="F79" s="108">
        <v>0</v>
      </c>
    </row>
    <row r="80" spans="1:6" s="25" customFormat="1" ht="26.25" hidden="1" x14ac:dyDescent="0.25">
      <c r="A80" s="113" t="s">
        <v>77</v>
      </c>
      <c r="B80" s="107" t="s">
        <v>655</v>
      </c>
      <c r="C80" s="107" t="s">
        <v>78</v>
      </c>
      <c r="D80" s="108">
        <f>D81</f>
        <v>0</v>
      </c>
      <c r="E80" s="108">
        <v>0</v>
      </c>
      <c r="F80" s="108">
        <v>0</v>
      </c>
    </row>
    <row r="81" spans="1:6" s="25" customFormat="1" ht="26.25" hidden="1" x14ac:dyDescent="0.25">
      <c r="A81" s="113" t="s">
        <v>79</v>
      </c>
      <c r="B81" s="107" t="s">
        <v>655</v>
      </c>
      <c r="C81" s="107" t="s">
        <v>80</v>
      </c>
      <c r="D81" s="108">
        <v>0</v>
      </c>
      <c r="E81" s="108">
        <v>0</v>
      </c>
      <c r="F81" s="108">
        <v>0</v>
      </c>
    </row>
    <row r="82" spans="1:6" s="25" customFormat="1" ht="80.25" customHeight="1" x14ac:dyDescent="0.25">
      <c r="A82" s="113" t="s">
        <v>246</v>
      </c>
      <c r="B82" s="107" t="s">
        <v>247</v>
      </c>
      <c r="C82" s="107" t="s">
        <v>58</v>
      </c>
      <c r="D82" s="108">
        <f>D83</f>
        <v>180.4</v>
      </c>
      <c r="E82" s="108">
        <f t="shared" ref="E82:F84" si="13">E83</f>
        <v>0</v>
      </c>
      <c r="F82" s="108">
        <f t="shared" si="13"/>
        <v>0</v>
      </c>
    </row>
    <row r="83" spans="1:6" s="25" customFormat="1" ht="15" x14ac:dyDescent="0.25">
      <c r="A83" s="113" t="s">
        <v>134</v>
      </c>
      <c r="B83" s="107" t="s">
        <v>248</v>
      </c>
      <c r="C83" s="107" t="s">
        <v>58</v>
      </c>
      <c r="D83" s="108">
        <f>D84</f>
        <v>180.4</v>
      </c>
      <c r="E83" s="108">
        <f t="shared" si="13"/>
        <v>0</v>
      </c>
      <c r="F83" s="108">
        <f t="shared" si="13"/>
        <v>0</v>
      </c>
    </row>
    <row r="84" spans="1:6" s="25" customFormat="1" ht="27.75" customHeight="1" x14ac:dyDescent="0.25">
      <c r="A84" s="113" t="s">
        <v>77</v>
      </c>
      <c r="B84" s="107" t="s">
        <v>248</v>
      </c>
      <c r="C84" s="107" t="s">
        <v>78</v>
      </c>
      <c r="D84" s="108">
        <f>D85</f>
        <v>180.4</v>
      </c>
      <c r="E84" s="108">
        <f t="shared" si="13"/>
        <v>0</v>
      </c>
      <c r="F84" s="108">
        <f t="shared" si="13"/>
        <v>0</v>
      </c>
    </row>
    <row r="85" spans="1:6" s="25" customFormat="1" ht="26.25" x14ac:dyDescent="0.25">
      <c r="A85" s="113" t="s">
        <v>79</v>
      </c>
      <c r="B85" s="107" t="s">
        <v>248</v>
      </c>
      <c r="C85" s="107" t="s">
        <v>80</v>
      </c>
      <c r="D85" s="108">
        <v>180.4</v>
      </c>
      <c r="E85" s="108">
        <v>0</v>
      </c>
      <c r="F85" s="108">
        <v>0</v>
      </c>
    </row>
    <row r="86" spans="1:6" s="25" customFormat="1" ht="39" customHeight="1" x14ac:dyDescent="0.25">
      <c r="A86" s="113" t="s">
        <v>748</v>
      </c>
      <c r="B86" s="107" t="s">
        <v>136</v>
      </c>
      <c r="C86" s="107" t="s">
        <v>58</v>
      </c>
      <c r="D86" s="108">
        <f>D87+D93+D97+D105+D109+D101</f>
        <v>874.19999999999993</v>
      </c>
      <c r="E86" s="108">
        <f>E87+E93+E97+E105+E109</f>
        <v>795.2</v>
      </c>
      <c r="F86" s="108">
        <f>F87+F93+F97+F105+F109</f>
        <v>0</v>
      </c>
    </row>
    <row r="87" spans="1:6" s="25" customFormat="1" ht="39" x14ac:dyDescent="0.25">
      <c r="A87" s="113" t="s">
        <v>137</v>
      </c>
      <c r="B87" s="107" t="s">
        <v>138</v>
      </c>
      <c r="C87" s="107" t="s">
        <v>58</v>
      </c>
      <c r="D87" s="108">
        <f>D88</f>
        <v>30</v>
      </c>
      <c r="E87" s="108">
        <f>E88</f>
        <v>30</v>
      </c>
      <c r="F87" s="108">
        <f>F88</f>
        <v>0</v>
      </c>
    </row>
    <row r="88" spans="1:6" s="25" customFormat="1" ht="15" x14ac:dyDescent="0.25">
      <c r="A88" s="113" t="s">
        <v>134</v>
      </c>
      <c r="B88" s="107" t="s">
        <v>139</v>
      </c>
      <c r="C88" s="107" t="s">
        <v>58</v>
      </c>
      <c r="D88" s="108">
        <f>D91</f>
        <v>30</v>
      </c>
      <c r="E88" s="108">
        <f>E91</f>
        <v>30</v>
      </c>
      <c r="F88" s="108">
        <f>F91</f>
        <v>0</v>
      </c>
    </row>
    <row r="89" spans="1:6" s="25" customFormat="1" ht="29.25" hidden="1" customHeight="1" x14ac:dyDescent="0.25">
      <c r="A89" s="113" t="s">
        <v>77</v>
      </c>
      <c r="B89" s="107" t="s">
        <v>139</v>
      </c>
      <c r="C89" s="107" t="s">
        <v>78</v>
      </c>
      <c r="D89" s="108">
        <f>D90</f>
        <v>0</v>
      </c>
      <c r="E89" s="108">
        <f>E90</f>
        <v>0</v>
      </c>
      <c r="F89" s="108">
        <f>F90</f>
        <v>0</v>
      </c>
    </row>
    <row r="90" spans="1:6" s="25" customFormat="1" ht="26.25" hidden="1" x14ac:dyDescent="0.25">
      <c r="A90" s="113" t="s">
        <v>79</v>
      </c>
      <c r="B90" s="107" t="s">
        <v>139</v>
      </c>
      <c r="C90" s="107" t="s">
        <v>80</v>
      </c>
      <c r="D90" s="108">
        <f>45-45</f>
        <v>0</v>
      </c>
      <c r="E90" s="108">
        <f>45-45</f>
        <v>0</v>
      </c>
      <c r="F90" s="108">
        <f>45-45</f>
        <v>0</v>
      </c>
    </row>
    <row r="91" spans="1:6" s="25" customFormat="1" ht="15" x14ac:dyDescent="0.25">
      <c r="A91" s="113" t="s">
        <v>81</v>
      </c>
      <c r="B91" s="107" t="s">
        <v>139</v>
      </c>
      <c r="C91" s="107" t="s">
        <v>82</v>
      </c>
      <c r="D91" s="108">
        <f>D92</f>
        <v>30</v>
      </c>
      <c r="E91" s="108">
        <f>E92</f>
        <v>30</v>
      </c>
      <c r="F91" s="108">
        <f>F92</f>
        <v>0</v>
      </c>
    </row>
    <row r="92" spans="1:6" s="25" customFormat="1" ht="15" x14ac:dyDescent="0.25">
      <c r="A92" s="120" t="s">
        <v>83</v>
      </c>
      <c r="B92" s="107" t="s">
        <v>139</v>
      </c>
      <c r="C92" s="107" t="s">
        <v>84</v>
      </c>
      <c r="D92" s="108">
        <v>30</v>
      </c>
      <c r="E92" s="108">
        <v>30</v>
      </c>
      <c r="F92" s="108">
        <v>0</v>
      </c>
    </row>
    <row r="93" spans="1:6" s="25" customFormat="1" ht="93.75" customHeight="1" x14ac:dyDescent="0.25">
      <c r="A93" s="113" t="s">
        <v>386</v>
      </c>
      <c r="B93" s="107" t="s">
        <v>141</v>
      </c>
      <c r="C93" s="107" t="s">
        <v>58</v>
      </c>
      <c r="D93" s="108">
        <f>D94</f>
        <v>256</v>
      </c>
      <c r="E93" s="108">
        <f t="shared" ref="E93:F95" si="14">E94</f>
        <v>187</v>
      </c>
      <c r="F93" s="108">
        <f t="shared" si="14"/>
        <v>0</v>
      </c>
    </row>
    <row r="94" spans="1:6" s="25" customFormat="1" ht="15" x14ac:dyDescent="0.25">
      <c r="A94" s="113" t="s">
        <v>134</v>
      </c>
      <c r="B94" s="107" t="s">
        <v>142</v>
      </c>
      <c r="C94" s="107" t="s">
        <v>58</v>
      </c>
      <c r="D94" s="108">
        <f>D95</f>
        <v>256</v>
      </c>
      <c r="E94" s="108">
        <f t="shared" si="14"/>
        <v>187</v>
      </c>
      <c r="F94" s="108">
        <f t="shared" si="14"/>
        <v>0</v>
      </c>
    </row>
    <row r="95" spans="1:6" s="25" customFormat="1" ht="27.75" customHeight="1" x14ac:dyDescent="0.25">
      <c r="A95" s="113" t="s">
        <v>77</v>
      </c>
      <c r="B95" s="107" t="s">
        <v>142</v>
      </c>
      <c r="C95" s="107" t="s">
        <v>78</v>
      </c>
      <c r="D95" s="108">
        <f>D96</f>
        <v>256</v>
      </c>
      <c r="E95" s="108">
        <f t="shared" si="14"/>
        <v>187</v>
      </c>
      <c r="F95" s="108">
        <f t="shared" si="14"/>
        <v>0</v>
      </c>
    </row>
    <row r="96" spans="1:6" s="25" customFormat="1" ht="26.25" x14ac:dyDescent="0.25">
      <c r="A96" s="113" t="s">
        <v>79</v>
      </c>
      <c r="B96" s="107" t="s">
        <v>142</v>
      </c>
      <c r="C96" s="107" t="s">
        <v>80</v>
      </c>
      <c r="D96" s="108">
        <f>187+69</f>
        <v>256</v>
      </c>
      <c r="E96" s="108">
        <v>187</v>
      </c>
      <c r="F96" s="108">
        <v>0</v>
      </c>
    </row>
    <row r="97" spans="1:6" s="25" customFormat="1" ht="81.75" hidden="1" customHeight="1" x14ac:dyDescent="0.25">
      <c r="A97" s="122" t="s">
        <v>143</v>
      </c>
      <c r="B97" s="107" t="s">
        <v>144</v>
      </c>
      <c r="C97" s="107" t="s">
        <v>58</v>
      </c>
      <c r="D97" s="108">
        <f>D98</f>
        <v>0</v>
      </c>
      <c r="E97" s="108">
        <f>E98</f>
        <v>0</v>
      </c>
      <c r="F97" s="108">
        <f t="shared" ref="E97:F99" si="15">F98</f>
        <v>0</v>
      </c>
    </row>
    <row r="98" spans="1:6" s="25" customFormat="1" ht="15.75" hidden="1" customHeight="1" x14ac:dyDescent="0.25">
      <c r="A98" s="122" t="s">
        <v>134</v>
      </c>
      <c r="B98" s="107" t="s">
        <v>145</v>
      </c>
      <c r="C98" s="107" t="s">
        <v>58</v>
      </c>
      <c r="D98" s="108">
        <f>D99</f>
        <v>0</v>
      </c>
      <c r="E98" s="108">
        <f t="shared" si="15"/>
        <v>0</v>
      </c>
      <c r="F98" s="108">
        <f t="shared" si="15"/>
        <v>0</v>
      </c>
    </row>
    <row r="99" spans="1:6" s="25" customFormat="1" ht="29.25" hidden="1" customHeight="1" x14ac:dyDescent="0.25">
      <c r="A99" s="113" t="s">
        <v>77</v>
      </c>
      <c r="B99" s="107" t="s">
        <v>145</v>
      </c>
      <c r="C99" s="107" t="s">
        <v>78</v>
      </c>
      <c r="D99" s="108">
        <f>D100</f>
        <v>0</v>
      </c>
      <c r="E99" s="108">
        <f t="shared" si="15"/>
        <v>0</v>
      </c>
      <c r="F99" s="108">
        <f t="shared" si="15"/>
        <v>0</v>
      </c>
    </row>
    <row r="100" spans="1:6" s="25" customFormat="1" ht="30" hidden="1" customHeight="1" x14ac:dyDescent="0.25">
      <c r="A100" s="113" t="s">
        <v>208</v>
      </c>
      <c r="B100" s="107" t="s">
        <v>145</v>
      </c>
      <c r="C100" s="107" t="s">
        <v>80</v>
      </c>
      <c r="D100" s="108">
        <v>0</v>
      </c>
      <c r="E100" s="108">
        <v>0</v>
      </c>
      <c r="F100" s="108">
        <v>0</v>
      </c>
    </row>
    <row r="101" spans="1:6" s="25" customFormat="1" ht="79.5" customHeight="1" x14ac:dyDescent="0.25">
      <c r="A101" s="143" t="s">
        <v>143</v>
      </c>
      <c r="B101" s="107" t="s">
        <v>144</v>
      </c>
      <c r="C101" s="107" t="s">
        <v>58</v>
      </c>
      <c r="D101" s="108">
        <f>D102</f>
        <v>4.5</v>
      </c>
      <c r="E101" s="108">
        <v>0</v>
      </c>
      <c r="F101" s="108">
        <v>0</v>
      </c>
    </row>
    <row r="102" spans="1:6" s="25" customFormat="1" ht="30" customHeight="1" x14ac:dyDescent="0.25">
      <c r="A102" s="113" t="s">
        <v>134</v>
      </c>
      <c r="B102" s="107" t="s">
        <v>145</v>
      </c>
      <c r="C102" s="107" t="s">
        <v>58</v>
      </c>
      <c r="D102" s="108">
        <f>D103</f>
        <v>4.5</v>
      </c>
      <c r="E102" s="108">
        <v>0</v>
      </c>
      <c r="F102" s="108">
        <v>0</v>
      </c>
    </row>
    <row r="103" spans="1:6" s="25" customFormat="1" ht="30" customHeight="1" x14ac:dyDescent="0.25">
      <c r="A103" s="113" t="s">
        <v>77</v>
      </c>
      <c r="B103" s="107" t="s">
        <v>145</v>
      </c>
      <c r="C103" s="107" t="s">
        <v>78</v>
      </c>
      <c r="D103" s="108">
        <f>D104</f>
        <v>4.5</v>
      </c>
      <c r="E103" s="108">
        <v>0</v>
      </c>
      <c r="F103" s="108">
        <v>0</v>
      </c>
    </row>
    <row r="104" spans="1:6" s="25" customFormat="1" ht="30" customHeight="1" x14ac:dyDescent="0.25">
      <c r="A104" s="113" t="s">
        <v>79</v>
      </c>
      <c r="B104" s="107" t="s">
        <v>145</v>
      </c>
      <c r="C104" s="107" t="s">
        <v>80</v>
      </c>
      <c r="D104" s="108">
        <v>4.5</v>
      </c>
      <c r="E104" s="108">
        <v>0</v>
      </c>
      <c r="F104" s="108">
        <v>0</v>
      </c>
    </row>
    <row r="105" spans="1:6" s="25" customFormat="1" ht="42" customHeight="1" x14ac:dyDescent="0.25">
      <c r="A105" s="113" t="s">
        <v>146</v>
      </c>
      <c r="B105" s="107" t="s">
        <v>147</v>
      </c>
      <c r="C105" s="107" t="s">
        <v>58</v>
      </c>
      <c r="D105" s="108">
        <f>D106</f>
        <v>16.899999999999999</v>
      </c>
      <c r="E105" s="108">
        <f t="shared" ref="E105:F107" si="16">E106</f>
        <v>0</v>
      </c>
      <c r="F105" s="108">
        <f t="shared" si="16"/>
        <v>0</v>
      </c>
    </row>
    <row r="106" spans="1:6" s="25" customFormat="1" ht="15" customHeight="1" x14ac:dyDescent="0.25">
      <c r="A106" s="122" t="s">
        <v>134</v>
      </c>
      <c r="B106" s="107" t="s">
        <v>148</v>
      </c>
      <c r="C106" s="107" t="s">
        <v>58</v>
      </c>
      <c r="D106" s="108">
        <f>D107</f>
        <v>16.899999999999999</v>
      </c>
      <c r="E106" s="108">
        <f t="shared" si="16"/>
        <v>0</v>
      </c>
      <c r="F106" s="108">
        <f t="shared" si="16"/>
        <v>0</v>
      </c>
    </row>
    <row r="107" spans="1:6" s="25" customFormat="1" ht="29.25" customHeight="1" x14ac:dyDescent="0.25">
      <c r="A107" s="113" t="s">
        <v>77</v>
      </c>
      <c r="B107" s="107" t="s">
        <v>148</v>
      </c>
      <c r="C107" s="107" t="s">
        <v>78</v>
      </c>
      <c r="D107" s="108">
        <f>D108</f>
        <v>16.899999999999999</v>
      </c>
      <c r="E107" s="108">
        <f t="shared" si="16"/>
        <v>0</v>
      </c>
      <c r="F107" s="108">
        <f t="shared" si="16"/>
        <v>0</v>
      </c>
    </row>
    <row r="108" spans="1:6" s="25" customFormat="1" ht="26.25" x14ac:dyDescent="0.25">
      <c r="A108" s="113" t="s">
        <v>208</v>
      </c>
      <c r="B108" s="107" t="s">
        <v>148</v>
      </c>
      <c r="C108" s="107" t="s">
        <v>80</v>
      </c>
      <c r="D108" s="108">
        <v>16.899999999999999</v>
      </c>
      <c r="E108" s="108">
        <v>0</v>
      </c>
      <c r="F108" s="108">
        <v>0</v>
      </c>
    </row>
    <row r="109" spans="1:6" s="25" customFormat="1" ht="52.5" customHeight="1" x14ac:dyDescent="0.25">
      <c r="A109" s="113" t="s">
        <v>149</v>
      </c>
      <c r="B109" s="107" t="s">
        <v>150</v>
      </c>
      <c r="C109" s="107" t="s">
        <v>58</v>
      </c>
      <c r="D109" s="108">
        <f>D110</f>
        <v>566.79999999999995</v>
      </c>
      <c r="E109" s="108">
        <f t="shared" ref="E109:F111" si="17">E110</f>
        <v>578.20000000000005</v>
      </c>
      <c r="F109" s="108">
        <f t="shared" si="17"/>
        <v>0</v>
      </c>
    </row>
    <row r="110" spans="1:6" s="25" customFormat="1" ht="15" x14ac:dyDescent="0.25">
      <c r="A110" s="122" t="s">
        <v>134</v>
      </c>
      <c r="B110" s="107" t="s">
        <v>151</v>
      </c>
      <c r="C110" s="107" t="s">
        <v>58</v>
      </c>
      <c r="D110" s="108">
        <f>D111</f>
        <v>566.79999999999995</v>
      </c>
      <c r="E110" s="108">
        <f t="shared" si="17"/>
        <v>578.20000000000005</v>
      </c>
      <c r="F110" s="108">
        <f t="shared" si="17"/>
        <v>0</v>
      </c>
    </row>
    <row r="111" spans="1:6" s="25" customFormat="1" ht="28.5" customHeight="1" x14ac:dyDescent="0.25">
      <c r="A111" s="113" t="s">
        <v>77</v>
      </c>
      <c r="B111" s="107" t="s">
        <v>151</v>
      </c>
      <c r="C111" s="107" t="s">
        <v>78</v>
      </c>
      <c r="D111" s="108">
        <f>D112</f>
        <v>566.79999999999995</v>
      </c>
      <c r="E111" s="108">
        <f t="shared" si="17"/>
        <v>578.20000000000005</v>
      </c>
      <c r="F111" s="108">
        <f t="shared" si="17"/>
        <v>0</v>
      </c>
    </row>
    <row r="112" spans="1:6" s="25" customFormat="1" ht="26.25" x14ac:dyDescent="0.25">
      <c r="A112" s="113" t="s">
        <v>208</v>
      </c>
      <c r="B112" s="107" t="s">
        <v>151</v>
      </c>
      <c r="C112" s="107" t="s">
        <v>80</v>
      </c>
      <c r="D112" s="108">
        <v>566.79999999999995</v>
      </c>
      <c r="E112" s="108">
        <v>578.20000000000005</v>
      </c>
      <c r="F112" s="108">
        <v>0</v>
      </c>
    </row>
    <row r="113" spans="1:6" s="25" customFormat="1" ht="15" hidden="1" x14ac:dyDescent="0.25">
      <c r="A113" s="113"/>
      <c r="B113" s="107"/>
      <c r="C113" s="107"/>
      <c r="D113" s="108"/>
      <c r="E113" s="108"/>
      <c r="F113" s="108"/>
    </row>
    <row r="114" spans="1:6" s="25" customFormat="1" ht="15" hidden="1" x14ac:dyDescent="0.25">
      <c r="A114" s="113"/>
      <c r="B114" s="107"/>
      <c r="C114" s="107"/>
      <c r="D114" s="108"/>
      <c r="E114" s="108"/>
      <c r="F114" s="108"/>
    </row>
    <row r="115" spans="1:6" s="25" customFormat="1" ht="15" hidden="1" x14ac:dyDescent="0.25">
      <c r="A115" s="113"/>
      <c r="B115" s="107"/>
      <c r="C115" s="107"/>
      <c r="D115" s="108"/>
      <c r="E115" s="108"/>
      <c r="F115" s="108"/>
    </row>
    <row r="116" spans="1:6" s="25" customFormat="1" ht="15" hidden="1" x14ac:dyDescent="0.25">
      <c r="A116" s="113"/>
      <c r="B116" s="107"/>
      <c r="C116" s="107"/>
      <c r="D116" s="108"/>
      <c r="E116" s="108"/>
      <c r="F116" s="108"/>
    </row>
    <row r="117" spans="1:6" s="25" customFormat="1" ht="15" hidden="1" x14ac:dyDescent="0.25">
      <c r="A117" s="113"/>
      <c r="B117" s="107"/>
      <c r="C117" s="107"/>
      <c r="D117" s="108"/>
      <c r="E117" s="108"/>
      <c r="F117" s="108"/>
    </row>
    <row r="118" spans="1:6" s="25" customFormat="1" ht="15" hidden="1" x14ac:dyDescent="0.25">
      <c r="A118" s="113"/>
      <c r="B118" s="107"/>
      <c r="C118" s="107"/>
      <c r="D118" s="108"/>
      <c r="E118" s="108"/>
      <c r="F118" s="108"/>
    </row>
    <row r="119" spans="1:6" s="25" customFormat="1" ht="15" hidden="1" x14ac:dyDescent="0.25">
      <c r="A119" s="120"/>
      <c r="B119" s="107"/>
      <c r="C119" s="107"/>
      <c r="D119" s="108"/>
      <c r="E119" s="108"/>
      <c r="F119" s="108"/>
    </row>
    <row r="120" spans="1:6" s="25" customFormat="1" ht="42.75" customHeight="1" x14ac:dyDescent="0.25">
      <c r="A120" s="113" t="s">
        <v>761</v>
      </c>
      <c r="B120" s="107" t="s">
        <v>343</v>
      </c>
      <c r="C120" s="107" t="s">
        <v>58</v>
      </c>
      <c r="D120" s="108">
        <f>D121</f>
        <v>20562.100000000002</v>
      </c>
      <c r="E120" s="108">
        <f>E121</f>
        <v>17800.5</v>
      </c>
      <c r="F120" s="108">
        <f>F121</f>
        <v>0</v>
      </c>
    </row>
    <row r="121" spans="1:6" s="25" customFormat="1" ht="51.75" x14ac:dyDescent="0.25">
      <c r="A121" s="113" t="s">
        <v>344</v>
      </c>
      <c r="B121" s="107" t="s">
        <v>345</v>
      </c>
      <c r="C121" s="107" t="s">
        <v>58</v>
      </c>
      <c r="D121" s="108">
        <f>D125+D134+D137+D140+D128+D131+D122</f>
        <v>20562.100000000002</v>
      </c>
      <c r="E121" s="108">
        <f t="shared" ref="E121:F121" si="18">E125+E134+E137+E140+E128</f>
        <v>17800.5</v>
      </c>
      <c r="F121" s="108">
        <f t="shared" si="18"/>
        <v>0</v>
      </c>
    </row>
    <row r="122" spans="1:6" s="25" customFormat="1" ht="39" hidden="1" x14ac:dyDescent="0.25">
      <c r="A122" s="113" t="s">
        <v>642</v>
      </c>
      <c r="B122" s="107" t="s">
        <v>659</v>
      </c>
      <c r="C122" s="107" t="s">
        <v>58</v>
      </c>
      <c r="D122" s="108">
        <f>D123</f>
        <v>0</v>
      </c>
      <c r="E122" s="108">
        <v>0</v>
      </c>
      <c r="F122" s="108">
        <v>0</v>
      </c>
    </row>
    <row r="123" spans="1:6" s="25" customFormat="1" ht="26.25" hidden="1" x14ac:dyDescent="0.25">
      <c r="A123" s="113" t="s">
        <v>339</v>
      </c>
      <c r="B123" s="107" t="s">
        <v>659</v>
      </c>
      <c r="C123" s="107" t="s">
        <v>340</v>
      </c>
      <c r="D123" s="108">
        <f>D124</f>
        <v>0</v>
      </c>
      <c r="E123" s="108">
        <v>0</v>
      </c>
      <c r="F123" s="108">
        <v>0</v>
      </c>
    </row>
    <row r="124" spans="1:6" s="25" customFormat="1" ht="15" hidden="1" x14ac:dyDescent="0.25">
      <c r="A124" s="113" t="s">
        <v>341</v>
      </c>
      <c r="B124" s="107" t="s">
        <v>659</v>
      </c>
      <c r="C124" s="107" t="s">
        <v>342</v>
      </c>
      <c r="D124" s="108">
        <v>0</v>
      </c>
      <c r="E124" s="108">
        <v>0</v>
      </c>
      <c r="F124" s="108">
        <v>0</v>
      </c>
    </row>
    <row r="125" spans="1:6" s="25" customFormat="1" ht="39" x14ac:dyDescent="0.25">
      <c r="A125" s="113" t="s">
        <v>346</v>
      </c>
      <c r="B125" s="107" t="s">
        <v>347</v>
      </c>
      <c r="C125" s="107" t="s">
        <v>58</v>
      </c>
      <c r="D125" s="108">
        <f t="shared" ref="D125:F126" si="19">D126</f>
        <v>10995.5</v>
      </c>
      <c r="E125" s="108">
        <f t="shared" si="19"/>
        <v>8603</v>
      </c>
      <c r="F125" s="108">
        <f t="shared" si="19"/>
        <v>0</v>
      </c>
    </row>
    <row r="126" spans="1:6" s="25" customFormat="1" ht="26.25" x14ac:dyDescent="0.25">
      <c r="A126" s="113" t="s">
        <v>339</v>
      </c>
      <c r="B126" s="107" t="s">
        <v>347</v>
      </c>
      <c r="C126" s="107" t="s">
        <v>340</v>
      </c>
      <c r="D126" s="108">
        <f t="shared" si="19"/>
        <v>10995.5</v>
      </c>
      <c r="E126" s="108">
        <f t="shared" si="19"/>
        <v>8603</v>
      </c>
      <c r="F126" s="108">
        <f t="shared" si="19"/>
        <v>0</v>
      </c>
    </row>
    <row r="127" spans="1:6" s="25" customFormat="1" ht="15" x14ac:dyDescent="0.25">
      <c r="A127" s="113" t="s">
        <v>341</v>
      </c>
      <c r="B127" s="107" t="s">
        <v>347</v>
      </c>
      <c r="C127" s="107" t="s">
        <v>342</v>
      </c>
      <c r="D127" s="108">
        <v>10995.5</v>
      </c>
      <c r="E127" s="108">
        <f>8985-94-288</f>
        <v>8603</v>
      </c>
      <c r="F127" s="108">
        <v>0</v>
      </c>
    </row>
    <row r="128" spans="1:6" s="25" customFormat="1" ht="26.25" x14ac:dyDescent="0.25">
      <c r="A128" s="113" t="s">
        <v>644</v>
      </c>
      <c r="B128" s="107" t="s">
        <v>660</v>
      </c>
      <c r="C128" s="107" t="s">
        <v>58</v>
      </c>
      <c r="D128" s="108">
        <f>D129</f>
        <v>540.29999999999995</v>
      </c>
      <c r="E128" s="108">
        <f t="shared" ref="E128:F129" si="20">E129</f>
        <v>0</v>
      </c>
      <c r="F128" s="108">
        <f>F129</f>
        <v>0</v>
      </c>
    </row>
    <row r="129" spans="1:6" s="25" customFormat="1" ht="26.25" x14ac:dyDescent="0.25">
      <c r="A129" s="113" t="s">
        <v>339</v>
      </c>
      <c r="B129" s="107" t="s">
        <v>660</v>
      </c>
      <c r="C129" s="107" t="s">
        <v>340</v>
      </c>
      <c r="D129" s="108">
        <f>D130</f>
        <v>540.29999999999995</v>
      </c>
      <c r="E129" s="108">
        <f t="shared" si="20"/>
        <v>0</v>
      </c>
      <c r="F129" s="108">
        <f t="shared" si="20"/>
        <v>0</v>
      </c>
    </row>
    <row r="130" spans="1:6" s="25" customFormat="1" ht="15" x14ac:dyDescent="0.25">
      <c r="A130" s="113" t="s">
        <v>341</v>
      </c>
      <c r="B130" s="107" t="s">
        <v>660</v>
      </c>
      <c r="C130" s="107" t="s">
        <v>342</v>
      </c>
      <c r="D130" s="108">
        <v>540.29999999999995</v>
      </c>
      <c r="E130" s="108">
        <v>0</v>
      </c>
      <c r="F130" s="108">
        <v>0</v>
      </c>
    </row>
    <row r="131" spans="1:6" s="25" customFormat="1" ht="39" x14ac:dyDescent="0.25">
      <c r="A131" s="113" t="s">
        <v>647</v>
      </c>
      <c r="B131" s="107" t="s">
        <v>661</v>
      </c>
      <c r="C131" s="107" t="s">
        <v>58</v>
      </c>
      <c r="D131" s="108">
        <f>D132</f>
        <v>28.4</v>
      </c>
      <c r="E131" s="108">
        <f t="shared" ref="E131:F132" si="21">E132</f>
        <v>0</v>
      </c>
      <c r="F131" s="108">
        <f t="shared" si="21"/>
        <v>0</v>
      </c>
    </row>
    <row r="132" spans="1:6" s="25" customFormat="1" ht="26.25" x14ac:dyDescent="0.25">
      <c r="A132" s="113" t="s">
        <v>339</v>
      </c>
      <c r="B132" s="107" t="s">
        <v>661</v>
      </c>
      <c r="C132" s="107" t="s">
        <v>340</v>
      </c>
      <c r="D132" s="108">
        <f>D133</f>
        <v>28.4</v>
      </c>
      <c r="E132" s="108">
        <f t="shared" si="21"/>
        <v>0</v>
      </c>
      <c r="F132" s="108">
        <f t="shared" si="21"/>
        <v>0</v>
      </c>
    </row>
    <row r="133" spans="1:6" s="25" customFormat="1" ht="15" x14ac:dyDescent="0.25">
      <c r="A133" s="113" t="s">
        <v>341</v>
      </c>
      <c r="B133" s="107" t="s">
        <v>661</v>
      </c>
      <c r="C133" s="107" t="s">
        <v>342</v>
      </c>
      <c r="D133" s="108">
        <v>28.4</v>
      </c>
      <c r="E133" s="108">
        <v>0</v>
      </c>
      <c r="F133" s="108">
        <v>0</v>
      </c>
    </row>
    <row r="134" spans="1:6" s="25" customFormat="1" ht="54.75" customHeight="1" x14ac:dyDescent="0.25">
      <c r="A134" s="113" t="s">
        <v>348</v>
      </c>
      <c r="B134" s="107" t="s">
        <v>349</v>
      </c>
      <c r="C134" s="107" t="s">
        <v>58</v>
      </c>
      <c r="D134" s="108">
        <f t="shared" ref="D134:F135" si="22">D135</f>
        <v>89</v>
      </c>
      <c r="E134" s="108">
        <f t="shared" si="22"/>
        <v>89</v>
      </c>
      <c r="F134" s="108">
        <f t="shared" si="22"/>
        <v>0</v>
      </c>
    </row>
    <row r="135" spans="1:6" s="25" customFormat="1" ht="26.25" x14ac:dyDescent="0.25">
      <c r="A135" s="113" t="s">
        <v>339</v>
      </c>
      <c r="B135" s="107" t="s">
        <v>349</v>
      </c>
      <c r="C135" s="107" t="s">
        <v>340</v>
      </c>
      <c r="D135" s="108">
        <f t="shared" si="22"/>
        <v>89</v>
      </c>
      <c r="E135" s="108">
        <f t="shared" si="22"/>
        <v>89</v>
      </c>
      <c r="F135" s="108">
        <f t="shared" si="22"/>
        <v>0</v>
      </c>
    </row>
    <row r="136" spans="1:6" s="25" customFormat="1" ht="15" x14ac:dyDescent="0.25">
      <c r="A136" s="113" t="s">
        <v>341</v>
      </c>
      <c r="B136" s="107" t="s">
        <v>349</v>
      </c>
      <c r="C136" s="107" t="s">
        <v>342</v>
      </c>
      <c r="D136" s="108">
        <v>89</v>
      </c>
      <c r="E136" s="108">
        <v>89</v>
      </c>
      <c r="F136" s="108">
        <v>0</v>
      </c>
    </row>
    <row r="137" spans="1:6" s="25" customFormat="1" ht="143.25" customHeight="1" x14ac:dyDescent="0.25">
      <c r="A137" s="113" t="s">
        <v>350</v>
      </c>
      <c r="B137" s="107" t="s">
        <v>351</v>
      </c>
      <c r="C137" s="107" t="s">
        <v>58</v>
      </c>
      <c r="D137" s="108">
        <f t="shared" ref="D137:F138" si="23">D138</f>
        <v>50.7</v>
      </c>
      <c r="E137" s="108">
        <f t="shared" si="23"/>
        <v>52.4</v>
      </c>
      <c r="F137" s="108">
        <f t="shared" si="23"/>
        <v>0</v>
      </c>
    </row>
    <row r="138" spans="1:6" s="25" customFormat="1" ht="31.5" customHeight="1" x14ac:dyDescent="0.25">
      <c r="A138" s="113" t="s">
        <v>339</v>
      </c>
      <c r="B138" s="107" t="s">
        <v>351</v>
      </c>
      <c r="C138" s="107" t="s">
        <v>340</v>
      </c>
      <c r="D138" s="108">
        <f t="shared" si="23"/>
        <v>50.7</v>
      </c>
      <c r="E138" s="108">
        <f t="shared" si="23"/>
        <v>52.4</v>
      </c>
      <c r="F138" s="108">
        <f t="shared" si="23"/>
        <v>0</v>
      </c>
    </row>
    <row r="139" spans="1:6" s="25" customFormat="1" ht="16.5" customHeight="1" x14ac:dyDescent="0.25">
      <c r="A139" s="113" t="s">
        <v>341</v>
      </c>
      <c r="B139" s="107" t="s">
        <v>351</v>
      </c>
      <c r="C139" s="107" t="s">
        <v>342</v>
      </c>
      <c r="D139" s="108">
        <v>50.7</v>
      </c>
      <c r="E139" s="108">
        <v>52.4</v>
      </c>
      <c r="F139" s="108">
        <v>0</v>
      </c>
    </row>
    <row r="140" spans="1:6" s="25" customFormat="1" ht="39" x14ac:dyDescent="0.25">
      <c r="A140" s="113" t="s">
        <v>352</v>
      </c>
      <c r="B140" s="107" t="s">
        <v>353</v>
      </c>
      <c r="C140" s="107" t="s">
        <v>58</v>
      </c>
      <c r="D140" s="108">
        <f t="shared" ref="D140:F141" si="24">D141</f>
        <v>8858.2000000000007</v>
      </c>
      <c r="E140" s="108">
        <f t="shared" si="24"/>
        <v>9056.1</v>
      </c>
      <c r="F140" s="108">
        <f t="shared" si="24"/>
        <v>0</v>
      </c>
    </row>
    <row r="141" spans="1:6" s="25" customFormat="1" ht="26.25" x14ac:dyDescent="0.25">
      <c r="A141" s="113" t="s">
        <v>339</v>
      </c>
      <c r="B141" s="107" t="s">
        <v>353</v>
      </c>
      <c r="C141" s="107" t="s">
        <v>340</v>
      </c>
      <c r="D141" s="108">
        <f t="shared" si="24"/>
        <v>8858.2000000000007</v>
      </c>
      <c r="E141" s="108">
        <f t="shared" si="24"/>
        <v>9056.1</v>
      </c>
      <c r="F141" s="108">
        <f t="shared" si="24"/>
        <v>0</v>
      </c>
    </row>
    <row r="142" spans="1:6" s="25" customFormat="1" ht="15" x14ac:dyDescent="0.25">
      <c r="A142" s="113" t="s">
        <v>341</v>
      </c>
      <c r="B142" s="107" t="s">
        <v>353</v>
      </c>
      <c r="C142" s="107" t="s">
        <v>342</v>
      </c>
      <c r="D142" s="108">
        <v>8858.2000000000007</v>
      </c>
      <c r="E142" s="108">
        <v>9056.1</v>
      </c>
      <c r="F142" s="108">
        <v>0</v>
      </c>
    </row>
    <row r="143" spans="1:6" s="25" customFormat="1" ht="31.5" customHeight="1" x14ac:dyDescent="0.25">
      <c r="A143" s="113" t="s">
        <v>794</v>
      </c>
      <c r="B143" s="107" t="s">
        <v>410</v>
      </c>
      <c r="C143" s="107" t="s">
        <v>58</v>
      </c>
      <c r="D143" s="108">
        <f>D144+D167+D171</f>
        <v>6128.4999999999991</v>
      </c>
      <c r="E143" s="108">
        <f>E144+E167</f>
        <v>4958.8999999999996</v>
      </c>
      <c r="F143" s="108">
        <f>F144+F167</f>
        <v>4927.1999999999989</v>
      </c>
    </row>
    <row r="144" spans="1:6" s="25" customFormat="1" ht="33" customHeight="1" x14ac:dyDescent="0.25">
      <c r="A144" s="113" t="s">
        <v>411</v>
      </c>
      <c r="B144" s="107" t="s">
        <v>412</v>
      </c>
      <c r="C144" s="107" t="s">
        <v>58</v>
      </c>
      <c r="D144" s="108">
        <f>D150+D158+D161+D153+D164+D145</f>
        <v>4942.5999999999995</v>
      </c>
      <c r="E144" s="108">
        <f t="shared" ref="E144:F144" si="25">E150+E158+E161+E153</f>
        <v>4660.5</v>
      </c>
      <c r="F144" s="108">
        <f t="shared" si="25"/>
        <v>4628.7999999999993</v>
      </c>
    </row>
    <row r="145" spans="1:6" s="25" customFormat="1" ht="39.75" hidden="1" customHeight="1" x14ac:dyDescent="0.25">
      <c r="A145" s="113" t="s">
        <v>642</v>
      </c>
      <c r="B145" s="107" t="s">
        <v>680</v>
      </c>
      <c r="C145" s="107" t="s">
        <v>58</v>
      </c>
      <c r="D145" s="108">
        <f>D146+D148</f>
        <v>0</v>
      </c>
      <c r="E145" s="108">
        <v>0</v>
      </c>
      <c r="F145" s="108">
        <v>0</v>
      </c>
    </row>
    <row r="146" spans="1:6" s="25" customFormat="1" ht="30" hidden="1" customHeight="1" x14ac:dyDescent="0.25">
      <c r="A146" s="113" t="s">
        <v>77</v>
      </c>
      <c r="B146" s="107" t="s">
        <v>680</v>
      </c>
      <c r="C146" s="107" t="s">
        <v>78</v>
      </c>
      <c r="D146" s="108">
        <f>D147</f>
        <v>0</v>
      </c>
      <c r="E146" s="108">
        <v>0</v>
      </c>
      <c r="F146" s="108">
        <v>0</v>
      </c>
    </row>
    <row r="147" spans="1:6" s="25" customFormat="1" ht="27.75" hidden="1" customHeight="1" x14ac:dyDescent="0.25">
      <c r="A147" s="113" t="s">
        <v>208</v>
      </c>
      <c r="B147" s="107" t="s">
        <v>680</v>
      </c>
      <c r="C147" s="107" t="s">
        <v>80</v>
      </c>
      <c r="D147" s="108">
        <v>0</v>
      </c>
      <c r="E147" s="108">
        <v>0</v>
      </c>
      <c r="F147" s="108">
        <v>0</v>
      </c>
    </row>
    <row r="148" spans="1:6" s="25" customFormat="1" ht="18.75" hidden="1" customHeight="1" x14ac:dyDescent="0.25">
      <c r="A148" s="113" t="s">
        <v>81</v>
      </c>
      <c r="B148" s="107" t="s">
        <v>680</v>
      </c>
      <c r="C148" s="107" t="s">
        <v>82</v>
      </c>
      <c r="D148" s="108">
        <f>D149</f>
        <v>0</v>
      </c>
      <c r="E148" s="108">
        <v>0</v>
      </c>
      <c r="F148" s="108">
        <v>0</v>
      </c>
    </row>
    <row r="149" spans="1:6" s="25" customFormat="1" ht="20.25" hidden="1" customHeight="1" x14ac:dyDescent="0.25">
      <c r="A149" s="113" t="s">
        <v>83</v>
      </c>
      <c r="B149" s="107" t="s">
        <v>680</v>
      </c>
      <c r="C149" s="107" t="s">
        <v>84</v>
      </c>
      <c r="D149" s="108">
        <v>0</v>
      </c>
      <c r="E149" s="108">
        <v>0</v>
      </c>
      <c r="F149" s="108">
        <v>0</v>
      </c>
    </row>
    <row r="150" spans="1:6" s="25" customFormat="1" ht="29.25" customHeight="1" x14ac:dyDescent="0.25">
      <c r="A150" s="113" t="s">
        <v>190</v>
      </c>
      <c r="B150" s="107" t="s">
        <v>413</v>
      </c>
      <c r="C150" s="107" t="s">
        <v>58</v>
      </c>
      <c r="D150" s="108">
        <f>D151+D156</f>
        <v>3986.8999999999996</v>
      </c>
      <c r="E150" s="108">
        <f>E151+E156</f>
        <v>3478</v>
      </c>
      <c r="F150" s="108">
        <f>F151+F156</f>
        <v>3591.6</v>
      </c>
    </row>
    <row r="151" spans="1:6" s="25" customFormat="1" ht="67.5" customHeight="1" x14ac:dyDescent="0.25">
      <c r="A151" s="113" t="s">
        <v>67</v>
      </c>
      <c r="B151" s="107" t="s">
        <v>413</v>
      </c>
      <c r="C151" s="107" t="s">
        <v>68</v>
      </c>
      <c r="D151" s="108">
        <f>D152</f>
        <v>3322.1</v>
      </c>
      <c r="E151" s="108">
        <f>E152</f>
        <v>3478</v>
      </c>
      <c r="F151" s="108">
        <f>F152</f>
        <v>3591.6</v>
      </c>
    </row>
    <row r="152" spans="1:6" s="25" customFormat="1" ht="18" customHeight="1" x14ac:dyDescent="0.25">
      <c r="A152" s="113" t="s">
        <v>192</v>
      </c>
      <c r="B152" s="107" t="s">
        <v>413</v>
      </c>
      <c r="C152" s="107" t="s">
        <v>193</v>
      </c>
      <c r="D152" s="108">
        <f>3185.9+104.6+31.6</f>
        <v>3322.1</v>
      </c>
      <c r="E152" s="108">
        <v>3478</v>
      </c>
      <c r="F152" s="108">
        <v>3591.6</v>
      </c>
    </row>
    <row r="153" spans="1:6" s="25" customFormat="1" ht="60.75" customHeight="1" x14ac:dyDescent="0.25">
      <c r="A153" s="113" t="s">
        <v>685</v>
      </c>
      <c r="B153" s="107" t="s">
        <v>730</v>
      </c>
      <c r="C153" s="107" t="s">
        <v>58</v>
      </c>
      <c r="D153" s="108">
        <f>D154</f>
        <v>25.499999999999993</v>
      </c>
      <c r="E153" s="108">
        <f t="shared" ref="E153:F154" si="26">E154</f>
        <v>184.3</v>
      </c>
      <c r="F153" s="108">
        <f t="shared" si="26"/>
        <v>198</v>
      </c>
    </row>
    <row r="154" spans="1:6" s="25" customFormat="1" ht="69.75" customHeight="1" x14ac:dyDescent="0.25">
      <c r="A154" s="113" t="s">
        <v>67</v>
      </c>
      <c r="B154" s="107" t="s">
        <v>730</v>
      </c>
      <c r="C154" s="107" t="s">
        <v>68</v>
      </c>
      <c r="D154" s="108">
        <f>D155</f>
        <v>25.499999999999993</v>
      </c>
      <c r="E154" s="108">
        <f t="shared" si="26"/>
        <v>184.3</v>
      </c>
      <c r="F154" s="108">
        <f t="shared" si="26"/>
        <v>198</v>
      </c>
    </row>
    <row r="155" spans="1:6" s="25" customFormat="1" ht="18" customHeight="1" x14ac:dyDescent="0.25">
      <c r="A155" s="113" t="s">
        <v>192</v>
      </c>
      <c r="B155" s="107" t="s">
        <v>730</v>
      </c>
      <c r="C155" s="107" t="s">
        <v>193</v>
      </c>
      <c r="D155" s="108">
        <f>161.7-104.6-31.6</f>
        <v>25.499999999999993</v>
      </c>
      <c r="E155" s="108">
        <v>184.3</v>
      </c>
      <c r="F155" s="108">
        <v>198</v>
      </c>
    </row>
    <row r="156" spans="1:6" s="25" customFormat="1" ht="30" customHeight="1" x14ac:dyDescent="0.25">
      <c r="A156" s="113" t="s">
        <v>77</v>
      </c>
      <c r="B156" s="107" t="s">
        <v>413</v>
      </c>
      <c r="C156" s="107" t="s">
        <v>78</v>
      </c>
      <c r="D156" s="108">
        <f>D157</f>
        <v>664.8</v>
      </c>
      <c r="E156" s="108">
        <f>E157</f>
        <v>0</v>
      </c>
      <c r="F156" s="108">
        <f>F157</f>
        <v>0</v>
      </c>
    </row>
    <row r="157" spans="1:6" s="25" customFormat="1" ht="26.25" x14ac:dyDescent="0.25">
      <c r="A157" s="113" t="s">
        <v>208</v>
      </c>
      <c r="B157" s="107" t="s">
        <v>413</v>
      </c>
      <c r="C157" s="107" t="s">
        <v>80</v>
      </c>
      <c r="D157" s="108">
        <v>664.8</v>
      </c>
      <c r="E157" s="108">
        <v>0</v>
      </c>
      <c r="F157" s="108">
        <v>0</v>
      </c>
    </row>
    <row r="158" spans="1:6" s="25" customFormat="1" ht="51.75" x14ac:dyDescent="0.25">
      <c r="A158" s="113" t="s">
        <v>188</v>
      </c>
      <c r="B158" s="107" t="s">
        <v>414</v>
      </c>
      <c r="C158" s="107" t="s">
        <v>58</v>
      </c>
      <c r="D158" s="108">
        <f t="shared" ref="D158:F159" si="27">D159</f>
        <v>445.2</v>
      </c>
      <c r="E158" s="108">
        <f t="shared" si="27"/>
        <v>445.2</v>
      </c>
      <c r="F158" s="108">
        <f t="shared" si="27"/>
        <v>245.2</v>
      </c>
    </row>
    <row r="159" spans="1:6" s="25" customFormat="1" ht="18.75" customHeight="1" x14ac:dyDescent="0.25">
      <c r="A159" s="113" t="s">
        <v>81</v>
      </c>
      <c r="B159" s="107" t="s">
        <v>414</v>
      </c>
      <c r="C159" s="107" t="s">
        <v>82</v>
      </c>
      <c r="D159" s="108">
        <f t="shared" si="27"/>
        <v>445.2</v>
      </c>
      <c r="E159" s="108">
        <f t="shared" si="27"/>
        <v>445.2</v>
      </c>
      <c r="F159" s="108">
        <f t="shared" si="27"/>
        <v>245.2</v>
      </c>
    </row>
    <row r="160" spans="1:6" s="25" customFormat="1" ht="18" customHeight="1" x14ac:dyDescent="0.25">
      <c r="A160" s="113" t="s">
        <v>83</v>
      </c>
      <c r="B160" s="107" t="s">
        <v>414</v>
      </c>
      <c r="C160" s="107" t="s">
        <v>84</v>
      </c>
      <c r="D160" s="108">
        <v>445.2</v>
      </c>
      <c r="E160" s="108">
        <v>445.2</v>
      </c>
      <c r="F160" s="108">
        <v>245.2</v>
      </c>
    </row>
    <row r="161" spans="1:6" s="25" customFormat="1" ht="42.75" customHeight="1" x14ac:dyDescent="0.25">
      <c r="A161" s="113" t="s">
        <v>726</v>
      </c>
      <c r="B161" s="107" t="s">
        <v>729</v>
      </c>
      <c r="C161" s="107" t="s">
        <v>58</v>
      </c>
      <c r="D161" s="108">
        <f t="shared" ref="D161:F162" si="28">D162</f>
        <v>485</v>
      </c>
      <c r="E161" s="108">
        <f t="shared" si="28"/>
        <v>553</v>
      </c>
      <c r="F161" s="108">
        <f t="shared" si="28"/>
        <v>594</v>
      </c>
    </row>
    <row r="162" spans="1:6" s="25" customFormat="1" ht="66.75" customHeight="1" x14ac:dyDescent="0.25">
      <c r="A162" s="113" t="s">
        <v>67</v>
      </c>
      <c r="B162" s="107" t="s">
        <v>729</v>
      </c>
      <c r="C162" s="107" t="s">
        <v>68</v>
      </c>
      <c r="D162" s="108">
        <f t="shared" si="28"/>
        <v>485</v>
      </c>
      <c r="E162" s="108">
        <f t="shared" si="28"/>
        <v>553</v>
      </c>
      <c r="F162" s="108">
        <f t="shared" si="28"/>
        <v>594</v>
      </c>
    </row>
    <row r="163" spans="1:6" s="25" customFormat="1" ht="18" customHeight="1" x14ac:dyDescent="0.25">
      <c r="A163" s="113" t="s">
        <v>192</v>
      </c>
      <c r="B163" s="107" t="s">
        <v>729</v>
      </c>
      <c r="C163" s="107" t="s">
        <v>193</v>
      </c>
      <c r="D163" s="108">
        <v>485</v>
      </c>
      <c r="E163" s="108">
        <v>553</v>
      </c>
      <c r="F163" s="108">
        <v>594</v>
      </c>
    </row>
    <row r="164" spans="1:6" s="25" customFormat="1" ht="28.5" hidden="1" customHeight="1" x14ac:dyDescent="0.25">
      <c r="A164" s="113" t="s">
        <v>678</v>
      </c>
      <c r="B164" s="107" t="s">
        <v>679</v>
      </c>
      <c r="C164" s="107" t="s">
        <v>58</v>
      </c>
      <c r="D164" s="108">
        <f>D165</f>
        <v>0</v>
      </c>
      <c r="E164" s="108">
        <v>0</v>
      </c>
      <c r="F164" s="108">
        <v>0</v>
      </c>
    </row>
    <row r="165" spans="1:6" s="25" customFormat="1" ht="30" hidden="1" customHeight="1" x14ac:dyDescent="0.25">
      <c r="A165" s="113" t="s">
        <v>77</v>
      </c>
      <c r="B165" s="107" t="s">
        <v>679</v>
      </c>
      <c r="C165" s="107" t="s">
        <v>78</v>
      </c>
      <c r="D165" s="108">
        <f>D166</f>
        <v>0</v>
      </c>
      <c r="E165" s="108">
        <v>0</v>
      </c>
      <c r="F165" s="108">
        <v>0</v>
      </c>
    </row>
    <row r="166" spans="1:6" s="25" customFormat="1" ht="30.75" hidden="1" customHeight="1" x14ac:dyDescent="0.25">
      <c r="A166" s="113" t="s">
        <v>208</v>
      </c>
      <c r="B166" s="107" t="s">
        <v>679</v>
      </c>
      <c r="C166" s="107" t="s">
        <v>80</v>
      </c>
      <c r="D166" s="108">
        <v>0</v>
      </c>
      <c r="E166" s="108">
        <v>0</v>
      </c>
      <c r="F166" s="108">
        <v>0</v>
      </c>
    </row>
    <row r="167" spans="1:6" s="25" customFormat="1" ht="42" customHeight="1" x14ac:dyDescent="0.25">
      <c r="A167" s="113" t="s">
        <v>415</v>
      </c>
      <c r="B167" s="107" t="s">
        <v>416</v>
      </c>
      <c r="C167" s="107" t="s">
        <v>58</v>
      </c>
      <c r="D167" s="108">
        <f>D168</f>
        <v>611</v>
      </c>
      <c r="E167" s="108">
        <f t="shared" ref="E167:F169" si="29">E168</f>
        <v>298.39999999999998</v>
      </c>
      <c r="F167" s="108">
        <f t="shared" si="29"/>
        <v>298.39999999999998</v>
      </c>
    </row>
    <row r="168" spans="1:6" s="25" customFormat="1" ht="28.5" customHeight="1" x14ac:dyDescent="0.25">
      <c r="A168" s="113" t="s">
        <v>190</v>
      </c>
      <c r="B168" s="107" t="s">
        <v>417</v>
      </c>
      <c r="C168" s="107" t="s">
        <v>58</v>
      </c>
      <c r="D168" s="108">
        <f>D169</f>
        <v>611</v>
      </c>
      <c r="E168" s="108">
        <f t="shared" si="29"/>
        <v>298.39999999999998</v>
      </c>
      <c r="F168" s="108">
        <f t="shared" si="29"/>
        <v>298.39999999999998</v>
      </c>
    </row>
    <row r="169" spans="1:6" s="25" customFormat="1" ht="32.25" customHeight="1" x14ac:dyDescent="0.25">
      <c r="A169" s="113" t="s">
        <v>77</v>
      </c>
      <c r="B169" s="107" t="s">
        <v>417</v>
      </c>
      <c r="C169" s="107" t="s">
        <v>78</v>
      </c>
      <c r="D169" s="108">
        <f>D170</f>
        <v>611</v>
      </c>
      <c r="E169" s="108">
        <f t="shared" si="29"/>
        <v>298.39999999999998</v>
      </c>
      <c r="F169" s="108">
        <f t="shared" si="29"/>
        <v>298.39999999999998</v>
      </c>
    </row>
    <row r="170" spans="1:6" s="25" customFormat="1" ht="30.75" customHeight="1" x14ac:dyDescent="0.25">
      <c r="A170" s="113" t="s">
        <v>208</v>
      </c>
      <c r="B170" s="107" t="s">
        <v>417</v>
      </c>
      <c r="C170" s="107" t="s">
        <v>80</v>
      </c>
      <c r="D170" s="108">
        <v>611</v>
      </c>
      <c r="E170" s="108">
        <f>398.4-100</f>
        <v>298.39999999999998</v>
      </c>
      <c r="F170" s="108">
        <v>298.39999999999998</v>
      </c>
    </row>
    <row r="171" spans="1:6" s="25" customFormat="1" ht="45.75" customHeight="1" x14ac:dyDescent="0.25">
      <c r="A171" s="113" t="s">
        <v>866</v>
      </c>
      <c r="B171" s="107" t="s">
        <v>867</v>
      </c>
      <c r="C171" s="107" t="s">
        <v>58</v>
      </c>
      <c r="D171" s="108">
        <f>D172</f>
        <v>574.9</v>
      </c>
      <c r="E171" s="108">
        <v>0</v>
      </c>
      <c r="F171" s="108">
        <v>0</v>
      </c>
    </row>
    <row r="172" spans="1:6" s="25" customFormat="1" ht="81" customHeight="1" x14ac:dyDescent="0.25">
      <c r="A172" s="113" t="s">
        <v>868</v>
      </c>
      <c r="B172" s="107" t="s">
        <v>869</v>
      </c>
      <c r="C172" s="107" t="s">
        <v>58</v>
      </c>
      <c r="D172" s="108">
        <f>D173</f>
        <v>574.9</v>
      </c>
      <c r="E172" s="108">
        <v>0</v>
      </c>
      <c r="F172" s="108">
        <v>0</v>
      </c>
    </row>
    <row r="173" spans="1:6" s="25" customFormat="1" ht="30.75" customHeight="1" x14ac:dyDescent="0.25">
      <c r="A173" s="113" t="s">
        <v>77</v>
      </c>
      <c r="B173" s="107" t="s">
        <v>869</v>
      </c>
      <c r="C173" s="107" t="s">
        <v>78</v>
      </c>
      <c r="D173" s="108">
        <f>D174</f>
        <v>574.9</v>
      </c>
      <c r="E173" s="108">
        <v>0</v>
      </c>
      <c r="F173" s="108">
        <v>0</v>
      </c>
    </row>
    <row r="174" spans="1:6" s="25" customFormat="1" ht="30.75" customHeight="1" x14ac:dyDescent="0.25">
      <c r="A174" s="113" t="s">
        <v>208</v>
      </c>
      <c r="B174" s="107" t="s">
        <v>869</v>
      </c>
      <c r="C174" s="107" t="s">
        <v>80</v>
      </c>
      <c r="D174" s="108">
        <v>574.9</v>
      </c>
      <c r="E174" s="108">
        <v>0</v>
      </c>
      <c r="F174" s="108">
        <v>0</v>
      </c>
    </row>
    <row r="175" spans="1:6" s="25" customFormat="1" ht="42" customHeight="1" x14ac:dyDescent="0.25">
      <c r="A175" s="113" t="s">
        <v>782</v>
      </c>
      <c r="B175" s="107" t="s">
        <v>356</v>
      </c>
      <c r="C175" s="107" t="s">
        <v>58</v>
      </c>
      <c r="D175" s="108">
        <f>D176+D180+D190+D197</f>
        <v>412</v>
      </c>
      <c r="E175" s="108">
        <f>E176+E180+E190</f>
        <v>0</v>
      </c>
      <c r="F175" s="108">
        <f>F176+F180+F190</f>
        <v>0</v>
      </c>
    </row>
    <row r="176" spans="1:6" s="25" customFormat="1" ht="43.5" customHeight="1" x14ac:dyDescent="0.25">
      <c r="A176" s="113" t="s">
        <v>438</v>
      </c>
      <c r="B176" s="107" t="s">
        <v>439</v>
      </c>
      <c r="C176" s="107" t="s">
        <v>58</v>
      </c>
      <c r="D176" s="108">
        <f>D177</f>
        <v>30</v>
      </c>
      <c r="E176" s="108">
        <f t="shared" ref="E176:F178" si="30">E177</f>
        <v>0</v>
      </c>
      <c r="F176" s="108">
        <f t="shared" si="30"/>
        <v>0</v>
      </c>
    </row>
    <row r="177" spans="1:6" s="25" customFormat="1" ht="15" x14ac:dyDescent="0.25">
      <c r="A177" s="113" t="s">
        <v>134</v>
      </c>
      <c r="B177" s="107" t="s">
        <v>440</v>
      </c>
      <c r="C177" s="107" t="s">
        <v>58</v>
      </c>
      <c r="D177" s="108">
        <f>D178</f>
        <v>30</v>
      </c>
      <c r="E177" s="108">
        <f t="shared" si="30"/>
        <v>0</v>
      </c>
      <c r="F177" s="108">
        <f t="shared" si="30"/>
        <v>0</v>
      </c>
    </row>
    <row r="178" spans="1:6" s="25" customFormat="1" ht="29.25" customHeight="1" x14ac:dyDescent="0.25">
      <c r="A178" s="113" t="s">
        <v>77</v>
      </c>
      <c r="B178" s="107" t="s">
        <v>440</v>
      </c>
      <c r="C178" s="107" t="s">
        <v>78</v>
      </c>
      <c r="D178" s="108">
        <f>D179</f>
        <v>30</v>
      </c>
      <c r="E178" s="108">
        <f t="shared" si="30"/>
        <v>0</v>
      </c>
      <c r="F178" s="108">
        <f t="shared" si="30"/>
        <v>0</v>
      </c>
    </row>
    <row r="179" spans="1:6" s="25" customFormat="1" ht="26.25" x14ac:dyDescent="0.25">
      <c r="A179" s="113" t="s">
        <v>208</v>
      </c>
      <c r="B179" s="107" t="s">
        <v>440</v>
      </c>
      <c r="C179" s="107" t="s">
        <v>80</v>
      </c>
      <c r="D179" s="108">
        <v>30</v>
      </c>
      <c r="E179" s="108">
        <v>0</v>
      </c>
      <c r="F179" s="108">
        <v>0</v>
      </c>
    </row>
    <row r="180" spans="1:6" s="25" customFormat="1" ht="66.75" customHeight="1" x14ac:dyDescent="0.25">
      <c r="A180" s="113" t="s">
        <v>384</v>
      </c>
      <c r="B180" s="107" t="s">
        <v>358</v>
      </c>
      <c r="C180" s="107" t="s">
        <v>58</v>
      </c>
      <c r="D180" s="108">
        <f>D181</f>
        <v>362</v>
      </c>
      <c r="E180" s="108">
        <f>E181</f>
        <v>0</v>
      </c>
      <c r="F180" s="108">
        <f>F181</f>
        <v>0</v>
      </c>
    </row>
    <row r="181" spans="1:6" s="25" customFormat="1" ht="15" x14ac:dyDescent="0.25">
      <c r="A181" s="113" t="s">
        <v>134</v>
      </c>
      <c r="B181" s="107" t="s">
        <v>359</v>
      </c>
      <c r="C181" s="107" t="s">
        <v>58</v>
      </c>
      <c r="D181" s="108">
        <f>D182+D184</f>
        <v>362</v>
      </c>
      <c r="E181" s="108">
        <f>E182+E184</f>
        <v>0</v>
      </c>
      <c r="F181" s="108">
        <f>F182+F184</f>
        <v>0</v>
      </c>
    </row>
    <row r="182" spans="1:6" s="25" customFormat="1" ht="69" customHeight="1" x14ac:dyDescent="0.25">
      <c r="A182" s="113" t="s">
        <v>67</v>
      </c>
      <c r="B182" s="107" t="s">
        <v>359</v>
      </c>
      <c r="C182" s="107" t="s">
        <v>68</v>
      </c>
      <c r="D182" s="108">
        <f>D183</f>
        <v>221.8</v>
      </c>
      <c r="E182" s="108">
        <f>E183</f>
        <v>0</v>
      </c>
      <c r="F182" s="108">
        <f>F183</f>
        <v>0</v>
      </c>
    </row>
    <row r="183" spans="1:6" s="25" customFormat="1" ht="15" x14ac:dyDescent="0.25">
      <c r="A183" s="113" t="s">
        <v>192</v>
      </c>
      <c r="B183" s="107" t="s">
        <v>359</v>
      </c>
      <c r="C183" s="107" t="s">
        <v>193</v>
      </c>
      <c r="D183" s="108">
        <f>34+187.8</f>
        <v>221.8</v>
      </c>
      <c r="E183" s="108">
        <v>0</v>
      </c>
      <c r="F183" s="108">
        <v>0</v>
      </c>
    </row>
    <row r="184" spans="1:6" s="25" customFormat="1" ht="30" customHeight="1" x14ac:dyDescent="0.25">
      <c r="A184" s="113" t="s">
        <v>77</v>
      </c>
      <c r="B184" s="107" t="s">
        <v>359</v>
      </c>
      <c r="C184" s="107" t="s">
        <v>78</v>
      </c>
      <c r="D184" s="108">
        <f>D185</f>
        <v>140.19999999999999</v>
      </c>
      <c r="E184" s="108">
        <f>E185</f>
        <v>0</v>
      </c>
      <c r="F184" s="108">
        <f>F185</f>
        <v>0</v>
      </c>
    </row>
    <row r="185" spans="1:6" s="25" customFormat="1" ht="26.25" x14ac:dyDescent="0.25">
      <c r="A185" s="113" t="s">
        <v>208</v>
      </c>
      <c r="B185" s="107" t="s">
        <v>359</v>
      </c>
      <c r="C185" s="107" t="s">
        <v>80</v>
      </c>
      <c r="D185" s="108">
        <v>140.19999999999999</v>
      </c>
      <c r="E185" s="108">
        <v>0</v>
      </c>
      <c r="F185" s="108">
        <v>0</v>
      </c>
    </row>
    <row r="186" spans="1:6" s="25" customFormat="1" ht="17.25" hidden="1" customHeight="1" x14ac:dyDescent="0.25">
      <c r="A186" s="113" t="s">
        <v>441</v>
      </c>
      <c r="B186" s="107" t="s">
        <v>442</v>
      </c>
      <c r="C186" s="107" t="s">
        <v>58</v>
      </c>
      <c r="D186" s="108">
        <f>D187</f>
        <v>0</v>
      </c>
      <c r="E186" s="108">
        <f t="shared" ref="E186:F188" si="31">E187</f>
        <v>0</v>
      </c>
      <c r="F186" s="108">
        <f t="shared" si="31"/>
        <v>0</v>
      </c>
    </row>
    <row r="187" spans="1:6" s="25" customFormat="1" ht="15" hidden="1" x14ac:dyDescent="0.25">
      <c r="A187" s="113" t="s">
        <v>134</v>
      </c>
      <c r="B187" s="107" t="s">
        <v>443</v>
      </c>
      <c r="C187" s="107" t="s">
        <v>58</v>
      </c>
      <c r="D187" s="108">
        <f>D188</f>
        <v>0</v>
      </c>
      <c r="E187" s="108">
        <f t="shared" si="31"/>
        <v>0</v>
      </c>
      <c r="F187" s="108">
        <f t="shared" si="31"/>
        <v>0</v>
      </c>
    </row>
    <row r="188" spans="1:6" s="25" customFormat="1" ht="28.5" hidden="1" customHeight="1" x14ac:dyDescent="0.25">
      <c r="A188" s="113" t="s">
        <v>77</v>
      </c>
      <c r="B188" s="107" t="s">
        <v>443</v>
      </c>
      <c r="C188" s="107" t="s">
        <v>78</v>
      </c>
      <c r="D188" s="108">
        <f>D189</f>
        <v>0</v>
      </c>
      <c r="E188" s="108">
        <f t="shared" si="31"/>
        <v>0</v>
      </c>
      <c r="F188" s="108">
        <f t="shared" si="31"/>
        <v>0</v>
      </c>
    </row>
    <row r="189" spans="1:6" s="25" customFormat="1" ht="26.25" hidden="1" x14ac:dyDescent="0.25">
      <c r="A189" s="113" t="s">
        <v>208</v>
      </c>
      <c r="B189" s="107" t="s">
        <v>443</v>
      </c>
      <c r="C189" s="107" t="s">
        <v>80</v>
      </c>
      <c r="D189" s="108"/>
      <c r="E189" s="108"/>
      <c r="F189" s="108"/>
    </row>
    <row r="190" spans="1:6" s="25" customFormat="1" ht="26.25" x14ac:dyDescent="0.25">
      <c r="A190" s="113" t="s">
        <v>444</v>
      </c>
      <c r="B190" s="107" t="s">
        <v>445</v>
      </c>
      <c r="C190" s="107" t="s">
        <v>58</v>
      </c>
      <c r="D190" s="108">
        <f>D191+D194</f>
        <v>20</v>
      </c>
      <c r="E190" s="108">
        <f t="shared" ref="E190:F192" si="32">E191</f>
        <v>0</v>
      </c>
      <c r="F190" s="108">
        <f t="shared" si="32"/>
        <v>0</v>
      </c>
    </row>
    <row r="191" spans="1:6" s="25" customFormat="1" ht="15" x14ac:dyDescent="0.25">
      <c r="A191" s="113" t="s">
        <v>134</v>
      </c>
      <c r="B191" s="107" t="s">
        <v>446</v>
      </c>
      <c r="C191" s="107" t="s">
        <v>58</v>
      </c>
      <c r="D191" s="108">
        <f>D192</f>
        <v>20</v>
      </c>
      <c r="E191" s="108">
        <f t="shared" si="32"/>
        <v>0</v>
      </c>
      <c r="F191" s="108">
        <f t="shared" si="32"/>
        <v>0</v>
      </c>
    </row>
    <row r="192" spans="1:6" s="25" customFormat="1" ht="30" customHeight="1" x14ac:dyDescent="0.25">
      <c r="A192" s="113" t="s">
        <v>77</v>
      </c>
      <c r="B192" s="107" t="s">
        <v>446</v>
      </c>
      <c r="C192" s="107" t="s">
        <v>78</v>
      </c>
      <c r="D192" s="108">
        <f>D193</f>
        <v>20</v>
      </c>
      <c r="E192" s="108">
        <f t="shared" si="32"/>
        <v>0</v>
      </c>
      <c r="F192" s="108">
        <f t="shared" si="32"/>
        <v>0</v>
      </c>
    </row>
    <row r="193" spans="1:6" s="25" customFormat="1" ht="26.25" x14ac:dyDescent="0.25">
      <c r="A193" s="113" t="s">
        <v>208</v>
      </c>
      <c r="B193" s="107" t="s">
        <v>446</v>
      </c>
      <c r="C193" s="107" t="s">
        <v>80</v>
      </c>
      <c r="D193" s="108">
        <v>20</v>
      </c>
      <c r="E193" s="108">
        <v>0</v>
      </c>
      <c r="F193" s="108">
        <v>0</v>
      </c>
    </row>
    <row r="194" spans="1:6" s="25" customFormat="1" ht="39" hidden="1" x14ac:dyDescent="0.25">
      <c r="A194" s="113" t="s">
        <v>642</v>
      </c>
      <c r="B194" s="107" t="s">
        <v>684</v>
      </c>
      <c r="C194" s="107" t="s">
        <v>58</v>
      </c>
      <c r="D194" s="108">
        <f>D195</f>
        <v>0</v>
      </c>
      <c r="E194" s="108">
        <v>0</v>
      </c>
      <c r="F194" s="108">
        <v>0</v>
      </c>
    </row>
    <row r="195" spans="1:6" s="25" customFormat="1" ht="26.25" hidden="1" x14ac:dyDescent="0.25">
      <c r="A195" s="113" t="s">
        <v>77</v>
      </c>
      <c r="B195" s="107" t="s">
        <v>684</v>
      </c>
      <c r="C195" s="107" t="s">
        <v>78</v>
      </c>
      <c r="D195" s="108">
        <f>D196</f>
        <v>0</v>
      </c>
      <c r="E195" s="108">
        <v>0</v>
      </c>
      <c r="F195" s="108">
        <v>0</v>
      </c>
    </row>
    <row r="196" spans="1:6" s="25" customFormat="1" ht="26.25" hidden="1" x14ac:dyDescent="0.25">
      <c r="A196" s="113" t="s">
        <v>208</v>
      </c>
      <c r="B196" s="107" t="s">
        <v>684</v>
      </c>
      <c r="C196" s="107" t="s">
        <v>80</v>
      </c>
      <c r="D196" s="108">
        <v>0</v>
      </c>
      <c r="E196" s="108">
        <v>0</v>
      </c>
      <c r="F196" s="108">
        <v>0</v>
      </c>
    </row>
    <row r="197" spans="1:6" s="25" customFormat="1" ht="26.25" hidden="1" x14ac:dyDescent="0.25">
      <c r="A197" s="113" t="s">
        <v>665</v>
      </c>
      <c r="B197" s="107" t="s">
        <v>666</v>
      </c>
      <c r="C197" s="107" t="s">
        <v>58</v>
      </c>
      <c r="D197" s="108">
        <f>D201+D204+D198</f>
        <v>0</v>
      </c>
      <c r="E197" s="108">
        <v>0</v>
      </c>
      <c r="F197" s="108">
        <v>0</v>
      </c>
    </row>
    <row r="198" spans="1:6" s="25" customFormat="1" ht="39" hidden="1" x14ac:dyDescent="0.25">
      <c r="A198" s="113" t="s">
        <v>667</v>
      </c>
      <c r="B198" s="107" t="s">
        <v>668</v>
      </c>
      <c r="C198" s="107" t="s">
        <v>58</v>
      </c>
      <c r="D198" s="108">
        <f>D199</f>
        <v>0</v>
      </c>
      <c r="E198" s="108">
        <v>0</v>
      </c>
      <c r="F198" s="108">
        <v>0</v>
      </c>
    </row>
    <row r="199" spans="1:6" s="25" customFormat="1" ht="26.25" hidden="1" x14ac:dyDescent="0.25">
      <c r="A199" s="113" t="s">
        <v>77</v>
      </c>
      <c r="B199" s="107" t="s">
        <v>668</v>
      </c>
      <c r="C199" s="107" t="s">
        <v>78</v>
      </c>
      <c r="D199" s="108">
        <f>D200</f>
        <v>0</v>
      </c>
      <c r="E199" s="108">
        <v>0</v>
      </c>
      <c r="F199" s="108">
        <v>0</v>
      </c>
    </row>
    <row r="200" spans="1:6" s="25" customFormat="1" ht="26.25" hidden="1" x14ac:dyDescent="0.25">
      <c r="A200" s="113" t="s">
        <v>208</v>
      </c>
      <c r="B200" s="107" t="s">
        <v>668</v>
      </c>
      <c r="C200" s="107" t="s">
        <v>80</v>
      </c>
      <c r="D200" s="108">
        <v>0</v>
      </c>
      <c r="E200" s="108">
        <v>0</v>
      </c>
      <c r="F200" s="108">
        <v>0</v>
      </c>
    </row>
    <row r="201" spans="1:6" s="25" customFormat="1" ht="39" hidden="1" x14ac:dyDescent="0.25">
      <c r="A201" s="113" t="s">
        <v>669</v>
      </c>
      <c r="B201" s="107" t="s">
        <v>670</v>
      </c>
      <c r="C201" s="107" t="s">
        <v>58</v>
      </c>
      <c r="D201" s="108">
        <f>D202</f>
        <v>0</v>
      </c>
      <c r="E201" s="108">
        <v>0</v>
      </c>
      <c r="F201" s="108">
        <v>0</v>
      </c>
    </row>
    <row r="202" spans="1:6" s="25" customFormat="1" ht="26.25" hidden="1" x14ac:dyDescent="0.25">
      <c r="A202" s="113" t="s">
        <v>77</v>
      </c>
      <c r="B202" s="107" t="s">
        <v>670</v>
      </c>
      <c r="C202" s="107" t="s">
        <v>78</v>
      </c>
      <c r="D202" s="108">
        <f>D203</f>
        <v>0</v>
      </c>
      <c r="E202" s="108">
        <v>0</v>
      </c>
      <c r="F202" s="108">
        <v>0</v>
      </c>
    </row>
    <row r="203" spans="1:6" s="25" customFormat="1" ht="26.25" hidden="1" x14ac:dyDescent="0.25">
      <c r="A203" s="113" t="s">
        <v>208</v>
      </c>
      <c r="B203" s="107" t="s">
        <v>670</v>
      </c>
      <c r="C203" s="107" t="s">
        <v>80</v>
      </c>
      <c r="D203" s="108">
        <v>0</v>
      </c>
      <c r="E203" s="108">
        <v>0</v>
      </c>
      <c r="F203" s="108">
        <v>0</v>
      </c>
    </row>
    <row r="204" spans="1:6" s="25" customFormat="1" ht="64.5" hidden="1" x14ac:dyDescent="0.25">
      <c r="A204" s="113" t="s">
        <v>671</v>
      </c>
      <c r="B204" s="107" t="s">
        <v>672</v>
      </c>
      <c r="C204" s="107" t="s">
        <v>58</v>
      </c>
      <c r="D204" s="108">
        <f>D205</f>
        <v>0</v>
      </c>
      <c r="E204" s="108">
        <v>0</v>
      </c>
      <c r="F204" s="108">
        <v>0</v>
      </c>
    </row>
    <row r="205" spans="1:6" s="25" customFormat="1" ht="26.25" hidden="1" x14ac:dyDescent="0.25">
      <c r="A205" s="113" t="s">
        <v>77</v>
      </c>
      <c r="B205" s="107" t="s">
        <v>672</v>
      </c>
      <c r="C205" s="107" t="s">
        <v>78</v>
      </c>
      <c r="D205" s="108">
        <f>D206</f>
        <v>0</v>
      </c>
      <c r="E205" s="108">
        <v>0</v>
      </c>
      <c r="F205" s="108">
        <v>0</v>
      </c>
    </row>
    <row r="206" spans="1:6" s="25" customFormat="1" ht="26.25" hidden="1" x14ac:dyDescent="0.25">
      <c r="A206" s="113" t="s">
        <v>208</v>
      </c>
      <c r="B206" s="107" t="s">
        <v>672</v>
      </c>
      <c r="C206" s="107" t="s">
        <v>80</v>
      </c>
      <c r="D206" s="108">
        <v>0</v>
      </c>
      <c r="E206" s="108">
        <v>0</v>
      </c>
      <c r="F206" s="108">
        <v>0</v>
      </c>
    </row>
    <row r="207" spans="1:6" s="25" customFormat="1" ht="15" hidden="1" x14ac:dyDescent="0.25">
      <c r="A207" s="113"/>
      <c r="B207" s="107"/>
      <c r="C207" s="107"/>
      <c r="D207" s="108"/>
      <c r="E207" s="108"/>
      <c r="F207" s="108"/>
    </row>
    <row r="208" spans="1:6" s="25" customFormat="1" ht="65.25" customHeight="1" x14ac:dyDescent="0.25">
      <c r="A208" s="113" t="s">
        <v>745</v>
      </c>
      <c r="B208" s="107" t="s">
        <v>153</v>
      </c>
      <c r="C208" s="107" t="s">
        <v>58</v>
      </c>
      <c r="D208" s="108">
        <f>D212+D216+D222+D226+D232+D236+D240+D244+D249+D254+D209</f>
        <v>3382.8999999999996</v>
      </c>
      <c r="E208" s="108">
        <f>E212+E216+E222+E226+E232+E236+E240+E244+E249+E254</f>
        <v>2157.1</v>
      </c>
      <c r="F208" s="108">
        <f>F212+F222+F236+F240+F253</f>
        <v>774</v>
      </c>
    </row>
    <row r="209" spans="1:6" s="25" customFormat="1" ht="43.5" hidden="1" customHeight="1" x14ac:dyDescent="0.25">
      <c r="A209" s="113" t="s">
        <v>642</v>
      </c>
      <c r="B209" s="107" t="s">
        <v>656</v>
      </c>
      <c r="C209" s="107" t="s">
        <v>58</v>
      </c>
      <c r="D209" s="108">
        <f>D210</f>
        <v>0</v>
      </c>
      <c r="E209" s="108">
        <v>0</v>
      </c>
      <c r="F209" s="108">
        <v>0</v>
      </c>
    </row>
    <row r="210" spans="1:6" s="25" customFormat="1" ht="31.5" hidden="1" customHeight="1" x14ac:dyDescent="0.25">
      <c r="A210" s="113" t="s">
        <v>77</v>
      </c>
      <c r="B210" s="107" t="s">
        <v>656</v>
      </c>
      <c r="C210" s="107" t="s">
        <v>78</v>
      </c>
      <c r="D210" s="108">
        <f>D211</f>
        <v>0</v>
      </c>
      <c r="E210" s="108">
        <v>0</v>
      </c>
      <c r="F210" s="108">
        <v>0</v>
      </c>
    </row>
    <row r="211" spans="1:6" s="25" customFormat="1" ht="33.75" hidden="1" customHeight="1" x14ac:dyDescent="0.25">
      <c r="A211" s="113" t="s">
        <v>208</v>
      </c>
      <c r="B211" s="107" t="s">
        <v>656</v>
      </c>
      <c r="C211" s="107" t="s">
        <v>80</v>
      </c>
      <c r="D211" s="108">
        <f>9602-9602</f>
        <v>0</v>
      </c>
      <c r="E211" s="108">
        <v>0</v>
      </c>
      <c r="F211" s="108">
        <v>0</v>
      </c>
    </row>
    <row r="212" spans="1:6" s="25" customFormat="1" ht="66.75" customHeight="1" x14ac:dyDescent="0.25">
      <c r="A212" s="113" t="s">
        <v>276</v>
      </c>
      <c r="B212" s="107" t="s">
        <v>277</v>
      </c>
      <c r="C212" s="107" t="s">
        <v>58</v>
      </c>
      <c r="D212" s="108">
        <f>D213</f>
        <v>272.3</v>
      </c>
      <c r="E212" s="108">
        <f t="shared" ref="E212:F214" si="33">E213</f>
        <v>272.3</v>
      </c>
      <c r="F212" s="108">
        <f t="shared" si="33"/>
        <v>100</v>
      </c>
    </row>
    <row r="213" spans="1:6" s="25" customFormat="1" ht="17.25" customHeight="1" x14ac:dyDescent="0.25">
      <c r="A213" s="113" t="s">
        <v>134</v>
      </c>
      <c r="B213" s="107" t="s">
        <v>278</v>
      </c>
      <c r="C213" s="107" t="s">
        <v>58</v>
      </c>
      <c r="D213" s="108">
        <f>D214</f>
        <v>272.3</v>
      </c>
      <c r="E213" s="108">
        <f t="shared" si="33"/>
        <v>272.3</v>
      </c>
      <c r="F213" s="108">
        <f t="shared" si="33"/>
        <v>100</v>
      </c>
    </row>
    <row r="214" spans="1:6" s="25" customFormat="1" ht="26.25" customHeight="1" x14ac:dyDescent="0.25">
      <c r="A214" s="113" t="s">
        <v>77</v>
      </c>
      <c r="B214" s="107" t="s">
        <v>278</v>
      </c>
      <c r="C214" s="107" t="s">
        <v>78</v>
      </c>
      <c r="D214" s="108">
        <f>D215</f>
        <v>272.3</v>
      </c>
      <c r="E214" s="108">
        <f t="shared" si="33"/>
        <v>272.3</v>
      </c>
      <c r="F214" s="108">
        <f t="shared" si="33"/>
        <v>100</v>
      </c>
    </row>
    <row r="215" spans="1:6" s="25" customFormat="1" ht="30" customHeight="1" x14ac:dyDescent="0.25">
      <c r="A215" s="113" t="s">
        <v>208</v>
      </c>
      <c r="B215" s="107" t="s">
        <v>278</v>
      </c>
      <c r="C215" s="107" t="s">
        <v>80</v>
      </c>
      <c r="D215" s="108">
        <v>272.3</v>
      </c>
      <c r="E215" s="108">
        <v>272.3</v>
      </c>
      <c r="F215" s="108">
        <v>100</v>
      </c>
    </row>
    <row r="216" spans="1:6" s="25" customFormat="1" ht="42" hidden="1" customHeight="1" x14ac:dyDescent="0.25">
      <c r="A216" s="113" t="s">
        <v>279</v>
      </c>
      <c r="B216" s="107" t="s">
        <v>280</v>
      </c>
      <c r="C216" s="107" t="s">
        <v>58</v>
      </c>
      <c r="D216" s="108">
        <f>D217</f>
        <v>0</v>
      </c>
      <c r="E216" s="108">
        <f>E217</f>
        <v>0</v>
      </c>
      <c r="F216" s="108">
        <f>F217</f>
        <v>0</v>
      </c>
    </row>
    <row r="217" spans="1:6" s="25" customFormat="1" ht="15" hidden="1" x14ac:dyDescent="0.25">
      <c r="A217" s="113" t="s">
        <v>134</v>
      </c>
      <c r="B217" s="107" t="s">
        <v>281</v>
      </c>
      <c r="C217" s="107" t="s">
        <v>58</v>
      </c>
      <c r="D217" s="108">
        <f>D218+D220</f>
        <v>0</v>
      </c>
      <c r="E217" s="108">
        <f>E218+E220</f>
        <v>0</v>
      </c>
      <c r="F217" s="108">
        <f>F218+F220</f>
        <v>0</v>
      </c>
    </row>
    <row r="218" spans="1:6" s="25" customFormat="1" ht="27.75" hidden="1" customHeight="1" x14ac:dyDescent="0.25">
      <c r="A218" s="113" t="s">
        <v>77</v>
      </c>
      <c r="B218" s="107" t="s">
        <v>281</v>
      </c>
      <c r="C218" s="107" t="s">
        <v>78</v>
      </c>
      <c r="D218" s="108">
        <f>D219</f>
        <v>0</v>
      </c>
      <c r="E218" s="108">
        <f>E219</f>
        <v>0</v>
      </c>
      <c r="F218" s="108">
        <f>F219</f>
        <v>0</v>
      </c>
    </row>
    <row r="219" spans="1:6" s="25" customFormat="1" ht="26.25" hidden="1" x14ac:dyDescent="0.25">
      <c r="A219" s="113" t="s">
        <v>79</v>
      </c>
      <c r="B219" s="107" t="s">
        <v>281</v>
      </c>
      <c r="C219" s="107" t="s">
        <v>80</v>
      </c>
      <c r="D219" s="108">
        <f>15.3+29.5-44.8</f>
        <v>0</v>
      </c>
      <c r="E219" s="108">
        <f>15.3+29.5-44.8</f>
        <v>0</v>
      </c>
      <c r="F219" s="108">
        <f>15.3+29.5-44.8</f>
        <v>0</v>
      </c>
    </row>
    <row r="220" spans="1:6" s="25" customFormat="1" ht="39" hidden="1" x14ac:dyDescent="0.25">
      <c r="A220" s="113" t="s">
        <v>179</v>
      </c>
      <c r="B220" s="107" t="s">
        <v>281</v>
      </c>
      <c r="C220" s="107" t="s">
        <v>180</v>
      </c>
      <c r="D220" s="108">
        <f>D221</f>
        <v>0</v>
      </c>
      <c r="E220" s="108">
        <f>E221</f>
        <v>0</v>
      </c>
      <c r="F220" s="108">
        <f>F221</f>
        <v>0</v>
      </c>
    </row>
    <row r="221" spans="1:6" s="25" customFormat="1" ht="15" hidden="1" x14ac:dyDescent="0.25">
      <c r="A221" s="113" t="s">
        <v>181</v>
      </c>
      <c r="B221" s="107" t="s">
        <v>281</v>
      </c>
      <c r="C221" s="107" t="s">
        <v>182</v>
      </c>
      <c r="D221" s="108"/>
      <c r="E221" s="108"/>
      <c r="F221" s="108"/>
    </row>
    <row r="222" spans="1:6" s="25" customFormat="1" ht="27.75" customHeight="1" x14ac:dyDescent="0.25">
      <c r="A222" s="113" t="s">
        <v>154</v>
      </c>
      <c r="B222" s="107" t="s">
        <v>155</v>
      </c>
      <c r="C222" s="107" t="s">
        <v>58</v>
      </c>
      <c r="D222" s="108">
        <f>D223</f>
        <v>206</v>
      </c>
      <c r="E222" s="108">
        <f t="shared" ref="E222:F224" si="34">E223</f>
        <v>206</v>
      </c>
      <c r="F222" s="108">
        <f t="shared" si="34"/>
        <v>106</v>
      </c>
    </row>
    <row r="223" spans="1:6" s="25" customFormat="1" ht="15" x14ac:dyDescent="0.25">
      <c r="A223" s="113" t="s">
        <v>134</v>
      </c>
      <c r="B223" s="107" t="s">
        <v>156</v>
      </c>
      <c r="C223" s="107" t="s">
        <v>58</v>
      </c>
      <c r="D223" s="108">
        <f>D224</f>
        <v>206</v>
      </c>
      <c r="E223" s="108">
        <f t="shared" si="34"/>
        <v>206</v>
      </c>
      <c r="F223" s="108">
        <f t="shared" si="34"/>
        <v>106</v>
      </c>
    </row>
    <row r="224" spans="1:6" s="25" customFormat="1" ht="32.25" customHeight="1" x14ac:dyDescent="0.25">
      <c r="A224" s="113" t="s">
        <v>77</v>
      </c>
      <c r="B224" s="107" t="s">
        <v>156</v>
      </c>
      <c r="C224" s="107" t="s">
        <v>78</v>
      </c>
      <c r="D224" s="108">
        <f>D225</f>
        <v>206</v>
      </c>
      <c r="E224" s="108">
        <f t="shared" si="34"/>
        <v>206</v>
      </c>
      <c r="F224" s="108">
        <f t="shared" si="34"/>
        <v>106</v>
      </c>
    </row>
    <row r="225" spans="1:6" s="25" customFormat="1" ht="26.25" x14ac:dyDescent="0.25">
      <c r="A225" s="113" t="s">
        <v>79</v>
      </c>
      <c r="B225" s="107" t="s">
        <v>156</v>
      </c>
      <c r="C225" s="107" t="s">
        <v>80</v>
      </c>
      <c r="D225" s="108">
        <v>206</v>
      </c>
      <c r="E225" s="108">
        <v>206</v>
      </c>
      <c r="F225" s="108">
        <v>106</v>
      </c>
    </row>
    <row r="226" spans="1:6" s="25" customFormat="1" ht="83.25" hidden="1" customHeight="1" x14ac:dyDescent="0.25">
      <c r="A226" s="113" t="s">
        <v>293</v>
      </c>
      <c r="B226" s="107" t="s">
        <v>294</v>
      </c>
      <c r="C226" s="107" t="s">
        <v>58</v>
      </c>
      <c r="D226" s="108">
        <f>D227</f>
        <v>0</v>
      </c>
      <c r="E226" s="108">
        <f>E227</f>
        <v>0</v>
      </c>
      <c r="F226" s="108">
        <f>F227</f>
        <v>0</v>
      </c>
    </row>
    <row r="227" spans="1:6" s="25" customFormat="1" ht="15" hidden="1" x14ac:dyDescent="0.25">
      <c r="A227" s="113" t="s">
        <v>134</v>
      </c>
      <c r="B227" s="107" t="s">
        <v>295</v>
      </c>
      <c r="C227" s="107" t="s">
        <v>58</v>
      </c>
      <c r="D227" s="108">
        <f>D228+D230</f>
        <v>0</v>
      </c>
      <c r="E227" s="108">
        <f>E228+E230</f>
        <v>0</v>
      </c>
      <c r="F227" s="108">
        <f>F228+F230</f>
        <v>0</v>
      </c>
    </row>
    <row r="228" spans="1:6" s="25" customFormat="1" ht="26.25" hidden="1" x14ac:dyDescent="0.25">
      <c r="A228" s="113" t="s">
        <v>77</v>
      </c>
      <c r="B228" s="107" t="s">
        <v>295</v>
      </c>
      <c r="C228" s="107" t="s">
        <v>78</v>
      </c>
      <c r="D228" s="108">
        <f>D229</f>
        <v>0</v>
      </c>
      <c r="E228" s="108">
        <f>E229</f>
        <v>0</v>
      </c>
      <c r="F228" s="108">
        <f>F229</f>
        <v>0</v>
      </c>
    </row>
    <row r="229" spans="1:6" s="25" customFormat="1" ht="26.25" hidden="1" x14ac:dyDescent="0.25">
      <c r="A229" s="113" t="s">
        <v>79</v>
      </c>
      <c r="B229" s="107" t="s">
        <v>295</v>
      </c>
      <c r="C229" s="107" t="s">
        <v>80</v>
      </c>
      <c r="D229" s="108">
        <f>50-50</f>
        <v>0</v>
      </c>
      <c r="E229" s="108">
        <f>50-50</f>
        <v>0</v>
      </c>
      <c r="F229" s="108">
        <f>50-50</f>
        <v>0</v>
      </c>
    </row>
    <row r="230" spans="1:6" s="25" customFormat="1" ht="27.75" hidden="1" customHeight="1" x14ac:dyDescent="0.25">
      <c r="A230" s="113" t="s">
        <v>619</v>
      </c>
      <c r="B230" s="107" t="s">
        <v>295</v>
      </c>
      <c r="C230" s="107" t="s">
        <v>180</v>
      </c>
      <c r="D230" s="108">
        <f>D231</f>
        <v>0</v>
      </c>
      <c r="E230" s="108">
        <f>E231</f>
        <v>0</v>
      </c>
      <c r="F230" s="108">
        <f>F231</f>
        <v>0</v>
      </c>
    </row>
    <row r="231" spans="1:6" s="25" customFormat="1" ht="15" hidden="1" x14ac:dyDescent="0.25">
      <c r="A231" s="113" t="s">
        <v>181</v>
      </c>
      <c r="B231" s="107" t="s">
        <v>295</v>
      </c>
      <c r="C231" s="107" t="s">
        <v>182</v>
      </c>
      <c r="D231" s="108">
        <f>4458-4458</f>
        <v>0</v>
      </c>
      <c r="E231" s="108">
        <v>0</v>
      </c>
      <c r="F231" s="108">
        <v>0</v>
      </c>
    </row>
    <row r="232" spans="1:6" s="25" customFormat="1" ht="26.25" hidden="1" customHeight="1" x14ac:dyDescent="0.25">
      <c r="A232" s="113" t="s">
        <v>254</v>
      </c>
      <c r="B232" s="107" t="s">
        <v>255</v>
      </c>
      <c r="C232" s="107" t="s">
        <v>58</v>
      </c>
      <c r="D232" s="108">
        <f>D233</f>
        <v>0</v>
      </c>
      <c r="E232" s="108">
        <f t="shared" ref="E232:F234" si="35">E233</f>
        <v>0</v>
      </c>
      <c r="F232" s="108">
        <f t="shared" si="35"/>
        <v>0</v>
      </c>
    </row>
    <row r="233" spans="1:6" s="25" customFormat="1" ht="30" hidden="1" customHeight="1" x14ac:dyDescent="0.25">
      <c r="A233" s="113" t="s">
        <v>134</v>
      </c>
      <c r="B233" s="107" t="s">
        <v>256</v>
      </c>
      <c r="C233" s="107" t="s">
        <v>58</v>
      </c>
      <c r="D233" s="108">
        <f>D234</f>
        <v>0</v>
      </c>
      <c r="E233" s="108">
        <f t="shared" si="35"/>
        <v>0</v>
      </c>
      <c r="F233" s="108">
        <f t="shared" si="35"/>
        <v>0</v>
      </c>
    </row>
    <row r="234" spans="1:6" s="25" customFormat="1" ht="30" hidden="1" customHeight="1" x14ac:dyDescent="0.25">
      <c r="A234" s="113" t="s">
        <v>77</v>
      </c>
      <c r="B234" s="107" t="s">
        <v>256</v>
      </c>
      <c r="C234" s="107" t="s">
        <v>78</v>
      </c>
      <c r="D234" s="108">
        <f>D235</f>
        <v>0</v>
      </c>
      <c r="E234" s="108">
        <f t="shared" si="35"/>
        <v>0</v>
      </c>
      <c r="F234" s="108">
        <f t="shared" si="35"/>
        <v>0</v>
      </c>
    </row>
    <row r="235" spans="1:6" s="25" customFormat="1" ht="30" hidden="1" customHeight="1" x14ac:dyDescent="0.25">
      <c r="A235" s="113" t="s">
        <v>79</v>
      </c>
      <c r="B235" s="107" t="s">
        <v>256</v>
      </c>
      <c r="C235" s="107" t="s">
        <v>80</v>
      </c>
      <c r="D235" s="108">
        <f>200-177.9-22.1</f>
        <v>0</v>
      </c>
      <c r="E235" s="108">
        <f>200-177.9-22.1</f>
        <v>0</v>
      </c>
      <c r="F235" s="108">
        <f>200-177.9-22.1</f>
        <v>0</v>
      </c>
    </row>
    <row r="236" spans="1:6" s="25" customFormat="1" ht="33" customHeight="1" x14ac:dyDescent="0.25">
      <c r="A236" s="113" t="s">
        <v>779</v>
      </c>
      <c r="B236" s="107" t="s">
        <v>283</v>
      </c>
      <c r="C236" s="107" t="s">
        <v>58</v>
      </c>
      <c r="D236" s="108">
        <f>D237</f>
        <v>600</v>
      </c>
      <c r="E236" s="108">
        <f t="shared" ref="E236:F238" si="36">E237</f>
        <v>800</v>
      </c>
      <c r="F236" s="108">
        <f t="shared" si="36"/>
        <v>260</v>
      </c>
    </row>
    <row r="237" spans="1:6" s="25" customFormat="1" ht="15" x14ac:dyDescent="0.25">
      <c r="A237" s="113" t="s">
        <v>134</v>
      </c>
      <c r="B237" s="107" t="s">
        <v>284</v>
      </c>
      <c r="C237" s="107" t="s">
        <v>58</v>
      </c>
      <c r="D237" s="108">
        <f>D238</f>
        <v>600</v>
      </c>
      <c r="E237" s="108">
        <f t="shared" si="36"/>
        <v>800</v>
      </c>
      <c r="F237" s="108">
        <f t="shared" si="36"/>
        <v>260</v>
      </c>
    </row>
    <row r="238" spans="1:6" s="25" customFormat="1" ht="26.25" x14ac:dyDescent="0.25">
      <c r="A238" s="113" t="s">
        <v>77</v>
      </c>
      <c r="B238" s="107" t="s">
        <v>284</v>
      </c>
      <c r="C238" s="107" t="s">
        <v>78</v>
      </c>
      <c r="D238" s="108">
        <f>D239</f>
        <v>600</v>
      </c>
      <c r="E238" s="108">
        <f t="shared" si="36"/>
        <v>800</v>
      </c>
      <c r="F238" s="108">
        <f t="shared" si="36"/>
        <v>260</v>
      </c>
    </row>
    <row r="239" spans="1:6" s="25" customFormat="1" ht="26.25" x14ac:dyDescent="0.25">
      <c r="A239" s="113" t="s">
        <v>79</v>
      </c>
      <c r="B239" s="107" t="s">
        <v>284</v>
      </c>
      <c r="C239" s="107" t="s">
        <v>80</v>
      </c>
      <c r="D239" s="108">
        <v>600</v>
      </c>
      <c r="E239" s="108">
        <v>800</v>
      </c>
      <c r="F239" s="108">
        <v>260</v>
      </c>
    </row>
    <row r="240" spans="1:6" s="25" customFormat="1" ht="32.25" customHeight="1" x14ac:dyDescent="0.25">
      <c r="A240" s="113" t="s">
        <v>299</v>
      </c>
      <c r="B240" s="107" t="s">
        <v>258</v>
      </c>
      <c r="C240" s="107" t="s">
        <v>58</v>
      </c>
      <c r="D240" s="108">
        <f>D241</f>
        <v>2104.6</v>
      </c>
      <c r="E240" s="108">
        <f t="shared" ref="E240:F242" si="37">E241</f>
        <v>678.8</v>
      </c>
      <c r="F240" s="108">
        <f t="shared" si="37"/>
        <v>248</v>
      </c>
    </row>
    <row r="241" spans="1:6" s="25" customFormat="1" ht="20.25" customHeight="1" x14ac:dyDescent="0.25">
      <c r="A241" s="113" t="s">
        <v>134</v>
      </c>
      <c r="B241" s="107" t="s">
        <v>259</v>
      </c>
      <c r="C241" s="107" t="s">
        <v>58</v>
      </c>
      <c r="D241" s="108">
        <f>D242</f>
        <v>2104.6</v>
      </c>
      <c r="E241" s="108">
        <f t="shared" si="37"/>
        <v>678.8</v>
      </c>
      <c r="F241" s="108">
        <f t="shared" si="37"/>
        <v>248</v>
      </c>
    </row>
    <row r="242" spans="1:6" s="25" customFormat="1" ht="26.25" x14ac:dyDescent="0.25">
      <c r="A242" s="113" t="s">
        <v>77</v>
      </c>
      <c r="B242" s="107" t="s">
        <v>259</v>
      </c>
      <c r="C242" s="107" t="s">
        <v>78</v>
      </c>
      <c r="D242" s="108">
        <f>D243</f>
        <v>2104.6</v>
      </c>
      <c r="E242" s="108">
        <f t="shared" si="37"/>
        <v>678.8</v>
      </c>
      <c r="F242" s="108">
        <f t="shared" si="37"/>
        <v>248</v>
      </c>
    </row>
    <row r="243" spans="1:6" s="25" customFormat="1" ht="26.25" x14ac:dyDescent="0.25">
      <c r="A243" s="113" t="s">
        <v>79</v>
      </c>
      <c r="B243" s="107" t="s">
        <v>259</v>
      </c>
      <c r="C243" s="107" t="s">
        <v>80</v>
      </c>
      <c r="D243" s="108">
        <f>171.1+2644.6-711.1</f>
        <v>2104.6</v>
      </c>
      <c r="E243" s="108">
        <v>678.8</v>
      </c>
      <c r="F243" s="108">
        <v>248</v>
      </c>
    </row>
    <row r="244" spans="1:6" s="25" customFormat="1" ht="39" hidden="1" x14ac:dyDescent="0.25">
      <c r="A244" s="113" t="s">
        <v>249</v>
      </c>
      <c r="B244" s="107" t="s">
        <v>250</v>
      </c>
      <c r="C244" s="107" t="s">
        <v>58</v>
      </c>
      <c r="D244" s="108">
        <f>D245</f>
        <v>0</v>
      </c>
      <c r="E244" s="108">
        <f t="shared" ref="E244:F246" si="38">E245</f>
        <v>0</v>
      </c>
      <c r="F244" s="108">
        <f t="shared" si="38"/>
        <v>0</v>
      </c>
    </row>
    <row r="245" spans="1:6" s="25" customFormat="1" ht="15" hidden="1" x14ac:dyDescent="0.25">
      <c r="A245" s="113" t="s">
        <v>134</v>
      </c>
      <c r="B245" s="107" t="s">
        <v>251</v>
      </c>
      <c r="C245" s="107" t="s">
        <v>58</v>
      </c>
      <c r="D245" s="108">
        <f>D246</f>
        <v>0</v>
      </c>
      <c r="E245" s="108">
        <f t="shared" si="38"/>
        <v>0</v>
      </c>
      <c r="F245" s="108">
        <f t="shared" si="38"/>
        <v>0</v>
      </c>
    </row>
    <row r="246" spans="1:6" s="25" customFormat="1" ht="26.25" hidden="1" x14ac:dyDescent="0.25">
      <c r="A246" s="113" t="s">
        <v>77</v>
      </c>
      <c r="B246" s="107" t="s">
        <v>251</v>
      </c>
      <c r="C246" s="107" t="s">
        <v>78</v>
      </c>
      <c r="D246" s="108">
        <f>D247</f>
        <v>0</v>
      </c>
      <c r="E246" s="108">
        <f t="shared" si="38"/>
        <v>0</v>
      </c>
      <c r="F246" s="108">
        <f t="shared" si="38"/>
        <v>0</v>
      </c>
    </row>
    <row r="247" spans="1:6" s="25" customFormat="1" ht="26.25" hidden="1" x14ac:dyDescent="0.25">
      <c r="A247" s="113" t="s">
        <v>79</v>
      </c>
      <c r="B247" s="107" t="s">
        <v>251</v>
      </c>
      <c r="C247" s="107" t="s">
        <v>80</v>
      </c>
      <c r="D247" s="108"/>
      <c r="E247" s="108"/>
      <c r="F247" s="108"/>
    </row>
    <row r="248" spans="1:6" s="25" customFormat="1" ht="15" hidden="1" x14ac:dyDescent="0.25">
      <c r="A248" s="113"/>
      <c r="B248" s="107"/>
      <c r="C248" s="107"/>
      <c r="D248" s="108"/>
      <c r="E248" s="108"/>
      <c r="F248" s="108"/>
    </row>
    <row r="249" spans="1:6" s="25" customFormat="1" ht="39" hidden="1" x14ac:dyDescent="0.25">
      <c r="A249" s="113" t="s">
        <v>285</v>
      </c>
      <c r="B249" s="107" t="s">
        <v>286</v>
      </c>
      <c r="C249" s="107" t="s">
        <v>58</v>
      </c>
      <c r="D249" s="108">
        <f>D250</f>
        <v>0</v>
      </c>
      <c r="E249" s="108">
        <f t="shared" ref="E249:F251" si="39">E250</f>
        <v>0</v>
      </c>
      <c r="F249" s="108">
        <f t="shared" si="39"/>
        <v>0</v>
      </c>
    </row>
    <row r="250" spans="1:6" s="25" customFormat="1" ht="15" hidden="1" x14ac:dyDescent="0.25">
      <c r="A250" s="113" t="s">
        <v>134</v>
      </c>
      <c r="B250" s="107" t="s">
        <v>287</v>
      </c>
      <c r="C250" s="107" t="s">
        <v>58</v>
      </c>
      <c r="D250" s="108">
        <f>D251</f>
        <v>0</v>
      </c>
      <c r="E250" s="108">
        <f t="shared" si="39"/>
        <v>0</v>
      </c>
      <c r="F250" s="108">
        <f t="shared" si="39"/>
        <v>0</v>
      </c>
    </row>
    <row r="251" spans="1:6" s="25" customFormat="1" ht="26.25" hidden="1" x14ac:dyDescent="0.25">
      <c r="A251" s="113" t="s">
        <v>77</v>
      </c>
      <c r="B251" s="107" t="s">
        <v>287</v>
      </c>
      <c r="C251" s="107" t="s">
        <v>78</v>
      </c>
      <c r="D251" s="108">
        <f>D252</f>
        <v>0</v>
      </c>
      <c r="E251" s="108">
        <f t="shared" si="39"/>
        <v>0</v>
      </c>
      <c r="F251" s="108">
        <f t="shared" si="39"/>
        <v>0</v>
      </c>
    </row>
    <row r="252" spans="1:6" s="25" customFormat="1" ht="26.25" hidden="1" x14ac:dyDescent="0.25">
      <c r="A252" s="113" t="s">
        <v>79</v>
      </c>
      <c r="B252" s="107" t="s">
        <v>287</v>
      </c>
      <c r="C252" s="107" t="s">
        <v>80</v>
      </c>
      <c r="D252" s="108"/>
      <c r="E252" s="108"/>
      <c r="F252" s="108"/>
    </row>
    <row r="253" spans="1:6" s="25" customFormat="1" ht="51.75" x14ac:dyDescent="0.25">
      <c r="A253" s="113" t="s">
        <v>777</v>
      </c>
      <c r="B253" s="107" t="s">
        <v>260</v>
      </c>
      <c r="C253" s="107" t="s">
        <v>58</v>
      </c>
      <c r="D253" s="108">
        <f t="shared" ref="D253:F255" si="40">D254</f>
        <v>200</v>
      </c>
      <c r="E253" s="108">
        <f t="shared" si="40"/>
        <v>200</v>
      </c>
      <c r="F253" s="108">
        <f t="shared" si="40"/>
        <v>60</v>
      </c>
    </row>
    <row r="254" spans="1:6" s="25" customFormat="1" ht="15" x14ac:dyDescent="0.25">
      <c r="A254" s="113" t="s">
        <v>134</v>
      </c>
      <c r="B254" s="107" t="s">
        <v>261</v>
      </c>
      <c r="C254" s="107" t="s">
        <v>58</v>
      </c>
      <c r="D254" s="108">
        <f t="shared" si="40"/>
        <v>200</v>
      </c>
      <c r="E254" s="108">
        <f t="shared" si="40"/>
        <v>200</v>
      </c>
      <c r="F254" s="108">
        <f t="shared" si="40"/>
        <v>60</v>
      </c>
    </row>
    <row r="255" spans="1:6" s="25" customFormat="1" ht="26.25" x14ac:dyDescent="0.25">
      <c r="A255" s="113" t="s">
        <v>77</v>
      </c>
      <c r="B255" s="107" t="s">
        <v>261</v>
      </c>
      <c r="C255" s="107" t="s">
        <v>78</v>
      </c>
      <c r="D255" s="108">
        <f t="shared" si="40"/>
        <v>200</v>
      </c>
      <c r="E255" s="108">
        <f t="shared" si="40"/>
        <v>200</v>
      </c>
      <c r="F255" s="108">
        <f t="shared" si="40"/>
        <v>60</v>
      </c>
    </row>
    <row r="256" spans="1:6" s="25" customFormat="1" ht="26.25" x14ac:dyDescent="0.25">
      <c r="A256" s="113" t="s">
        <v>79</v>
      </c>
      <c r="B256" s="107" t="s">
        <v>261</v>
      </c>
      <c r="C256" s="107" t="s">
        <v>80</v>
      </c>
      <c r="D256" s="108">
        <v>200</v>
      </c>
      <c r="E256" s="108">
        <v>200</v>
      </c>
      <c r="F256" s="108">
        <v>60</v>
      </c>
    </row>
    <row r="257" spans="1:6" s="25" customFormat="1" ht="39" x14ac:dyDescent="0.25">
      <c r="A257" s="113" t="s">
        <v>759</v>
      </c>
      <c r="B257" s="107" t="s">
        <v>310</v>
      </c>
      <c r="C257" s="107" t="s">
        <v>58</v>
      </c>
      <c r="D257" s="108">
        <f>D258+D262+D266+D270+D274+D282</f>
        <v>2235.3000000000002</v>
      </c>
      <c r="E257" s="108">
        <f>E258+E262+E266+E270+E274+E282</f>
        <v>2170</v>
      </c>
      <c r="F257" s="108">
        <f>F258+F262+F266+F270+F274</f>
        <v>730</v>
      </c>
    </row>
    <row r="258" spans="1:6" s="25" customFormat="1" ht="50.25" customHeight="1" x14ac:dyDescent="0.25">
      <c r="A258" s="113" t="s">
        <v>311</v>
      </c>
      <c r="B258" s="107" t="s">
        <v>312</v>
      </c>
      <c r="C258" s="107" t="s">
        <v>58</v>
      </c>
      <c r="D258" s="108">
        <f>D259</f>
        <v>200</v>
      </c>
      <c r="E258" s="108">
        <f t="shared" ref="E258:F260" si="41">E259</f>
        <v>200</v>
      </c>
      <c r="F258" s="108">
        <f t="shared" si="41"/>
        <v>100</v>
      </c>
    </row>
    <row r="259" spans="1:6" s="25" customFormat="1" ht="19.5" customHeight="1" x14ac:dyDescent="0.25">
      <c r="A259" s="113" t="s">
        <v>134</v>
      </c>
      <c r="B259" s="107" t="s">
        <v>313</v>
      </c>
      <c r="C259" s="107" t="s">
        <v>58</v>
      </c>
      <c r="D259" s="108">
        <f>D260</f>
        <v>200</v>
      </c>
      <c r="E259" s="108">
        <f t="shared" si="41"/>
        <v>200</v>
      </c>
      <c r="F259" s="108">
        <f t="shared" si="41"/>
        <v>100</v>
      </c>
    </row>
    <row r="260" spans="1:6" s="25" customFormat="1" ht="27.75" customHeight="1" x14ac:dyDescent="0.25">
      <c r="A260" s="113" t="s">
        <v>77</v>
      </c>
      <c r="B260" s="107" t="s">
        <v>313</v>
      </c>
      <c r="C260" s="107" t="s">
        <v>78</v>
      </c>
      <c r="D260" s="108">
        <f>D261</f>
        <v>200</v>
      </c>
      <c r="E260" s="108">
        <f t="shared" si="41"/>
        <v>200</v>
      </c>
      <c r="F260" s="108">
        <f t="shared" si="41"/>
        <v>100</v>
      </c>
    </row>
    <row r="261" spans="1:6" s="25" customFormat="1" ht="26.25" x14ac:dyDescent="0.25">
      <c r="A261" s="113" t="s">
        <v>79</v>
      </c>
      <c r="B261" s="107" t="s">
        <v>313</v>
      </c>
      <c r="C261" s="107" t="s">
        <v>80</v>
      </c>
      <c r="D261" s="108">
        <v>200</v>
      </c>
      <c r="E261" s="108">
        <v>200</v>
      </c>
      <c r="F261" s="108">
        <v>100</v>
      </c>
    </row>
    <row r="262" spans="1:6" s="25" customFormat="1" ht="54.75" customHeight="1" x14ac:dyDescent="0.25">
      <c r="A262" s="113" t="s">
        <v>314</v>
      </c>
      <c r="B262" s="107" t="s">
        <v>315</v>
      </c>
      <c r="C262" s="107" t="s">
        <v>58</v>
      </c>
      <c r="D262" s="108">
        <f>D263</f>
        <v>529.4</v>
      </c>
      <c r="E262" s="108">
        <f t="shared" ref="E262:F264" si="42">E263</f>
        <v>520</v>
      </c>
      <c r="F262" s="108">
        <f t="shared" si="42"/>
        <v>300</v>
      </c>
    </row>
    <row r="263" spans="1:6" s="25" customFormat="1" ht="21" customHeight="1" x14ac:dyDescent="0.25">
      <c r="A263" s="113" t="s">
        <v>134</v>
      </c>
      <c r="B263" s="107" t="s">
        <v>316</v>
      </c>
      <c r="C263" s="107" t="s">
        <v>58</v>
      </c>
      <c r="D263" s="108">
        <f>D264</f>
        <v>529.4</v>
      </c>
      <c r="E263" s="108">
        <f t="shared" si="42"/>
        <v>520</v>
      </c>
      <c r="F263" s="108">
        <f t="shared" si="42"/>
        <v>300</v>
      </c>
    </row>
    <row r="264" spans="1:6" s="25" customFormat="1" ht="33" customHeight="1" x14ac:dyDescent="0.25">
      <c r="A264" s="113" t="s">
        <v>77</v>
      </c>
      <c r="B264" s="107" t="s">
        <v>316</v>
      </c>
      <c r="C264" s="107" t="s">
        <v>78</v>
      </c>
      <c r="D264" s="108">
        <f>D265</f>
        <v>529.4</v>
      </c>
      <c r="E264" s="108">
        <f t="shared" si="42"/>
        <v>520</v>
      </c>
      <c r="F264" s="108">
        <f t="shared" si="42"/>
        <v>300</v>
      </c>
    </row>
    <row r="265" spans="1:6" s="25" customFormat="1" ht="29.25" customHeight="1" x14ac:dyDescent="0.25">
      <c r="A265" s="113" t="s">
        <v>79</v>
      </c>
      <c r="B265" s="107" t="s">
        <v>316</v>
      </c>
      <c r="C265" s="107" t="s">
        <v>80</v>
      </c>
      <c r="D265" s="108">
        <v>529.4</v>
      </c>
      <c r="E265" s="108">
        <v>520</v>
      </c>
      <c r="F265" s="108">
        <v>300</v>
      </c>
    </row>
    <row r="266" spans="1:6" s="25" customFormat="1" ht="30.75" customHeight="1" x14ac:dyDescent="0.25">
      <c r="A266" s="113" t="s">
        <v>781</v>
      </c>
      <c r="B266" s="107" t="s">
        <v>317</v>
      </c>
      <c r="C266" s="107" t="s">
        <v>58</v>
      </c>
      <c r="D266" s="108">
        <f>D267</f>
        <v>880</v>
      </c>
      <c r="E266" s="108">
        <f t="shared" ref="E266:F268" si="43">E267</f>
        <v>880</v>
      </c>
      <c r="F266" s="108">
        <f t="shared" si="43"/>
        <v>280</v>
      </c>
    </row>
    <row r="267" spans="1:6" s="25" customFormat="1" ht="17.25" customHeight="1" x14ac:dyDescent="0.25">
      <c r="A267" s="113" t="s">
        <v>134</v>
      </c>
      <c r="B267" s="107" t="s">
        <v>318</v>
      </c>
      <c r="C267" s="107" t="s">
        <v>58</v>
      </c>
      <c r="D267" s="108">
        <f>D268</f>
        <v>880</v>
      </c>
      <c r="E267" s="108">
        <f t="shared" si="43"/>
        <v>880</v>
      </c>
      <c r="F267" s="108">
        <f t="shared" si="43"/>
        <v>280</v>
      </c>
    </row>
    <row r="268" spans="1:6" s="25" customFormat="1" ht="30.75" customHeight="1" x14ac:dyDescent="0.25">
      <c r="A268" s="113" t="s">
        <v>77</v>
      </c>
      <c r="B268" s="107" t="s">
        <v>318</v>
      </c>
      <c r="C268" s="107" t="s">
        <v>78</v>
      </c>
      <c r="D268" s="108">
        <f>D269</f>
        <v>880</v>
      </c>
      <c r="E268" s="108">
        <f t="shared" si="43"/>
        <v>880</v>
      </c>
      <c r="F268" s="108">
        <f t="shared" si="43"/>
        <v>280</v>
      </c>
    </row>
    <row r="269" spans="1:6" s="25" customFormat="1" ht="26.25" x14ac:dyDescent="0.25">
      <c r="A269" s="113" t="s">
        <v>79</v>
      </c>
      <c r="B269" s="107" t="s">
        <v>318</v>
      </c>
      <c r="C269" s="107" t="s">
        <v>80</v>
      </c>
      <c r="D269" s="108">
        <v>880</v>
      </c>
      <c r="E269" s="108">
        <v>880</v>
      </c>
      <c r="F269" s="108">
        <v>280</v>
      </c>
    </row>
    <row r="270" spans="1:6" s="25" customFormat="1" ht="45.75" customHeight="1" x14ac:dyDescent="0.25">
      <c r="A270" s="113" t="s">
        <v>319</v>
      </c>
      <c r="B270" s="107" t="s">
        <v>320</v>
      </c>
      <c r="C270" s="107" t="s">
        <v>58</v>
      </c>
      <c r="D270" s="108">
        <f>D271</f>
        <v>575.9</v>
      </c>
      <c r="E270" s="108">
        <f t="shared" ref="E270:F272" si="44">E271</f>
        <v>520</v>
      </c>
      <c r="F270" s="108">
        <f t="shared" si="44"/>
        <v>0</v>
      </c>
    </row>
    <row r="271" spans="1:6" s="25" customFormat="1" ht="18.75" customHeight="1" x14ac:dyDescent="0.25">
      <c r="A271" s="113" t="s">
        <v>134</v>
      </c>
      <c r="B271" s="107" t="s">
        <v>321</v>
      </c>
      <c r="C271" s="107" t="s">
        <v>58</v>
      </c>
      <c r="D271" s="108">
        <f>D272</f>
        <v>575.9</v>
      </c>
      <c r="E271" s="108">
        <f t="shared" si="44"/>
        <v>520</v>
      </c>
      <c r="F271" s="108">
        <f t="shared" si="44"/>
        <v>0</v>
      </c>
    </row>
    <row r="272" spans="1:6" s="25" customFormat="1" ht="27.75" customHeight="1" x14ac:dyDescent="0.25">
      <c r="A272" s="113" t="s">
        <v>77</v>
      </c>
      <c r="B272" s="107" t="s">
        <v>321</v>
      </c>
      <c r="C272" s="107" t="s">
        <v>78</v>
      </c>
      <c r="D272" s="108">
        <f>D273</f>
        <v>575.9</v>
      </c>
      <c r="E272" s="108">
        <f t="shared" si="44"/>
        <v>520</v>
      </c>
      <c r="F272" s="108">
        <f t="shared" si="44"/>
        <v>0</v>
      </c>
    </row>
    <row r="273" spans="1:6" s="25" customFormat="1" ht="26.25" x14ac:dyDescent="0.25">
      <c r="A273" s="113" t="s">
        <v>79</v>
      </c>
      <c r="B273" s="107" t="s">
        <v>321</v>
      </c>
      <c r="C273" s="107" t="s">
        <v>80</v>
      </c>
      <c r="D273" s="108">
        <f>520+55.9</f>
        <v>575.9</v>
      </c>
      <c r="E273" s="108">
        <v>520</v>
      </c>
      <c r="F273" s="108">
        <v>0</v>
      </c>
    </row>
    <row r="274" spans="1:6" s="25" customFormat="1" ht="29.25" customHeight="1" x14ac:dyDescent="0.25">
      <c r="A274" s="113" t="s">
        <v>760</v>
      </c>
      <c r="B274" s="107" t="s">
        <v>322</v>
      </c>
      <c r="C274" s="107" t="s">
        <v>58</v>
      </c>
      <c r="D274" s="108">
        <f>D275</f>
        <v>50</v>
      </c>
      <c r="E274" s="108">
        <f t="shared" ref="E274:F276" si="45">E275</f>
        <v>50</v>
      </c>
      <c r="F274" s="108">
        <f t="shared" si="45"/>
        <v>50</v>
      </c>
    </row>
    <row r="275" spans="1:6" s="25" customFormat="1" ht="16.5" customHeight="1" x14ac:dyDescent="0.25">
      <c r="A275" s="113" t="s">
        <v>134</v>
      </c>
      <c r="B275" s="107" t="s">
        <v>323</v>
      </c>
      <c r="C275" s="107" t="s">
        <v>58</v>
      </c>
      <c r="D275" s="108">
        <f>D276</f>
        <v>50</v>
      </c>
      <c r="E275" s="108">
        <f t="shared" si="45"/>
        <v>50</v>
      </c>
      <c r="F275" s="108">
        <f t="shared" si="45"/>
        <v>50</v>
      </c>
    </row>
    <row r="276" spans="1:6" s="25" customFormat="1" ht="35.25" customHeight="1" x14ac:dyDescent="0.25">
      <c r="A276" s="113" t="s">
        <v>77</v>
      </c>
      <c r="B276" s="107" t="s">
        <v>323</v>
      </c>
      <c r="C276" s="107" t="s">
        <v>78</v>
      </c>
      <c r="D276" s="108">
        <f>D277</f>
        <v>50</v>
      </c>
      <c r="E276" s="108">
        <f t="shared" si="45"/>
        <v>50</v>
      </c>
      <c r="F276" s="108">
        <f t="shared" si="45"/>
        <v>50</v>
      </c>
    </row>
    <row r="277" spans="1:6" s="25" customFormat="1" ht="37.5" customHeight="1" x14ac:dyDescent="0.25">
      <c r="A277" s="113" t="s">
        <v>79</v>
      </c>
      <c r="B277" s="107" t="s">
        <v>323</v>
      </c>
      <c r="C277" s="107" t="s">
        <v>80</v>
      </c>
      <c r="D277" s="108">
        <v>50</v>
      </c>
      <c r="E277" s="108">
        <v>50</v>
      </c>
      <c r="F277" s="108">
        <v>50</v>
      </c>
    </row>
    <row r="278" spans="1:6" s="25" customFormat="1" ht="17.25" hidden="1" customHeight="1" x14ac:dyDescent="0.25">
      <c r="A278" s="113" t="s">
        <v>324</v>
      </c>
      <c r="B278" s="107" t="s">
        <v>325</v>
      </c>
      <c r="C278" s="107" t="s">
        <v>58</v>
      </c>
      <c r="D278" s="108">
        <f>D280</f>
        <v>0</v>
      </c>
      <c r="E278" s="108">
        <f>E280</f>
        <v>0</v>
      </c>
      <c r="F278" s="108">
        <f>F280</f>
        <v>0</v>
      </c>
    </row>
    <row r="279" spans="1:6" s="25" customFormat="1" ht="17.25" hidden="1" customHeight="1" x14ac:dyDescent="0.25">
      <c r="A279" s="113" t="s">
        <v>134</v>
      </c>
      <c r="B279" s="107" t="s">
        <v>326</v>
      </c>
      <c r="C279" s="107" t="s">
        <v>58</v>
      </c>
      <c r="D279" s="108">
        <f t="shared" ref="D279:F280" si="46">D280</f>
        <v>0</v>
      </c>
      <c r="E279" s="108">
        <f t="shared" si="46"/>
        <v>0</v>
      </c>
      <c r="F279" s="108">
        <f t="shared" si="46"/>
        <v>0</v>
      </c>
    </row>
    <row r="280" spans="1:6" s="25" customFormat="1" ht="30" hidden="1" customHeight="1" x14ac:dyDescent="0.25">
      <c r="A280" s="113" t="s">
        <v>77</v>
      </c>
      <c r="B280" s="107" t="s">
        <v>326</v>
      </c>
      <c r="C280" s="107" t="s">
        <v>78</v>
      </c>
      <c r="D280" s="108">
        <f t="shared" si="46"/>
        <v>0</v>
      </c>
      <c r="E280" s="108">
        <f t="shared" si="46"/>
        <v>0</v>
      </c>
      <c r="F280" s="108">
        <f t="shared" si="46"/>
        <v>0</v>
      </c>
    </row>
    <row r="281" spans="1:6" s="25" customFormat="1" ht="26.25" hidden="1" x14ac:dyDescent="0.25">
      <c r="A281" s="113" t="s">
        <v>79</v>
      </c>
      <c r="B281" s="107" t="s">
        <v>326</v>
      </c>
      <c r="C281" s="107" t="s">
        <v>80</v>
      </c>
      <c r="D281" s="108">
        <f>50-50</f>
        <v>0</v>
      </c>
      <c r="E281" s="108">
        <f>50-50</f>
        <v>0</v>
      </c>
      <c r="F281" s="108">
        <f>50-50</f>
        <v>0</v>
      </c>
    </row>
    <row r="282" spans="1:6" s="25" customFormat="1" ht="26.25" hidden="1" x14ac:dyDescent="0.25">
      <c r="A282" s="113" t="s">
        <v>324</v>
      </c>
      <c r="B282" s="107" t="s">
        <v>325</v>
      </c>
      <c r="C282" s="107" t="s">
        <v>58</v>
      </c>
      <c r="D282" s="108">
        <f>D283</f>
        <v>0</v>
      </c>
      <c r="E282" s="108">
        <f t="shared" ref="E282:F284" si="47">E283</f>
        <v>0</v>
      </c>
      <c r="F282" s="108">
        <f t="shared" si="47"/>
        <v>0</v>
      </c>
    </row>
    <row r="283" spans="1:6" s="25" customFormat="1" ht="15" hidden="1" x14ac:dyDescent="0.25">
      <c r="A283" s="113" t="s">
        <v>134</v>
      </c>
      <c r="B283" s="107" t="s">
        <v>326</v>
      </c>
      <c r="C283" s="107" t="s">
        <v>58</v>
      </c>
      <c r="D283" s="108">
        <f>D284</f>
        <v>0</v>
      </c>
      <c r="E283" s="108">
        <f t="shared" si="47"/>
        <v>0</v>
      </c>
      <c r="F283" s="108">
        <f t="shared" si="47"/>
        <v>0</v>
      </c>
    </row>
    <row r="284" spans="1:6" s="25" customFormat="1" ht="26.25" hidden="1" x14ac:dyDescent="0.25">
      <c r="A284" s="113" t="s">
        <v>77</v>
      </c>
      <c r="B284" s="107" t="s">
        <v>326</v>
      </c>
      <c r="C284" s="107" t="s">
        <v>78</v>
      </c>
      <c r="D284" s="108">
        <f>D285</f>
        <v>0</v>
      </c>
      <c r="E284" s="108">
        <f t="shared" si="47"/>
        <v>0</v>
      </c>
      <c r="F284" s="108">
        <f t="shared" si="47"/>
        <v>0</v>
      </c>
    </row>
    <row r="285" spans="1:6" s="25" customFormat="1" ht="26.25" hidden="1" x14ac:dyDescent="0.25">
      <c r="A285" s="113" t="s">
        <v>79</v>
      </c>
      <c r="B285" s="107" t="s">
        <v>326</v>
      </c>
      <c r="C285" s="107" t="s">
        <v>80</v>
      </c>
      <c r="D285" s="108">
        <f>50-8.6-41.4</f>
        <v>0</v>
      </c>
      <c r="E285" s="108">
        <f>50-8.6-41.4</f>
        <v>0</v>
      </c>
      <c r="F285" s="108">
        <f>50-8.6-41.4</f>
        <v>0</v>
      </c>
    </row>
    <row r="286" spans="1:6" s="25" customFormat="1" ht="51.75" x14ac:dyDescent="0.25">
      <c r="A286" s="113" t="s">
        <v>637</v>
      </c>
      <c r="B286" s="107" t="s">
        <v>638</v>
      </c>
      <c r="C286" s="107" t="s">
        <v>58</v>
      </c>
      <c r="D286" s="108">
        <f>D287</f>
        <v>1096.5</v>
      </c>
      <c r="E286" s="108">
        <f t="shared" ref="E286:F289" si="48">E287</f>
        <v>0</v>
      </c>
      <c r="F286" s="108">
        <f t="shared" si="48"/>
        <v>0</v>
      </c>
    </row>
    <row r="287" spans="1:6" s="25" customFormat="1" ht="26.25" x14ac:dyDescent="0.25">
      <c r="A287" s="113" t="s">
        <v>639</v>
      </c>
      <c r="B287" s="107" t="s">
        <v>640</v>
      </c>
      <c r="C287" s="107" t="s">
        <v>58</v>
      </c>
      <c r="D287" s="108">
        <f>D288+D293</f>
        <v>1096.5</v>
      </c>
      <c r="E287" s="108">
        <f t="shared" si="48"/>
        <v>0</v>
      </c>
      <c r="F287" s="108">
        <f t="shared" si="48"/>
        <v>0</v>
      </c>
    </row>
    <row r="288" spans="1:6" s="25" customFormat="1" ht="15" x14ac:dyDescent="0.25">
      <c r="A288" s="113" t="s">
        <v>134</v>
      </c>
      <c r="B288" s="107" t="s">
        <v>641</v>
      </c>
      <c r="C288" s="107" t="s">
        <v>58</v>
      </c>
      <c r="D288" s="108">
        <f>D289+D291</f>
        <v>1096.5</v>
      </c>
      <c r="E288" s="108">
        <f t="shared" si="48"/>
        <v>0</v>
      </c>
      <c r="F288" s="108">
        <f t="shared" si="48"/>
        <v>0</v>
      </c>
    </row>
    <row r="289" spans="1:6" s="25" customFormat="1" ht="26.25" x14ac:dyDescent="0.25">
      <c r="A289" s="113" t="s">
        <v>77</v>
      </c>
      <c r="B289" s="107" t="s">
        <v>641</v>
      </c>
      <c r="C289" s="107" t="s">
        <v>78</v>
      </c>
      <c r="D289" s="108">
        <f>D290</f>
        <v>1096</v>
      </c>
      <c r="E289" s="108">
        <f t="shared" si="48"/>
        <v>0</v>
      </c>
      <c r="F289" s="108">
        <f t="shared" si="48"/>
        <v>0</v>
      </c>
    </row>
    <row r="290" spans="1:6" s="25" customFormat="1" ht="26.25" x14ac:dyDescent="0.25">
      <c r="A290" s="113" t="s">
        <v>79</v>
      </c>
      <c r="B290" s="107" t="s">
        <v>641</v>
      </c>
      <c r="C290" s="107" t="s">
        <v>80</v>
      </c>
      <c r="D290" s="108">
        <v>1096</v>
      </c>
      <c r="E290" s="108">
        <v>0</v>
      </c>
      <c r="F290" s="108">
        <v>0</v>
      </c>
    </row>
    <row r="291" spans="1:6" s="25" customFormat="1" ht="15" x14ac:dyDescent="0.25">
      <c r="A291" s="113" t="s">
        <v>81</v>
      </c>
      <c r="B291" s="107" t="s">
        <v>641</v>
      </c>
      <c r="C291" s="107" t="s">
        <v>82</v>
      </c>
      <c r="D291" s="108">
        <f>D292</f>
        <v>0.5</v>
      </c>
      <c r="E291" s="108">
        <v>0</v>
      </c>
      <c r="F291" s="108">
        <v>0</v>
      </c>
    </row>
    <row r="292" spans="1:6" s="25" customFormat="1" ht="15" x14ac:dyDescent="0.25">
      <c r="A292" s="113" t="s">
        <v>83</v>
      </c>
      <c r="B292" s="107" t="s">
        <v>641</v>
      </c>
      <c r="C292" s="107" t="s">
        <v>84</v>
      </c>
      <c r="D292" s="108">
        <f>2-1.5</f>
        <v>0.5</v>
      </c>
      <c r="E292" s="108">
        <v>0</v>
      </c>
      <c r="F292" s="108">
        <v>0</v>
      </c>
    </row>
    <row r="293" spans="1:6" s="25" customFormat="1" ht="39" hidden="1" x14ac:dyDescent="0.25">
      <c r="A293" s="113" t="s">
        <v>642</v>
      </c>
      <c r="B293" s="107" t="s">
        <v>643</v>
      </c>
      <c r="C293" s="107" t="s">
        <v>58</v>
      </c>
      <c r="D293" s="108">
        <f>D294</f>
        <v>0</v>
      </c>
      <c r="E293" s="108">
        <v>0</v>
      </c>
      <c r="F293" s="108">
        <v>0</v>
      </c>
    </row>
    <row r="294" spans="1:6" s="25" customFormat="1" ht="26.25" hidden="1" x14ac:dyDescent="0.25">
      <c r="A294" s="113" t="s">
        <v>77</v>
      </c>
      <c r="B294" s="107" t="s">
        <v>643</v>
      </c>
      <c r="C294" s="107" t="s">
        <v>78</v>
      </c>
      <c r="D294" s="108">
        <f>D295</f>
        <v>0</v>
      </c>
      <c r="E294" s="108">
        <v>0</v>
      </c>
      <c r="F294" s="108">
        <v>0</v>
      </c>
    </row>
    <row r="295" spans="1:6" s="25" customFormat="1" ht="26.25" hidden="1" x14ac:dyDescent="0.25">
      <c r="A295" s="113" t="s">
        <v>79</v>
      </c>
      <c r="B295" s="107" t="s">
        <v>643</v>
      </c>
      <c r="C295" s="107" t="s">
        <v>80</v>
      </c>
      <c r="D295" s="108">
        <v>0</v>
      </c>
      <c r="E295" s="108">
        <v>0</v>
      </c>
      <c r="F295" s="108">
        <v>0</v>
      </c>
    </row>
    <row r="296" spans="1:6" s="25" customFormat="1" ht="56.25" customHeight="1" x14ac:dyDescent="0.25">
      <c r="A296" s="113" t="s">
        <v>157</v>
      </c>
      <c r="B296" s="107" t="s">
        <v>158</v>
      </c>
      <c r="C296" s="107" t="s">
        <v>58</v>
      </c>
      <c r="D296" s="108">
        <f>D297+D332</f>
        <v>3796.8</v>
      </c>
      <c r="E296" s="108">
        <f>E297+E332</f>
        <v>0</v>
      </c>
      <c r="F296" s="108">
        <f>F297+F332</f>
        <v>0</v>
      </c>
    </row>
    <row r="297" spans="1:6" s="25" customFormat="1" ht="41.25" customHeight="1" x14ac:dyDescent="0.25">
      <c r="A297" s="113" t="s">
        <v>202</v>
      </c>
      <c r="B297" s="107" t="s">
        <v>203</v>
      </c>
      <c r="C297" s="107" t="s">
        <v>58</v>
      </c>
      <c r="D297" s="108">
        <f>D298+D321+D317</f>
        <v>3113.6</v>
      </c>
      <c r="E297" s="108">
        <f>E298+E321+E317</f>
        <v>0</v>
      </c>
      <c r="F297" s="108">
        <f>F298+F321+F317</f>
        <v>0</v>
      </c>
    </row>
    <row r="298" spans="1:6" s="25" customFormat="1" ht="82.5" customHeight="1" x14ac:dyDescent="0.25">
      <c r="A298" s="113" t="s">
        <v>204</v>
      </c>
      <c r="B298" s="107" t="s">
        <v>205</v>
      </c>
      <c r="C298" s="107" t="s">
        <v>58</v>
      </c>
      <c r="D298" s="108">
        <f>D299+D302+D305+D308</f>
        <v>3014.6</v>
      </c>
      <c r="E298" s="108">
        <f t="shared" ref="E298:F298" si="49">E299+E302+E305</f>
        <v>0</v>
      </c>
      <c r="F298" s="108">
        <f t="shared" si="49"/>
        <v>0</v>
      </c>
    </row>
    <row r="299" spans="1:6" s="25" customFormat="1" ht="57.75" customHeight="1" x14ac:dyDescent="0.25">
      <c r="A299" s="113" t="s">
        <v>188</v>
      </c>
      <c r="B299" s="107" t="s">
        <v>206</v>
      </c>
      <c r="C299" s="107" t="s">
        <v>58</v>
      </c>
      <c r="D299" s="108">
        <f t="shared" ref="D299:F300" si="50">D300</f>
        <v>4</v>
      </c>
      <c r="E299" s="108">
        <f t="shared" si="50"/>
        <v>0</v>
      </c>
      <c r="F299" s="108">
        <f t="shared" si="50"/>
        <v>0</v>
      </c>
    </row>
    <row r="300" spans="1:6" s="25" customFormat="1" ht="18.75" customHeight="1" x14ac:dyDescent="0.25">
      <c r="A300" s="113" t="s">
        <v>81</v>
      </c>
      <c r="B300" s="107" t="s">
        <v>206</v>
      </c>
      <c r="C300" s="107" t="s">
        <v>82</v>
      </c>
      <c r="D300" s="108">
        <f t="shared" si="50"/>
        <v>4</v>
      </c>
      <c r="E300" s="108">
        <f t="shared" si="50"/>
        <v>0</v>
      </c>
      <c r="F300" s="108">
        <f t="shared" si="50"/>
        <v>0</v>
      </c>
    </row>
    <row r="301" spans="1:6" s="25" customFormat="1" ht="19.5" customHeight="1" x14ac:dyDescent="0.25">
      <c r="A301" s="113" t="s">
        <v>83</v>
      </c>
      <c r="B301" s="107" t="s">
        <v>206</v>
      </c>
      <c r="C301" s="107" t="s">
        <v>84</v>
      </c>
      <c r="D301" s="108">
        <v>4</v>
      </c>
      <c r="E301" s="108">
        <v>0</v>
      </c>
      <c r="F301" s="108">
        <v>0</v>
      </c>
    </row>
    <row r="302" spans="1:6" s="25" customFormat="1" ht="30" customHeight="1" x14ac:dyDescent="0.25">
      <c r="A302" s="113" t="s">
        <v>190</v>
      </c>
      <c r="B302" s="107" t="s">
        <v>207</v>
      </c>
      <c r="C302" s="107" t="s">
        <v>58</v>
      </c>
      <c r="D302" s="108">
        <f>D303+D311</f>
        <v>2274.1999999999998</v>
      </c>
      <c r="E302" s="108">
        <f>E303+E311</f>
        <v>0</v>
      </c>
      <c r="F302" s="108">
        <f>F303+F311</f>
        <v>0</v>
      </c>
    </row>
    <row r="303" spans="1:6" s="25" customFormat="1" ht="66.75" customHeight="1" x14ac:dyDescent="0.25">
      <c r="A303" s="113" t="s">
        <v>67</v>
      </c>
      <c r="B303" s="107" t="s">
        <v>207</v>
      </c>
      <c r="C303" s="107" t="s">
        <v>68</v>
      </c>
      <c r="D303" s="108">
        <f>D304</f>
        <v>2080.1</v>
      </c>
      <c r="E303" s="108">
        <f>E304</f>
        <v>0</v>
      </c>
      <c r="F303" s="108">
        <f>F304</f>
        <v>0</v>
      </c>
    </row>
    <row r="304" spans="1:6" s="25" customFormat="1" ht="15" x14ac:dyDescent="0.25">
      <c r="A304" s="113" t="s">
        <v>192</v>
      </c>
      <c r="B304" s="107" t="s">
        <v>207</v>
      </c>
      <c r="C304" s="107" t="s">
        <v>193</v>
      </c>
      <c r="D304" s="108">
        <f>2180-99.9</f>
        <v>2080.1</v>
      </c>
      <c r="E304" s="108">
        <v>0</v>
      </c>
      <c r="F304" s="108">
        <v>0</v>
      </c>
    </row>
    <row r="305" spans="1:6" s="25" customFormat="1" ht="26.25" x14ac:dyDescent="0.25">
      <c r="A305" s="113" t="s">
        <v>644</v>
      </c>
      <c r="B305" s="107" t="s">
        <v>649</v>
      </c>
      <c r="C305" s="107" t="s">
        <v>58</v>
      </c>
      <c r="D305" s="108">
        <f>D306</f>
        <v>618.6</v>
      </c>
      <c r="E305" s="108">
        <f t="shared" ref="E305:F306" si="51">E306</f>
        <v>0</v>
      </c>
      <c r="F305" s="108">
        <f t="shared" si="51"/>
        <v>0</v>
      </c>
    </row>
    <row r="306" spans="1:6" s="25" customFormat="1" ht="64.5" x14ac:dyDescent="0.25">
      <c r="A306" s="113" t="s">
        <v>67</v>
      </c>
      <c r="B306" s="107" t="s">
        <v>649</v>
      </c>
      <c r="C306" s="107" t="s">
        <v>68</v>
      </c>
      <c r="D306" s="108">
        <f>D307</f>
        <v>618.6</v>
      </c>
      <c r="E306" s="108">
        <f t="shared" si="51"/>
        <v>0</v>
      </c>
      <c r="F306" s="108">
        <f t="shared" si="51"/>
        <v>0</v>
      </c>
    </row>
    <row r="307" spans="1:6" s="25" customFormat="1" ht="15" x14ac:dyDescent="0.25">
      <c r="A307" s="113" t="s">
        <v>192</v>
      </c>
      <c r="B307" s="107" t="s">
        <v>649</v>
      </c>
      <c r="C307" s="107" t="s">
        <v>193</v>
      </c>
      <c r="D307" s="108">
        <f>340.1+213.9+64.6</f>
        <v>618.6</v>
      </c>
      <c r="E307" s="108">
        <v>0</v>
      </c>
      <c r="F307" s="108">
        <v>0</v>
      </c>
    </row>
    <row r="308" spans="1:6" s="25" customFormat="1" ht="39" x14ac:dyDescent="0.25">
      <c r="A308" s="113" t="s">
        <v>647</v>
      </c>
      <c r="B308" s="107" t="s">
        <v>650</v>
      </c>
      <c r="C308" s="107" t="s">
        <v>58</v>
      </c>
      <c r="D308" s="108">
        <f>D309</f>
        <v>117.80000000000001</v>
      </c>
      <c r="E308" s="108">
        <f>E309</f>
        <v>0</v>
      </c>
      <c r="F308" s="108">
        <f>F309</f>
        <v>0</v>
      </c>
    </row>
    <row r="309" spans="1:6" s="25" customFormat="1" ht="64.5" x14ac:dyDescent="0.25">
      <c r="A309" s="113" t="s">
        <v>67</v>
      </c>
      <c r="B309" s="107" t="s">
        <v>650</v>
      </c>
      <c r="C309" s="107" t="s">
        <v>68</v>
      </c>
      <c r="D309" s="108">
        <f>D310</f>
        <v>117.80000000000001</v>
      </c>
      <c r="E309" s="108">
        <f t="shared" ref="E309:F309" si="52">E310</f>
        <v>0</v>
      </c>
      <c r="F309" s="108">
        <f t="shared" si="52"/>
        <v>0</v>
      </c>
    </row>
    <row r="310" spans="1:6" s="25" customFormat="1" ht="15" x14ac:dyDescent="0.25">
      <c r="A310" s="113" t="s">
        <v>192</v>
      </c>
      <c r="B310" s="107" t="s">
        <v>650</v>
      </c>
      <c r="C310" s="107" t="s">
        <v>193</v>
      </c>
      <c r="D310" s="108">
        <f>17.9+99.9</f>
        <v>117.80000000000001</v>
      </c>
      <c r="E310" s="108">
        <v>0</v>
      </c>
      <c r="F310" s="108">
        <v>0</v>
      </c>
    </row>
    <row r="311" spans="1:6" s="25" customFormat="1" ht="27.75" customHeight="1" x14ac:dyDescent="0.25">
      <c r="A311" s="113" t="s">
        <v>77</v>
      </c>
      <c r="B311" s="107" t="s">
        <v>207</v>
      </c>
      <c r="C311" s="107" t="s">
        <v>78</v>
      </c>
      <c r="D311" s="108">
        <f>D312</f>
        <v>194.1</v>
      </c>
      <c r="E311" s="108">
        <f>E312</f>
        <v>0</v>
      </c>
      <c r="F311" s="108">
        <f>F312</f>
        <v>0</v>
      </c>
    </row>
    <row r="312" spans="1:6" s="25" customFormat="1" ht="26.25" x14ac:dyDescent="0.25">
      <c r="A312" s="113" t="s">
        <v>208</v>
      </c>
      <c r="B312" s="107" t="s">
        <v>207</v>
      </c>
      <c r="C312" s="107" t="s">
        <v>80</v>
      </c>
      <c r="D312" s="108">
        <v>194.1</v>
      </c>
      <c r="E312" s="108">
        <v>0</v>
      </c>
      <c r="F312" s="108">
        <v>0</v>
      </c>
    </row>
    <row r="313" spans="1:6" s="25" customFormat="1" ht="16.5" hidden="1" customHeight="1" x14ac:dyDescent="0.25">
      <c r="A313" s="113" t="s">
        <v>209</v>
      </c>
      <c r="B313" s="107" t="s">
        <v>210</v>
      </c>
      <c r="C313" s="107" t="s">
        <v>58</v>
      </c>
      <c r="D313" s="108">
        <f>D314</f>
        <v>0</v>
      </c>
      <c r="E313" s="108">
        <f t="shared" ref="E313:F315" si="53">E314</f>
        <v>0</v>
      </c>
      <c r="F313" s="108">
        <f t="shared" si="53"/>
        <v>0</v>
      </c>
    </row>
    <row r="314" spans="1:6" s="25" customFormat="1" ht="15" hidden="1" x14ac:dyDescent="0.25">
      <c r="A314" s="113" t="s">
        <v>134</v>
      </c>
      <c r="B314" s="107" t="s">
        <v>211</v>
      </c>
      <c r="C314" s="107" t="s">
        <v>58</v>
      </c>
      <c r="D314" s="108">
        <f>D315</f>
        <v>0</v>
      </c>
      <c r="E314" s="108">
        <f t="shared" si="53"/>
        <v>0</v>
      </c>
      <c r="F314" s="108">
        <f t="shared" si="53"/>
        <v>0</v>
      </c>
    </row>
    <row r="315" spans="1:6" s="25" customFormat="1" ht="27.75" hidden="1" customHeight="1" x14ac:dyDescent="0.25">
      <c r="A315" s="113" t="s">
        <v>77</v>
      </c>
      <c r="B315" s="107" t="s">
        <v>211</v>
      </c>
      <c r="C315" s="107" t="s">
        <v>78</v>
      </c>
      <c r="D315" s="108">
        <f>D316</f>
        <v>0</v>
      </c>
      <c r="E315" s="108">
        <f t="shared" si="53"/>
        <v>0</v>
      </c>
      <c r="F315" s="108">
        <f t="shared" si="53"/>
        <v>0</v>
      </c>
    </row>
    <row r="316" spans="1:6" s="25" customFormat="1" ht="26.25" hidden="1" x14ac:dyDescent="0.25">
      <c r="A316" s="113" t="s">
        <v>79</v>
      </c>
      <c r="B316" s="107" t="s">
        <v>211</v>
      </c>
      <c r="C316" s="107" t="s">
        <v>80</v>
      </c>
      <c r="D316" s="108"/>
      <c r="E316" s="108"/>
      <c r="F316" s="108"/>
    </row>
    <row r="317" spans="1:6" s="25" customFormat="1" ht="26.25" x14ac:dyDescent="0.25">
      <c r="A317" s="113" t="s">
        <v>209</v>
      </c>
      <c r="B317" s="107" t="s">
        <v>210</v>
      </c>
      <c r="C317" s="107" t="s">
        <v>58</v>
      </c>
      <c r="D317" s="108">
        <f>D318</f>
        <v>99</v>
      </c>
      <c r="E317" s="108">
        <f t="shared" ref="E317:F319" si="54">E318</f>
        <v>0</v>
      </c>
      <c r="F317" s="108">
        <f t="shared" si="54"/>
        <v>0</v>
      </c>
    </row>
    <row r="318" spans="1:6" s="25" customFormat="1" ht="15" x14ac:dyDescent="0.25">
      <c r="A318" s="113" t="s">
        <v>134</v>
      </c>
      <c r="B318" s="107" t="s">
        <v>211</v>
      </c>
      <c r="C318" s="107" t="s">
        <v>58</v>
      </c>
      <c r="D318" s="108">
        <f>D319</f>
        <v>99</v>
      </c>
      <c r="E318" s="108">
        <f t="shared" si="54"/>
        <v>0</v>
      </c>
      <c r="F318" s="108">
        <f t="shared" si="54"/>
        <v>0</v>
      </c>
    </row>
    <row r="319" spans="1:6" s="25" customFormat="1" ht="26.25" x14ac:dyDescent="0.25">
      <c r="A319" s="113" t="s">
        <v>77</v>
      </c>
      <c r="B319" s="107" t="s">
        <v>211</v>
      </c>
      <c r="C319" s="107" t="s">
        <v>78</v>
      </c>
      <c r="D319" s="108">
        <f>D320</f>
        <v>99</v>
      </c>
      <c r="E319" s="108">
        <f t="shared" si="54"/>
        <v>0</v>
      </c>
      <c r="F319" s="108">
        <f t="shared" si="54"/>
        <v>0</v>
      </c>
    </row>
    <row r="320" spans="1:6" s="25" customFormat="1" ht="26.25" x14ac:dyDescent="0.25">
      <c r="A320" s="113" t="s">
        <v>208</v>
      </c>
      <c r="B320" s="107" t="s">
        <v>211</v>
      </c>
      <c r="C320" s="107" t="s">
        <v>80</v>
      </c>
      <c r="D320" s="108">
        <f>49+50</f>
        <v>99</v>
      </c>
      <c r="E320" s="108">
        <v>0</v>
      </c>
      <c r="F320" s="108">
        <v>0</v>
      </c>
    </row>
    <row r="321" spans="1:6" s="25" customFormat="1" ht="39" hidden="1" x14ac:dyDescent="0.25">
      <c r="A321" s="113" t="s">
        <v>212</v>
      </c>
      <c r="B321" s="107" t="s">
        <v>213</v>
      </c>
      <c r="C321" s="107" t="s">
        <v>58</v>
      </c>
      <c r="D321" s="108">
        <f>D322</f>
        <v>0</v>
      </c>
      <c r="E321" s="108">
        <f t="shared" ref="E321:F323" si="55">E322</f>
        <v>0</v>
      </c>
      <c r="F321" s="108">
        <f t="shared" si="55"/>
        <v>0</v>
      </c>
    </row>
    <row r="322" spans="1:6" s="25" customFormat="1" ht="15" hidden="1" x14ac:dyDescent="0.25">
      <c r="A322" s="113" t="s">
        <v>134</v>
      </c>
      <c r="B322" s="107" t="s">
        <v>214</v>
      </c>
      <c r="C322" s="107" t="s">
        <v>58</v>
      </c>
      <c r="D322" s="108">
        <f>D323</f>
        <v>0</v>
      </c>
      <c r="E322" s="108">
        <f t="shared" si="55"/>
        <v>0</v>
      </c>
      <c r="F322" s="108">
        <f t="shared" si="55"/>
        <v>0</v>
      </c>
    </row>
    <row r="323" spans="1:6" s="25" customFormat="1" ht="26.25" hidden="1" x14ac:dyDescent="0.25">
      <c r="A323" s="113" t="s">
        <v>77</v>
      </c>
      <c r="B323" s="107" t="s">
        <v>214</v>
      </c>
      <c r="C323" s="107" t="s">
        <v>78</v>
      </c>
      <c r="D323" s="108">
        <f>D324</f>
        <v>0</v>
      </c>
      <c r="E323" s="108">
        <f t="shared" si="55"/>
        <v>0</v>
      </c>
      <c r="F323" s="108">
        <f t="shared" si="55"/>
        <v>0</v>
      </c>
    </row>
    <row r="324" spans="1:6" s="25" customFormat="1" ht="26.25" hidden="1" x14ac:dyDescent="0.25">
      <c r="A324" s="113" t="s">
        <v>79</v>
      </c>
      <c r="B324" s="107" t="s">
        <v>214</v>
      </c>
      <c r="C324" s="107" t="s">
        <v>80</v>
      </c>
      <c r="D324" s="108"/>
      <c r="E324" s="108"/>
      <c r="F324" s="108"/>
    </row>
    <row r="325" spans="1:6" s="25" customFormat="1" ht="77.25" hidden="1" x14ac:dyDescent="0.25">
      <c r="A325" s="113" t="s">
        <v>215</v>
      </c>
      <c r="B325" s="107" t="s">
        <v>216</v>
      </c>
      <c r="C325" s="107" t="s">
        <v>58</v>
      </c>
      <c r="D325" s="108">
        <f>D326+D329</f>
        <v>0</v>
      </c>
      <c r="E325" s="108">
        <f>E326+E329</f>
        <v>0</v>
      </c>
      <c r="F325" s="108">
        <f>F326+F329</f>
        <v>0</v>
      </c>
    </row>
    <row r="326" spans="1:6" s="25" customFormat="1" ht="15" hidden="1" x14ac:dyDescent="0.25">
      <c r="A326" s="113" t="s">
        <v>134</v>
      </c>
      <c r="B326" s="107" t="s">
        <v>217</v>
      </c>
      <c r="C326" s="107" t="s">
        <v>58</v>
      </c>
      <c r="D326" s="108">
        <f t="shared" ref="D326:F327" si="56">D327</f>
        <v>0</v>
      </c>
      <c r="E326" s="108">
        <f t="shared" si="56"/>
        <v>0</v>
      </c>
      <c r="F326" s="108">
        <f t="shared" si="56"/>
        <v>0</v>
      </c>
    </row>
    <row r="327" spans="1:6" s="25" customFormat="1" ht="26.25" hidden="1" x14ac:dyDescent="0.25">
      <c r="A327" s="113" t="s">
        <v>77</v>
      </c>
      <c r="B327" s="107" t="s">
        <v>217</v>
      </c>
      <c r="C327" s="107" t="s">
        <v>78</v>
      </c>
      <c r="D327" s="108">
        <f t="shared" si="56"/>
        <v>0</v>
      </c>
      <c r="E327" s="108">
        <f t="shared" si="56"/>
        <v>0</v>
      </c>
      <c r="F327" s="108">
        <f t="shared" si="56"/>
        <v>0</v>
      </c>
    </row>
    <row r="328" spans="1:6" s="25" customFormat="1" ht="26.25" hidden="1" x14ac:dyDescent="0.25">
      <c r="A328" s="113" t="s">
        <v>79</v>
      </c>
      <c r="B328" s="107" t="s">
        <v>217</v>
      </c>
      <c r="C328" s="107" t="s">
        <v>80</v>
      </c>
      <c r="D328" s="108"/>
      <c r="E328" s="108"/>
      <c r="F328" s="108"/>
    </row>
    <row r="329" spans="1:6" s="25" customFormat="1" ht="26.25" hidden="1" x14ac:dyDescent="0.25">
      <c r="A329" s="113" t="s">
        <v>218</v>
      </c>
      <c r="B329" s="107" t="s">
        <v>219</v>
      </c>
      <c r="C329" s="107" t="s">
        <v>58</v>
      </c>
      <c r="D329" s="108">
        <f t="shared" ref="D329:F330" si="57">D330</f>
        <v>0</v>
      </c>
      <c r="E329" s="108">
        <f t="shared" si="57"/>
        <v>0</v>
      </c>
      <c r="F329" s="108">
        <f t="shared" si="57"/>
        <v>0</v>
      </c>
    </row>
    <row r="330" spans="1:6" s="25" customFormat="1" ht="26.25" hidden="1" x14ac:dyDescent="0.25">
      <c r="A330" s="113" t="s">
        <v>77</v>
      </c>
      <c r="B330" s="107" t="s">
        <v>219</v>
      </c>
      <c r="C330" s="107" t="s">
        <v>78</v>
      </c>
      <c r="D330" s="108">
        <f t="shared" si="57"/>
        <v>0</v>
      </c>
      <c r="E330" s="108">
        <f t="shared" si="57"/>
        <v>0</v>
      </c>
      <c r="F330" s="108">
        <f t="shared" si="57"/>
        <v>0</v>
      </c>
    </row>
    <row r="331" spans="1:6" s="25" customFormat="1" ht="26.25" hidden="1" x14ac:dyDescent="0.25">
      <c r="A331" s="113" t="s">
        <v>79</v>
      </c>
      <c r="B331" s="107" t="s">
        <v>219</v>
      </c>
      <c r="C331" s="107" t="s">
        <v>80</v>
      </c>
      <c r="D331" s="108"/>
      <c r="E331" s="108"/>
      <c r="F331" s="108"/>
    </row>
    <row r="332" spans="1:6" s="25" customFormat="1" ht="39" x14ac:dyDescent="0.25">
      <c r="A332" s="113" t="s">
        <v>159</v>
      </c>
      <c r="B332" s="107" t="s">
        <v>160</v>
      </c>
      <c r="C332" s="107" t="s">
        <v>58</v>
      </c>
      <c r="D332" s="108">
        <f>D333+D337+D340+D344+D348</f>
        <v>683.2</v>
      </c>
      <c r="E332" s="108">
        <f>E333+E337+E340</f>
        <v>0</v>
      </c>
      <c r="F332" s="108">
        <f>F333+F337+F340</f>
        <v>0</v>
      </c>
    </row>
    <row r="333" spans="1:6" s="25" customFormat="1" ht="39" x14ac:dyDescent="0.25">
      <c r="A333" s="113" t="s">
        <v>161</v>
      </c>
      <c r="B333" s="107" t="s">
        <v>162</v>
      </c>
      <c r="C333" s="107" t="s">
        <v>58</v>
      </c>
      <c r="D333" s="108">
        <f>D334</f>
        <v>171.2</v>
      </c>
      <c r="E333" s="108">
        <f t="shared" ref="E333:F335" si="58">E334</f>
        <v>0</v>
      </c>
      <c r="F333" s="108">
        <f t="shared" si="58"/>
        <v>0</v>
      </c>
    </row>
    <row r="334" spans="1:6" s="25" customFormat="1" ht="15" x14ac:dyDescent="0.25">
      <c r="A334" s="113" t="s">
        <v>134</v>
      </c>
      <c r="B334" s="107" t="s">
        <v>163</v>
      </c>
      <c r="C334" s="107" t="s">
        <v>58</v>
      </c>
      <c r="D334" s="108">
        <f>D335</f>
        <v>171.2</v>
      </c>
      <c r="E334" s="108">
        <f t="shared" si="58"/>
        <v>0</v>
      </c>
      <c r="F334" s="108">
        <f t="shared" si="58"/>
        <v>0</v>
      </c>
    </row>
    <row r="335" spans="1:6" s="25" customFormat="1" ht="26.25" x14ac:dyDescent="0.25">
      <c r="A335" s="113" t="s">
        <v>77</v>
      </c>
      <c r="B335" s="107" t="s">
        <v>163</v>
      </c>
      <c r="C335" s="107" t="s">
        <v>78</v>
      </c>
      <c r="D335" s="108">
        <f>D336</f>
        <v>171.2</v>
      </c>
      <c r="E335" s="108">
        <f t="shared" si="58"/>
        <v>0</v>
      </c>
      <c r="F335" s="108">
        <f t="shared" si="58"/>
        <v>0</v>
      </c>
    </row>
    <row r="336" spans="1:6" s="25" customFormat="1" ht="26.25" x14ac:dyDescent="0.25">
      <c r="A336" s="113" t="s">
        <v>79</v>
      </c>
      <c r="B336" s="107" t="s">
        <v>163</v>
      </c>
      <c r="C336" s="107" t="s">
        <v>80</v>
      </c>
      <c r="D336" s="108">
        <f>87.6+83.6</f>
        <v>171.2</v>
      </c>
      <c r="E336" s="108">
        <v>0</v>
      </c>
      <c r="F336" s="108">
        <v>0</v>
      </c>
    </row>
    <row r="337" spans="1:6" s="25" customFormat="1" ht="77.25" hidden="1" x14ac:dyDescent="0.25">
      <c r="A337" s="113" t="s">
        <v>220</v>
      </c>
      <c r="B337" s="107" t="s">
        <v>221</v>
      </c>
      <c r="C337" s="107" t="s">
        <v>58</v>
      </c>
      <c r="D337" s="108">
        <f t="shared" ref="D337:F338" si="59">D338</f>
        <v>0</v>
      </c>
      <c r="E337" s="108">
        <f t="shared" si="59"/>
        <v>0</v>
      </c>
      <c r="F337" s="108">
        <f t="shared" si="59"/>
        <v>0</v>
      </c>
    </row>
    <row r="338" spans="1:6" s="25" customFormat="1" ht="26.25" hidden="1" x14ac:dyDescent="0.25">
      <c r="A338" s="113" t="s">
        <v>77</v>
      </c>
      <c r="B338" s="107" t="s">
        <v>222</v>
      </c>
      <c r="C338" s="107" t="s">
        <v>78</v>
      </c>
      <c r="D338" s="108">
        <f t="shared" si="59"/>
        <v>0</v>
      </c>
      <c r="E338" s="108">
        <f t="shared" si="59"/>
        <v>0</v>
      </c>
      <c r="F338" s="108">
        <f t="shared" si="59"/>
        <v>0</v>
      </c>
    </row>
    <row r="339" spans="1:6" s="25" customFormat="1" ht="26.25" hidden="1" x14ac:dyDescent="0.25">
      <c r="A339" s="113" t="s">
        <v>79</v>
      </c>
      <c r="B339" s="107" t="s">
        <v>222</v>
      </c>
      <c r="C339" s="107" t="s">
        <v>80</v>
      </c>
      <c r="D339" s="108"/>
      <c r="E339" s="108"/>
      <c r="F339" s="108"/>
    </row>
    <row r="340" spans="1:6" s="25" customFormat="1" ht="39" hidden="1" x14ac:dyDescent="0.25">
      <c r="A340" s="113" t="s">
        <v>223</v>
      </c>
      <c r="B340" s="107" t="s">
        <v>224</v>
      </c>
      <c r="C340" s="107" t="s">
        <v>58</v>
      </c>
      <c r="D340" s="108">
        <f>D341</f>
        <v>0</v>
      </c>
      <c r="E340" s="108">
        <f t="shared" ref="E340:F342" si="60">E341</f>
        <v>0</v>
      </c>
      <c r="F340" s="108">
        <f t="shared" si="60"/>
        <v>0</v>
      </c>
    </row>
    <row r="341" spans="1:6" s="25" customFormat="1" ht="15" hidden="1" x14ac:dyDescent="0.25">
      <c r="A341" s="113" t="s">
        <v>134</v>
      </c>
      <c r="B341" s="107" t="s">
        <v>225</v>
      </c>
      <c r="C341" s="107" t="s">
        <v>58</v>
      </c>
      <c r="D341" s="108">
        <f>D342</f>
        <v>0</v>
      </c>
      <c r="E341" s="108">
        <f t="shared" si="60"/>
        <v>0</v>
      </c>
      <c r="F341" s="108">
        <f t="shared" si="60"/>
        <v>0</v>
      </c>
    </row>
    <row r="342" spans="1:6" s="25" customFormat="1" ht="26.25" hidden="1" x14ac:dyDescent="0.25">
      <c r="A342" s="113" t="s">
        <v>77</v>
      </c>
      <c r="B342" s="107" t="s">
        <v>225</v>
      </c>
      <c r="C342" s="107" t="s">
        <v>78</v>
      </c>
      <c r="D342" s="108">
        <f>D343</f>
        <v>0</v>
      </c>
      <c r="E342" s="108">
        <f t="shared" si="60"/>
        <v>0</v>
      </c>
      <c r="F342" s="108">
        <f t="shared" si="60"/>
        <v>0</v>
      </c>
    </row>
    <row r="343" spans="1:6" s="25" customFormat="1" ht="26.25" hidden="1" x14ac:dyDescent="0.25">
      <c r="A343" s="113" t="s">
        <v>79</v>
      </c>
      <c r="B343" s="107" t="s">
        <v>225</v>
      </c>
      <c r="C343" s="107" t="s">
        <v>80</v>
      </c>
      <c r="D343" s="108"/>
      <c r="E343" s="108"/>
      <c r="F343" s="108"/>
    </row>
    <row r="344" spans="1:6" s="25" customFormat="1" ht="71.25" customHeight="1" x14ac:dyDescent="0.25">
      <c r="A344" s="113" t="s">
        <v>220</v>
      </c>
      <c r="B344" s="107" t="s">
        <v>221</v>
      </c>
      <c r="C344" s="107" t="s">
        <v>58</v>
      </c>
      <c r="D344" s="108">
        <f>D345</f>
        <v>463</v>
      </c>
      <c r="E344" s="108">
        <f t="shared" ref="E344:F346" si="61">E345</f>
        <v>0</v>
      </c>
      <c r="F344" s="108">
        <f t="shared" si="61"/>
        <v>0</v>
      </c>
    </row>
    <row r="345" spans="1:6" s="25" customFormat="1" ht="15" x14ac:dyDescent="0.25">
      <c r="A345" s="113" t="s">
        <v>134</v>
      </c>
      <c r="B345" s="107" t="s">
        <v>222</v>
      </c>
      <c r="C345" s="107" t="s">
        <v>58</v>
      </c>
      <c r="D345" s="108">
        <f>D346</f>
        <v>463</v>
      </c>
      <c r="E345" s="108">
        <f t="shared" si="61"/>
        <v>0</v>
      </c>
      <c r="F345" s="108">
        <f t="shared" si="61"/>
        <v>0</v>
      </c>
    </row>
    <row r="346" spans="1:6" s="25" customFormat="1" ht="26.25" x14ac:dyDescent="0.25">
      <c r="A346" s="113" t="s">
        <v>77</v>
      </c>
      <c r="B346" s="107" t="s">
        <v>222</v>
      </c>
      <c r="C346" s="107" t="s">
        <v>78</v>
      </c>
      <c r="D346" s="108">
        <f>D347</f>
        <v>463</v>
      </c>
      <c r="E346" s="108">
        <f t="shared" si="61"/>
        <v>0</v>
      </c>
      <c r="F346" s="108">
        <f t="shared" si="61"/>
        <v>0</v>
      </c>
    </row>
    <row r="347" spans="1:6" s="25" customFormat="1" ht="26.25" x14ac:dyDescent="0.25">
      <c r="A347" s="113" t="s">
        <v>79</v>
      </c>
      <c r="B347" s="107" t="s">
        <v>222</v>
      </c>
      <c r="C347" s="107" t="s">
        <v>80</v>
      </c>
      <c r="D347" s="108">
        <v>463</v>
      </c>
      <c r="E347" s="108">
        <v>0</v>
      </c>
      <c r="F347" s="108">
        <v>0</v>
      </c>
    </row>
    <row r="348" spans="1:6" s="25" customFormat="1" ht="39" x14ac:dyDescent="0.25">
      <c r="A348" s="113" t="s">
        <v>223</v>
      </c>
      <c r="B348" s="107" t="s">
        <v>224</v>
      </c>
      <c r="C348" s="107" t="s">
        <v>58</v>
      </c>
      <c r="D348" s="108">
        <f>D349</f>
        <v>49</v>
      </c>
      <c r="E348" s="108">
        <f t="shared" ref="E348:F350" si="62">E349</f>
        <v>0</v>
      </c>
      <c r="F348" s="108">
        <f t="shared" si="62"/>
        <v>0</v>
      </c>
    </row>
    <row r="349" spans="1:6" s="25" customFormat="1" ht="15" x14ac:dyDescent="0.25">
      <c r="A349" s="113" t="s">
        <v>134</v>
      </c>
      <c r="B349" s="107" t="s">
        <v>225</v>
      </c>
      <c r="C349" s="107" t="s">
        <v>58</v>
      </c>
      <c r="D349" s="108">
        <f>D350</f>
        <v>49</v>
      </c>
      <c r="E349" s="108">
        <f t="shared" si="62"/>
        <v>0</v>
      </c>
      <c r="F349" s="108">
        <f t="shared" si="62"/>
        <v>0</v>
      </c>
    </row>
    <row r="350" spans="1:6" s="25" customFormat="1" ht="26.25" x14ac:dyDescent="0.25">
      <c r="A350" s="113" t="s">
        <v>77</v>
      </c>
      <c r="B350" s="107" t="s">
        <v>225</v>
      </c>
      <c r="C350" s="107" t="s">
        <v>78</v>
      </c>
      <c r="D350" s="108">
        <f>D351</f>
        <v>49</v>
      </c>
      <c r="E350" s="108">
        <f t="shared" si="62"/>
        <v>0</v>
      </c>
      <c r="F350" s="108">
        <f t="shared" si="62"/>
        <v>0</v>
      </c>
    </row>
    <row r="351" spans="1:6" s="25" customFormat="1" ht="26.25" x14ac:dyDescent="0.25">
      <c r="A351" s="113" t="s">
        <v>79</v>
      </c>
      <c r="B351" s="107" t="s">
        <v>225</v>
      </c>
      <c r="C351" s="107" t="s">
        <v>80</v>
      </c>
      <c r="D351" s="108">
        <v>49</v>
      </c>
      <c r="E351" s="108">
        <v>0</v>
      </c>
      <c r="F351" s="108">
        <v>0</v>
      </c>
    </row>
    <row r="352" spans="1:6" s="25" customFormat="1" ht="15" hidden="1" x14ac:dyDescent="0.25">
      <c r="A352" s="113"/>
      <c r="B352" s="107"/>
      <c r="C352" s="107"/>
      <c r="D352" s="108"/>
      <c r="E352" s="108"/>
      <c r="F352" s="108"/>
    </row>
    <row r="353" spans="1:6" s="25" customFormat="1" ht="15" hidden="1" x14ac:dyDescent="0.25">
      <c r="A353" s="113"/>
      <c r="B353" s="107"/>
      <c r="C353" s="107"/>
      <c r="D353" s="108"/>
      <c r="E353" s="108"/>
      <c r="F353" s="108"/>
    </row>
    <row r="354" spans="1:6" s="25" customFormat="1" ht="15" hidden="1" x14ac:dyDescent="0.25">
      <c r="A354" s="113"/>
      <c r="B354" s="107"/>
      <c r="C354" s="107"/>
      <c r="D354" s="108"/>
      <c r="E354" s="108"/>
      <c r="F354" s="108"/>
    </row>
    <row r="355" spans="1:6" s="25" customFormat="1" ht="15" hidden="1" x14ac:dyDescent="0.25">
      <c r="A355" s="113"/>
      <c r="B355" s="107"/>
      <c r="C355" s="107"/>
      <c r="D355" s="108"/>
      <c r="E355" s="108"/>
      <c r="F355" s="108"/>
    </row>
    <row r="356" spans="1:6" s="25" customFormat="1" ht="15" hidden="1" x14ac:dyDescent="0.25">
      <c r="A356" s="113"/>
      <c r="B356" s="107"/>
      <c r="C356" s="107"/>
      <c r="D356" s="108"/>
      <c r="E356" s="108"/>
      <c r="F356" s="108"/>
    </row>
    <row r="357" spans="1:6" s="25" customFormat="1" ht="15" hidden="1" x14ac:dyDescent="0.25">
      <c r="A357" s="113"/>
      <c r="B357" s="107"/>
      <c r="C357" s="107"/>
      <c r="D357" s="108"/>
      <c r="E357" s="108"/>
      <c r="F357" s="108"/>
    </row>
    <row r="358" spans="1:6" s="25" customFormat="1" ht="15" hidden="1" x14ac:dyDescent="0.25">
      <c r="A358" s="113"/>
      <c r="B358" s="107"/>
      <c r="C358" s="107"/>
      <c r="D358" s="108"/>
      <c r="E358" s="108"/>
      <c r="F358" s="108"/>
    </row>
    <row r="359" spans="1:6" s="25" customFormat="1" ht="15" hidden="1" x14ac:dyDescent="0.25">
      <c r="A359" s="113"/>
      <c r="B359" s="107"/>
      <c r="C359" s="107"/>
      <c r="D359" s="108"/>
      <c r="E359" s="108"/>
      <c r="F359" s="108"/>
    </row>
    <row r="360" spans="1:6" s="25" customFormat="1" ht="15" hidden="1" x14ac:dyDescent="0.25">
      <c r="A360" s="113"/>
      <c r="B360" s="107"/>
      <c r="C360" s="107"/>
      <c r="D360" s="108"/>
      <c r="E360" s="108"/>
      <c r="F360" s="108"/>
    </row>
    <row r="361" spans="1:6" s="25" customFormat="1" ht="15" hidden="1" x14ac:dyDescent="0.25">
      <c r="A361" s="113"/>
      <c r="B361" s="107"/>
      <c r="C361" s="107"/>
      <c r="D361" s="108"/>
      <c r="E361" s="108"/>
      <c r="F361" s="108"/>
    </row>
    <row r="362" spans="1:6" s="25" customFormat="1" ht="15" hidden="1" x14ac:dyDescent="0.25">
      <c r="A362" s="113"/>
      <c r="B362" s="107"/>
      <c r="C362" s="107"/>
      <c r="D362" s="108"/>
      <c r="E362" s="108"/>
      <c r="F362" s="108"/>
    </row>
    <row r="363" spans="1:6" s="25" customFormat="1" ht="15" hidden="1" x14ac:dyDescent="0.25">
      <c r="A363" s="113"/>
      <c r="B363" s="107"/>
      <c r="C363" s="107"/>
      <c r="D363" s="108"/>
      <c r="E363" s="108"/>
      <c r="F363" s="108"/>
    </row>
    <row r="364" spans="1:6" s="25" customFormat="1" ht="15" hidden="1" x14ac:dyDescent="0.25">
      <c r="A364" s="113"/>
      <c r="B364" s="107"/>
      <c r="C364" s="107"/>
      <c r="D364" s="108"/>
      <c r="E364" s="108"/>
      <c r="F364" s="108"/>
    </row>
    <row r="365" spans="1:6" s="25" customFormat="1" ht="15" hidden="1" x14ac:dyDescent="0.25">
      <c r="A365" s="113"/>
      <c r="B365" s="107"/>
      <c r="C365" s="107"/>
      <c r="D365" s="108"/>
      <c r="E365" s="108"/>
      <c r="F365" s="108"/>
    </row>
    <row r="366" spans="1:6" s="25" customFormat="1" ht="15" hidden="1" x14ac:dyDescent="0.25">
      <c r="A366" s="113"/>
      <c r="B366" s="107"/>
      <c r="C366" s="107"/>
      <c r="D366" s="108"/>
      <c r="E366" s="108"/>
      <c r="F366" s="108"/>
    </row>
    <row r="367" spans="1:6" s="25" customFormat="1" ht="42" customHeight="1" x14ac:dyDescent="0.25">
      <c r="A367" s="113" t="s">
        <v>780</v>
      </c>
      <c r="B367" s="107" t="s">
        <v>300</v>
      </c>
      <c r="C367" s="107" t="s">
        <v>58</v>
      </c>
      <c r="D367" s="108">
        <f>D372</f>
        <v>673.9</v>
      </c>
      <c r="E367" s="108">
        <f>E372</f>
        <v>490.3</v>
      </c>
      <c r="F367" s="108">
        <f>F372</f>
        <v>63.4</v>
      </c>
    </row>
    <row r="368" spans="1:6" s="25" customFormat="1" ht="39" hidden="1" x14ac:dyDescent="0.25">
      <c r="A368" s="113" t="s">
        <v>301</v>
      </c>
      <c r="B368" s="107" t="s">
        <v>302</v>
      </c>
      <c r="C368" s="107" t="s">
        <v>58</v>
      </c>
      <c r="D368" s="108">
        <f>D369</f>
        <v>0</v>
      </c>
      <c r="E368" s="108">
        <f t="shared" ref="E368:F370" si="63">E369</f>
        <v>0</v>
      </c>
      <c r="F368" s="108">
        <f t="shared" si="63"/>
        <v>0</v>
      </c>
    </row>
    <row r="369" spans="1:6" s="25" customFormat="1" ht="15" hidden="1" x14ac:dyDescent="0.25">
      <c r="A369" s="113" t="s">
        <v>134</v>
      </c>
      <c r="B369" s="107" t="s">
        <v>303</v>
      </c>
      <c r="C369" s="107" t="s">
        <v>58</v>
      </c>
      <c r="D369" s="108">
        <f>D370</f>
        <v>0</v>
      </c>
      <c r="E369" s="108">
        <f t="shared" si="63"/>
        <v>0</v>
      </c>
      <c r="F369" s="108">
        <f t="shared" si="63"/>
        <v>0</v>
      </c>
    </row>
    <row r="370" spans="1:6" s="25" customFormat="1" ht="26.25" hidden="1" x14ac:dyDescent="0.25">
      <c r="A370" s="113" t="s">
        <v>77</v>
      </c>
      <c r="B370" s="107" t="s">
        <v>303</v>
      </c>
      <c r="C370" s="107" t="s">
        <v>78</v>
      </c>
      <c r="D370" s="108">
        <f>D371</f>
        <v>0</v>
      </c>
      <c r="E370" s="108">
        <f t="shared" si="63"/>
        <v>0</v>
      </c>
      <c r="F370" s="108">
        <f t="shared" si="63"/>
        <v>0</v>
      </c>
    </row>
    <row r="371" spans="1:6" s="25" customFormat="1" ht="26.25" hidden="1" x14ac:dyDescent="0.25">
      <c r="A371" s="113" t="s">
        <v>79</v>
      </c>
      <c r="B371" s="107" t="s">
        <v>303</v>
      </c>
      <c r="C371" s="107" t="s">
        <v>80</v>
      </c>
      <c r="D371" s="108"/>
      <c r="E371" s="108"/>
      <c r="F371" s="108"/>
    </row>
    <row r="372" spans="1:6" s="25" customFormat="1" ht="27.75" customHeight="1" x14ac:dyDescent="0.25">
      <c r="A372" s="113" t="s">
        <v>304</v>
      </c>
      <c r="B372" s="107" t="s">
        <v>305</v>
      </c>
      <c r="C372" s="107" t="s">
        <v>58</v>
      </c>
      <c r="D372" s="108">
        <f>D373+D376</f>
        <v>673.9</v>
      </c>
      <c r="E372" s="108">
        <f t="shared" ref="E372:F374" si="64">E373</f>
        <v>490.3</v>
      </c>
      <c r="F372" s="108">
        <f t="shared" si="64"/>
        <v>63.4</v>
      </c>
    </row>
    <row r="373" spans="1:6" s="25" customFormat="1" ht="20.25" customHeight="1" x14ac:dyDescent="0.25">
      <c r="A373" s="113" t="s">
        <v>134</v>
      </c>
      <c r="B373" s="107" t="s">
        <v>306</v>
      </c>
      <c r="C373" s="107" t="s">
        <v>58</v>
      </c>
      <c r="D373" s="108">
        <f>D374</f>
        <v>673.9</v>
      </c>
      <c r="E373" s="108">
        <f t="shared" si="64"/>
        <v>490.3</v>
      </c>
      <c r="F373" s="108">
        <f t="shared" si="64"/>
        <v>63.4</v>
      </c>
    </row>
    <row r="374" spans="1:6" s="25" customFormat="1" ht="31.5" customHeight="1" x14ac:dyDescent="0.25">
      <c r="A374" s="113" t="s">
        <v>77</v>
      </c>
      <c r="B374" s="107" t="s">
        <v>306</v>
      </c>
      <c r="C374" s="107" t="s">
        <v>78</v>
      </c>
      <c r="D374" s="108">
        <f>D375</f>
        <v>673.9</v>
      </c>
      <c r="E374" s="108">
        <f t="shared" si="64"/>
        <v>490.3</v>
      </c>
      <c r="F374" s="108">
        <f t="shared" si="64"/>
        <v>63.4</v>
      </c>
    </row>
    <row r="375" spans="1:6" s="25" customFormat="1" ht="26.25" x14ac:dyDescent="0.25">
      <c r="A375" s="113" t="s">
        <v>79</v>
      </c>
      <c r="B375" s="107" t="s">
        <v>306</v>
      </c>
      <c r="C375" s="107" t="s">
        <v>80</v>
      </c>
      <c r="D375" s="108">
        <f>490.3+183.6</f>
        <v>673.9</v>
      </c>
      <c r="E375" s="108">
        <v>490.3</v>
      </c>
      <c r="F375" s="108">
        <v>63.4</v>
      </c>
    </row>
    <row r="376" spans="1:6" s="25" customFormat="1" ht="39" hidden="1" x14ac:dyDescent="0.25">
      <c r="A376" s="113" t="s">
        <v>642</v>
      </c>
      <c r="B376" s="107" t="s">
        <v>657</v>
      </c>
      <c r="C376" s="107" t="s">
        <v>58</v>
      </c>
      <c r="D376" s="108">
        <f>D377</f>
        <v>0</v>
      </c>
      <c r="E376" s="108">
        <v>0</v>
      </c>
      <c r="F376" s="108">
        <v>0</v>
      </c>
    </row>
    <row r="377" spans="1:6" s="25" customFormat="1" ht="26.25" hidden="1" x14ac:dyDescent="0.25">
      <c r="A377" s="113" t="s">
        <v>77</v>
      </c>
      <c r="B377" s="107" t="s">
        <v>657</v>
      </c>
      <c r="C377" s="107" t="s">
        <v>78</v>
      </c>
      <c r="D377" s="108">
        <f>D378</f>
        <v>0</v>
      </c>
      <c r="E377" s="108">
        <v>0</v>
      </c>
      <c r="F377" s="108">
        <v>0</v>
      </c>
    </row>
    <row r="378" spans="1:6" s="25" customFormat="1" ht="26.25" hidden="1" x14ac:dyDescent="0.25">
      <c r="A378" s="113" t="s">
        <v>79</v>
      </c>
      <c r="B378" s="107" t="s">
        <v>657</v>
      </c>
      <c r="C378" s="107" t="s">
        <v>80</v>
      </c>
      <c r="D378" s="108">
        <v>0</v>
      </c>
      <c r="E378" s="108">
        <v>0</v>
      </c>
      <c r="F378" s="108">
        <v>0</v>
      </c>
    </row>
    <row r="379" spans="1:6" s="25" customFormat="1" ht="42.75" customHeight="1" x14ac:dyDescent="0.25">
      <c r="A379" s="124" t="s">
        <v>784</v>
      </c>
      <c r="B379" s="125" t="s">
        <v>361</v>
      </c>
      <c r="C379" s="125" t="s">
        <v>58</v>
      </c>
      <c r="D379" s="121">
        <f>D380+D400+D404</f>
        <v>2752.6999999999994</v>
      </c>
      <c r="E379" s="121">
        <f>E380+E400+E404</f>
        <v>2701.3</v>
      </c>
      <c r="F379" s="121">
        <f>F380+F400+F404</f>
        <v>0</v>
      </c>
    </row>
    <row r="380" spans="1:6" s="25" customFormat="1" ht="53.25" customHeight="1" x14ac:dyDescent="0.25">
      <c r="A380" s="113" t="s">
        <v>362</v>
      </c>
      <c r="B380" s="107" t="s">
        <v>363</v>
      </c>
      <c r="C380" s="107" t="s">
        <v>58</v>
      </c>
      <c r="D380" s="108">
        <f>D387+D394+D397+D381+D384</f>
        <v>2268.4999999999995</v>
      </c>
      <c r="E380" s="108">
        <f t="shared" ref="E380:F380" si="65">E387+E394+E397+E381+E384</f>
        <v>2423</v>
      </c>
      <c r="F380" s="108">
        <f t="shared" si="65"/>
        <v>0</v>
      </c>
    </row>
    <row r="381" spans="1:6" s="25" customFormat="1" ht="42" customHeight="1" x14ac:dyDescent="0.25">
      <c r="A381" s="113" t="s">
        <v>726</v>
      </c>
      <c r="B381" s="107" t="s">
        <v>727</v>
      </c>
      <c r="C381" s="107" t="s">
        <v>58</v>
      </c>
      <c r="D381" s="108">
        <f>D382</f>
        <v>293</v>
      </c>
      <c r="E381" s="108">
        <f t="shared" ref="E381:F382" si="66">E382</f>
        <v>293</v>
      </c>
      <c r="F381" s="108">
        <f t="shared" si="66"/>
        <v>0</v>
      </c>
    </row>
    <row r="382" spans="1:6" s="25" customFormat="1" ht="74.25" customHeight="1" x14ac:dyDescent="0.25">
      <c r="A382" s="113" t="s">
        <v>67</v>
      </c>
      <c r="B382" s="107" t="s">
        <v>727</v>
      </c>
      <c r="C382" s="107" t="s">
        <v>68</v>
      </c>
      <c r="D382" s="108">
        <f>D383</f>
        <v>293</v>
      </c>
      <c r="E382" s="108">
        <f t="shared" si="66"/>
        <v>293</v>
      </c>
      <c r="F382" s="108">
        <f t="shared" si="66"/>
        <v>0</v>
      </c>
    </row>
    <row r="383" spans="1:6" s="25" customFormat="1" ht="26.25" customHeight="1" x14ac:dyDescent="0.25">
      <c r="A383" s="113" t="s">
        <v>192</v>
      </c>
      <c r="B383" s="107" t="s">
        <v>727</v>
      </c>
      <c r="C383" s="107" t="s">
        <v>193</v>
      </c>
      <c r="D383" s="108">
        <v>293</v>
      </c>
      <c r="E383" s="108">
        <v>293</v>
      </c>
      <c r="F383" s="108">
        <v>0</v>
      </c>
    </row>
    <row r="384" spans="1:6" s="25" customFormat="1" ht="57.75" customHeight="1" x14ac:dyDescent="0.25">
      <c r="A384" s="113" t="s">
        <v>685</v>
      </c>
      <c r="B384" s="107" t="s">
        <v>728</v>
      </c>
      <c r="C384" s="107" t="s">
        <v>58</v>
      </c>
      <c r="D384" s="108">
        <f>D385</f>
        <v>15.399999999999991</v>
      </c>
      <c r="E384" s="108">
        <f t="shared" ref="E384:F385" si="67">E385</f>
        <v>97.6</v>
      </c>
      <c r="F384" s="108">
        <f t="shared" si="67"/>
        <v>0</v>
      </c>
    </row>
    <row r="385" spans="1:6" s="25" customFormat="1" ht="69" customHeight="1" x14ac:dyDescent="0.25">
      <c r="A385" s="113" t="s">
        <v>67</v>
      </c>
      <c r="B385" s="107" t="s">
        <v>728</v>
      </c>
      <c r="C385" s="107" t="s">
        <v>68</v>
      </c>
      <c r="D385" s="108">
        <f>D386</f>
        <v>15.399999999999991</v>
      </c>
      <c r="E385" s="108">
        <f t="shared" si="67"/>
        <v>97.6</v>
      </c>
      <c r="F385" s="108">
        <f t="shared" si="67"/>
        <v>0</v>
      </c>
    </row>
    <row r="386" spans="1:6" s="25" customFormat="1" ht="23.25" customHeight="1" x14ac:dyDescent="0.25">
      <c r="A386" s="113" t="s">
        <v>192</v>
      </c>
      <c r="B386" s="107" t="s">
        <v>728</v>
      </c>
      <c r="C386" s="107" t="s">
        <v>193</v>
      </c>
      <c r="D386" s="108">
        <f>97.6-63.1-19.1</f>
        <v>15.399999999999991</v>
      </c>
      <c r="E386" s="108">
        <v>97.6</v>
      </c>
      <c r="F386" s="108">
        <v>0</v>
      </c>
    </row>
    <row r="387" spans="1:6" s="25" customFormat="1" ht="27.75" customHeight="1" x14ac:dyDescent="0.25">
      <c r="A387" s="113" t="s">
        <v>190</v>
      </c>
      <c r="B387" s="107" t="s">
        <v>364</v>
      </c>
      <c r="C387" s="107" t="s">
        <v>58</v>
      </c>
      <c r="D387" s="108">
        <f>D388+D390+D392</f>
        <v>1960.0999999999997</v>
      </c>
      <c r="E387" s="108">
        <f>E388+E390</f>
        <v>2032.4</v>
      </c>
      <c r="F387" s="108">
        <f>F388+F390</f>
        <v>0</v>
      </c>
    </row>
    <row r="388" spans="1:6" s="25" customFormat="1" ht="51" customHeight="1" x14ac:dyDescent="0.25">
      <c r="A388" s="113" t="s">
        <v>67</v>
      </c>
      <c r="B388" s="107" t="s">
        <v>364</v>
      </c>
      <c r="C388" s="107" t="s">
        <v>68</v>
      </c>
      <c r="D388" s="108">
        <f>D389</f>
        <v>1950.0999999999997</v>
      </c>
      <c r="E388" s="108">
        <f>E389</f>
        <v>2032.4</v>
      </c>
      <c r="F388" s="108">
        <f>F389</f>
        <v>0</v>
      </c>
    </row>
    <row r="389" spans="1:6" s="25" customFormat="1" ht="19.5" customHeight="1" x14ac:dyDescent="0.25">
      <c r="A389" s="113" t="s">
        <v>192</v>
      </c>
      <c r="B389" s="107" t="s">
        <v>364</v>
      </c>
      <c r="C389" s="107" t="s">
        <v>193</v>
      </c>
      <c r="D389" s="108">
        <f>1865.3+65.1+19.6+0.1</f>
        <v>1950.0999999999997</v>
      </c>
      <c r="E389" s="108">
        <v>2032.4</v>
      </c>
      <c r="F389" s="108">
        <v>0</v>
      </c>
    </row>
    <row r="390" spans="1:6" s="25" customFormat="1" ht="30" hidden="1" customHeight="1" x14ac:dyDescent="0.25">
      <c r="A390" s="113" t="s">
        <v>77</v>
      </c>
      <c r="B390" s="107" t="s">
        <v>364</v>
      </c>
      <c r="C390" s="107" t="s">
        <v>78</v>
      </c>
      <c r="D390" s="108">
        <f>D391</f>
        <v>0</v>
      </c>
      <c r="E390" s="108">
        <f>E391</f>
        <v>0</v>
      </c>
      <c r="F390" s="108">
        <f>F391</f>
        <v>0</v>
      </c>
    </row>
    <row r="391" spans="1:6" s="25" customFormat="1" ht="26.25" hidden="1" x14ac:dyDescent="0.25">
      <c r="A391" s="113" t="s">
        <v>208</v>
      </c>
      <c r="B391" s="107" t="s">
        <v>364</v>
      </c>
      <c r="C391" s="107" t="s">
        <v>80</v>
      </c>
      <c r="D391" s="108"/>
      <c r="E391" s="108"/>
      <c r="F391" s="108"/>
    </row>
    <row r="392" spans="1:6" s="25" customFormat="1" ht="26.25" x14ac:dyDescent="0.25">
      <c r="A392" s="113" t="s">
        <v>77</v>
      </c>
      <c r="B392" s="107" t="s">
        <v>364</v>
      </c>
      <c r="C392" s="107" t="s">
        <v>78</v>
      </c>
      <c r="D392" s="108">
        <f>D393</f>
        <v>10</v>
      </c>
      <c r="E392" s="108">
        <v>0</v>
      </c>
      <c r="F392" s="108">
        <v>0</v>
      </c>
    </row>
    <row r="393" spans="1:6" s="25" customFormat="1" ht="26.25" x14ac:dyDescent="0.25">
      <c r="A393" s="113" t="s">
        <v>208</v>
      </c>
      <c r="B393" s="107" t="s">
        <v>364</v>
      </c>
      <c r="C393" s="107" t="s">
        <v>80</v>
      </c>
      <c r="D393" s="108">
        <v>10</v>
      </c>
      <c r="E393" s="108">
        <v>0</v>
      </c>
      <c r="F393" s="108">
        <v>0</v>
      </c>
    </row>
    <row r="394" spans="1:6" s="25" customFormat="1" ht="39" hidden="1" x14ac:dyDescent="0.25">
      <c r="A394" s="113" t="s">
        <v>647</v>
      </c>
      <c r="B394" s="107" t="s">
        <v>681</v>
      </c>
      <c r="C394" s="107" t="s">
        <v>58</v>
      </c>
      <c r="D394" s="108">
        <f>D395</f>
        <v>0</v>
      </c>
      <c r="E394" s="108">
        <f t="shared" ref="E394:F395" si="68">E395</f>
        <v>0</v>
      </c>
      <c r="F394" s="108">
        <f t="shared" si="68"/>
        <v>0</v>
      </c>
    </row>
    <row r="395" spans="1:6" s="25" customFormat="1" ht="64.5" hidden="1" x14ac:dyDescent="0.25">
      <c r="A395" s="113" t="s">
        <v>67</v>
      </c>
      <c r="B395" s="107" t="s">
        <v>681</v>
      </c>
      <c r="C395" s="107" t="s">
        <v>68</v>
      </c>
      <c r="D395" s="108">
        <f>D396</f>
        <v>0</v>
      </c>
      <c r="E395" s="108">
        <f t="shared" si="68"/>
        <v>0</v>
      </c>
      <c r="F395" s="108">
        <f t="shared" si="68"/>
        <v>0</v>
      </c>
    </row>
    <row r="396" spans="1:6" s="25" customFormat="1" ht="15" hidden="1" x14ac:dyDescent="0.25">
      <c r="A396" s="113" t="s">
        <v>192</v>
      </c>
      <c r="B396" s="107" t="s">
        <v>681</v>
      </c>
      <c r="C396" s="107" t="s">
        <v>193</v>
      </c>
      <c r="D396" s="108">
        <f>2.6-2-0.6</f>
        <v>0</v>
      </c>
      <c r="E396" s="108">
        <v>0</v>
      </c>
      <c r="F396" s="108">
        <v>0</v>
      </c>
    </row>
    <row r="397" spans="1:6" s="25" customFormat="1" ht="26.25" hidden="1" x14ac:dyDescent="0.25">
      <c r="A397" s="113" t="s">
        <v>644</v>
      </c>
      <c r="B397" s="107" t="s">
        <v>682</v>
      </c>
      <c r="C397" s="107" t="s">
        <v>58</v>
      </c>
      <c r="D397" s="108">
        <f>D398</f>
        <v>0</v>
      </c>
      <c r="E397" s="108">
        <f t="shared" ref="E397:F398" si="69">E398</f>
        <v>0</v>
      </c>
      <c r="F397" s="108">
        <f t="shared" si="69"/>
        <v>0</v>
      </c>
    </row>
    <row r="398" spans="1:6" s="25" customFormat="1" ht="64.5" hidden="1" x14ac:dyDescent="0.25">
      <c r="A398" s="113" t="s">
        <v>67</v>
      </c>
      <c r="B398" s="107" t="s">
        <v>682</v>
      </c>
      <c r="C398" s="107" t="s">
        <v>68</v>
      </c>
      <c r="D398" s="108">
        <f>D399</f>
        <v>0</v>
      </c>
      <c r="E398" s="108">
        <f t="shared" si="69"/>
        <v>0</v>
      </c>
      <c r="F398" s="108">
        <f t="shared" si="69"/>
        <v>0</v>
      </c>
    </row>
    <row r="399" spans="1:6" s="25" customFormat="1" ht="15" hidden="1" x14ac:dyDescent="0.25">
      <c r="A399" s="113" t="s">
        <v>192</v>
      </c>
      <c r="B399" s="107" t="s">
        <v>682</v>
      </c>
      <c r="C399" s="107" t="s">
        <v>193</v>
      </c>
      <c r="D399" s="108">
        <f>50.3-38.6-11.7</f>
        <v>0</v>
      </c>
      <c r="E399" s="108">
        <v>0</v>
      </c>
      <c r="F399" s="108">
        <v>0</v>
      </c>
    </row>
    <row r="400" spans="1:6" s="25" customFormat="1" ht="37.5" customHeight="1" x14ac:dyDescent="0.25">
      <c r="A400" s="113" t="s">
        <v>365</v>
      </c>
      <c r="B400" s="107" t="s">
        <v>366</v>
      </c>
      <c r="C400" s="107" t="s">
        <v>58</v>
      </c>
      <c r="D400" s="108">
        <f>D401</f>
        <v>51.5</v>
      </c>
      <c r="E400" s="108">
        <f t="shared" ref="E400:F402" si="70">E401</f>
        <v>0</v>
      </c>
      <c r="F400" s="108">
        <f t="shared" si="70"/>
        <v>0</v>
      </c>
    </row>
    <row r="401" spans="1:6" s="25" customFormat="1" ht="25.5" customHeight="1" x14ac:dyDescent="0.25">
      <c r="A401" s="113" t="s">
        <v>190</v>
      </c>
      <c r="B401" s="107" t="s">
        <v>367</v>
      </c>
      <c r="C401" s="107" t="s">
        <v>58</v>
      </c>
      <c r="D401" s="108">
        <f>D402</f>
        <v>51.5</v>
      </c>
      <c r="E401" s="108">
        <f t="shared" si="70"/>
        <v>0</v>
      </c>
      <c r="F401" s="108">
        <f t="shared" si="70"/>
        <v>0</v>
      </c>
    </row>
    <row r="402" spans="1:6" s="25" customFormat="1" ht="26.25" customHeight="1" x14ac:dyDescent="0.25">
      <c r="A402" s="113" t="s">
        <v>77</v>
      </c>
      <c r="B402" s="107" t="s">
        <v>367</v>
      </c>
      <c r="C402" s="107" t="s">
        <v>78</v>
      </c>
      <c r="D402" s="108">
        <f>D403</f>
        <v>51.5</v>
      </c>
      <c r="E402" s="108">
        <f t="shared" si="70"/>
        <v>0</v>
      </c>
      <c r="F402" s="108">
        <f t="shared" si="70"/>
        <v>0</v>
      </c>
    </row>
    <row r="403" spans="1:6" s="25" customFormat="1" ht="26.25" x14ac:dyDescent="0.25">
      <c r="A403" s="113" t="s">
        <v>208</v>
      </c>
      <c r="B403" s="107" t="s">
        <v>367</v>
      </c>
      <c r="C403" s="107" t="s">
        <v>80</v>
      </c>
      <c r="D403" s="108">
        <v>51.5</v>
      </c>
      <c r="E403" s="108">
        <v>0</v>
      </c>
      <c r="F403" s="108">
        <v>0</v>
      </c>
    </row>
    <row r="404" spans="1:6" s="25" customFormat="1" ht="26.25" x14ac:dyDescent="0.25">
      <c r="A404" s="113" t="s">
        <v>368</v>
      </c>
      <c r="B404" s="107" t="s">
        <v>369</v>
      </c>
      <c r="C404" s="107" t="s">
        <v>58</v>
      </c>
      <c r="D404" s="108">
        <f>D405+D408</f>
        <v>432.7</v>
      </c>
      <c r="E404" s="108">
        <f>E405+E408</f>
        <v>278.3</v>
      </c>
      <c r="F404" s="108">
        <f>F405+F408</f>
        <v>0</v>
      </c>
    </row>
    <row r="405" spans="1:6" s="25" customFormat="1" ht="27.75" customHeight="1" x14ac:dyDescent="0.25">
      <c r="A405" s="113" t="s">
        <v>190</v>
      </c>
      <c r="B405" s="107" t="s">
        <v>370</v>
      </c>
      <c r="C405" s="107" t="s">
        <v>58</v>
      </c>
      <c r="D405" s="108">
        <f t="shared" ref="D405:F406" si="71">D406</f>
        <v>392.7</v>
      </c>
      <c r="E405" s="108">
        <f t="shared" si="71"/>
        <v>231.7</v>
      </c>
      <c r="F405" s="108">
        <f t="shared" si="71"/>
        <v>0</v>
      </c>
    </row>
    <row r="406" spans="1:6" s="25" customFormat="1" ht="30.75" customHeight="1" x14ac:dyDescent="0.25">
      <c r="A406" s="113" t="s">
        <v>77</v>
      </c>
      <c r="B406" s="107" t="s">
        <v>370</v>
      </c>
      <c r="C406" s="107" t="s">
        <v>78</v>
      </c>
      <c r="D406" s="108">
        <f t="shared" si="71"/>
        <v>392.7</v>
      </c>
      <c r="E406" s="108">
        <f t="shared" si="71"/>
        <v>231.7</v>
      </c>
      <c r="F406" s="108">
        <f t="shared" si="71"/>
        <v>0</v>
      </c>
    </row>
    <row r="407" spans="1:6" s="25" customFormat="1" ht="26.25" x14ac:dyDescent="0.25">
      <c r="A407" s="113" t="s">
        <v>208</v>
      </c>
      <c r="B407" s="107" t="s">
        <v>370</v>
      </c>
      <c r="C407" s="107" t="s">
        <v>80</v>
      </c>
      <c r="D407" s="108">
        <v>392.7</v>
      </c>
      <c r="E407" s="108">
        <v>231.7</v>
      </c>
      <c r="F407" s="108">
        <v>0</v>
      </c>
    </row>
    <row r="408" spans="1:6" s="25" customFormat="1" ht="51.75" x14ac:dyDescent="0.25">
      <c r="A408" s="113" t="s">
        <v>188</v>
      </c>
      <c r="B408" s="107" t="s">
        <v>371</v>
      </c>
      <c r="C408" s="107" t="s">
        <v>58</v>
      </c>
      <c r="D408" s="108">
        <f t="shared" ref="D408:F409" si="72">D409</f>
        <v>40</v>
      </c>
      <c r="E408" s="108">
        <f t="shared" si="72"/>
        <v>46.6</v>
      </c>
      <c r="F408" s="108">
        <f t="shared" si="72"/>
        <v>0</v>
      </c>
    </row>
    <row r="409" spans="1:6" s="25" customFormat="1" ht="15" x14ac:dyDescent="0.25">
      <c r="A409" s="113" t="s">
        <v>81</v>
      </c>
      <c r="B409" s="107" t="s">
        <v>371</v>
      </c>
      <c r="C409" s="107" t="s">
        <v>82</v>
      </c>
      <c r="D409" s="108">
        <f t="shared" si="72"/>
        <v>40</v>
      </c>
      <c r="E409" s="108">
        <f t="shared" si="72"/>
        <v>46.6</v>
      </c>
      <c r="F409" s="108">
        <f t="shared" si="72"/>
        <v>0</v>
      </c>
    </row>
    <row r="410" spans="1:6" s="25" customFormat="1" ht="15" x14ac:dyDescent="0.25">
      <c r="A410" s="113" t="s">
        <v>83</v>
      </c>
      <c r="B410" s="107" t="s">
        <v>371</v>
      </c>
      <c r="C410" s="107" t="s">
        <v>84</v>
      </c>
      <c r="D410" s="108">
        <v>40</v>
      </c>
      <c r="E410" s="108">
        <v>46.6</v>
      </c>
      <c r="F410" s="108">
        <v>0</v>
      </c>
    </row>
    <row r="411" spans="1:6" s="25" customFormat="1" ht="15" hidden="1" x14ac:dyDescent="0.25">
      <c r="A411" s="113"/>
      <c r="B411" s="107"/>
      <c r="C411" s="107"/>
      <c r="D411" s="108"/>
      <c r="E411" s="108"/>
      <c r="F411" s="108"/>
    </row>
    <row r="412" spans="1:6" s="25" customFormat="1" ht="15" hidden="1" x14ac:dyDescent="0.25">
      <c r="A412" s="113"/>
      <c r="B412" s="107"/>
      <c r="C412" s="107"/>
      <c r="D412" s="108"/>
      <c r="E412" s="108"/>
      <c r="F412" s="108"/>
    </row>
    <row r="413" spans="1:6" s="25" customFormat="1" ht="88.5" customHeight="1" x14ac:dyDescent="0.25">
      <c r="A413" s="113" t="s">
        <v>797</v>
      </c>
      <c r="B413" s="107" t="s">
        <v>452</v>
      </c>
      <c r="C413" s="107" t="s">
        <v>58</v>
      </c>
      <c r="D413" s="108">
        <f>D414</f>
        <v>1486.6000000000001</v>
      </c>
      <c r="E413" s="108">
        <f t="shared" ref="E413:F416" si="73">E414</f>
        <v>1380.9</v>
      </c>
      <c r="F413" s="108">
        <f t="shared" si="73"/>
        <v>0</v>
      </c>
    </row>
    <row r="414" spans="1:6" s="25" customFormat="1" ht="52.5" customHeight="1" x14ac:dyDescent="0.25">
      <c r="A414" s="113" t="s">
        <v>453</v>
      </c>
      <c r="B414" s="107" t="s">
        <v>454</v>
      </c>
      <c r="C414" s="107" t="s">
        <v>58</v>
      </c>
      <c r="D414" s="108">
        <f>D415+D418+D421+D424+D427</f>
        <v>1486.6000000000001</v>
      </c>
      <c r="E414" s="108">
        <f t="shared" ref="E414:F414" si="74">E415+E418</f>
        <v>1380.9</v>
      </c>
      <c r="F414" s="108">
        <f t="shared" si="74"/>
        <v>0</v>
      </c>
    </row>
    <row r="415" spans="1:6" s="25" customFormat="1" ht="39" x14ac:dyDescent="0.25">
      <c r="A415" s="113" t="s">
        <v>346</v>
      </c>
      <c r="B415" s="107" t="s">
        <v>455</v>
      </c>
      <c r="C415" s="107" t="s">
        <v>58</v>
      </c>
      <c r="D415" s="108">
        <f>D416</f>
        <v>1486.6000000000001</v>
      </c>
      <c r="E415" s="108">
        <f t="shared" si="73"/>
        <v>1380.9</v>
      </c>
      <c r="F415" s="108">
        <f t="shared" si="73"/>
        <v>0</v>
      </c>
    </row>
    <row r="416" spans="1:6" s="25" customFormat="1" ht="26.25" x14ac:dyDescent="0.25">
      <c r="A416" s="113" t="s">
        <v>339</v>
      </c>
      <c r="B416" s="107" t="s">
        <v>455</v>
      </c>
      <c r="C416" s="107" t="s">
        <v>340</v>
      </c>
      <c r="D416" s="108">
        <f>D417</f>
        <v>1486.6000000000001</v>
      </c>
      <c r="E416" s="108">
        <f t="shared" si="73"/>
        <v>1380.9</v>
      </c>
      <c r="F416" s="108">
        <f t="shared" si="73"/>
        <v>0</v>
      </c>
    </row>
    <row r="417" spans="1:6" s="25" customFormat="1" ht="15" x14ac:dyDescent="0.25">
      <c r="A417" s="113" t="s">
        <v>341</v>
      </c>
      <c r="B417" s="107" t="s">
        <v>455</v>
      </c>
      <c r="C417" s="107" t="s">
        <v>342</v>
      </c>
      <c r="D417" s="108">
        <f>1485.4+1.2</f>
        <v>1486.6000000000001</v>
      </c>
      <c r="E417" s="108">
        <v>1380.9</v>
      </c>
      <c r="F417" s="108">
        <v>0</v>
      </c>
    </row>
    <row r="418" spans="1:6" s="25" customFormat="1" ht="26.25" hidden="1" x14ac:dyDescent="0.25">
      <c r="A418" s="113" t="s">
        <v>644</v>
      </c>
      <c r="B418" s="107" t="s">
        <v>675</v>
      </c>
      <c r="C418" s="107" t="s">
        <v>58</v>
      </c>
      <c r="D418" s="108">
        <f>D419</f>
        <v>0</v>
      </c>
      <c r="E418" s="108">
        <f t="shared" ref="E418:F419" si="75">E419</f>
        <v>0</v>
      </c>
      <c r="F418" s="108">
        <f t="shared" si="75"/>
        <v>0</v>
      </c>
    </row>
    <row r="419" spans="1:6" s="25" customFormat="1" ht="26.25" hidden="1" x14ac:dyDescent="0.25">
      <c r="A419" s="113" t="s">
        <v>339</v>
      </c>
      <c r="B419" s="107" t="s">
        <v>675</v>
      </c>
      <c r="C419" s="107" t="s">
        <v>340</v>
      </c>
      <c r="D419" s="108">
        <f>D420</f>
        <v>0</v>
      </c>
      <c r="E419" s="108">
        <f t="shared" si="75"/>
        <v>0</v>
      </c>
      <c r="F419" s="108">
        <f t="shared" si="75"/>
        <v>0</v>
      </c>
    </row>
    <row r="420" spans="1:6" s="25" customFormat="1" ht="15" hidden="1" x14ac:dyDescent="0.25">
      <c r="A420" s="113" t="s">
        <v>341</v>
      </c>
      <c r="B420" s="107" t="s">
        <v>675</v>
      </c>
      <c r="C420" s="107" t="s">
        <v>342</v>
      </c>
      <c r="D420" s="108">
        <f>23.7-23.7</f>
        <v>0</v>
      </c>
      <c r="E420" s="108">
        <v>0</v>
      </c>
      <c r="F420" s="108">
        <v>0</v>
      </c>
    </row>
    <row r="421" spans="1:6" s="25" customFormat="1" ht="42.75" hidden="1" customHeight="1" x14ac:dyDescent="0.25">
      <c r="A421" s="113" t="s">
        <v>647</v>
      </c>
      <c r="B421" s="107" t="s">
        <v>674</v>
      </c>
      <c r="C421" s="107" t="s">
        <v>58</v>
      </c>
      <c r="D421" s="108">
        <f>D422</f>
        <v>0</v>
      </c>
      <c r="E421" s="108">
        <f t="shared" ref="E421:F422" si="76">E422</f>
        <v>0</v>
      </c>
      <c r="F421" s="108">
        <f t="shared" si="76"/>
        <v>0</v>
      </c>
    </row>
    <row r="422" spans="1:6" s="25" customFormat="1" ht="26.25" hidden="1" x14ac:dyDescent="0.25">
      <c r="A422" s="113" t="s">
        <v>339</v>
      </c>
      <c r="B422" s="107" t="s">
        <v>674</v>
      </c>
      <c r="C422" s="107" t="s">
        <v>340</v>
      </c>
      <c r="D422" s="108">
        <f>D423</f>
        <v>0</v>
      </c>
      <c r="E422" s="108">
        <f t="shared" si="76"/>
        <v>0</v>
      </c>
      <c r="F422" s="108">
        <f t="shared" si="76"/>
        <v>0</v>
      </c>
    </row>
    <row r="423" spans="1:6" s="25" customFormat="1" ht="15" hidden="1" x14ac:dyDescent="0.25">
      <c r="A423" s="113" t="s">
        <v>341</v>
      </c>
      <c r="B423" s="107" t="s">
        <v>674</v>
      </c>
      <c r="C423" s="107" t="s">
        <v>342</v>
      </c>
      <c r="D423" s="108">
        <f>1.2-1.2</f>
        <v>0</v>
      </c>
      <c r="E423" s="108">
        <v>0</v>
      </c>
      <c r="F423" s="108">
        <v>0</v>
      </c>
    </row>
    <row r="424" spans="1:6" s="25" customFormat="1" ht="26.25" hidden="1" x14ac:dyDescent="0.25">
      <c r="A424" s="113" t="s">
        <v>676</v>
      </c>
      <c r="B424" s="107" t="s">
        <v>677</v>
      </c>
      <c r="C424" s="107" t="s">
        <v>58</v>
      </c>
      <c r="D424" s="108">
        <f>D425</f>
        <v>0</v>
      </c>
      <c r="E424" s="108">
        <v>0</v>
      </c>
      <c r="F424" s="108">
        <v>0</v>
      </c>
    </row>
    <row r="425" spans="1:6" s="25" customFormat="1" ht="26.25" hidden="1" x14ac:dyDescent="0.25">
      <c r="A425" s="113" t="s">
        <v>339</v>
      </c>
      <c r="B425" s="107" t="s">
        <v>677</v>
      </c>
      <c r="C425" s="107" t="s">
        <v>340</v>
      </c>
      <c r="D425" s="108">
        <f>D426</f>
        <v>0</v>
      </c>
      <c r="E425" s="108">
        <v>0</v>
      </c>
      <c r="F425" s="108">
        <v>0</v>
      </c>
    </row>
    <row r="426" spans="1:6" s="25" customFormat="1" ht="15" hidden="1" x14ac:dyDescent="0.25">
      <c r="A426" s="113" t="s">
        <v>341</v>
      </c>
      <c r="B426" s="107" t="s">
        <v>677</v>
      </c>
      <c r="C426" s="107" t="s">
        <v>342</v>
      </c>
      <c r="D426" s="108">
        <v>0</v>
      </c>
      <c r="E426" s="108">
        <v>0</v>
      </c>
      <c r="F426" s="108">
        <v>0</v>
      </c>
    </row>
    <row r="427" spans="1:6" s="25" customFormat="1" ht="39" hidden="1" x14ac:dyDescent="0.25">
      <c r="A427" s="113" t="s">
        <v>642</v>
      </c>
      <c r="B427" s="107" t="s">
        <v>673</v>
      </c>
      <c r="C427" s="107" t="s">
        <v>58</v>
      </c>
      <c r="D427" s="108">
        <f>D428</f>
        <v>0</v>
      </c>
      <c r="E427" s="108">
        <v>0</v>
      </c>
      <c r="F427" s="108">
        <v>0</v>
      </c>
    </row>
    <row r="428" spans="1:6" s="25" customFormat="1" ht="26.25" hidden="1" x14ac:dyDescent="0.25">
      <c r="A428" s="113" t="s">
        <v>339</v>
      </c>
      <c r="B428" s="107" t="s">
        <v>673</v>
      </c>
      <c r="C428" s="107" t="s">
        <v>340</v>
      </c>
      <c r="D428" s="108">
        <f>D429</f>
        <v>0</v>
      </c>
      <c r="E428" s="108">
        <v>0</v>
      </c>
      <c r="F428" s="108">
        <v>0</v>
      </c>
    </row>
    <row r="429" spans="1:6" s="25" customFormat="1" ht="15" hidden="1" x14ac:dyDescent="0.25">
      <c r="A429" s="113" t="s">
        <v>341</v>
      </c>
      <c r="B429" s="107" t="s">
        <v>673</v>
      </c>
      <c r="C429" s="107" t="s">
        <v>342</v>
      </c>
      <c r="D429" s="108">
        <v>0</v>
      </c>
      <c r="E429" s="108">
        <v>0</v>
      </c>
      <c r="F429" s="108">
        <v>0</v>
      </c>
    </row>
    <row r="430" spans="1:6" s="25" customFormat="1" ht="15" hidden="1" x14ac:dyDescent="0.25">
      <c r="A430" s="113"/>
      <c r="B430" s="107"/>
      <c r="C430" s="107"/>
      <c r="D430" s="108"/>
      <c r="E430" s="108"/>
      <c r="F430" s="108"/>
    </row>
    <row r="431" spans="1:6" s="25" customFormat="1" ht="15" hidden="1" x14ac:dyDescent="0.25">
      <c r="A431" s="113"/>
      <c r="B431" s="107"/>
      <c r="C431" s="107"/>
      <c r="D431" s="108"/>
      <c r="E431" s="108"/>
      <c r="F431" s="108"/>
    </row>
    <row r="432" spans="1:6" s="25" customFormat="1" ht="15" hidden="1" x14ac:dyDescent="0.25">
      <c r="A432" s="113"/>
      <c r="B432" s="107"/>
      <c r="C432" s="107"/>
      <c r="D432" s="108"/>
      <c r="E432" s="108"/>
      <c r="F432" s="108"/>
    </row>
    <row r="433" spans="1:6" s="25" customFormat="1" ht="15" hidden="1" x14ac:dyDescent="0.25">
      <c r="A433" s="113"/>
      <c r="B433" s="107"/>
      <c r="C433" s="107"/>
      <c r="D433" s="108"/>
      <c r="E433" s="108"/>
      <c r="F433" s="108"/>
    </row>
    <row r="434" spans="1:6" s="25" customFormat="1" ht="15" hidden="1" x14ac:dyDescent="0.25">
      <c r="A434" s="113"/>
      <c r="B434" s="107"/>
      <c r="C434" s="107"/>
      <c r="D434" s="108"/>
      <c r="E434" s="108"/>
      <c r="F434" s="108"/>
    </row>
    <row r="435" spans="1:6" s="25" customFormat="1" ht="15" hidden="1" x14ac:dyDescent="0.25">
      <c r="A435" s="113"/>
      <c r="B435" s="107"/>
      <c r="C435" s="107"/>
      <c r="D435" s="108"/>
      <c r="E435" s="108"/>
      <c r="F435" s="108"/>
    </row>
    <row r="436" spans="1:6" s="25" customFormat="1" ht="15" hidden="1" x14ac:dyDescent="0.25">
      <c r="A436" s="113"/>
      <c r="B436" s="107"/>
      <c r="C436" s="107"/>
      <c r="D436" s="108"/>
      <c r="E436" s="108"/>
      <c r="F436" s="108"/>
    </row>
    <row r="437" spans="1:6" s="25" customFormat="1" ht="15" hidden="1" x14ac:dyDescent="0.25">
      <c r="A437" s="113"/>
      <c r="B437" s="107"/>
      <c r="C437" s="107"/>
      <c r="D437" s="108"/>
      <c r="E437" s="108"/>
      <c r="F437" s="108"/>
    </row>
    <row r="438" spans="1:6" s="25" customFormat="1" ht="15" hidden="1" x14ac:dyDescent="0.25">
      <c r="A438" s="113"/>
      <c r="B438" s="107"/>
      <c r="C438" s="107"/>
      <c r="D438" s="108"/>
      <c r="E438" s="108"/>
      <c r="F438" s="108"/>
    </row>
    <row r="439" spans="1:6" s="25" customFormat="1" ht="99" customHeight="1" x14ac:dyDescent="0.25">
      <c r="A439" s="113" t="s">
        <v>768</v>
      </c>
      <c r="B439" s="107" t="s">
        <v>372</v>
      </c>
      <c r="C439" s="107" t="s">
        <v>58</v>
      </c>
      <c r="D439" s="108">
        <f>D440</f>
        <v>24621.199999999997</v>
      </c>
      <c r="E439" s="108">
        <f>E440</f>
        <v>23000.2</v>
      </c>
      <c r="F439" s="108">
        <f>F440</f>
        <v>0</v>
      </c>
    </row>
    <row r="440" spans="1:6" s="25" customFormat="1" ht="60.75" customHeight="1" x14ac:dyDescent="0.25">
      <c r="A440" s="113" t="s">
        <v>373</v>
      </c>
      <c r="B440" s="107" t="s">
        <v>374</v>
      </c>
      <c r="C440" s="107" t="s">
        <v>58</v>
      </c>
      <c r="D440" s="108">
        <f>D450+D453+D456+D444+D447+D441</f>
        <v>24621.199999999997</v>
      </c>
      <c r="E440" s="108">
        <f>E450+E453+E456+E444</f>
        <v>23000.2</v>
      </c>
      <c r="F440" s="108">
        <f>F450+F453+F456+F444</f>
        <v>0</v>
      </c>
    </row>
    <row r="441" spans="1:6" s="25" customFormat="1" ht="47.25" hidden="1" customHeight="1" x14ac:dyDescent="0.25">
      <c r="A441" s="113" t="s">
        <v>642</v>
      </c>
      <c r="B441" s="107" t="s">
        <v>662</v>
      </c>
      <c r="C441" s="107" t="s">
        <v>58</v>
      </c>
      <c r="D441" s="108">
        <f>D442</f>
        <v>0</v>
      </c>
      <c r="E441" s="108">
        <v>0</v>
      </c>
      <c r="F441" s="108">
        <v>0</v>
      </c>
    </row>
    <row r="442" spans="1:6" s="25" customFormat="1" ht="38.25" hidden="1" customHeight="1" x14ac:dyDescent="0.25">
      <c r="A442" s="113" t="s">
        <v>339</v>
      </c>
      <c r="B442" s="107" t="s">
        <v>662</v>
      </c>
      <c r="C442" s="107" t="s">
        <v>340</v>
      </c>
      <c r="D442" s="108">
        <f>D443</f>
        <v>0</v>
      </c>
      <c r="E442" s="108">
        <v>0</v>
      </c>
      <c r="F442" s="108">
        <v>0</v>
      </c>
    </row>
    <row r="443" spans="1:6" s="25" customFormat="1" ht="23.25" hidden="1" customHeight="1" x14ac:dyDescent="0.25">
      <c r="A443" s="113" t="s">
        <v>341</v>
      </c>
      <c r="B443" s="107" t="s">
        <v>662</v>
      </c>
      <c r="C443" s="107" t="s">
        <v>342</v>
      </c>
      <c r="D443" s="108">
        <v>0</v>
      </c>
      <c r="E443" s="108">
        <v>0</v>
      </c>
      <c r="F443" s="108">
        <v>0</v>
      </c>
    </row>
    <row r="444" spans="1:6" s="25" customFormat="1" ht="32.25" customHeight="1" x14ac:dyDescent="0.25">
      <c r="A444" s="113" t="s">
        <v>644</v>
      </c>
      <c r="B444" s="107" t="s">
        <v>663</v>
      </c>
      <c r="C444" s="107" t="s">
        <v>58</v>
      </c>
      <c r="D444" s="108">
        <f>D445</f>
        <v>299.3</v>
      </c>
      <c r="E444" s="108">
        <f t="shared" ref="E444:F445" si="77">E445</f>
        <v>0</v>
      </c>
      <c r="F444" s="108">
        <f t="shared" si="77"/>
        <v>0</v>
      </c>
    </row>
    <row r="445" spans="1:6" s="25" customFormat="1" ht="33" customHeight="1" x14ac:dyDescent="0.25">
      <c r="A445" s="113" t="s">
        <v>339</v>
      </c>
      <c r="B445" s="107" t="s">
        <v>663</v>
      </c>
      <c r="C445" s="107" t="s">
        <v>340</v>
      </c>
      <c r="D445" s="108">
        <f>D446</f>
        <v>299.3</v>
      </c>
      <c r="E445" s="108">
        <f t="shared" si="77"/>
        <v>0</v>
      </c>
      <c r="F445" s="108">
        <f t="shared" si="77"/>
        <v>0</v>
      </c>
    </row>
    <row r="446" spans="1:6" s="25" customFormat="1" ht="21.75" customHeight="1" x14ac:dyDescent="0.25">
      <c r="A446" s="113" t="s">
        <v>341</v>
      </c>
      <c r="B446" s="107" t="s">
        <v>663</v>
      </c>
      <c r="C446" s="107" t="s">
        <v>342</v>
      </c>
      <c r="D446" s="108">
        <v>299.3</v>
      </c>
      <c r="E446" s="108">
        <v>0</v>
      </c>
      <c r="F446" s="108">
        <v>0</v>
      </c>
    </row>
    <row r="447" spans="1:6" s="25" customFormat="1" ht="44.25" customHeight="1" x14ac:dyDescent="0.25">
      <c r="A447" s="113" t="s">
        <v>647</v>
      </c>
      <c r="B447" s="107" t="s">
        <v>664</v>
      </c>
      <c r="C447" s="107" t="s">
        <v>58</v>
      </c>
      <c r="D447" s="108">
        <f>D448</f>
        <v>15.8</v>
      </c>
      <c r="E447" s="108">
        <f t="shared" ref="E447:F448" si="78">E448</f>
        <v>0</v>
      </c>
      <c r="F447" s="108">
        <f t="shared" si="78"/>
        <v>0</v>
      </c>
    </row>
    <row r="448" spans="1:6" s="25" customFormat="1" ht="33" customHeight="1" x14ac:dyDescent="0.25">
      <c r="A448" s="113" t="s">
        <v>339</v>
      </c>
      <c r="B448" s="107" t="s">
        <v>664</v>
      </c>
      <c r="C448" s="107" t="s">
        <v>340</v>
      </c>
      <c r="D448" s="108">
        <f>D449</f>
        <v>15.8</v>
      </c>
      <c r="E448" s="108">
        <f t="shared" si="78"/>
        <v>0</v>
      </c>
      <c r="F448" s="108">
        <f t="shared" si="78"/>
        <v>0</v>
      </c>
    </row>
    <row r="449" spans="1:6" s="25" customFormat="1" ht="21.75" customHeight="1" x14ac:dyDescent="0.25">
      <c r="A449" s="113" t="s">
        <v>341</v>
      </c>
      <c r="B449" s="107" t="s">
        <v>664</v>
      </c>
      <c r="C449" s="107" t="s">
        <v>342</v>
      </c>
      <c r="D449" s="108">
        <v>15.8</v>
      </c>
      <c r="E449" s="108">
        <v>0</v>
      </c>
      <c r="F449" s="108">
        <v>0</v>
      </c>
    </row>
    <row r="450" spans="1:6" s="25" customFormat="1" ht="71.25" customHeight="1" x14ac:dyDescent="0.25">
      <c r="A450" s="113" t="s">
        <v>375</v>
      </c>
      <c r="B450" s="107" t="s">
        <v>376</v>
      </c>
      <c r="C450" s="107" t="s">
        <v>58</v>
      </c>
      <c r="D450" s="108">
        <f t="shared" ref="D450:F451" si="79">D451</f>
        <v>285.7</v>
      </c>
      <c r="E450" s="108">
        <f t="shared" si="79"/>
        <v>285.7</v>
      </c>
      <c r="F450" s="108">
        <f t="shared" si="79"/>
        <v>0</v>
      </c>
    </row>
    <row r="451" spans="1:6" s="25" customFormat="1" ht="29.25" customHeight="1" x14ac:dyDescent="0.25">
      <c r="A451" s="113" t="s">
        <v>339</v>
      </c>
      <c r="B451" s="107" t="s">
        <v>376</v>
      </c>
      <c r="C451" s="107" t="s">
        <v>340</v>
      </c>
      <c r="D451" s="108">
        <f t="shared" si="79"/>
        <v>285.7</v>
      </c>
      <c r="E451" s="108">
        <f t="shared" si="79"/>
        <v>285.7</v>
      </c>
      <c r="F451" s="108">
        <f t="shared" si="79"/>
        <v>0</v>
      </c>
    </row>
    <row r="452" spans="1:6" s="25" customFormat="1" ht="20.25" customHeight="1" x14ac:dyDescent="0.25">
      <c r="A452" s="113" t="s">
        <v>341</v>
      </c>
      <c r="B452" s="107" t="s">
        <v>376</v>
      </c>
      <c r="C452" s="107" t="s">
        <v>342</v>
      </c>
      <c r="D452" s="108">
        <v>285.7</v>
      </c>
      <c r="E452" s="108">
        <v>285.7</v>
      </c>
      <c r="F452" s="108">
        <v>0</v>
      </c>
    </row>
    <row r="453" spans="1:6" s="25" customFormat="1" ht="41.25" customHeight="1" x14ac:dyDescent="0.25">
      <c r="A453" s="113" t="s">
        <v>346</v>
      </c>
      <c r="B453" s="107" t="s">
        <v>377</v>
      </c>
      <c r="C453" s="107" t="s">
        <v>58</v>
      </c>
      <c r="D453" s="108">
        <f t="shared" ref="D453:F454" si="80">D454</f>
        <v>9066.7999999999993</v>
      </c>
      <c r="E453" s="108">
        <f t="shared" si="80"/>
        <v>7279.6</v>
      </c>
      <c r="F453" s="108">
        <f t="shared" si="80"/>
        <v>0</v>
      </c>
    </row>
    <row r="454" spans="1:6" s="25" customFormat="1" ht="27.75" customHeight="1" x14ac:dyDescent="0.25">
      <c r="A454" s="113" t="s">
        <v>339</v>
      </c>
      <c r="B454" s="107" t="s">
        <v>377</v>
      </c>
      <c r="C454" s="107" t="s">
        <v>340</v>
      </c>
      <c r="D454" s="108">
        <f t="shared" si="80"/>
        <v>9066.7999999999993</v>
      </c>
      <c r="E454" s="108">
        <f t="shared" si="80"/>
        <v>7279.6</v>
      </c>
      <c r="F454" s="108">
        <f t="shared" si="80"/>
        <v>0</v>
      </c>
    </row>
    <row r="455" spans="1:6" s="25" customFormat="1" ht="18.75" customHeight="1" x14ac:dyDescent="0.25">
      <c r="A455" s="113" t="s">
        <v>341</v>
      </c>
      <c r="B455" s="107" t="s">
        <v>377</v>
      </c>
      <c r="C455" s="107" t="s">
        <v>342</v>
      </c>
      <c r="D455" s="108">
        <f>9066.8</f>
        <v>9066.7999999999993</v>
      </c>
      <c r="E455" s="108">
        <f>7661.6-94-288</f>
        <v>7279.6</v>
      </c>
      <c r="F455" s="108">
        <v>0</v>
      </c>
    </row>
    <row r="456" spans="1:6" s="25" customFormat="1" ht="30.75" customHeight="1" x14ac:dyDescent="0.25">
      <c r="A456" s="113" t="s">
        <v>378</v>
      </c>
      <c r="B456" s="107" t="s">
        <v>379</v>
      </c>
      <c r="C456" s="107" t="s">
        <v>58</v>
      </c>
      <c r="D456" s="108">
        <f t="shared" ref="D456:F457" si="81">D457</f>
        <v>14953.6</v>
      </c>
      <c r="E456" s="108">
        <f t="shared" si="81"/>
        <v>15434.9</v>
      </c>
      <c r="F456" s="108">
        <f t="shared" si="81"/>
        <v>0</v>
      </c>
    </row>
    <row r="457" spans="1:6" s="25" customFormat="1" ht="31.5" customHeight="1" x14ac:dyDescent="0.25">
      <c r="A457" s="113" t="s">
        <v>339</v>
      </c>
      <c r="B457" s="107" t="s">
        <v>379</v>
      </c>
      <c r="C457" s="107" t="s">
        <v>340</v>
      </c>
      <c r="D457" s="108">
        <f t="shared" si="81"/>
        <v>14953.6</v>
      </c>
      <c r="E457" s="108">
        <f t="shared" si="81"/>
        <v>15434.9</v>
      </c>
      <c r="F457" s="108">
        <f t="shared" si="81"/>
        <v>0</v>
      </c>
    </row>
    <row r="458" spans="1:6" s="25" customFormat="1" ht="15" x14ac:dyDescent="0.25">
      <c r="A458" s="113" t="s">
        <v>341</v>
      </c>
      <c r="B458" s="107" t="s">
        <v>379</v>
      </c>
      <c r="C458" s="107" t="s">
        <v>342</v>
      </c>
      <c r="D458" s="108">
        <v>14953.6</v>
      </c>
      <c r="E458" s="108">
        <v>15434.9</v>
      </c>
      <c r="F458" s="108">
        <v>0</v>
      </c>
    </row>
    <row r="459" spans="1:6" s="25" customFormat="1" ht="15" hidden="1" x14ac:dyDescent="0.25">
      <c r="A459" s="113"/>
      <c r="B459" s="107"/>
      <c r="C459" s="107"/>
      <c r="D459" s="108"/>
      <c r="E459" s="108"/>
      <c r="F459" s="108"/>
    </row>
    <row r="460" spans="1:6" s="25" customFormat="1" ht="15" hidden="1" x14ac:dyDescent="0.25">
      <c r="A460" s="113"/>
      <c r="B460" s="107"/>
      <c r="C460" s="107"/>
      <c r="D460" s="108"/>
      <c r="E460" s="108"/>
      <c r="F460" s="108"/>
    </row>
    <row r="461" spans="1:6" s="25" customFormat="1" ht="15" hidden="1" x14ac:dyDescent="0.25">
      <c r="A461" s="113"/>
      <c r="B461" s="107"/>
      <c r="C461" s="107"/>
      <c r="D461" s="108"/>
      <c r="E461" s="108"/>
      <c r="F461" s="108"/>
    </row>
    <row r="462" spans="1:6" s="25" customFormat="1" ht="15" hidden="1" x14ac:dyDescent="0.25">
      <c r="A462" s="113"/>
      <c r="B462" s="107"/>
      <c r="C462" s="107"/>
      <c r="D462" s="108"/>
      <c r="E462" s="108"/>
      <c r="F462" s="108"/>
    </row>
    <row r="463" spans="1:6" s="25" customFormat="1" ht="15" hidden="1" x14ac:dyDescent="0.25">
      <c r="A463" s="113"/>
      <c r="B463" s="107"/>
      <c r="C463" s="107"/>
      <c r="D463" s="108"/>
      <c r="E463" s="108"/>
      <c r="F463" s="108"/>
    </row>
    <row r="464" spans="1:6" s="25" customFormat="1" ht="15" hidden="1" x14ac:dyDescent="0.25">
      <c r="A464" s="113"/>
      <c r="B464" s="107"/>
      <c r="C464" s="107"/>
      <c r="D464" s="108"/>
      <c r="E464" s="108"/>
      <c r="F464" s="108"/>
    </row>
    <row r="465" spans="1:6" s="25" customFormat="1" ht="15" hidden="1" x14ac:dyDescent="0.25">
      <c r="A465" s="113"/>
      <c r="B465" s="107"/>
      <c r="C465" s="107"/>
      <c r="D465" s="108"/>
      <c r="E465" s="108"/>
      <c r="F465" s="108"/>
    </row>
    <row r="466" spans="1:6" s="25" customFormat="1" ht="15" hidden="1" x14ac:dyDescent="0.25">
      <c r="A466" s="113"/>
      <c r="B466" s="107"/>
      <c r="C466" s="107"/>
      <c r="D466" s="108"/>
      <c r="E466" s="108"/>
      <c r="F466" s="108"/>
    </row>
    <row r="467" spans="1:6" s="25" customFormat="1" ht="15" hidden="1" x14ac:dyDescent="0.25">
      <c r="A467" s="113"/>
      <c r="B467" s="107"/>
      <c r="C467" s="107"/>
      <c r="D467" s="108"/>
      <c r="E467" s="108"/>
      <c r="F467" s="108"/>
    </row>
    <row r="468" spans="1:6" s="25" customFormat="1" ht="15" hidden="1" x14ac:dyDescent="0.25">
      <c r="A468" s="113"/>
      <c r="B468" s="107"/>
      <c r="C468" s="107"/>
      <c r="D468" s="108"/>
      <c r="E468" s="108"/>
      <c r="F468" s="108"/>
    </row>
    <row r="469" spans="1:6" s="25" customFormat="1" ht="15" hidden="1" x14ac:dyDescent="0.25">
      <c r="A469" s="113"/>
      <c r="B469" s="107"/>
      <c r="C469" s="107"/>
      <c r="D469" s="108"/>
      <c r="E469" s="108"/>
      <c r="F469" s="108"/>
    </row>
    <row r="470" spans="1:6" s="25" customFormat="1" ht="15" hidden="1" x14ac:dyDescent="0.25">
      <c r="A470" s="113"/>
      <c r="B470" s="107"/>
      <c r="C470" s="107"/>
      <c r="D470" s="108"/>
      <c r="E470" s="108"/>
      <c r="F470" s="108"/>
    </row>
    <row r="471" spans="1:6" s="25" customFormat="1" ht="26.25" x14ac:dyDescent="0.25">
      <c r="A471" s="113" t="s">
        <v>750</v>
      </c>
      <c r="B471" s="107" t="s">
        <v>164</v>
      </c>
      <c r="C471" s="107" t="s">
        <v>58</v>
      </c>
      <c r="D471" s="108">
        <f>D472+D480+D476</f>
        <v>1846.1999999999998</v>
      </c>
      <c r="E471" s="108">
        <f>E472+E480+E476</f>
        <v>2000.1000000000001</v>
      </c>
      <c r="F471" s="108">
        <f>F472+F480+F476</f>
        <v>0</v>
      </c>
    </row>
    <row r="472" spans="1:6" s="25" customFormat="1" ht="39" hidden="1" x14ac:dyDescent="0.25">
      <c r="A472" s="113" t="s">
        <v>165</v>
      </c>
      <c r="B472" s="107" t="s">
        <v>166</v>
      </c>
      <c r="C472" s="107" t="s">
        <v>58</v>
      </c>
      <c r="D472" s="108">
        <f>D473</f>
        <v>0</v>
      </c>
      <c r="E472" s="108">
        <f t="shared" ref="E472:F474" si="82">E473</f>
        <v>0</v>
      </c>
      <c r="F472" s="108">
        <f t="shared" si="82"/>
        <v>0</v>
      </c>
    </row>
    <row r="473" spans="1:6" s="25" customFormat="1" ht="15" hidden="1" x14ac:dyDescent="0.25">
      <c r="A473" s="113" t="s">
        <v>134</v>
      </c>
      <c r="B473" s="107" t="s">
        <v>167</v>
      </c>
      <c r="C473" s="107" t="s">
        <v>58</v>
      </c>
      <c r="D473" s="108">
        <f>D474</f>
        <v>0</v>
      </c>
      <c r="E473" s="108">
        <f t="shared" si="82"/>
        <v>0</v>
      </c>
      <c r="F473" s="108">
        <f t="shared" si="82"/>
        <v>0</v>
      </c>
    </row>
    <row r="474" spans="1:6" s="25" customFormat="1" ht="29.25" hidden="1" customHeight="1" x14ac:dyDescent="0.25">
      <c r="A474" s="113" t="s">
        <v>77</v>
      </c>
      <c r="B474" s="107" t="s">
        <v>167</v>
      </c>
      <c r="C474" s="107" t="s">
        <v>78</v>
      </c>
      <c r="D474" s="108">
        <f>D475</f>
        <v>0</v>
      </c>
      <c r="E474" s="108">
        <f t="shared" si="82"/>
        <v>0</v>
      </c>
      <c r="F474" s="108">
        <f t="shared" si="82"/>
        <v>0</v>
      </c>
    </row>
    <row r="475" spans="1:6" s="25" customFormat="1" ht="26.25" hidden="1" x14ac:dyDescent="0.25">
      <c r="A475" s="113" t="s">
        <v>79</v>
      </c>
      <c r="B475" s="107" t="s">
        <v>167</v>
      </c>
      <c r="C475" s="107" t="s">
        <v>80</v>
      </c>
      <c r="D475" s="108"/>
      <c r="E475" s="108"/>
      <c r="F475" s="108"/>
    </row>
    <row r="476" spans="1:6" s="25" customFormat="1" ht="39" x14ac:dyDescent="0.25">
      <c r="A476" s="113" t="s">
        <v>165</v>
      </c>
      <c r="B476" s="107" t="s">
        <v>166</v>
      </c>
      <c r="C476" s="107" t="s">
        <v>58</v>
      </c>
      <c r="D476" s="108">
        <f>D477</f>
        <v>360</v>
      </c>
      <c r="E476" s="108">
        <f t="shared" ref="E476:F478" si="83">E477</f>
        <v>0</v>
      </c>
      <c r="F476" s="108">
        <f t="shared" si="83"/>
        <v>0</v>
      </c>
    </row>
    <row r="477" spans="1:6" s="25" customFormat="1" ht="15" x14ac:dyDescent="0.25">
      <c r="A477" s="113" t="s">
        <v>134</v>
      </c>
      <c r="B477" s="107" t="s">
        <v>167</v>
      </c>
      <c r="C477" s="107" t="s">
        <v>58</v>
      </c>
      <c r="D477" s="108">
        <f>D478</f>
        <v>360</v>
      </c>
      <c r="E477" s="108">
        <f t="shared" si="83"/>
        <v>0</v>
      </c>
      <c r="F477" s="108">
        <f t="shared" si="83"/>
        <v>0</v>
      </c>
    </row>
    <row r="478" spans="1:6" s="25" customFormat="1" ht="26.25" x14ac:dyDescent="0.25">
      <c r="A478" s="113" t="s">
        <v>77</v>
      </c>
      <c r="B478" s="107" t="s">
        <v>167</v>
      </c>
      <c r="C478" s="107" t="s">
        <v>78</v>
      </c>
      <c r="D478" s="108">
        <f>D479</f>
        <v>360</v>
      </c>
      <c r="E478" s="108">
        <f t="shared" si="83"/>
        <v>0</v>
      </c>
      <c r="F478" s="108">
        <f t="shared" si="83"/>
        <v>0</v>
      </c>
    </row>
    <row r="479" spans="1:6" s="25" customFormat="1" ht="26.25" x14ac:dyDescent="0.25">
      <c r="A479" s="113" t="s">
        <v>79</v>
      </c>
      <c r="B479" s="107" t="s">
        <v>167</v>
      </c>
      <c r="C479" s="107" t="s">
        <v>80</v>
      </c>
      <c r="D479" s="108">
        <v>360</v>
      </c>
      <c r="E479" s="108">
        <v>0</v>
      </c>
      <c r="F479" s="108">
        <v>0</v>
      </c>
    </row>
    <row r="480" spans="1:6" s="25" customFormat="1" ht="15" x14ac:dyDescent="0.25">
      <c r="A480" s="113" t="s">
        <v>173</v>
      </c>
      <c r="B480" s="107" t="s">
        <v>174</v>
      </c>
      <c r="C480" s="107" t="s">
        <v>58</v>
      </c>
      <c r="D480" s="108">
        <f>D481</f>
        <v>1486.1999999999998</v>
      </c>
      <c r="E480" s="108">
        <f t="shared" ref="E480:F482" si="84">E481</f>
        <v>2000.1000000000001</v>
      </c>
      <c r="F480" s="108">
        <f t="shared" si="84"/>
        <v>0</v>
      </c>
    </row>
    <row r="481" spans="1:6" s="25" customFormat="1" ht="15" x14ac:dyDescent="0.25">
      <c r="A481" s="113" t="s">
        <v>134</v>
      </c>
      <c r="B481" s="107" t="s">
        <v>175</v>
      </c>
      <c r="C481" s="107" t="s">
        <v>58</v>
      </c>
      <c r="D481" s="108">
        <f>D482+D501</f>
        <v>1486.1999999999998</v>
      </c>
      <c r="E481" s="108">
        <f>E482+E501</f>
        <v>2000.1000000000001</v>
      </c>
      <c r="F481" s="108">
        <f t="shared" si="84"/>
        <v>0</v>
      </c>
    </row>
    <row r="482" spans="1:6" s="25" customFormat="1" ht="29.25" customHeight="1" x14ac:dyDescent="0.25">
      <c r="A482" s="113" t="s">
        <v>77</v>
      </c>
      <c r="B482" s="107" t="s">
        <v>175</v>
      </c>
      <c r="C482" s="107" t="s">
        <v>78</v>
      </c>
      <c r="D482" s="108">
        <f>D483</f>
        <v>1179.8</v>
      </c>
      <c r="E482" s="108">
        <f t="shared" si="84"/>
        <v>1781.4</v>
      </c>
      <c r="F482" s="108">
        <f t="shared" si="84"/>
        <v>0</v>
      </c>
    </row>
    <row r="483" spans="1:6" s="25" customFormat="1" ht="26.25" x14ac:dyDescent="0.25">
      <c r="A483" s="113" t="s">
        <v>79</v>
      </c>
      <c r="B483" s="107" t="s">
        <v>175</v>
      </c>
      <c r="C483" s="107" t="s">
        <v>80</v>
      </c>
      <c r="D483" s="108">
        <f>1098.9+50+290.8+396-500-55.9-100</f>
        <v>1179.8</v>
      </c>
      <c r="E483" s="108">
        <f>1098.9+119.9+166.6+396</f>
        <v>1781.4</v>
      </c>
      <c r="F483" s="108">
        <v>0</v>
      </c>
    </row>
    <row r="484" spans="1:6" s="25" customFormat="1" ht="39" hidden="1" x14ac:dyDescent="0.25">
      <c r="A484" s="113" t="s">
        <v>327</v>
      </c>
      <c r="B484" s="107" t="s">
        <v>328</v>
      </c>
      <c r="C484" s="107" t="s">
        <v>58</v>
      </c>
      <c r="D484" s="108">
        <f>D485</f>
        <v>0</v>
      </c>
      <c r="E484" s="108">
        <f t="shared" ref="E484:F486" si="85">E485</f>
        <v>0</v>
      </c>
      <c r="F484" s="108">
        <f t="shared" si="85"/>
        <v>0</v>
      </c>
    </row>
    <row r="485" spans="1:6" s="25" customFormat="1" ht="15" hidden="1" x14ac:dyDescent="0.25">
      <c r="A485" s="113" t="s">
        <v>134</v>
      </c>
      <c r="B485" s="107" t="s">
        <v>329</v>
      </c>
      <c r="C485" s="107" t="s">
        <v>58</v>
      </c>
      <c r="D485" s="108">
        <f>D486</f>
        <v>0</v>
      </c>
      <c r="E485" s="108">
        <f t="shared" si="85"/>
        <v>0</v>
      </c>
      <c r="F485" s="108">
        <f t="shared" si="85"/>
        <v>0</v>
      </c>
    </row>
    <row r="486" spans="1:6" s="25" customFormat="1" ht="39" hidden="1" x14ac:dyDescent="0.25">
      <c r="A486" s="113" t="s">
        <v>179</v>
      </c>
      <c r="B486" s="107" t="s">
        <v>329</v>
      </c>
      <c r="C486" s="107" t="s">
        <v>180</v>
      </c>
      <c r="D486" s="108">
        <f>D487</f>
        <v>0</v>
      </c>
      <c r="E486" s="108">
        <f t="shared" si="85"/>
        <v>0</v>
      </c>
      <c r="F486" s="108">
        <f t="shared" si="85"/>
        <v>0</v>
      </c>
    </row>
    <row r="487" spans="1:6" s="25" customFormat="1" ht="15" hidden="1" x14ac:dyDescent="0.25">
      <c r="A487" s="113" t="s">
        <v>181</v>
      </c>
      <c r="B487" s="107" t="s">
        <v>329</v>
      </c>
      <c r="C487" s="107" t="s">
        <v>182</v>
      </c>
      <c r="D487" s="108"/>
      <c r="E487" s="108"/>
      <c r="F487" s="108"/>
    </row>
    <row r="488" spans="1:6" s="25" customFormat="1" ht="26.25" hidden="1" x14ac:dyDescent="0.25">
      <c r="A488" s="113" t="s">
        <v>183</v>
      </c>
      <c r="B488" s="107" t="s">
        <v>184</v>
      </c>
      <c r="C488" s="107" t="s">
        <v>58</v>
      </c>
      <c r="D488" s="108">
        <f>D489</f>
        <v>0</v>
      </c>
      <c r="E488" s="108">
        <f t="shared" ref="E488:F490" si="86">E489</f>
        <v>0</v>
      </c>
      <c r="F488" s="108">
        <f t="shared" si="86"/>
        <v>0</v>
      </c>
    </row>
    <row r="489" spans="1:6" s="25" customFormat="1" ht="15" hidden="1" x14ac:dyDescent="0.25">
      <c r="A489" s="113" t="s">
        <v>134</v>
      </c>
      <c r="B489" s="107" t="s">
        <v>185</v>
      </c>
      <c r="C489" s="107" t="s">
        <v>58</v>
      </c>
      <c r="D489" s="108">
        <f>D490</f>
        <v>0</v>
      </c>
      <c r="E489" s="108">
        <f t="shared" si="86"/>
        <v>0</v>
      </c>
      <c r="F489" s="108">
        <f t="shared" si="86"/>
        <v>0</v>
      </c>
    </row>
    <row r="490" spans="1:6" s="25" customFormat="1" ht="26.25" hidden="1" x14ac:dyDescent="0.25">
      <c r="A490" s="113" t="s">
        <v>77</v>
      </c>
      <c r="B490" s="107" t="s">
        <v>185</v>
      </c>
      <c r="C490" s="107" t="s">
        <v>78</v>
      </c>
      <c r="D490" s="108">
        <f>D491</f>
        <v>0</v>
      </c>
      <c r="E490" s="108">
        <f t="shared" si="86"/>
        <v>0</v>
      </c>
      <c r="F490" s="108">
        <f t="shared" si="86"/>
        <v>0</v>
      </c>
    </row>
    <row r="491" spans="1:6" s="25" customFormat="1" ht="26.25" hidden="1" x14ac:dyDescent="0.25">
      <c r="A491" s="113" t="s">
        <v>79</v>
      </c>
      <c r="B491" s="107" t="s">
        <v>185</v>
      </c>
      <c r="C491" s="107" t="s">
        <v>80</v>
      </c>
      <c r="D491" s="108"/>
      <c r="E491" s="108"/>
      <c r="F491" s="108"/>
    </row>
    <row r="492" spans="1:6" s="25" customFormat="1" ht="39" hidden="1" x14ac:dyDescent="0.25">
      <c r="A492" s="113" t="s">
        <v>262</v>
      </c>
      <c r="B492" s="107" t="s">
        <v>263</v>
      </c>
      <c r="C492" s="107" t="s">
        <v>58</v>
      </c>
      <c r="D492" s="108">
        <f>D493</f>
        <v>0</v>
      </c>
      <c r="E492" s="108">
        <f t="shared" ref="E492:F495" si="87">E493</f>
        <v>0</v>
      </c>
      <c r="F492" s="108">
        <f t="shared" si="87"/>
        <v>0</v>
      </c>
    </row>
    <row r="493" spans="1:6" s="25" customFormat="1" ht="51.75" hidden="1" x14ac:dyDescent="0.25">
      <c r="A493" s="113" t="s">
        <v>264</v>
      </c>
      <c r="B493" s="107" t="s">
        <v>265</v>
      </c>
      <c r="C493" s="107" t="s">
        <v>58</v>
      </c>
      <c r="D493" s="108">
        <f>D494</f>
        <v>0</v>
      </c>
      <c r="E493" s="108">
        <f t="shared" si="87"/>
        <v>0</v>
      </c>
      <c r="F493" s="108">
        <f t="shared" si="87"/>
        <v>0</v>
      </c>
    </row>
    <row r="494" spans="1:6" s="25" customFormat="1" ht="39" hidden="1" x14ac:dyDescent="0.25">
      <c r="A494" s="113" t="s">
        <v>266</v>
      </c>
      <c r="B494" s="107" t="s">
        <v>267</v>
      </c>
      <c r="C494" s="107" t="s">
        <v>58</v>
      </c>
      <c r="D494" s="108">
        <f>D495</f>
        <v>0</v>
      </c>
      <c r="E494" s="108">
        <f t="shared" si="87"/>
        <v>0</v>
      </c>
      <c r="F494" s="108">
        <f t="shared" si="87"/>
        <v>0</v>
      </c>
    </row>
    <row r="495" spans="1:6" s="25" customFormat="1" ht="39" hidden="1" x14ac:dyDescent="0.25">
      <c r="A495" s="113" t="s">
        <v>268</v>
      </c>
      <c r="B495" s="107" t="s">
        <v>267</v>
      </c>
      <c r="C495" s="107" t="s">
        <v>82</v>
      </c>
      <c r="D495" s="108">
        <f>D496</f>
        <v>0</v>
      </c>
      <c r="E495" s="108">
        <f t="shared" si="87"/>
        <v>0</v>
      </c>
      <c r="F495" s="108">
        <f t="shared" si="87"/>
        <v>0</v>
      </c>
    </row>
    <row r="496" spans="1:6" s="25" customFormat="1" ht="15" hidden="1" x14ac:dyDescent="0.25">
      <c r="A496" s="113" t="s">
        <v>81</v>
      </c>
      <c r="B496" s="107" t="s">
        <v>267</v>
      </c>
      <c r="C496" s="107" t="s">
        <v>269</v>
      </c>
      <c r="D496" s="108"/>
      <c r="E496" s="108"/>
      <c r="F496" s="108"/>
    </row>
    <row r="497" spans="1:6" s="25" customFormat="1" ht="39" hidden="1" x14ac:dyDescent="0.25">
      <c r="A497" s="113" t="s">
        <v>270</v>
      </c>
      <c r="B497" s="107" t="s">
        <v>271</v>
      </c>
      <c r="C497" s="107" t="s">
        <v>58</v>
      </c>
      <c r="D497" s="108">
        <f>D498</f>
        <v>0</v>
      </c>
      <c r="E497" s="108">
        <f>E498</f>
        <v>0</v>
      </c>
      <c r="F497" s="108">
        <f>F498</f>
        <v>0</v>
      </c>
    </row>
    <row r="498" spans="1:6" s="25" customFormat="1" ht="39" hidden="1" x14ac:dyDescent="0.25">
      <c r="A498" s="113" t="s">
        <v>268</v>
      </c>
      <c r="B498" s="107" t="s">
        <v>271</v>
      </c>
      <c r="C498" s="107" t="s">
        <v>269</v>
      </c>
      <c r="D498" s="108"/>
      <c r="E498" s="108"/>
      <c r="F498" s="108"/>
    </row>
    <row r="499" spans="1:6" s="25" customFormat="1" ht="39" hidden="1" x14ac:dyDescent="0.25">
      <c r="A499" s="113" t="s">
        <v>272</v>
      </c>
      <c r="B499" s="107" t="s">
        <v>273</v>
      </c>
      <c r="C499" s="107" t="s">
        <v>58</v>
      </c>
      <c r="D499" s="108">
        <f>D500</f>
        <v>0</v>
      </c>
      <c r="E499" s="108">
        <f>E500</f>
        <v>0</v>
      </c>
      <c r="F499" s="108">
        <f>F500</f>
        <v>0</v>
      </c>
    </row>
    <row r="500" spans="1:6" s="25" customFormat="1" ht="39" hidden="1" x14ac:dyDescent="0.25">
      <c r="A500" s="113" t="s">
        <v>268</v>
      </c>
      <c r="B500" s="107" t="s">
        <v>273</v>
      </c>
      <c r="C500" s="107" t="s">
        <v>269</v>
      </c>
      <c r="D500" s="108"/>
      <c r="E500" s="108"/>
      <c r="F500" s="108"/>
    </row>
    <row r="501" spans="1:6" s="25" customFormat="1" ht="15" x14ac:dyDescent="0.25">
      <c r="A501" s="113" t="s">
        <v>81</v>
      </c>
      <c r="B501" s="107" t="s">
        <v>175</v>
      </c>
      <c r="C501" s="107" t="s">
        <v>82</v>
      </c>
      <c r="D501" s="108">
        <f>D502+D511</f>
        <v>306.39999999999998</v>
      </c>
      <c r="E501" s="108">
        <f>E502</f>
        <v>218.7</v>
      </c>
      <c r="F501" s="108">
        <f t="shared" ref="F501" si="88">F502</f>
        <v>0</v>
      </c>
    </row>
    <row r="502" spans="1:6" s="25" customFormat="1" ht="42.75" customHeight="1" x14ac:dyDescent="0.25">
      <c r="A502" s="123" t="s">
        <v>658</v>
      </c>
      <c r="B502" s="107" t="s">
        <v>175</v>
      </c>
      <c r="C502" s="107" t="s">
        <v>269</v>
      </c>
      <c r="D502" s="108">
        <v>218.7</v>
      </c>
      <c r="E502" s="108">
        <v>218.7</v>
      </c>
      <c r="F502" s="108">
        <v>0</v>
      </c>
    </row>
    <row r="503" spans="1:6" s="25" customFormat="1" ht="33.75" hidden="1" customHeight="1" x14ac:dyDescent="0.25">
      <c r="A503" s="113"/>
      <c r="B503" s="107"/>
      <c r="C503" s="107"/>
      <c r="D503" s="108"/>
      <c r="E503" s="108"/>
      <c r="F503" s="108"/>
    </row>
    <row r="504" spans="1:6" s="25" customFormat="1" ht="27" hidden="1" customHeight="1" x14ac:dyDescent="0.25">
      <c r="A504" s="113"/>
      <c r="B504" s="107"/>
      <c r="C504" s="107"/>
      <c r="D504" s="108"/>
      <c r="E504" s="108"/>
      <c r="F504" s="108"/>
    </row>
    <row r="505" spans="1:6" s="25" customFormat="1" ht="27.75" hidden="1" customHeight="1" x14ac:dyDescent="0.25">
      <c r="A505" s="113"/>
      <c r="B505" s="107"/>
      <c r="C505" s="107"/>
      <c r="D505" s="108"/>
      <c r="E505" s="108"/>
      <c r="F505" s="108"/>
    </row>
    <row r="506" spans="1:6" s="25" customFormat="1" ht="27.75" hidden="1" customHeight="1" x14ac:dyDescent="0.25">
      <c r="A506" s="113"/>
      <c r="B506" s="107"/>
      <c r="C506" s="107"/>
      <c r="D506" s="108"/>
      <c r="E506" s="108"/>
      <c r="F506" s="108"/>
    </row>
    <row r="507" spans="1:6" s="25" customFormat="1" ht="29.25" hidden="1" customHeight="1" x14ac:dyDescent="0.25">
      <c r="A507" s="123"/>
      <c r="B507" s="107"/>
      <c r="C507" s="107"/>
      <c r="D507" s="108"/>
      <c r="E507" s="108"/>
      <c r="F507" s="108"/>
    </row>
    <row r="508" spans="1:6" s="25" customFormat="1" ht="27" hidden="1" customHeight="1" x14ac:dyDescent="0.25">
      <c r="A508" s="123"/>
      <c r="B508" s="107"/>
      <c r="C508" s="107"/>
      <c r="D508" s="108"/>
      <c r="E508" s="108"/>
      <c r="F508" s="108"/>
    </row>
    <row r="509" spans="1:6" s="25" customFormat="1" ht="27" hidden="1" customHeight="1" x14ac:dyDescent="0.25">
      <c r="A509" s="113"/>
      <c r="B509" s="107"/>
      <c r="C509" s="107"/>
      <c r="D509" s="108"/>
      <c r="E509" s="108"/>
      <c r="F509" s="108"/>
    </row>
    <row r="510" spans="1:6" s="25" customFormat="1" ht="44.25" hidden="1" customHeight="1" x14ac:dyDescent="0.25">
      <c r="A510" s="123"/>
      <c r="B510" s="107"/>
      <c r="C510" s="107"/>
      <c r="D510" s="108"/>
      <c r="E510" s="108"/>
      <c r="F510" s="108"/>
    </row>
    <row r="511" spans="1:6" s="25" customFormat="1" ht="19.5" customHeight="1" x14ac:dyDescent="0.25">
      <c r="A511" s="113" t="s">
        <v>83</v>
      </c>
      <c r="B511" s="107" t="s">
        <v>175</v>
      </c>
      <c r="C511" s="107" t="s">
        <v>84</v>
      </c>
      <c r="D511" s="108">
        <f>83.5+4.2</f>
        <v>87.7</v>
      </c>
      <c r="E511" s="108">
        <v>0</v>
      </c>
      <c r="F511" s="108">
        <v>0</v>
      </c>
    </row>
    <row r="512" spans="1:6" s="25" customFormat="1" ht="44.25" hidden="1" customHeight="1" x14ac:dyDescent="0.25">
      <c r="A512" s="123"/>
      <c r="B512" s="107"/>
      <c r="C512" s="107"/>
      <c r="D512" s="108"/>
      <c r="E512" s="108"/>
      <c r="F512" s="108"/>
    </row>
    <row r="513" spans="1:6" s="25" customFormat="1" ht="52.5" customHeight="1" x14ac:dyDescent="0.25">
      <c r="A513" s="113" t="s">
        <v>697</v>
      </c>
      <c r="B513" s="107" t="s">
        <v>177</v>
      </c>
      <c r="C513" s="107" t="s">
        <v>58</v>
      </c>
      <c r="D513" s="108">
        <f>D514+D519</f>
        <v>3156.1</v>
      </c>
      <c r="E513" s="108">
        <f>E514</f>
        <v>116.1</v>
      </c>
      <c r="F513" s="108">
        <f>F514</f>
        <v>0</v>
      </c>
    </row>
    <row r="514" spans="1:6" s="25" customFormat="1" ht="15" x14ac:dyDescent="0.25">
      <c r="A514" s="113" t="s">
        <v>134</v>
      </c>
      <c r="B514" s="107" t="s">
        <v>308</v>
      </c>
      <c r="C514" s="107" t="s">
        <v>58</v>
      </c>
      <c r="D514" s="108">
        <f>D515+D517</f>
        <v>116.1</v>
      </c>
      <c r="E514" s="108">
        <f>E515+E517</f>
        <v>116.1</v>
      </c>
      <c r="F514" s="108">
        <f>F515+F517</f>
        <v>0</v>
      </c>
    </row>
    <row r="515" spans="1:6" s="25" customFormat="1" ht="26.25" x14ac:dyDescent="0.25">
      <c r="A515" s="113" t="s">
        <v>77</v>
      </c>
      <c r="B515" s="107" t="s">
        <v>308</v>
      </c>
      <c r="C515" s="107" t="s">
        <v>78</v>
      </c>
      <c r="D515" s="108">
        <f>D516</f>
        <v>116.1</v>
      </c>
      <c r="E515" s="108">
        <f>E516</f>
        <v>116.1</v>
      </c>
      <c r="F515" s="108">
        <f>F516</f>
        <v>0</v>
      </c>
    </row>
    <row r="516" spans="1:6" s="25" customFormat="1" ht="26.25" x14ac:dyDescent="0.25">
      <c r="A516" s="113" t="s">
        <v>79</v>
      </c>
      <c r="B516" s="107" t="s">
        <v>308</v>
      </c>
      <c r="C516" s="107" t="s">
        <v>80</v>
      </c>
      <c r="D516" s="108">
        <v>116.1</v>
      </c>
      <c r="E516" s="108">
        <v>116.1</v>
      </c>
      <c r="F516" s="108">
        <v>0</v>
      </c>
    </row>
    <row r="517" spans="1:6" s="25" customFormat="1" ht="27.75" hidden="1" customHeight="1" x14ac:dyDescent="0.25">
      <c r="A517" s="113" t="s">
        <v>179</v>
      </c>
      <c r="B517" s="107" t="s">
        <v>308</v>
      </c>
      <c r="C517" s="107" t="s">
        <v>180</v>
      </c>
      <c r="D517" s="108">
        <f>D518</f>
        <v>0</v>
      </c>
      <c r="E517" s="108">
        <f>E518</f>
        <v>0</v>
      </c>
      <c r="F517" s="108">
        <f>F518</f>
        <v>0</v>
      </c>
    </row>
    <row r="518" spans="1:6" s="25" customFormat="1" ht="19.5" hidden="1" customHeight="1" x14ac:dyDescent="0.25">
      <c r="A518" s="113" t="s">
        <v>181</v>
      </c>
      <c r="B518" s="107" t="s">
        <v>308</v>
      </c>
      <c r="C518" s="107" t="s">
        <v>182</v>
      </c>
      <c r="D518" s="108">
        <v>0</v>
      </c>
      <c r="E518" s="108">
        <v>0</v>
      </c>
      <c r="F518" s="108">
        <v>0</v>
      </c>
    </row>
    <row r="519" spans="1:6" s="25" customFormat="1" ht="44.25" customHeight="1" x14ac:dyDescent="0.25">
      <c r="A519" s="113" t="s">
        <v>810</v>
      </c>
      <c r="B519" s="107" t="s">
        <v>809</v>
      </c>
      <c r="C519" s="107" t="s">
        <v>58</v>
      </c>
      <c r="D519" s="108">
        <f>D520</f>
        <v>3040</v>
      </c>
      <c r="E519" s="108">
        <v>0</v>
      </c>
      <c r="F519" s="108">
        <v>0</v>
      </c>
    </row>
    <row r="520" spans="1:6" s="25" customFormat="1" ht="30" customHeight="1" x14ac:dyDescent="0.25">
      <c r="A520" s="113" t="s">
        <v>77</v>
      </c>
      <c r="B520" s="107" t="s">
        <v>809</v>
      </c>
      <c r="C520" s="107" t="s">
        <v>78</v>
      </c>
      <c r="D520" s="108">
        <f>D521</f>
        <v>3040</v>
      </c>
      <c r="E520" s="108">
        <v>0</v>
      </c>
      <c r="F520" s="108">
        <v>0</v>
      </c>
    </row>
    <row r="521" spans="1:6" s="25" customFormat="1" ht="31.5" customHeight="1" x14ac:dyDescent="0.25">
      <c r="A521" s="113" t="s">
        <v>79</v>
      </c>
      <c r="B521" s="107" t="s">
        <v>809</v>
      </c>
      <c r="C521" s="107" t="s">
        <v>80</v>
      </c>
      <c r="D521" s="108">
        <v>3040</v>
      </c>
      <c r="E521" s="108">
        <v>0</v>
      </c>
      <c r="F521" s="108">
        <v>0</v>
      </c>
    </row>
    <row r="522" spans="1:6" s="25" customFormat="1" ht="45" customHeight="1" x14ac:dyDescent="0.25">
      <c r="A522" s="113" t="s">
        <v>744</v>
      </c>
      <c r="B522" s="107" t="s">
        <v>742</v>
      </c>
      <c r="C522" s="107" t="s">
        <v>58</v>
      </c>
      <c r="D522" s="108">
        <f t="shared" ref="D522:F524" si="89">D523</f>
        <v>0</v>
      </c>
      <c r="E522" s="108">
        <f t="shared" si="89"/>
        <v>0</v>
      </c>
      <c r="F522" s="108">
        <f>F525+F527</f>
        <v>80</v>
      </c>
    </row>
    <row r="523" spans="1:6" s="25" customFormat="1" ht="16.5" customHeight="1" x14ac:dyDescent="0.25">
      <c r="A523" s="113" t="s">
        <v>134</v>
      </c>
      <c r="B523" s="107" t="s">
        <v>743</v>
      </c>
      <c r="C523" s="107" t="s">
        <v>58</v>
      </c>
      <c r="D523" s="108">
        <f t="shared" si="89"/>
        <v>0</v>
      </c>
      <c r="E523" s="108">
        <f t="shared" si="89"/>
        <v>0</v>
      </c>
      <c r="F523" s="108">
        <f t="shared" si="89"/>
        <v>50</v>
      </c>
    </row>
    <row r="524" spans="1:6" s="25" customFormat="1" ht="28.5" customHeight="1" x14ac:dyDescent="0.25">
      <c r="A524" s="113" t="s">
        <v>77</v>
      </c>
      <c r="B524" s="107" t="s">
        <v>743</v>
      </c>
      <c r="C524" s="107" t="s">
        <v>78</v>
      </c>
      <c r="D524" s="108">
        <f t="shared" si="89"/>
        <v>0</v>
      </c>
      <c r="E524" s="108">
        <f t="shared" si="89"/>
        <v>0</v>
      </c>
      <c r="F524" s="108">
        <f t="shared" si="89"/>
        <v>50</v>
      </c>
    </row>
    <row r="525" spans="1:6" s="25" customFormat="1" ht="25.5" customHeight="1" x14ac:dyDescent="0.25">
      <c r="A525" s="113" t="s">
        <v>208</v>
      </c>
      <c r="B525" s="107" t="s">
        <v>743</v>
      </c>
      <c r="C525" s="107" t="s">
        <v>80</v>
      </c>
      <c r="D525" s="108">
        <v>0</v>
      </c>
      <c r="E525" s="108">
        <v>0</v>
      </c>
      <c r="F525" s="108">
        <v>50</v>
      </c>
    </row>
    <row r="526" spans="1:6" s="25" customFormat="1" ht="22.5" customHeight="1" x14ac:dyDescent="0.25">
      <c r="A526" s="113" t="s">
        <v>81</v>
      </c>
      <c r="B526" s="107" t="s">
        <v>743</v>
      </c>
      <c r="C526" s="107" t="s">
        <v>82</v>
      </c>
      <c r="D526" s="108">
        <f>D527</f>
        <v>0</v>
      </c>
      <c r="E526" s="108">
        <f>E527</f>
        <v>0</v>
      </c>
      <c r="F526" s="108">
        <f>F527</f>
        <v>30</v>
      </c>
    </row>
    <row r="527" spans="1:6" s="25" customFormat="1" ht="22.5" customHeight="1" x14ac:dyDescent="0.25">
      <c r="A527" s="113" t="s">
        <v>83</v>
      </c>
      <c r="B527" s="107" t="s">
        <v>743</v>
      </c>
      <c r="C527" s="107" t="s">
        <v>84</v>
      </c>
      <c r="D527" s="108">
        <v>0</v>
      </c>
      <c r="E527" s="108">
        <v>0</v>
      </c>
      <c r="F527" s="108">
        <v>30</v>
      </c>
    </row>
    <row r="528" spans="1:6" s="25" customFormat="1" ht="54.75" customHeight="1" x14ac:dyDescent="0.25">
      <c r="A528" s="113" t="s">
        <v>749</v>
      </c>
      <c r="B528" s="107" t="s">
        <v>746</v>
      </c>
      <c r="C528" s="107" t="s">
        <v>58</v>
      </c>
      <c r="D528" s="108">
        <f>D529</f>
        <v>0</v>
      </c>
      <c r="E528" s="108">
        <f>E529+E534+E537</f>
        <v>2427.3000000000002</v>
      </c>
      <c r="F528" s="108">
        <f>F529+F534+F537</f>
        <v>2339.1</v>
      </c>
    </row>
    <row r="529" spans="1:6" s="25" customFormat="1" ht="29.25" customHeight="1" x14ac:dyDescent="0.25">
      <c r="A529" s="113" t="s">
        <v>190</v>
      </c>
      <c r="B529" s="107" t="s">
        <v>801</v>
      </c>
      <c r="C529" s="107" t="s">
        <v>58</v>
      </c>
      <c r="D529" s="108">
        <f>D530+D532+D535</f>
        <v>0</v>
      </c>
      <c r="E529" s="108">
        <f>E530+E532</f>
        <v>2209.5</v>
      </c>
      <c r="F529" s="108">
        <f>F530+F532</f>
        <v>2198.5</v>
      </c>
    </row>
    <row r="530" spans="1:6" s="25" customFormat="1" ht="68.25" customHeight="1" x14ac:dyDescent="0.25">
      <c r="A530" s="113" t="s">
        <v>67</v>
      </c>
      <c r="B530" s="107" t="s">
        <v>801</v>
      </c>
      <c r="C530" s="107" t="s">
        <v>68</v>
      </c>
      <c r="D530" s="108">
        <f>D531</f>
        <v>0</v>
      </c>
      <c r="E530" s="108">
        <f>E531</f>
        <v>2198.5</v>
      </c>
      <c r="F530" s="108">
        <f>F531</f>
        <v>2198.5</v>
      </c>
    </row>
    <row r="531" spans="1:6" s="25" customFormat="1" ht="22.5" customHeight="1" x14ac:dyDescent="0.25">
      <c r="A531" s="113" t="s">
        <v>192</v>
      </c>
      <c r="B531" s="107" t="s">
        <v>801</v>
      </c>
      <c r="C531" s="107" t="s">
        <v>193</v>
      </c>
      <c r="D531" s="108">
        <v>0</v>
      </c>
      <c r="E531" s="108">
        <v>2198.5</v>
      </c>
      <c r="F531" s="108">
        <v>2198.5</v>
      </c>
    </row>
    <row r="532" spans="1:6" s="25" customFormat="1" ht="30.75" customHeight="1" x14ac:dyDescent="0.25">
      <c r="A532" s="113" t="s">
        <v>77</v>
      </c>
      <c r="B532" s="107" t="s">
        <v>801</v>
      </c>
      <c r="C532" s="107" t="s">
        <v>78</v>
      </c>
      <c r="D532" s="108">
        <f>D533</f>
        <v>0</v>
      </c>
      <c r="E532" s="108">
        <f>E533</f>
        <v>11</v>
      </c>
      <c r="F532" s="108">
        <v>0</v>
      </c>
    </row>
    <row r="533" spans="1:6" s="25" customFormat="1" ht="29.25" customHeight="1" x14ac:dyDescent="0.25">
      <c r="A533" s="113" t="s">
        <v>79</v>
      </c>
      <c r="B533" s="107" t="s">
        <v>801</v>
      </c>
      <c r="C533" s="107" t="s">
        <v>80</v>
      </c>
      <c r="D533" s="108">
        <v>0</v>
      </c>
      <c r="E533" s="108">
        <v>11</v>
      </c>
      <c r="F533" s="108">
        <v>0</v>
      </c>
    </row>
    <row r="534" spans="1:6" s="25" customFormat="1" ht="53.25" customHeight="1" x14ac:dyDescent="0.25">
      <c r="A534" s="113" t="s">
        <v>188</v>
      </c>
      <c r="B534" s="107" t="s">
        <v>802</v>
      </c>
      <c r="C534" s="107" t="s">
        <v>58</v>
      </c>
      <c r="D534" s="108">
        <v>0</v>
      </c>
      <c r="E534" s="108">
        <f>E535</f>
        <v>4</v>
      </c>
      <c r="F534" s="108">
        <f>F535</f>
        <v>4</v>
      </c>
    </row>
    <row r="535" spans="1:6" s="25" customFormat="1" ht="22.5" customHeight="1" x14ac:dyDescent="0.25">
      <c r="A535" s="113" t="s">
        <v>81</v>
      </c>
      <c r="B535" s="107" t="s">
        <v>802</v>
      </c>
      <c r="C535" s="107" t="s">
        <v>82</v>
      </c>
      <c r="D535" s="108">
        <f>D536</f>
        <v>0</v>
      </c>
      <c r="E535" s="108">
        <f>E536</f>
        <v>4</v>
      </c>
      <c r="F535" s="108">
        <f>F536</f>
        <v>4</v>
      </c>
    </row>
    <row r="536" spans="1:6" s="25" customFormat="1" ht="22.5" customHeight="1" x14ac:dyDescent="0.25">
      <c r="A536" s="113" t="s">
        <v>83</v>
      </c>
      <c r="B536" s="107" t="s">
        <v>802</v>
      </c>
      <c r="C536" s="107" t="s">
        <v>84</v>
      </c>
      <c r="D536" s="108">
        <v>0</v>
      </c>
      <c r="E536" s="108">
        <v>4</v>
      </c>
      <c r="F536" s="108">
        <v>4</v>
      </c>
    </row>
    <row r="537" spans="1:6" s="25" customFormat="1" ht="22.5" customHeight="1" x14ac:dyDescent="0.25">
      <c r="A537" s="113" t="s">
        <v>134</v>
      </c>
      <c r="B537" s="107" t="s">
        <v>747</v>
      </c>
      <c r="C537" s="107" t="s">
        <v>58</v>
      </c>
      <c r="D537" s="108">
        <v>0</v>
      </c>
      <c r="E537" s="108">
        <f>E538</f>
        <v>213.8</v>
      </c>
      <c r="F537" s="108">
        <f>F538</f>
        <v>136.6</v>
      </c>
    </row>
    <row r="538" spans="1:6" s="25" customFormat="1" ht="30" customHeight="1" x14ac:dyDescent="0.25">
      <c r="A538" s="113" t="s">
        <v>77</v>
      </c>
      <c r="B538" s="107" t="s">
        <v>747</v>
      </c>
      <c r="C538" s="107" t="s">
        <v>78</v>
      </c>
      <c r="D538" s="108">
        <v>0</v>
      </c>
      <c r="E538" s="108">
        <f>E539</f>
        <v>213.8</v>
      </c>
      <c r="F538" s="108">
        <f>F539</f>
        <v>136.6</v>
      </c>
    </row>
    <row r="539" spans="1:6" s="25" customFormat="1" ht="27.75" customHeight="1" x14ac:dyDescent="0.25">
      <c r="A539" s="113" t="s">
        <v>79</v>
      </c>
      <c r="B539" s="107" t="s">
        <v>747</v>
      </c>
      <c r="C539" s="107" t="s">
        <v>80</v>
      </c>
      <c r="D539" s="108">
        <v>0</v>
      </c>
      <c r="E539" s="108">
        <v>213.8</v>
      </c>
      <c r="F539" s="108">
        <v>136.6</v>
      </c>
    </row>
    <row r="540" spans="1:6" s="25" customFormat="1" ht="27.75" customHeight="1" x14ac:dyDescent="0.25">
      <c r="A540" s="113" t="s">
        <v>778</v>
      </c>
      <c r="B540" s="107" t="s">
        <v>757</v>
      </c>
      <c r="C540" s="107" t="s">
        <v>58</v>
      </c>
      <c r="D540" s="108">
        <v>0</v>
      </c>
      <c r="E540" s="108">
        <v>0</v>
      </c>
      <c r="F540" s="108">
        <f>F541</f>
        <v>182.7</v>
      </c>
    </row>
    <row r="541" spans="1:6" s="25" customFormat="1" ht="27.75" customHeight="1" x14ac:dyDescent="0.25">
      <c r="A541" s="113" t="s">
        <v>134</v>
      </c>
      <c r="B541" s="107" t="s">
        <v>758</v>
      </c>
      <c r="C541" s="107" t="s">
        <v>58</v>
      </c>
      <c r="D541" s="108">
        <v>0</v>
      </c>
      <c r="E541" s="108">
        <v>0</v>
      </c>
      <c r="F541" s="108">
        <f>F542+F546</f>
        <v>182.7</v>
      </c>
    </row>
    <row r="542" spans="1:6" s="25" customFormat="1" ht="27.75" customHeight="1" x14ac:dyDescent="0.25">
      <c r="A542" s="113" t="s">
        <v>77</v>
      </c>
      <c r="B542" s="107" t="s">
        <v>758</v>
      </c>
      <c r="C542" s="107" t="s">
        <v>78</v>
      </c>
      <c r="D542" s="108">
        <v>0</v>
      </c>
      <c r="E542" s="108">
        <v>0</v>
      </c>
      <c r="F542" s="108">
        <f>F543</f>
        <v>66.599999999999994</v>
      </c>
    </row>
    <row r="543" spans="1:6" s="25" customFormat="1" ht="27.75" customHeight="1" x14ac:dyDescent="0.25">
      <c r="A543" s="113" t="s">
        <v>79</v>
      </c>
      <c r="B543" s="107" t="s">
        <v>758</v>
      </c>
      <c r="C543" s="107" t="s">
        <v>80</v>
      </c>
      <c r="D543" s="108">
        <v>0</v>
      </c>
      <c r="E543" s="108">
        <v>0</v>
      </c>
      <c r="F543" s="108">
        <v>66.599999999999994</v>
      </c>
    </row>
    <row r="544" spans="1:6" s="25" customFormat="1" ht="27.75" hidden="1" customHeight="1" x14ac:dyDescent="0.25">
      <c r="A544" s="123"/>
      <c r="B544" s="107"/>
      <c r="C544" s="107"/>
      <c r="D544" s="108"/>
      <c r="E544" s="108"/>
      <c r="F544" s="108"/>
    </row>
    <row r="545" spans="1:6" s="25" customFormat="1" ht="27.75" hidden="1" customHeight="1" x14ac:dyDescent="0.25">
      <c r="A545" s="123"/>
      <c r="B545" s="107"/>
      <c r="C545" s="107"/>
      <c r="D545" s="108"/>
      <c r="E545" s="108"/>
      <c r="F545" s="108"/>
    </row>
    <row r="546" spans="1:6" s="25" customFormat="1" ht="27.75" customHeight="1" x14ac:dyDescent="0.25">
      <c r="A546" s="113" t="s">
        <v>81</v>
      </c>
      <c r="B546" s="107" t="s">
        <v>758</v>
      </c>
      <c r="C546" s="107" t="s">
        <v>82</v>
      </c>
      <c r="D546" s="108">
        <v>0</v>
      </c>
      <c r="E546" s="108">
        <v>0</v>
      </c>
      <c r="F546" s="108">
        <f>F547</f>
        <v>116.1</v>
      </c>
    </row>
    <row r="547" spans="1:6" s="25" customFormat="1" ht="27.75" customHeight="1" x14ac:dyDescent="0.25">
      <c r="A547" s="123" t="s">
        <v>658</v>
      </c>
      <c r="B547" s="107" t="s">
        <v>758</v>
      </c>
      <c r="C547" s="107" t="s">
        <v>269</v>
      </c>
      <c r="D547" s="108">
        <v>0</v>
      </c>
      <c r="E547" s="108">
        <v>0</v>
      </c>
      <c r="F547" s="108">
        <v>116.1</v>
      </c>
    </row>
    <row r="548" spans="1:6" s="25" customFormat="1" ht="69" customHeight="1" x14ac:dyDescent="0.25">
      <c r="A548" s="113" t="s">
        <v>776</v>
      </c>
      <c r="B548" s="107" t="s">
        <v>754</v>
      </c>
      <c r="C548" s="107" t="s">
        <v>58</v>
      </c>
      <c r="D548" s="108">
        <v>0</v>
      </c>
      <c r="E548" s="108">
        <f t="shared" ref="E548:F550" si="90">E549</f>
        <v>2915.7</v>
      </c>
      <c r="F548" s="108">
        <f t="shared" si="90"/>
        <v>1958.1</v>
      </c>
    </row>
    <row r="549" spans="1:6" s="25" customFormat="1" ht="21.75" customHeight="1" x14ac:dyDescent="0.25">
      <c r="A549" s="113" t="s">
        <v>134</v>
      </c>
      <c r="B549" s="107" t="s">
        <v>755</v>
      </c>
      <c r="C549" s="107" t="s">
        <v>58</v>
      </c>
      <c r="D549" s="108">
        <v>0</v>
      </c>
      <c r="E549" s="108">
        <f t="shared" si="90"/>
        <v>2915.7</v>
      </c>
      <c r="F549" s="108">
        <f t="shared" si="90"/>
        <v>1958.1</v>
      </c>
    </row>
    <row r="550" spans="1:6" s="25" customFormat="1" ht="27.75" customHeight="1" x14ac:dyDescent="0.25">
      <c r="A550" s="113" t="s">
        <v>77</v>
      </c>
      <c r="B550" s="107" t="s">
        <v>755</v>
      </c>
      <c r="C550" s="107" t="s">
        <v>78</v>
      </c>
      <c r="D550" s="108">
        <v>0</v>
      </c>
      <c r="E550" s="108">
        <f t="shared" si="90"/>
        <v>2915.7</v>
      </c>
      <c r="F550" s="108">
        <f t="shared" si="90"/>
        <v>1958.1</v>
      </c>
    </row>
    <row r="551" spans="1:6" s="25" customFormat="1" ht="27.75" customHeight="1" x14ac:dyDescent="0.25">
      <c r="A551" s="113" t="s">
        <v>79</v>
      </c>
      <c r="B551" s="107" t="s">
        <v>755</v>
      </c>
      <c r="C551" s="107" t="s">
        <v>80</v>
      </c>
      <c r="D551" s="108">
        <v>0</v>
      </c>
      <c r="E551" s="108">
        <f>2800.5+115.2</f>
        <v>2915.7</v>
      </c>
      <c r="F551" s="108">
        <v>1958.1</v>
      </c>
    </row>
    <row r="552" spans="1:6" s="25" customFormat="1" ht="45" customHeight="1" x14ac:dyDescent="0.25">
      <c r="A552" s="113" t="s">
        <v>762</v>
      </c>
      <c r="B552" s="107" t="s">
        <v>763</v>
      </c>
      <c r="C552" s="107" t="s">
        <v>58</v>
      </c>
      <c r="D552" s="108">
        <v>0</v>
      </c>
      <c r="E552" s="108">
        <v>0</v>
      </c>
      <c r="F552" s="108">
        <f>F553+F556+F559+F562</f>
        <v>14423.5</v>
      </c>
    </row>
    <row r="553" spans="1:6" s="25" customFormat="1" ht="40.5" customHeight="1" x14ac:dyDescent="0.25">
      <c r="A553" s="113" t="s">
        <v>346</v>
      </c>
      <c r="B553" s="107" t="s">
        <v>771</v>
      </c>
      <c r="C553" s="107" t="s">
        <v>58</v>
      </c>
      <c r="D553" s="108">
        <v>0</v>
      </c>
      <c r="E553" s="108">
        <v>0</v>
      </c>
      <c r="F553" s="108">
        <f>F554</f>
        <v>4708.8999999999996</v>
      </c>
    </row>
    <row r="554" spans="1:6" s="25" customFormat="1" ht="27.75" customHeight="1" x14ac:dyDescent="0.25">
      <c r="A554" s="113" t="s">
        <v>339</v>
      </c>
      <c r="B554" s="107" t="s">
        <v>771</v>
      </c>
      <c r="C554" s="107" t="s">
        <v>340</v>
      </c>
      <c r="D554" s="108">
        <v>0</v>
      </c>
      <c r="E554" s="108">
        <v>0</v>
      </c>
      <c r="F554" s="108">
        <f>F555</f>
        <v>4708.8999999999996</v>
      </c>
    </row>
    <row r="555" spans="1:6" s="25" customFormat="1" ht="27.75" customHeight="1" x14ac:dyDescent="0.25">
      <c r="A555" s="113" t="s">
        <v>341</v>
      </c>
      <c r="B555" s="107" t="s">
        <v>771</v>
      </c>
      <c r="C555" s="107" t="s">
        <v>342</v>
      </c>
      <c r="D555" s="108">
        <v>0</v>
      </c>
      <c r="E555" s="108">
        <v>0</v>
      </c>
      <c r="F555" s="108">
        <v>4708.8999999999996</v>
      </c>
    </row>
    <row r="556" spans="1:6" s="25" customFormat="1" ht="57.75" customHeight="1" x14ac:dyDescent="0.25">
      <c r="A556" s="113" t="s">
        <v>348</v>
      </c>
      <c r="B556" s="107" t="s">
        <v>764</v>
      </c>
      <c r="C556" s="107" t="s">
        <v>58</v>
      </c>
      <c r="D556" s="108">
        <v>0</v>
      </c>
      <c r="E556" s="108">
        <v>0</v>
      </c>
      <c r="F556" s="108">
        <f>F557</f>
        <v>89</v>
      </c>
    </row>
    <row r="557" spans="1:6" s="25" customFormat="1" ht="27.75" customHeight="1" x14ac:dyDescent="0.25">
      <c r="A557" s="113" t="s">
        <v>339</v>
      </c>
      <c r="B557" s="107" t="s">
        <v>764</v>
      </c>
      <c r="C557" s="107" t="s">
        <v>340</v>
      </c>
      <c r="D557" s="108">
        <v>0</v>
      </c>
      <c r="E557" s="108">
        <v>0</v>
      </c>
      <c r="F557" s="108">
        <f>F558</f>
        <v>89</v>
      </c>
    </row>
    <row r="558" spans="1:6" s="25" customFormat="1" ht="18.75" customHeight="1" x14ac:dyDescent="0.25">
      <c r="A558" s="113" t="s">
        <v>341</v>
      </c>
      <c r="B558" s="107" t="s">
        <v>764</v>
      </c>
      <c r="C558" s="107" t="s">
        <v>342</v>
      </c>
      <c r="D558" s="108">
        <v>0</v>
      </c>
      <c r="E558" s="108">
        <v>0</v>
      </c>
      <c r="F558" s="108">
        <v>89</v>
      </c>
    </row>
    <row r="559" spans="1:6" s="25" customFormat="1" ht="150.75" customHeight="1" x14ac:dyDescent="0.25">
      <c r="A559" s="113" t="s">
        <v>350</v>
      </c>
      <c r="B559" s="107" t="s">
        <v>765</v>
      </c>
      <c r="C559" s="107" t="s">
        <v>58</v>
      </c>
      <c r="D559" s="108">
        <v>0</v>
      </c>
      <c r="E559" s="108">
        <v>0</v>
      </c>
      <c r="F559" s="108">
        <f>F560</f>
        <v>54</v>
      </c>
    </row>
    <row r="560" spans="1:6" s="25" customFormat="1" ht="27.75" customHeight="1" x14ac:dyDescent="0.25">
      <c r="A560" s="113" t="s">
        <v>339</v>
      </c>
      <c r="B560" s="107" t="s">
        <v>765</v>
      </c>
      <c r="C560" s="107" t="s">
        <v>340</v>
      </c>
      <c r="D560" s="108">
        <v>0</v>
      </c>
      <c r="E560" s="108">
        <v>0</v>
      </c>
      <c r="F560" s="108">
        <f>F561</f>
        <v>54</v>
      </c>
    </row>
    <row r="561" spans="1:6" s="25" customFormat="1" ht="21.75" customHeight="1" x14ac:dyDescent="0.25">
      <c r="A561" s="113" t="s">
        <v>341</v>
      </c>
      <c r="B561" s="107" t="s">
        <v>765</v>
      </c>
      <c r="C561" s="107" t="s">
        <v>342</v>
      </c>
      <c r="D561" s="108">
        <v>0</v>
      </c>
      <c r="E561" s="108">
        <v>0</v>
      </c>
      <c r="F561" s="108">
        <v>54</v>
      </c>
    </row>
    <row r="562" spans="1:6" s="25" customFormat="1" ht="42.75" customHeight="1" x14ac:dyDescent="0.25">
      <c r="A562" s="113" t="s">
        <v>352</v>
      </c>
      <c r="B562" s="107" t="s">
        <v>766</v>
      </c>
      <c r="C562" s="107" t="s">
        <v>58</v>
      </c>
      <c r="D562" s="108">
        <v>0</v>
      </c>
      <c r="E562" s="108">
        <v>0</v>
      </c>
      <c r="F562" s="108">
        <f>F563</f>
        <v>9571.6</v>
      </c>
    </row>
    <row r="563" spans="1:6" s="25" customFormat="1" ht="27.75" customHeight="1" x14ac:dyDescent="0.25">
      <c r="A563" s="113" t="s">
        <v>339</v>
      </c>
      <c r="B563" s="107" t="s">
        <v>766</v>
      </c>
      <c r="C563" s="107" t="s">
        <v>340</v>
      </c>
      <c r="D563" s="108">
        <v>0</v>
      </c>
      <c r="E563" s="108">
        <v>0</v>
      </c>
      <c r="F563" s="108">
        <f>F564</f>
        <v>9571.6</v>
      </c>
    </row>
    <row r="564" spans="1:6" s="25" customFormat="1" ht="19.5" customHeight="1" x14ac:dyDescent="0.25">
      <c r="A564" s="113" t="s">
        <v>341</v>
      </c>
      <c r="B564" s="107" t="s">
        <v>766</v>
      </c>
      <c r="C564" s="107" t="s">
        <v>342</v>
      </c>
      <c r="D564" s="108">
        <v>0</v>
      </c>
      <c r="E564" s="108">
        <v>0</v>
      </c>
      <c r="F564" s="108">
        <v>9571.6</v>
      </c>
    </row>
    <row r="565" spans="1:6" s="25" customFormat="1" ht="87" customHeight="1" x14ac:dyDescent="0.25">
      <c r="A565" s="113" t="s">
        <v>769</v>
      </c>
      <c r="B565" s="107" t="s">
        <v>767</v>
      </c>
      <c r="C565" s="107" t="s">
        <v>58</v>
      </c>
      <c r="D565" s="108">
        <v>0</v>
      </c>
      <c r="E565" s="108">
        <v>0</v>
      </c>
      <c r="F565" s="108">
        <f>F566+F569+F572</f>
        <v>19728.900000000001</v>
      </c>
    </row>
    <row r="566" spans="1:6" s="25" customFormat="1" ht="72" customHeight="1" x14ac:dyDescent="0.25">
      <c r="A566" s="113" t="s">
        <v>375</v>
      </c>
      <c r="B566" s="107" t="s">
        <v>770</v>
      </c>
      <c r="C566" s="107" t="s">
        <v>58</v>
      </c>
      <c r="D566" s="108">
        <v>0</v>
      </c>
      <c r="E566" s="108">
        <v>0</v>
      </c>
      <c r="F566" s="108">
        <f>F567</f>
        <v>285.7</v>
      </c>
    </row>
    <row r="567" spans="1:6" s="25" customFormat="1" ht="36" customHeight="1" x14ac:dyDescent="0.25">
      <c r="A567" s="113" t="s">
        <v>339</v>
      </c>
      <c r="B567" s="107" t="s">
        <v>770</v>
      </c>
      <c r="C567" s="107" t="s">
        <v>340</v>
      </c>
      <c r="D567" s="108">
        <v>0</v>
      </c>
      <c r="E567" s="108">
        <v>0</v>
      </c>
      <c r="F567" s="108">
        <f>F568</f>
        <v>285.7</v>
      </c>
    </row>
    <row r="568" spans="1:6" s="25" customFormat="1" ht="19.5" customHeight="1" x14ac:dyDescent="0.25">
      <c r="A568" s="113" t="s">
        <v>341</v>
      </c>
      <c r="B568" s="107" t="s">
        <v>770</v>
      </c>
      <c r="C568" s="107" t="s">
        <v>342</v>
      </c>
      <c r="D568" s="108">
        <v>0</v>
      </c>
      <c r="E568" s="108">
        <v>0</v>
      </c>
      <c r="F568" s="108">
        <v>285.7</v>
      </c>
    </row>
    <row r="569" spans="1:6" s="25" customFormat="1" ht="40.5" customHeight="1" x14ac:dyDescent="0.25">
      <c r="A569" s="113" t="s">
        <v>346</v>
      </c>
      <c r="B569" s="107" t="s">
        <v>772</v>
      </c>
      <c r="C569" s="107" t="s">
        <v>58</v>
      </c>
      <c r="D569" s="108">
        <v>0</v>
      </c>
      <c r="E569" s="108">
        <v>0</v>
      </c>
      <c r="F569" s="108">
        <f>F570</f>
        <v>3274.8</v>
      </c>
    </row>
    <row r="570" spans="1:6" s="25" customFormat="1" ht="34.5" customHeight="1" x14ac:dyDescent="0.25">
      <c r="A570" s="113" t="s">
        <v>339</v>
      </c>
      <c r="B570" s="107" t="s">
        <v>772</v>
      </c>
      <c r="C570" s="107" t="s">
        <v>340</v>
      </c>
      <c r="D570" s="108">
        <v>0</v>
      </c>
      <c r="E570" s="108">
        <v>0</v>
      </c>
      <c r="F570" s="108">
        <f>F571</f>
        <v>3274.8</v>
      </c>
    </row>
    <row r="571" spans="1:6" s="25" customFormat="1" ht="19.5" customHeight="1" x14ac:dyDescent="0.25">
      <c r="A571" s="113" t="s">
        <v>341</v>
      </c>
      <c r="B571" s="107" t="s">
        <v>772</v>
      </c>
      <c r="C571" s="107" t="s">
        <v>342</v>
      </c>
      <c r="D571" s="108">
        <v>0</v>
      </c>
      <c r="E571" s="108">
        <v>0</v>
      </c>
      <c r="F571" s="108">
        <v>3274.8</v>
      </c>
    </row>
    <row r="572" spans="1:6" s="25" customFormat="1" ht="32.25" customHeight="1" x14ac:dyDescent="0.25">
      <c r="A572" s="113" t="s">
        <v>378</v>
      </c>
      <c r="B572" s="107" t="s">
        <v>773</v>
      </c>
      <c r="C572" s="107" t="s">
        <v>58</v>
      </c>
      <c r="D572" s="108">
        <v>0</v>
      </c>
      <c r="E572" s="108">
        <v>0</v>
      </c>
      <c r="F572" s="108">
        <f>F573</f>
        <v>16168.4</v>
      </c>
    </row>
    <row r="573" spans="1:6" s="25" customFormat="1" ht="30.75" customHeight="1" x14ac:dyDescent="0.25">
      <c r="A573" s="113" t="s">
        <v>339</v>
      </c>
      <c r="B573" s="107" t="s">
        <v>773</v>
      </c>
      <c r="C573" s="107" t="s">
        <v>340</v>
      </c>
      <c r="D573" s="108">
        <v>0</v>
      </c>
      <c r="E573" s="108">
        <v>0</v>
      </c>
      <c r="F573" s="108">
        <f>F574</f>
        <v>16168.4</v>
      </c>
    </row>
    <row r="574" spans="1:6" s="25" customFormat="1" ht="19.5" customHeight="1" x14ac:dyDescent="0.25">
      <c r="A574" s="113" t="s">
        <v>341</v>
      </c>
      <c r="B574" s="107" t="s">
        <v>773</v>
      </c>
      <c r="C574" s="107" t="s">
        <v>342</v>
      </c>
      <c r="D574" s="108">
        <v>0</v>
      </c>
      <c r="E574" s="108">
        <v>0</v>
      </c>
      <c r="F574" s="108">
        <v>16168.4</v>
      </c>
    </row>
    <row r="575" spans="1:6" s="25" customFormat="1" ht="45.75" customHeight="1" x14ac:dyDescent="0.25">
      <c r="A575" s="113" t="s">
        <v>796</v>
      </c>
      <c r="B575" s="107" t="s">
        <v>774</v>
      </c>
      <c r="C575" s="107" t="s">
        <v>58</v>
      </c>
      <c r="D575" s="108">
        <v>0</v>
      </c>
      <c r="E575" s="108">
        <f>E576</f>
        <v>403</v>
      </c>
      <c r="F575" s="108">
        <f>F576</f>
        <v>312.2</v>
      </c>
    </row>
    <row r="576" spans="1:6" s="25" customFormat="1" ht="19.5" customHeight="1" x14ac:dyDescent="0.25">
      <c r="A576" s="113" t="s">
        <v>134</v>
      </c>
      <c r="B576" s="107" t="s">
        <v>775</v>
      </c>
      <c r="C576" s="107" t="s">
        <v>58</v>
      </c>
      <c r="D576" s="108">
        <v>0</v>
      </c>
      <c r="E576" s="108">
        <f>E577+E579</f>
        <v>403</v>
      </c>
      <c r="F576" s="108">
        <f>F577+F579</f>
        <v>312.2</v>
      </c>
    </row>
    <row r="577" spans="1:6" s="25" customFormat="1" ht="63.75" customHeight="1" x14ac:dyDescent="0.25">
      <c r="A577" s="113" t="s">
        <v>67</v>
      </c>
      <c r="B577" s="107" t="s">
        <v>775</v>
      </c>
      <c r="C577" s="107" t="s">
        <v>68</v>
      </c>
      <c r="D577" s="108">
        <v>0</v>
      </c>
      <c r="E577" s="108">
        <f>E578</f>
        <v>221.8</v>
      </c>
      <c r="F577" s="108">
        <f>F578</f>
        <v>141</v>
      </c>
    </row>
    <row r="578" spans="1:6" s="25" customFormat="1" ht="27.75" customHeight="1" x14ac:dyDescent="0.25">
      <c r="A578" s="113" t="s">
        <v>192</v>
      </c>
      <c r="B578" s="107" t="s">
        <v>775</v>
      </c>
      <c r="C578" s="107" t="s">
        <v>193</v>
      </c>
      <c r="D578" s="108">
        <v>0</v>
      </c>
      <c r="E578" s="108">
        <v>221.8</v>
      </c>
      <c r="F578" s="108">
        <v>141</v>
      </c>
    </row>
    <row r="579" spans="1:6" s="25" customFormat="1" ht="27.75" customHeight="1" x14ac:dyDescent="0.25">
      <c r="A579" s="113" t="s">
        <v>77</v>
      </c>
      <c r="B579" s="107" t="s">
        <v>775</v>
      </c>
      <c r="C579" s="107" t="s">
        <v>78</v>
      </c>
      <c r="D579" s="108">
        <v>0</v>
      </c>
      <c r="E579" s="108">
        <f>E580</f>
        <v>181.2</v>
      </c>
      <c r="F579" s="108">
        <f>F580</f>
        <v>171.2</v>
      </c>
    </row>
    <row r="580" spans="1:6" s="25" customFormat="1" ht="39" customHeight="1" x14ac:dyDescent="0.25">
      <c r="A580" s="113" t="s">
        <v>79</v>
      </c>
      <c r="B580" s="107" t="s">
        <v>775</v>
      </c>
      <c r="C580" s="107" t="s">
        <v>80</v>
      </c>
      <c r="D580" s="108">
        <v>0</v>
      </c>
      <c r="E580" s="108">
        <f>21+140.2+20</f>
        <v>181.2</v>
      </c>
      <c r="F580" s="108">
        <f>21+130.2+20</f>
        <v>171.2</v>
      </c>
    </row>
    <row r="581" spans="1:6" s="25" customFormat="1" ht="48.75" customHeight="1" x14ac:dyDescent="0.25">
      <c r="A581" s="124" t="s">
        <v>785</v>
      </c>
      <c r="B581" s="107" t="s">
        <v>783</v>
      </c>
      <c r="C581" s="107" t="s">
        <v>58</v>
      </c>
      <c r="D581" s="108">
        <v>0</v>
      </c>
      <c r="E581" s="108">
        <v>0</v>
      </c>
      <c r="F581" s="108">
        <f>F582+F587+F590+F593</f>
        <v>2600.6</v>
      </c>
    </row>
    <row r="582" spans="1:6" s="25" customFormat="1" ht="31.5" customHeight="1" x14ac:dyDescent="0.25">
      <c r="A582" s="113" t="s">
        <v>190</v>
      </c>
      <c r="B582" s="107" t="s">
        <v>786</v>
      </c>
      <c r="C582" s="107" t="s">
        <v>58</v>
      </c>
      <c r="D582" s="108">
        <v>0</v>
      </c>
      <c r="E582" s="108">
        <v>0</v>
      </c>
      <c r="F582" s="108">
        <f>F583+F585</f>
        <v>2163.4</v>
      </c>
    </row>
    <row r="583" spans="1:6" s="25" customFormat="1" ht="67.5" customHeight="1" x14ac:dyDescent="0.25">
      <c r="A583" s="113" t="s">
        <v>67</v>
      </c>
      <c r="B583" s="107" t="s">
        <v>786</v>
      </c>
      <c r="C583" s="107" t="s">
        <v>68</v>
      </c>
      <c r="D583" s="108">
        <v>0</v>
      </c>
      <c r="E583" s="108">
        <v>0</v>
      </c>
      <c r="F583" s="108">
        <f>F584</f>
        <v>2032.4</v>
      </c>
    </row>
    <row r="584" spans="1:6" s="25" customFormat="1" ht="22.5" customHeight="1" x14ac:dyDescent="0.25">
      <c r="A584" s="113" t="s">
        <v>192</v>
      </c>
      <c r="B584" s="107" t="s">
        <v>786</v>
      </c>
      <c r="C584" s="107" t="s">
        <v>193</v>
      </c>
      <c r="D584" s="108">
        <v>0</v>
      </c>
      <c r="E584" s="108">
        <v>0</v>
      </c>
      <c r="F584" s="108">
        <v>2032.4</v>
      </c>
    </row>
    <row r="585" spans="1:6" s="25" customFormat="1" ht="33.75" customHeight="1" x14ac:dyDescent="0.25">
      <c r="A585" s="113" t="s">
        <v>77</v>
      </c>
      <c r="B585" s="107" t="s">
        <v>786</v>
      </c>
      <c r="C585" s="107" t="s">
        <v>78</v>
      </c>
      <c r="D585" s="108">
        <v>0</v>
      </c>
      <c r="E585" s="108">
        <v>0</v>
      </c>
      <c r="F585" s="108">
        <f>F586</f>
        <v>131</v>
      </c>
    </row>
    <row r="586" spans="1:6" s="25" customFormat="1" ht="31.5" customHeight="1" x14ac:dyDescent="0.25">
      <c r="A586" s="113" t="s">
        <v>79</v>
      </c>
      <c r="B586" s="107" t="s">
        <v>786</v>
      </c>
      <c r="C586" s="107" t="s">
        <v>80</v>
      </c>
      <c r="D586" s="108">
        <v>0</v>
      </c>
      <c r="E586" s="108">
        <v>0</v>
      </c>
      <c r="F586" s="108">
        <v>131</v>
      </c>
    </row>
    <row r="587" spans="1:6" s="25" customFormat="1" ht="54" customHeight="1" x14ac:dyDescent="0.25">
      <c r="A587" s="113" t="s">
        <v>188</v>
      </c>
      <c r="B587" s="107" t="s">
        <v>803</v>
      </c>
      <c r="C587" s="107" t="s">
        <v>58</v>
      </c>
      <c r="D587" s="108">
        <v>0</v>
      </c>
      <c r="E587" s="108">
        <v>0</v>
      </c>
      <c r="F587" s="108">
        <f>F588</f>
        <v>46.6</v>
      </c>
    </row>
    <row r="588" spans="1:6" s="25" customFormat="1" ht="16.5" customHeight="1" x14ac:dyDescent="0.25">
      <c r="A588" s="113" t="s">
        <v>81</v>
      </c>
      <c r="B588" s="107" t="s">
        <v>803</v>
      </c>
      <c r="C588" s="107" t="s">
        <v>82</v>
      </c>
      <c r="D588" s="108">
        <v>0</v>
      </c>
      <c r="E588" s="108">
        <v>0</v>
      </c>
      <c r="F588" s="108">
        <f>F589</f>
        <v>46.6</v>
      </c>
    </row>
    <row r="589" spans="1:6" s="25" customFormat="1" ht="22.5" customHeight="1" x14ac:dyDescent="0.25">
      <c r="A589" s="113" t="s">
        <v>83</v>
      </c>
      <c r="B589" s="107" t="s">
        <v>803</v>
      </c>
      <c r="C589" s="107" t="s">
        <v>84</v>
      </c>
      <c r="D589" s="108">
        <v>0</v>
      </c>
      <c r="E589" s="108">
        <v>0</v>
      </c>
      <c r="F589" s="108">
        <v>46.6</v>
      </c>
    </row>
    <row r="590" spans="1:6" s="25" customFormat="1" ht="43.5" customHeight="1" x14ac:dyDescent="0.25">
      <c r="A590" s="113" t="s">
        <v>726</v>
      </c>
      <c r="B590" s="107" t="s">
        <v>787</v>
      </c>
      <c r="C590" s="107" t="s">
        <v>58</v>
      </c>
      <c r="D590" s="108">
        <v>0</v>
      </c>
      <c r="E590" s="108">
        <v>0</v>
      </c>
      <c r="F590" s="108">
        <f>F591</f>
        <v>293</v>
      </c>
    </row>
    <row r="591" spans="1:6" s="25" customFormat="1" ht="38.25" customHeight="1" x14ac:dyDescent="0.25">
      <c r="A591" s="113" t="s">
        <v>67</v>
      </c>
      <c r="B591" s="107" t="s">
        <v>787</v>
      </c>
      <c r="C591" s="107" t="s">
        <v>68</v>
      </c>
      <c r="D591" s="108">
        <v>0</v>
      </c>
      <c r="E591" s="108">
        <v>0</v>
      </c>
      <c r="F591" s="108">
        <f>F592</f>
        <v>293</v>
      </c>
    </row>
    <row r="592" spans="1:6" s="25" customFormat="1" ht="22.5" customHeight="1" x14ac:dyDescent="0.25">
      <c r="A592" s="113" t="s">
        <v>192</v>
      </c>
      <c r="B592" s="107" t="s">
        <v>787</v>
      </c>
      <c r="C592" s="107" t="s">
        <v>193</v>
      </c>
      <c r="D592" s="108">
        <v>0</v>
      </c>
      <c r="E592" s="108">
        <v>0</v>
      </c>
      <c r="F592" s="108">
        <v>293</v>
      </c>
    </row>
    <row r="593" spans="1:6" s="25" customFormat="1" ht="51" customHeight="1" x14ac:dyDescent="0.25">
      <c r="A593" s="113" t="s">
        <v>685</v>
      </c>
      <c r="B593" s="107" t="s">
        <v>804</v>
      </c>
      <c r="C593" s="107" t="s">
        <v>58</v>
      </c>
      <c r="D593" s="108">
        <v>0</v>
      </c>
      <c r="E593" s="108">
        <v>0</v>
      </c>
      <c r="F593" s="108">
        <f>F594</f>
        <v>97.6</v>
      </c>
    </row>
    <row r="594" spans="1:6" s="25" customFormat="1" ht="69" customHeight="1" x14ac:dyDescent="0.25">
      <c r="A594" s="113" t="s">
        <v>67</v>
      </c>
      <c r="B594" s="107" t="s">
        <v>804</v>
      </c>
      <c r="C594" s="107" t="s">
        <v>68</v>
      </c>
      <c r="D594" s="108">
        <v>0</v>
      </c>
      <c r="E594" s="108">
        <v>0</v>
      </c>
      <c r="F594" s="108">
        <f>F595</f>
        <v>97.6</v>
      </c>
    </row>
    <row r="595" spans="1:6" s="25" customFormat="1" ht="22.5" customHeight="1" x14ac:dyDescent="0.25">
      <c r="A595" s="113" t="s">
        <v>192</v>
      </c>
      <c r="B595" s="107" t="s">
        <v>804</v>
      </c>
      <c r="C595" s="107" t="s">
        <v>193</v>
      </c>
      <c r="D595" s="108">
        <v>0</v>
      </c>
      <c r="E595" s="108">
        <v>0</v>
      </c>
      <c r="F595" s="108">
        <v>97.6</v>
      </c>
    </row>
    <row r="596" spans="1:6" s="25" customFormat="1" ht="34.5" customHeight="1" x14ac:dyDescent="0.25">
      <c r="A596" s="113" t="s">
        <v>792</v>
      </c>
      <c r="B596" s="107" t="s">
        <v>789</v>
      </c>
      <c r="C596" s="107" t="s">
        <v>58</v>
      </c>
      <c r="D596" s="108">
        <v>0</v>
      </c>
      <c r="E596" s="108">
        <f t="shared" ref="E596:F598" si="91">E597</f>
        <v>316.5</v>
      </c>
      <c r="F596" s="108">
        <f>F597</f>
        <v>316.5</v>
      </c>
    </row>
    <row r="597" spans="1:6" s="25" customFormat="1" ht="18" customHeight="1" x14ac:dyDescent="0.25">
      <c r="A597" s="113" t="s">
        <v>134</v>
      </c>
      <c r="B597" s="107" t="s">
        <v>790</v>
      </c>
      <c r="C597" s="107" t="s">
        <v>58</v>
      </c>
      <c r="D597" s="108">
        <v>0</v>
      </c>
      <c r="E597" s="108">
        <f t="shared" si="91"/>
        <v>316.5</v>
      </c>
      <c r="F597" s="108">
        <f t="shared" si="91"/>
        <v>316.5</v>
      </c>
    </row>
    <row r="598" spans="1:6" s="25" customFormat="1" ht="29.25" customHeight="1" x14ac:dyDescent="0.25">
      <c r="A598" s="113" t="s">
        <v>339</v>
      </c>
      <c r="B598" s="107" t="s">
        <v>790</v>
      </c>
      <c r="C598" s="107" t="s">
        <v>340</v>
      </c>
      <c r="D598" s="108">
        <v>0</v>
      </c>
      <c r="E598" s="108">
        <f t="shared" si="91"/>
        <v>316.5</v>
      </c>
      <c r="F598" s="108">
        <f t="shared" si="91"/>
        <v>316.5</v>
      </c>
    </row>
    <row r="599" spans="1:6" s="25" customFormat="1" ht="22.5" customHeight="1" x14ac:dyDescent="0.25">
      <c r="A599" s="113" t="s">
        <v>341</v>
      </c>
      <c r="B599" s="107" t="s">
        <v>790</v>
      </c>
      <c r="C599" s="107" t="s">
        <v>342</v>
      </c>
      <c r="D599" s="108">
        <v>0</v>
      </c>
      <c r="E599" s="108">
        <f>261.8+54.7</f>
        <v>316.5</v>
      </c>
      <c r="F599" s="108">
        <f>261.8+54.7</f>
        <v>316.5</v>
      </c>
    </row>
    <row r="600" spans="1:6" s="25" customFormat="1" ht="87" customHeight="1" x14ac:dyDescent="0.25">
      <c r="A600" s="113" t="s">
        <v>798</v>
      </c>
      <c r="B600" s="107" t="s">
        <v>799</v>
      </c>
      <c r="C600" s="107" t="s">
        <v>58</v>
      </c>
      <c r="D600" s="108">
        <v>0</v>
      </c>
      <c r="E600" s="108">
        <v>0</v>
      </c>
      <c r="F600" s="108">
        <f>F601</f>
        <v>1260.7</v>
      </c>
    </row>
    <row r="601" spans="1:6" s="25" customFormat="1" ht="43.5" customHeight="1" x14ac:dyDescent="0.25">
      <c r="A601" s="113" t="s">
        <v>346</v>
      </c>
      <c r="B601" s="107" t="s">
        <v>800</v>
      </c>
      <c r="C601" s="107" t="s">
        <v>58</v>
      </c>
      <c r="D601" s="108">
        <v>0</v>
      </c>
      <c r="E601" s="108">
        <v>0</v>
      </c>
      <c r="F601" s="108">
        <f>F602</f>
        <v>1260.7</v>
      </c>
    </row>
    <row r="602" spans="1:6" s="25" customFormat="1" ht="30" customHeight="1" x14ac:dyDescent="0.25">
      <c r="A602" s="113" t="s">
        <v>339</v>
      </c>
      <c r="B602" s="107" t="s">
        <v>800</v>
      </c>
      <c r="C602" s="107" t="s">
        <v>340</v>
      </c>
      <c r="D602" s="108">
        <v>0</v>
      </c>
      <c r="E602" s="108">
        <v>0</v>
      </c>
      <c r="F602" s="108">
        <f>F603</f>
        <v>1260.7</v>
      </c>
    </row>
    <row r="603" spans="1:6" s="25" customFormat="1" ht="22.5" customHeight="1" x14ac:dyDescent="0.25">
      <c r="A603" s="113" t="s">
        <v>341</v>
      </c>
      <c r="B603" s="107" t="s">
        <v>800</v>
      </c>
      <c r="C603" s="107" t="s">
        <v>342</v>
      </c>
      <c r="D603" s="108">
        <v>0</v>
      </c>
      <c r="E603" s="108">
        <v>0</v>
      </c>
      <c r="F603" s="108">
        <v>1260.7</v>
      </c>
    </row>
    <row r="604" spans="1:6" s="25" customFormat="1" ht="43.5" customHeight="1" x14ac:dyDescent="0.25">
      <c r="A604" s="113" t="s">
        <v>858</v>
      </c>
      <c r="B604" s="107" t="s">
        <v>859</v>
      </c>
      <c r="C604" s="107" t="s">
        <v>58</v>
      </c>
      <c r="D604" s="108">
        <f>D605+D609</f>
        <v>100</v>
      </c>
      <c r="E604" s="108">
        <v>0</v>
      </c>
      <c r="F604" s="108">
        <v>0</v>
      </c>
    </row>
    <row r="605" spans="1:6" s="25" customFormat="1" ht="68.25" customHeight="1" x14ac:dyDescent="0.25">
      <c r="A605" s="113" t="s">
        <v>860</v>
      </c>
      <c r="B605" s="107" t="s">
        <v>861</v>
      </c>
      <c r="C605" s="107" t="s">
        <v>58</v>
      </c>
      <c r="D605" s="108">
        <f>D606</f>
        <v>60</v>
      </c>
      <c r="E605" s="108">
        <v>0</v>
      </c>
      <c r="F605" s="108">
        <v>0</v>
      </c>
    </row>
    <row r="606" spans="1:6" s="25" customFormat="1" ht="16.5" customHeight="1" x14ac:dyDescent="0.25">
      <c r="A606" s="113" t="s">
        <v>134</v>
      </c>
      <c r="B606" s="107" t="s">
        <v>862</v>
      </c>
      <c r="C606" s="107" t="s">
        <v>58</v>
      </c>
      <c r="D606" s="108">
        <f>D607</f>
        <v>60</v>
      </c>
      <c r="E606" s="108">
        <v>0</v>
      </c>
      <c r="F606" s="108">
        <v>0</v>
      </c>
    </row>
    <row r="607" spans="1:6" s="25" customFormat="1" ht="28.5" customHeight="1" x14ac:dyDescent="0.25">
      <c r="A607" s="113" t="s">
        <v>77</v>
      </c>
      <c r="B607" s="107" t="s">
        <v>862</v>
      </c>
      <c r="C607" s="107" t="s">
        <v>78</v>
      </c>
      <c r="D607" s="108">
        <f>D608</f>
        <v>60</v>
      </c>
      <c r="E607" s="108">
        <v>0</v>
      </c>
      <c r="F607" s="108">
        <v>0</v>
      </c>
    </row>
    <row r="608" spans="1:6" s="25" customFormat="1" ht="28.5" customHeight="1" x14ac:dyDescent="0.25">
      <c r="A608" s="113" t="s">
        <v>79</v>
      </c>
      <c r="B608" s="107" t="s">
        <v>862</v>
      </c>
      <c r="C608" s="107" t="s">
        <v>80</v>
      </c>
      <c r="D608" s="108">
        <v>60</v>
      </c>
      <c r="E608" s="108">
        <v>0</v>
      </c>
      <c r="F608" s="108">
        <v>0</v>
      </c>
    </row>
    <row r="609" spans="1:6" s="25" customFormat="1" ht="69" customHeight="1" x14ac:dyDescent="0.25">
      <c r="A609" s="113" t="s">
        <v>863</v>
      </c>
      <c r="B609" s="107" t="s">
        <v>864</v>
      </c>
      <c r="C609" s="107" t="s">
        <v>58</v>
      </c>
      <c r="D609" s="108">
        <f>D610</f>
        <v>40</v>
      </c>
      <c r="E609" s="108">
        <v>0</v>
      </c>
      <c r="F609" s="108">
        <v>0</v>
      </c>
    </row>
    <row r="610" spans="1:6" s="25" customFormat="1" ht="22.5" customHeight="1" x14ac:dyDescent="0.25">
      <c r="A610" s="113" t="s">
        <v>134</v>
      </c>
      <c r="B610" s="107" t="s">
        <v>865</v>
      </c>
      <c r="C610" s="107" t="s">
        <v>58</v>
      </c>
      <c r="D610" s="108">
        <f>D611</f>
        <v>40</v>
      </c>
      <c r="E610" s="108">
        <v>0</v>
      </c>
      <c r="F610" s="108">
        <v>0</v>
      </c>
    </row>
    <row r="611" spans="1:6" s="25" customFormat="1" ht="29.25" customHeight="1" x14ac:dyDescent="0.25">
      <c r="A611" s="113" t="s">
        <v>77</v>
      </c>
      <c r="B611" s="107" t="s">
        <v>865</v>
      </c>
      <c r="C611" s="107" t="s">
        <v>78</v>
      </c>
      <c r="D611" s="108">
        <f>D612</f>
        <v>40</v>
      </c>
      <c r="E611" s="108">
        <v>0</v>
      </c>
      <c r="F611" s="108">
        <v>0</v>
      </c>
    </row>
    <row r="612" spans="1:6" s="25" customFormat="1" ht="31.5" customHeight="1" x14ac:dyDescent="0.25">
      <c r="A612" s="113" t="s">
        <v>79</v>
      </c>
      <c r="B612" s="107" t="s">
        <v>865</v>
      </c>
      <c r="C612" s="107" t="s">
        <v>80</v>
      </c>
      <c r="D612" s="108">
        <v>40</v>
      </c>
      <c r="E612" s="108">
        <v>0</v>
      </c>
      <c r="F612" s="108">
        <v>0</v>
      </c>
    </row>
    <row r="613" spans="1:6" s="25" customFormat="1" ht="27.75" customHeight="1" x14ac:dyDescent="0.25">
      <c r="A613" s="113" t="s">
        <v>289</v>
      </c>
      <c r="B613" s="107" t="s">
        <v>290</v>
      </c>
      <c r="C613" s="107" t="s">
        <v>58</v>
      </c>
      <c r="D613" s="108">
        <f>D614+D620+D623</f>
        <v>386.8</v>
      </c>
      <c r="E613" s="108">
        <f>E620+E626+E710+E735</f>
        <v>20680.400000000001</v>
      </c>
      <c r="F613" s="108">
        <f>F620+F626+F710+F735</f>
        <v>19963.399999999998</v>
      </c>
    </row>
    <row r="614" spans="1:6" s="25" customFormat="1" ht="18.75" hidden="1" customHeight="1" x14ac:dyDescent="0.25">
      <c r="A614" s="113" t="s">
        <v>421</v>
      </c>
      <c r="B614" s="107" t="s">
        <v>422</v>
      </c>
      <c r="C614" s="107" t="s">
        <v>58</v>
      </c>
      <c r="D614" s="108">
        <f t="shared" ref="D614:F615" si="92">D615</f>
        <v>0</v>
      </c>
      <c r="E614" s="108">
        <f t="shared" si="92"/>
        <v>0</v>
      </c>
      <c r="F614" s="108">
        <f t="shared" si="92"/>
        <v>0</v>
      </c>
    </row>
    <row r="615" spans="1:6" s="25" customFormat="1" ht="18" hidden="1" customHeight="1" x14ac:dyDescent="0.25">
      <c r="A615" s="113" t="s">
        <v>423</v>
      </c>
      <c r="B615" s="107" t="s">
        <v>422</v>
      </c>
      <c r="C615" s="107" t="s">
        <v>424</v>
      </c>
      <c r="D615" s="108">
        <f t="shared" si="92"/>
        <v>0</v>
      </c>
      <c r="E615" s="108">
        <f t="shared" si="92"/>
        <v>0</v>
      </c>
      <c r="F615" s="108">
        <f t="shared" si="92"/>
        <v>0</v>
      </c>
    </row>
    <row r="616" spans="1:6" s="25" customFormat="1" ht="21" hidden="1" customHeight="1" x14ac:dyDescent="0.25">
      <c r="A616" s="113" t="s">
        <v>425</v>
      </c>
      <c r="B616" s="107" t="s">
        <v>422</v>
      </c>
      <c r="C616" s="107" t="s">
        <v>426</v>
      </c>
      <c r="D616" s="108">
        <v>0</v>
      </c>
      <c r="E616" s="108">
        <v>0</v>
      </c>
      <c r="F616" s="108">
        <v>0</v>
      </c>
    </row>
    <row r="617" spans="1:6" s="25" customFormat="1" ht="15.75" hidden="1" customHeight="1" x14ac:dyDescent="0.25">
      <c r="A617" s="113" t="s">
        <v>291</v>
      </c>
      <c r="B617" s="107" t="s">
        <v>292</v>
      </c>
      <c r="C617" s="107" t="s">
        <v>58</v>
      </c>
      <c r="D617" s="108">
        <f t="shared" ref="D617:F618" si="93">D618</f>
        <v>0</v>
      </c>
      <c r="E617" s="108">
        <f t="shared" si="93"/>
        <v>0</v>
      </c>
      <c r="F617" s="108">
        <f t="shared" si="93"/>
        <v>0</v>
      </c>
    </row>
    <row r="618" spans="1:6" s="25" customFormat="1" ht="15" hidden="1" x14ac:dyDescent="0.25">
      <c r="A618" s="113" t="s">
        <v>81</v>
      </c>
      <c r="B618" s="107" t="s">
        <v>292</v>
      </c>
      <c r="C618" s="107" t="s">
        <v>82</v>
      </c>
      <c r="D618" s="108">
        <f t="shared" si="93"/>
        <v>0</v>
      </c>
      <c r="E618" s="108">
        <f t="shared" si="93"/>
        <v>0</v>
      </c>
      <c r="F618" s="108">
        <f t="shared" si="93"/>
        <v>0</v>
      </c>
    </row>
    <row r="619" spans="1:6" s="25" customFormat="1" ht="30" hidden="1" customHeight="1" x14ac:dyDescent="0.25">
      <c r="A619" s="113" t="s">
        <v>268</v>
      </c>
      <c r="B619" s="107" t="s">
        <v>292</v>
      </c>
      <c r="C619" s="107" t="s">
        <v>269</v>
      </c>
      <c r="D619" s="108"/>
      <c r="E619" s="108"/>
      <c r="F619" s="108"/>
    </row>
    <row r="620" spans="1:6" s="25" customFormat="1" ht="56.25" customHeight="1" x14ac:dyDescent="0.25">
      <c r="A620" s="113" t="s">
        <v>430</v>
      </c>
      <c r="B620" s="107" t="s">
        <v>431</v>
      </c>
      <c r="C620" s="107" t="s">
        <v>58</v>
      </c>
      <c r="D620" s="108">
        <f t="shared" ref="D620:F621" si="94">D621</f>
        <v>386.8</v>
      </c>
      <c r="E620" s="108">
        <f t="shared" si="94"/>
        <v>344.9</v>
      </c>
      <c r="F620" s="108">
        <f t="shared" si="94"/>
        <v>317.10000000000002</v>
      </c>
    </row>
    <row r="621" spans="1:6" s="25" customFormat="1" ht="15.75" customHeight="1" x14ac:dyDescent="0.25">
      <c r="A621" s="113" t="s">
        <v>432</v>
      </c>
      <c r="B621" s="107" t="s">
        <v>431</v>
      </c>
      <c r="C621" s="107" t="s">
        <v>424</v>
      </c>
      <c r="D621" s="108">
        <f t="shared" si="94"/>
        <v>386.8</v>
      </c>
      <c r="E621" s="108">
        <f t="shared" si="94"/>
        <v>344.9</v>
      </c>
      <c r="F621" s="108">
        <f t="shared" si="94"/>
        <v>317.10000000000002</v>
      </c>
    </row>
    <row r="622" spans="1:6" s="25" customFormat="1" ht="18.75" customHeight="1" x14ac:dyDescent="0.25">
      <c r="A622" s="113" t="s">
        <v>425</v>
      </c>
      <c r="B622" s="107" t="s">
        <v>431</v>
      </c>
      <c r="C622" s="107" t="s">
        <v>426</v>
      </c>
      <c r="D622" s="108">
        <v>386.8</v>
      </c>
      <c r="E622" s="108">
        <v>344.9</v>
      </c>
      <c r="F622" s="108">
        <v>317.10000000000002</v>
      </c>
    </row>
    <row r="623" spans="1:6" s="25" customFormat="1" ht="25.5" hidden="1" customHeight="1" x14ac:dyDescent="0.25">
      <c r="A623" s="113" t="s">
        <v>291</v>
      </c>
      <c r="B623" s="107" t="s">
        <v>292</v>
      </c>
      <c r="C623" s="107" t="s">
        <v>58</v>
      </c>
      <c r="D623" s="108">
        <f t="shared" ref="D623:F624" si="95">D624</f>
        <v>0</v>
      </c>
      <c r="E623" s="108">
        <f t="shared" si="95"/>
        <v>0</v>
      </c>
      <c r="F623" s="108">
        <f t="shared" si="95"/>
        <v>0</v>
      </c>
    </row>
    <row r="624" spans="1:6" s="25" customFormat="1" ht="41.25" hidden="1" customHeight="1" x14ac:dyDescent="0.25">
      <c r="A624" s="113" t="s">
        <v>268</v>
      </c>
      <c r="B624" s="107" t="s">
        <v>292</v>
      </c>
      <c r="C624" s="107" t="s">
        <v>82</v>
      </c>
      <c r="D624" s="108">
        <f t="shared" si="95"/>
        <v>0</v>
      </c>
      <c r="E624" s="108">
        <f t="shared" si="95"/>
        <v>0</v>
      </c>
      <c r="F624" s="108">
        <f t="shared" si="95"/>
        <v>0</v>
      </c>
    </row>
    <row r="625" spans="1:6" s="25" customFormat="1" ht="18.75" hidden="1" customHeight="1" x14ac:dyDescent="0.25">
      <c r="A625" s="113" t="s">
        <v>81</v>
      </c>
      <c r="B625" s="107" t="s">
        <v>292</v>
      </c>
      <c r="C625" s="107" t="s">
        <v>269</v>
      </c>
      <c r="D625" s="108"/>
      <c r="E625" s="108"/>
      <c r="F625" s="108"/>
    </row>
    <row r="626" spans="1:6" s="25" customFormat="1" ht="30" customHeight="1" x14ac:dyDescent="0.25">
      <c r="A626" s="113" t="s">
        <v>61</v>
      </c>
      <c r="B626" s="107" t="s">
        <v>62</v>
      </c>
      <c r="C626" s="107" t="s">
        <v>58</v>
      </c>
      <c r="D626" s="108">
        <f>D627</f>
        <v>15052</v>
      </c>
      <c r="E626" s="108">
        <f>E627</f>
        <v>15671.7</v>
      </c>
      <c r="F626" s="108">
        <f>F627</f>
        <v>16174.3</v>
      </c>
    </row>
    <row r="627" spans="1:6" s="25" customFormat="1" ht="31.5" customHeight="1" x14ac:dyDescent="0.25">
      <c r="A627" s="113" t="s">
        <v>63</v>
      </c>
      <c r="B627" s="107" t="s">
        <v>64</v>
      </c>
      <c r="C627" s="107" t="s">
        <v>58</v>
      </c>
      <c r="D627" s="108">
        <f>D628+D634+D641+D644+D655+D660+D665+D672+D677+D682+D690+D699+D704+D707+D687+D649</f>
        <v>15052</v>
      </c>
      <c r="E627" s="108">
        <f>E628+E634+E641+E644+E655+E660+E665+E672+E677+E682+E690+E699+E704+E707</f>
        <v>15671.7</v>
      </c>
      <c r="F627" s="108">
        <f>F628+F634+F641+F644+F655+F660+F665+F672+F677+F682+F690+F699+F704+F707</f>
        <v>16174.3</v>
      </c>
    </row>
    <row r="628" spans="1:6" s="25" customFormat="1" ht="34.5" customHeight="1" x14ac:dyDescent="0.25">
      <c r="A628" s="113" t="s">
        <v>65</v>
      </c>
      <c r="B628" s="107" t="s">
        <v>66</v>
      </c>
      <c r="C628" s="107" t="s">
        <v>58</v>
      </c>
      <c r="D628" s="108">
        <f t="shared" ref="D628:F629" si="96">D629</f>
        <v>1567.6</v>
      </c>
      <c r="E628" s="108">
        <f>E629</f>
        <v>1629</v>
      </c>
      <c r="F628" s="108">
        <f t="shared" si="96"/>
        <v>1683</v>
      </c>
    </row>
    <row r="629" spans="1:6" s="25" customFormat="1" ht="64.5" customHeight="1" x14ac:dyDescent="0.25">
      <c r="A629" s="113" t="s">
        <v>67</v>
      </c>
      <c r="B629" s="107" t="s">
        <v>66</v>
      </c>
      <c r="C629" s="107" t="s">
        <v>68</v>
      </c>
      <c r="D629" s="108">
        <f t="shared" si="96"/>
        <v>1567.6</v>
      </c>
      <c r="E629" s="108">
        <f>E630</f>
        <v>1629</v>
      </c>
      <c r="F629" s="108">
        <f t="shared" si="96"/>
        <v>1683</v>
      </c>
    </row>
    <row r="630" spans="1:6" s="25" customFormat="1" ht="27.75" customHeight="1" x14ac:dyDescent="0.25">
      <c r="A630" s="113" t="s">
        <v>69</v>
      </c>
      <c r="B630" s="107" t="s">
        <v>66</v>
      </c>
      <c r="C630" s="107" t="s">
        <v>70</v>
      </c>
      <c r="D630" s="108">
        <v>1567.6</v>
      </c>
      <c r="E630" s="108">
        <v>1629</v>
      </c>
      <c r="F630" s="108">
        <v>1683</v>
      </c>
    </row>
    <row r="631" spans="1:6" s="25" customFormat="1" ht="17.25" hidden="1" customHeight="1" x14ac:dyDescent="0.25">
      <c r="A631" s="113" t="s">
        <v>73</v>
      </c>
      <c r="B631" s="107" t="s">
        <v>74</v>
      </c>
      <c r="C631" s="107" t="s">
        <v>58</v>
      </c>
      <c r="D631" s="108">
        <f t="shared" ref="D631:F632" si="97">D632</f>
        <v>0</v>
      </c>
      <c r="E631" s="108">
        <f t="shared" si="97"/>
        <v>0</v>
      </c>
      <c r="F631" s="108">
        <f t="shared" si="97"/>
        <v>0</v>
      </c>
    </row>
    <row r="632" spans="1:6" s="25" customFormat="1" ht="39.75" hidden="1" customHeight="1" x14ac:dyDescent="0.25">
      <c r="A632" s="113" t="s">
        <v>67</v>
      </c>
      <c r="B632" s="107" t="s">
        <v>74</v>
      </c>
      <c r="C632" s="107" t="s">
        <v>68</v>
      </c>
      <c r="D632" s="108">
        <f t="shared" si="97"/>
        <v>0</v>
      </c>
      <c r="E632" s="108">
        <f t="shared" si="97"/>
        <v>0</v>
      </c>
      <c r="F632" s="108">
        <f t="shared" si="97"/>
        <v>0</v>
      </c>
    </row>
    <row r="633" spans="1:6" s="25" customFormat="1" ht="16.5" hidden="1" customHeight="1" x14ac:dyDescent="0.25">
      <c r="A633" s="113" t="s">
        <v>69</v>
      </c>
      <c r="B633" s="107" t="s">
        <v>74</v>
      </c>
      <c r="C633" s="107" t="s">
        <v>70</v>
      </c>
      <c r="D633" s="108"/>
      <c r="E633" s="108"/>
      <c r="F633" s="108"/>
    </row>
    <row r="634" spans="1:6" s="25" customFormat="1" ht="21.75" customHeight="1" x14ac:dyDescent="0.25">
      <c r="A634" s="113" t="s">
        <v>75</v>
      </c>
      <c r="B634" s="107" t="s">
        <v>76</v>
      </c>
      <c r="C634" s="107" t="s">
        <v>58</v>
      </c>
      <c r="D634" s="108">
        <f>D635+D637+D639</f>
        <v>10813.000000000002</v>
      </c>
      <c r="E634" s="108">
        <f>E635+E637+E639</f>
        <v>11288.800000000001</v>
      </c>
      <c r="F634" s="108">
        <f>F635+F637+F639</f>
        <v>11655.5</v>
      </c>
    </row>
    <row r="635" spans="1:6" s="25" customFormat="1" ht="65.25" customHeight="1" x14ac:dyDescent="0.25">
      <c r="A635" s="113" t="s">
        <v>67</v>
      </c>
      <c r="B635" s="107" t="s">
        <v>76</v>
      </c>
      <c r="C635" s="107" t="s">
        <v>68</v>
      </c>
      <c r="D635" s="108">
        <f>D636</f>
        <v>10746.800000000001</v>
      </c>
      <c r="E635" s="108">
        <f>E636</f>
        <v>11222.6</v>
      </c>
      <c r="F635" s="108">
        <f>F636</f>
        <v>11589.3</v>
      </c>
    </row>
    <row r="636" spans="1:6" s="25" customFormat="1" ht="27" customHeight="1" x14ac:dyDescent="0.25">
      <c r="A636" s="113" t="s">
        <v>69</v>
      </c>
      <c r="B636" s="107" t="s">
        <v>76</v>
      </c>
      <c r="C636" s="107" t="s">
        <v>70</v>
      </c>
      <c r="D636" s="108">
        <f>2491.1+8255.7</f>
        <v>10746.800000000001</v>
      </c>
      <c r="E636" s="108">
        <f>2622+8600.6</f>
        <v>11222.6</v>
      </c>
      <c r="F636" s="108">
        <f>2721.2+8868.1</f>
        <v>11589.3</v>
      </c>
    </row>
    <row r="637" spans="1:6" s="25" customFormat="1" ht="30" customHeight="1" x14ac:dyDescent="0.25">
      <c r="A637" s="113" t="s">
        <v>77</v>
      </c>
      <c r="B637" s="107" t="s">
        <v>76</v>
      </c>
      <c r="C637" s="107" t="s">
        <v>78</v>
      </c>
      <c r="D637" s="108">
        <f>D638</f>
        <v>35</v>
      </c>
      <c r="E637" s="108">
        <f>E638</f>
        <v>35</v>
      </c>
      <c r="F637" s="108">
        <f>F638</f>
        <v>35</v>
      </c>
    </row>
    <row r="638" spans="1:6" s="25" customFormat="1" ht="30" customHeight="1" x14ac:dyDescent="0.25">
      <c r="A638" s="113" t="s">
        <v>79</v>
      </c>
      <c r="B638" s="107" t="s">
        <v>76</v>
      </c>
      <c r="C638" s="107" t="s">
        <v>80</v>
      </c>
      <c r="D638" s="108">
        <v>35</v>
      </c>
      <c r="E638" s="108">
        <v>35</v>
      </c>
      <c r="F638" s="108">
        <v>35</v>
      </c>
    </row>
    <row r="639" spans="1:6" s="25" customFormat="1" ht="17.25" customHeight="1" x14ac:dyDescent="0.25">
      <c r="A639" s="113" t="s">
        <v>81</v>
      </c>
      <c r="B639" s="107" t="s">
        <v>76</v>
      </c>
      <c r="C639" s="107" t="s">
        <v>82</v>
      </c>
      <c r="D639" s="108">
        <f>D640</f>
        <v>31.2</v>
      </c>
      <c r="E639" s="108">
        <f>E640</f>
        <v>31.2</v>
      </c>
      <c r="F639" s="108">
        <f>F640</f>
        <v>31.2</v>
      </c>
    </row>
    <row r="640" spans="1:6" s="25" customFormat="1" ht="21" customHeight="1" x14ac:dyDescent="0.25">
      <c r="A640" s="120" t="s">
        <v>83</v>
      </c>
      <c r="B640" s="107" t="s">
        <v>76</v>
      </c>
      <c r="C640" s="107" t="s">
        <v>84</v>
      </c>
      <c r="D640" s="108">
        <f>2+29.2</f>
        <v>31.2</v>
      </c>
      <c r="E640" s="108">
        <f>2+29.2</f>
        <v>31.2</v>
      </c>
      <c r="F640" s="108">
        <f>2+29.2</f>
        <v>31.2</v>
      </c>
    </row>
    <row r="641" spans="1:6" s="25" customFormat="1" ht="32.25" customHeight="1" x14ac:dyDescent="0.25">
      <c r="A641" s="113" t="s">
        <v>110</v>
      </c>
      <c r="B641" s="107" t="s">
        <v>111</v>
      </c>
      <c r="C641" s="107" t="s">
        <v>58</v>
      </c>
      <c r="D641" s="108">
        <f t="shared" ref="D641:F642" si="98">D642</f>
        <v>599.1</v>
      </c>
      <c r="E641" s="108">
        <f t="shared" si="98"/>
        <v>622</v>
      </c>
      <c r="F641" s="108">
        <f t="shared" si="98"/>
        <v>643.5</v>
      </c>
    </row>
    <row r="642" spans="1:6" s="25" customFormat="1" ht="73.5" customHeight="1" x14ac:dyDescent="0.25">
      <c r="A642" s="113" t="s">
        <v>67</v>
      </c>
      <c r="B642" s="107" t="s">
        <v>111</v>
      </c>
      <c r="C642" s="107" t="s">
        <v>68</v>
      </c>
      <c r="D642" s="108">
        <f t="shared" si="98"/>
        <v>599.1</v>
      </c>
      <c r="E642" s="108">
        <f t="shared" si="98"/>
        <v>622</v>
      </c>
      <c r="F642" s="108">
        <f t="shared" si="98"/>
        <v>643.5</v>
      </c>
    </row>
    <row r="643" spans="1:6" s="25" customFormat="1" ht="30.75" customHeight="1" x14ac:dyDescent="0.25">
      <c r="A643" s="113" t="s">
        <v>69</v>
      </c>
      <c r="B643" s="107" t="s">
        <v>111</v>
      </c>
      <c r="C643" s="107" t="s">
        <v>70</v>
      </c>
      <c r="D643" s="108">
        <v>599.1</v>
      </c>
      <c r="E643" s="108">
        <v>622</v>
      </c>
      <c r="F643" s="108">
        <v>643.5</v>
      </c>
    </row>
    <row r="644" spans="1:6" s="25" customFormat="1" ht="28.5" customHeight="1" x14ac:dyDescent="0.25">
      <c r="A644" s="113" t="s">
        <v>197</v>
      </c>
      <c r="B644" s="107" t="s">
        <v>198</v>
      </c>
      <c r="C644" s="107" t="s">
        <v>58</v>
      </c>
      <c r="D644" s="108">
        <f>D645+D647</f>
        <v>82.899999999999991</v>
      </c>
      <c r="E644" s="108">
        <f t="shared" ref="E644:F644" si="99">E645+E647</f>
        <v>82.9</v>
      </c>
      <c r="F644" s="108">
        <f t="shared" si="99"/>
        <v>82.9</v>
      </c>
    </row>
    <row r="645" spans="1:6" s="25" customFormat="1" ht="69.75" customHeight="1" x14ac:dyDescent="0.25">
      <c r="A645" s="113" t="s">
        <v>67</v>
      </c>
      <c r="B645" s="107" t="s">
        <v>198</v>
      </c>
      <c r="C645" s="107" t="s">
        <v>68</v>
      </c>
      <c r="D645" s="108">
        <f t="shared" ref="D645:F645" si="100">D646</f>
        <v>76.599999999999994</v>
      </c>
      <c r="E645" s="108">
        <f t="shared" si="100"/>
        <v>79.5</v>
      </c>
      <c r="F645" s="108">
        <f t="shared" si="100"/>
        <v>82.2</v>
      </c>
    </row>
    <row r="646" spans="1:6" s="25" customFormat="1" ht="30.75" customHeight="1" x14ac:dyDescent="0.25">
      <c r="A646" s="113" t="s">
        <v>69</v>
      </c>
      <c r="B646" s="107" t="s">
        <v>198</v>
      </c>
      <c r="C646" s="107" t="s">
        <v>70</v>
      </c>
      <c r="D646" s="108">
        <f>76.3+0.3</f>
        <v>76.599999999999994</v>
      </c>
      <c r="E646" s="108">
        <f>79.2+0.3</f>
        <v>79.5</v>
      </c>
      <c r="F646" s="108">
        <f>81.9+0.3</f>
        <v>82.2</v>
      </c>
    </row>
    <row r="647" spans="1:6" s="25" customFormat="1" ht="30.75" customHeight="1" x14ac:dyDescent="0.25">
      <c r="A647" s="113" t="s">
        <v>77</v>
      </c>
      <c r="B647" s="107" t="s">
        <v>198</v>
      </c>
      <c r="C647" s="107" t="s">
        <v>78</v>
      </c>
      <c r="D647" s="108">
        <f>D648</f>
        <v>6.3</v>
      </c>
      <c r="E647" s="108">
        <f t="shared" ref="E647:F647" si="101">E648</f>
        <v>3.4</v>
      </c>
      <c r="F647" s="108">
        <f t="shared" si="101"/>
        <v>0.7</v>
      </c>
    </row>
    <row r="648" spans="1:6" s="25" customFormat="1" ht="30.75" customHeight="1" x14ac:dyDescent="0.25">
      <c r="A648" s="113" t="s">
        <v>79</v>
      </c>
      <c r="B648" s="107" t="s">
        <v>198</v>
      </c>
      <c r="C648" s="107" t="s">
        <v>80</v>
      </c>
      <c r="D648" s="108">
        <v>6.3</v>
      </c>
      <c r="E648" s="108">
        <v>3.4</v>
      </c>
      <c r="F648" s="108">
        <v>0.7</v>
      </c>
    </row>
    <row r="649" spans="1:6" s="25" customFormat="1" ht="42.75" hidden="1" customHeight="1" x14ac:dyDescent="0.25">
      <c r="A649" s="113" t="s">
        <v>103</v>
      </c>
      <c r="B649" s="107" t="s">
        <v>107</v>
      </c>
      <c r="C649" s="107" t="s">
        <v>58</v>
      </c>
      <c r="D649" s="108">
        <f t="shared" ref="D649:F650" si="102">D650</f>
        <v>0</v>
      </c>
      <c r="E649" s="108">
        <f t="shared" si="102"/>
        <v>0</v>
      </c>
      <c r="F649" s="108">
        <f t="shared" si="102"/>
        <v>0</v>
      </c>
    </row>
    <row r="650" spans="1:6" s="25" customFormat="1" ht="26.25" hidden="1" customHeight="1" x14ac:dyDescent="0.25">
      <c r="A650" s="113" t="s">
        <v>77</v>
      </c>
      <c r="B650" s="107" t="s">
        <v>107</v>
      </c>
      <c r="C650" s="107" t="s">
        <v>78</v>
      </c>
      <c r="D650" s="108">
        <f t="shared" si="102"/>
        <v>0</v>
      </c>
      <c r="E650" s="108">
        <f t="shared" si="102"/>
        <v>0</v>
      </c>
      <c r="F650" s="108">
        <f t="shared" si="102"/>
        <v>0</v>
      </c>
    </row>
    <row r="651" spans="1:6" s="25" customFormat="1" ht="30.75" hidden="1" customHeight="1" x14ac:dyDescent="0.25">
      <c r="A651" s="113" t="s">
        <v>79</v>
      </c>
      <c r="B651" s="107" t="s">
        <v>107</v>
      </c>
      <c r="C651" s="107" t="s">
        <v>80</v>
      </c>
      <c r="D651" s="108">
        <v>0</v>
      </c>
      <c r="E651" s="108">
        <v>0</v>
      </c>
      <c r="F651" s="108">
        <v>0</v>
      </c>
    </row>
    <row r="652" spans="1:6" s="25" customFormat="1" ht="37.5" hidden="1" customHeight="1" x14ac:dyDescent="0.25">
      <c r="A652" s="113" t="s">
        <v>228</v>
      </c>
      <c r="B652" s="107" t="s">
        <v>229</v>
      </c>
      <c r="C652" s="107" t="s">
        <v>58</v>
      </c>
      <c r="D652" s="108">
        <f t="shared" ref="D652:F653" si="103">D653</f>
        <v>0</v>
      </c>
      <c r="E652" s="108">
        <f t="shared" si="103"/>
        <v>0</v>
      </c>
      <c r="F652" s="108">
        <f t="shared" si="103"/>
        <v>0</v>
      </c>
    </row>
    <row r="653" spans="1:6" s="25" customFormat="1" ht="31.5" hidden="1" customHeight="1" x14ac:dyDescent="0.25">
      <c r="A653" s="113" t="s">
        <v>77</v>
      </c>
      <c r="B653" s="107" t="s">
        <v>229</v>
      </c>
      <c r="C653" s="107" t="s">
        <v>78</v>
      </c>
      <c r="D653" s="108">
        <f t="shared" si="103"/>
        <v>0</v>
      </c>
      <c r="E653" s="108">
        <f t="shared" si="103"/>
        <v>0</v>
      </c>
      <c r="F653" s="108">
        <f t="shared" si="103"/>
        <v>0</v>
      </c>
    </row>
    <row r="654" spans="1:6" s="25" customFormat="1" ht="32.25" hidden="1" customHeight="1" x14ac:dyDescent="0.25">
      <c r="A654" s="113" t="s">
        <v>79</v>
      </c>
      <c r="B654" s="107" t="s">
        <v>229</v>
      </c>
      <c r="C654" s="107" t="s">
        <v>80</v>
      </c>
      <c r="D654" s="108"/>
      <c r="E654" s="108"/>
      <c r="F654" s="108"/>
    </row>
    <row r="655" spans="1:6" ht="30.75" customHeight="1" x14ac:dyDescent="0.25">
      <c r="A655" s="113" t="s">
        <v>85</v>
      </c>
      <c r="B655" s="107" t="s">
        <v>86</v>
      </c>
      <c r="C655" s="107" t="s">
        <v>58</v>
      </c>
      <c r="D655" s="108">
        <f>D656+D658</f>
        <v>212.79999999999998</v>
      </c>
      <c r="E655" s="108">
        <f>E656+E658</f>
        <v>219.70000000000002</v>
      </c>
      <c r="F655" s="108">
        <f>F656+F658</f>
        <v>226.7</v>
      </c>
    </row>
    <row r="656" spans="1:6" ht="68.25" customHeight="1" x14ac:dyDescent="0.25">
      <c r="A656" s="113" t="s">
        <v>67</v>
      </c>
      <c r="B656" s="107" t="s">
        <v>86</v>
      </c>
      <c r="C656" s="107" t="s">
        <v>68</v>
      </c>
      <c r="D656" s="108">
        <f>D657</f>
        <v>202.7</v>
      </c>
      <c r="E656" s="108">
        <f>E657</f>
        <v>210.4</v>
      </c>
      <c r="F656" s="108">
        <f>F657</f>
        <v>217.7</v>
      </c>
    </row>
    <row r="657" spans="1:6" ht="30.75" customHeight="1" x14ac:dyDescent="0.25">
      <c r="A657" s="113" t="s">
        <v>69</v>
      </c>
      <c r="B657" s="107" t="s">
        <v>86</v>
      </c>
      <c r="C657" s="107" t="s">
        <v>70</v>
      </c>
      <c r="D657" s="108">
        <v>202.7</v>
      </c>
      <c r="E657" s="108">
        <v>210.4</v>
      </c>
      <c r="F657" s="108">
        <v>217.7</v>
      </c>
    </row>
    <row r="658" spans="1:6" ht="33.75" customHeight="1" x14ac:dyDescent="0.25">
      <c r="A658" s="113" t="s">
        <v>77</v>
      </c>
      <c r="B658" s="107" t="s">
        <v>86</v>
      </c>
      <c r="C658" s="107" t="s">
        <v>78</v>
      </c>
      <c r="D658" s="108">
        <f>D659</f>
        <v>10.1</v>
      </c>
      <c r="E658" s="108">
        <f>E659</f>
        <v>9.3000000000000007</v>
      </c>
      <c r="F658" s="108">
        <f>F659</f>
        <v>9</v>
      </c>
    </row>
    <row r="659" spans="1:6" ht="26.25" x14ac:dyDescent="0.25">
      <c r="A659" s="113" t="s">
        <v>79</v>
      </c>
      <c r="B659" s="107" t="s">
        <v>86</v>
      </c>
      <c r="C659" s="107" t="s">
        <v>80</v>
      </c>
      <c r="D659" s="108">
        <v>10.1</v>
      </c>
      <c r="E659" s="108">
        <v>9.3000000000000007</v>
      </c>
      <c r="F659" s="108">
        <v>9</v>
      </c>
    </row>
    <row r="660" spans="1:6" ht="59.25" customHeight="1" x14ac:dyDescent="0.25">
      <c r="A660" s="113" t="s">
        <v>811</v>
      </c>
      <c r="B660" s="107" t="s">
        <v>87</v>
      </c>
      <c r="C660" s="107" t="s">
        <v>58</v>
      </c>
      <c r="D660" s="108">
        <f>D661+D663</f>
        <v>214.8</v>
      </c>
      <c r="E660" s="108">
        <f>E661+E663</f>
        <v>221.70000000000002</v>
      </c>
      <c r="F660" s="108">
        <f>F661+F663</f>
        <v>228.6</v>
      </c>
    </row>
    <row r="661" spans="1:6" ht="71.25" customHeight="1" x14ac:dyDescent="0.25">
      <c r="A661" s="113" t="s">
        <v>67</v>
      </c>
      <c r="B661" s="107" t="s">
        <v>87</v>
      </c>
      <c r="C661" s="107" t="s">
        <v>68</v>
      </c>
      <c r="D661" s="108">
        <f>D662</f>
        <v>186.5</v>
      </c>
      <c r="E661" s="108">
        <f>E662</f>
        <v>192.8</v>
      </c>
      <c r="F661" s="108">
        <f>F662</f>
        <v>199.2</v>
      </c>
    </row>
    <row r="662" spans="1:6" ht="30" customHeight="1" x14ac:dyDescent="0.25">
      <c r="A662" s="113" t="s">
        <v>69</v>
      </c>
      <c r="B662" s="107" t="s">
        <v>87</v>
      </c>
      <c r="C662" s="107" t="s">
        <v>70</v>
      </c>
      <c r="D662" s="108">
        <v>186.5</v>
      </c>
      <c r="E662" s="108">
        <v>192.8</v>
      </c>
      <c r="F662" s="108">
        <v>199.2</v>
      </c>
    </row>
    <row r="663" spans="1:6" ht="30.75" customHeight="1" x14ac:dyDescent="0.25">
      <c r="A663" s="113" t="s">
        <v>77</v>
      </c>
      <c r="B663" s="107" t="s">
        <v>87</v>
      </c>
      <c r="C663" s="107" t="s">
        <v>78</v>
      </c>
      <c r="D663" s="108">
        <f>D664</f>
        <v>28.3</v>
      </c>
      <c r="E663" s="108">
        <f>E664</f>
        <v>28.9</v>
      </c>
      <c r="F663" s="108">
        <f>F664</f>
        <v>29.4</v>
      </c>
    </row>
    <row r="664" spans="1:6" ht="26.25" x14ac:dyDescent="0.25">
      <c r="A664" s="113" t="s">
        <v>79</v>
      </c>
      <c r="B664" s="107" t="s">
        <v>87</v>
      </c>
      <c r="C664" s="107" t="s">
        <v>80</v>
      </c>
      <c r="D664" s="108">
        <v>28.3</v>
      </c>
      <c r="E664" s="108">
        <v>28.9</v>
      </c>
      <c r="F664" s="108">
        <v>29.4</v>
      </c>
    </row>
    <row r="665" spans="1:6" ht="42" customHeight="1" x14ac:dyDescent="0.25">
      <c r="A665" s="113" t="s">
        <v>88</v>
      </c>
      <c r="B665" s="107" t="s">
        <v>89</v>
      </c>
      <c r="C665" s="107" t="s">
        <v>58</v>
      </c>
      <c r="D665" s="108">
        <f>D666+D668</f>
        <v>221.6</v>
      </c>
      <c r="E665" s="108">
        <f>E666+E668</f>
        <v>228.5</v>
      </c>
      <c r="F665" s="108">
        <f>F666+F668</f>
        <v>235.5</v>
      </c>
    </row>
    <row r="666" spans="1:6" ht="67.5" customHeight="1" x14ac:dyDescent="0.25">
      <c r="A666" s="113" t="s">
        <v>67</v>
      </c>
      <c r="B666" s="107" t="s">
        <v>89</v>
      </c>
      <c r="C666" s="107" t="s">
        <v>68</v>
      </c>
      <c r="D666" s="108">
        <f>D667</f>
        <v>212</v>
      </c>
      <c r="E666" s="108">
        <f>E667</f>
        <v>219.1</v>
      </c>
      <c r="F666" s="108">
        <f>F667</f>
        <v>226.7</v>
      </c>
    </row>
    <row r="667" spans="1:6" ht="29.25" customHeight="1" x14ac:dyDescent="0.25">
      <c r="A667" s="113" t="s">
        <v>69</v>
      </c>
      <c r="B667" s="107" t="s">
        <v>89</v>
      </c>
      <c r="C667" s="107" t="s">
        <v>70</v>
      </c>
      <c r="D667" s="108">
        <v>212</v>
      </c>
      <c r="E667" s="108">
        <v>219.1</v>
      </c>
      <c r="F667" s="108">
        <v>226.7</v>
      </c>
    </row>
    <row r="668" spans="1:6" ht="30.75" customHeight="1" x14ac:dyDescent="0.25">
      <c r="A668" s="113" t="s">
        <v>77</v>
      </c>
      <c r="B668" s="107" t="s">
        <v>89</v>
      </c>
      <c r="C668" s="107" t="s">
        <v>78</v>
      </c>
      <c r="D668" s="108">
        <f>D669</f>
        <v>9.6</v>
      </c>
      <c r="E668" s="108">
        <f>E669</f>
        <v>9.4</v>
      </c>
      <c r="F668" s="108">
        <f>F669</f>
        <v>8.8000000000000007</v>
      </c>
    </row>
    <row r="669" spans="1:6" ht="26.25" x14ac:dyDescent="0.25">
      <c r="A669" s="113" t="s">
        <v>79</v>
      </c>
      <c r="B669" s="107" t="s">
        <v>89</v>
      </c>
      <c r="C669" s="107" t="s">
        <v>80</v>
      </c>
      <c r="D669" s="108">
        <v>9.6</v>
      </c>
      <c r="E669" s="108">
        <v>9.4</v>
      </c>
      <c r="F669" s="108">
        <v>8.8000000000000007</v>
      </c>
    </row>
    <row r="670" spans="1:6" ht="26.25" hidden="1" x14ac:dyDescent="0.25">
      <c r="A670" s="113" t="s">
        <v>77</v>
      </c>
      <c r="B670" s="107" t="s">
        <v>89</v>
      </c>
      <c r="C670" s="107" t="s">
        <v>78</v>
      </c>
      <c r="D670" s="108">
        <f>D671</f>
        <v>0</v>
      </c>
      <c r="E670" s="108">
        <f>E671</f>
        <v>0</v>
      </c>
      <c r="F670" s="108">
        <f>F671</f>
        <v>0</v>
      </c>
    </row>
    <row r="671" spans="1:6" ht="26.25" hidden="1" x14ac:dyDescent="0.25">
      <c r="A671" s="113" t="s">
        <v>79</v>
      </c>
      <c r="B671" s="107" t="s">
        <v>89</v>
      </c>
      <c r="C671" s="107" t="s">
        <v>80</v>
      </c>
      <c r="D671" s="108">
        <f>24.7-24.7</f>
        <v>0</v>
      </c>
      <c r="E671" s="108">
        <f>24.7-24.7</f>
        <v>0</v>
      </c>
      <c r="F671" s="108">
        <f>24.7-24.7</f>
        <v>0</v>
      </c>
    </row>
    <row r="672" spans="1:6" ht="69.75" customHeight="1" x14ac:dyDescent="0.25">
      <c r="A672" s="113" t="s">
        <v>90</v>
      </c>
      <c r="B672" s="107" t="s">
        <v>91</v>
      </c>
      <c r="C672" s="107" t="s">
        <v>58</v>
      </c>
      <c r="D672" s="108">
        <f>D673+D675</f>
        <v>213</v>
      </c>
      <c r="E672" s="108">
        <f>E673+E675</f>
        <v>219.89999999999998</v>
      </c>
      <c r="F672" s="108">
        <f>F673+F675</f>
        <v>226.8</v>
      </c>
    </row>
    <row r="673" spans="1:6" ht="38.25" customHeight="1" x14ac:dyDescent="0.25">
      <c r="A673" s="113" t="s">
        <v>67</v>
      </c>
      <c r="B673" s="107" t="s">
        <v>91</v>
      </c>
      <c r="C673" s="107" t="s">
        <v>68</v>
      </c>
      <c r="D673" s="108">
        <f>D674</f>
        <v>184.7</v>
      </c>
      <c r="E673" s="108">
        <f>E674</f>
        <v>191.7</v>
      </c>
      <c r="F673" s="108">
        <f>F674</f>
        <v>198.3</v>
      </c>
    </row>
    <row r="674" spans="1:6" ht="28.5" customHeight="1" x14ac:dyDescent="0.25">
      <c r="A674" s="113" t="s">
        <v>69</v>
      </c>
      <c r="B674" s="107" t="s">
        <v>91</v>
      </c>
      <c r="C674" s="107" t="s">
        <v>70</v>
      </c>
      <c r="D674" s="108">
        <v>184.7</v>
      </c>
      <c r="E674" s="108">
        <v>191.7</v>
      </c>
      <c r="F674" s="108">
        <v>198.3</v>
      </c>
    </row>
    <row r="675" spans="1:6" ht="27.75" customHeight="1" x14ac:dyDescent="0.25">
      <c r="A675" s="113" t="s">
        <v>77</v>
      </c>
      <c r="B675" s="107" t="s">
        <v>91</v>
      </c>
      <c r="C675" s="107" t="s">
        <v>78</v>
      </c>
      <c r="D675" s="108">
        <f>D676</f>
        <v>28.3</v>
      </c>
      <c r="E675" s="108">
        <f>E676</f>
        <v>28.2</v>
      </c>
      <c r="F675" s="108">
        <f>F676</f>
        <v>28.5</v>
      </c>
    </row>
    <row r="676" spans="1:6" ht="26.25" x14ac:dyDescent="0.25">
      <c r="A676" s="113" t="s">
        <v>79</v>
      </c>
      <c r="B676" s="107" t="s">
        <v>91</v>
      </c>
      <c r="C676" s="107" t="s">
        <v>80</v>
      </c>
      <c r="D676" s="108">
        <v>28.3</v>
      </c>
      <c r="E676" s="108">
        <v>28.2</v>
      </c>
      <c r="F676" s="108">
        <v>28.5</v>
      </c>
    </row>
    <row r="677" spans="1:6" ht="42.75" customHeight="1" x14ac:dyDescent="0.25">
      <c r="A677" s="113" t="s">
        <v>92</v>
      </c>
      <c r="B677" s="107" t="s">
        <v>93</v>
      </c>
      <c r="C677" s="107" t="s">
        <v>58</v>
      </c>
      <c r="D677" s="108">
        <f>D678+D680</f>
        <v>674.6</v>
      </c>
      <c r="E677" s="108">
        <f>E678+E680</f>
        <v>695.3</v>
      </c>
      <c r="F677" s="108">
        <f>F678+F680</f>
        <v>716.30000000000007</v>
      </c>
    </row>
    <row r="678" spans="1:6" ht="71.25" customHeight="1" x14ac:dyDescent="0.25">
      <c r="A678" s="113" t="s">
        <v>67</v>
      </c>
      <c r="B678" s="107" t="s">
        <v>93</v>
      </c>
      <c r="C678" s="107" t="s">
        <v>68</v>
      </c>
      <c r="D678" s="108">
        <f>D679</f>
        <v>633.70000000000005</v>
      </c>
      <c r="E678" s="108">
        <f>E679</f>
        <v>656.4</v>
      </c>
      <c r="F678" s="108">
        <f>F679</f>
        <v>679.1</v>
      </c>
    </row>
    <row r="679" spans="1:6" ht="30.75" customHeight="1" x14ac:dyDescent="0.25">
      <c r="A679" s="113" t="s">
        <v>69</v>
      </c>
      <c r="B679" s="107" t="s">
        <v>93</v>
      </c>
      <c r="C679" s="107" t="s">
        <v>70</v>
      </c>
      <c r="D679" s="108">
        <v>633.70000000000005</v>
      </c>
      <c r="E679" s="108">
        <v>656.4</v>
      </c>
      <c r="F679" s="108">
        <v>679.1</v>
      </c>
    </row>
    <row r="680" spans="1:6" ht="27.75" customHeight="1" x14ac:dyDescent="0.25">
      <c r="A680" s="113" t="s">
        <v>77</v>
      </c>
      <c r="B680" s="107" t="s">
        <v>93</v>
      </c>
      <c r="C680" s="107" t="s">
        <v>78</v>
      </c>
      <c r="D680" s="108">
        <f>D681</f>
        <v>40.9</v>
      </c>
      <c r="E680" s="108">
        <f>E681</f>
        <v>38.9</v>
      </c>
      <c r="F680" s="108">
        <f>F681</f>
        <v>37.200000000000003</v>
      </c>
    </row>
    <row r="681" spans="1:6" ht="26.25" x14ac:dyDescent="0.25">
      <c r="A681" s="113" t="s">
        <v>79</v>
      </c>
      <c r="B681" s="107" t="s">
        <v>93</v>
      </c>
      <c r="C681" s="107" t="s">
        <v>80</v>
      </c>
      <c r="D681" s="108">
        <v>40.9</v>
      </c>
      <c r="E681" s="108">
        <v>38.9</v>
      </c>
      <c r="F681" s="108">
        <v>37.200000000000003</v>
      </c>
    </row>
    <row r="682" spans="1:6" ht="93.75" customHeight="1" x14ac:dyDescent="0.25">
      <c r="A682" s="113" t="s">
        <v>94</v>
      </c>
      <c r="B682" s="107" t="s">
        <v>95</v>
      </c>
      <c r="C682" s="107" t="s">
        <v>58</v>
      </c>
      <c r="D682" s="108">
        <f t="shared" ref="D682:F683" si="104">D683</f>
        <v>202.8</v>
      </c>
      <c r="E682" s="108">
        <f t="shared" si="104"/>
        <v>209.7</v>
      </c>
      <c r="F682" s="108">
        <f t="shared" si="104"/>
        <v>216.5</v>
      </c>
    </row>
    <row r="683" spans="1:6" ht="68.25" customHeight="1" x14ac:dyDescent="0.25">
      <c r="A683" s="113" t="s">
        <v>67</v>
      </c>
      <c r="B683" s="107" t="s">
        <v>95</v>
      </c>
      <c r="C683" s="107" t="s">
        <v>68</v>
      </c>
      <c r="D683" s="108">
        <f t="shared" si="104"/>
        <v>202.8</v>
      </c>
      <c r="E683" s="108">
        <f t="shared" si="104"/>
        <v>209.7</v>
      </c>
      <c r="F683" s="108">
        <f t="shared" si="104"/>
        <v>216.5</v>
      </c>
    </row>
    <row r="684" spans="1:6" ht="30" customHeight="1" x14ac:dyDescent="0.25">
      <c r="A684" s="113" t="s">
        <v>69</v>
      </c>
      <c r="B684" s="107" t="s">
        <v>95</v>
      </c>
      <c r="C684" s="107" t="s">
        <v>70</v>
      </c>
      <c r="D684" s="108">
        <v>202.8</v>
      </c>
      <c r="E684" s="108">
        <v>209.7</v>
      </c>
      <c r="F684" s="108">
        <v>216.5</v>
      </c>
    </row>
    <row r="685" spans="1:6" ht="30.75" hidden="1" customHeight="1" x14ac:dyDescent="0.25">
      <c r="A685" s="113" t="s">
        <v>77</v>
      </c>
      <c r="B685" s="107" t="s">
        <v>508</v>
      </c>
      <c r="C685" s="107" t="s">
        <v>78</v>
      </c>
      <c r="D685" s="108">
        <f>D686</f>
        <v>0</v>
      </c>
      <c r="E685" s="108">
        <f>E686</f>
        <v>0</v>
      </c>
      <c r="F685" s="108">
        <f>F686</f>
        <v>0</v>
      </c>
    </row>
    <row r="686" spans="1:6" ht="26.25" hidden="1" x14ac:dyDescent="0.25">
      <c r="A686" s="113" t="s">
        <v>79</v>
      </c>
      <c r="B686" s="107" t="s">
        <v>508</v>
      </c>
      <c r="C686" s="107" t="s">
        <v>80</v>
      </c>
      <c r="D686" s="108">
        <v>0</v>
      </c>
      <c r="E686" s="108">
        <v>0</v>
      </c>
      <c r="F686" s="108">
        <v>0</v>
      </c>
    </row>
    <row r="687" spans="1:6" ht="66" hidden="1" customHeight="1" x14ac:dyDescent="0.25">
      <c r="A687" s="113" t="s">
        <v>96</v>
      </c>
      <c r="B687" s="107" t="s">
        <v>97</v>
      </c>
      <c r="C687" s="107" t="s">
        <v>58</v>
      </c>
      <c r="D687" s="108">
        <f t="shared" ref="D687:F688" si="105">D688</f>
        <v>0</v>
      </c>
      <c r="E687" s="108">
        <f t="shared" si="105"/>
        <v>0</v>
      </c>
      <c r="F687" s="108">
        <f t="shared" si="105"/>
        <v>0</v>
      </c>
    </row>
    <row r="688" spans="1:6" ht="26.25" hidden="1" x14ac:dyDescent="0.25">
      <c r="A688" s="113" t="s">
        <v>77</v>
      </c>
      <c r="B688" s="107" t="s">
        <v>97</v>
      </c>
      <c r="C688" s="107" t="s">
        <v>78</v>
      </c>
      <c r="D688" s="108">
        <f t="shared" si="105"/>
        <v>0</v>
      </c>
      <c r="E688" s="108">
        <f t="shared" si="105"/>
        <v>0</v>
      </c>
      <c r="F688" s="108">
        <f t="shared" si="105"/>
        <v>0</v>
      </c>
    </row>
    <row r="689" spans="1:6" ht="26.25" hidden="1" x14ac:dyDescent="0.25">
      <c r="A689" s="113" t="s">
        <v>79</v>
      </c>
      <c r="B689" s="107" t="s">
        <v>97</v>
      </c>
      <c r="C689" s="107" t="s">
        <v>80</v>
      </c>
      <c r="D689" s="108">
        <f>4.9-4.9</f>
        <v>0</v>
      </c>
      <c r="E689" s="108">
        <f>4.9-4.9</f>
        <v>0</v>
      </c>
      <c r="F689" s="108">
        <f>4.9-4.9</f>
        <v>0</v>
      </c>
    </row>
    <row r="690" spans="1:6" ht="81" customHeight="1" x14ac:dyDescent="0.25">
      <c r="A690" s="113" t="s">
        <v>98</v>
      </c>
      <c r="B690" s="107" t="s">
        <v>99</v>
      </c>
      <c r="C690" s="107" t="s">
        <v>58</v>
      </c>
      <c r="D690" s="108">
        <f>D691+D693</f>
        <v>25.000000000000004</v>
      </c>
      <c r="E690" s="108">
        <f>E691+E693</f>
        <v>22.900000000000002</v>
      </c>
      <c r="F690" s="108">
        <f>F691+F693</f>
        <v>21</v>
      </c>
    </row>
    <row r="691" spans="1:6" ht="67.5" customHeight="1" x14ac:dyDescent="0.25">
      <c r="A691" s="113" t="s">
        <v>67</v>
      </c>
      <c r="B691" s="107" t="s">
        <v>99</v>
      </c>
      <c r="C691" s="107" t="s">
        <v>68</v>
      </c>
      <c r="D691" s="108">
        <f>D692</f>
        <v>18.000000000000004</v>
      </c>
      <c r="E691" s="108">
        <f>E692</f>
        <v>18.100000000000001</v>
      </c>
      <c r="F691" s="108">
        <f>F692</f>
        <v>16.5</v>
      </c>
    </row>
    <row r="692" spans="1:6" ht="30.75" customHeight="1" x14ac:dyDescent="0.25">
      <c r="A692" s="113" t="s">
        <v>69</v>
      </c>
      <c r="B692" s="107" t="s">
        <v>99</v>
      </c>
      <c r="C692" s="107" t="s">
        <v>70</v>
      </c>
      <c r="D692" s="108">
        <f>19.6-1.2-0.4</f>
        <v>18.000000000000004</v>
      </c>
      <c r="E692" s="108">
        <v>18.100000000000001</v>
      </c>
      <c r="F692" s="108">
        <v>16.5</v>
      </c>
    </row>
    <row r="693" spans="1:6" ht="33.75" customHeight="1" x14ac:dyDescent="0.25">
      <c r="A693" s="113" t="s">
        <v>77</v>
      </c>
      <c r="B693" s="107" t="s">
        <v>99</v>
      </c>
      <c r="C693" s="107" t="s">
        <v>78</v>
      </c>
      <c r="D693" s="108">
        <f>D694</f>
        <v>7</v>
      </c>
      <c r="E693" s="108">
        <f>E694</f>
        <v>4.8</v>
      </c>
      <c r="F693" s="108">
        <f>F694</f>
        <v>4.5</v>
      </c>
    </row>
    <row r="694" spans="1:6" ht="27" customHeight="1" x14ac:dyDescent="0.25">
      <c r="A694" s="113" t="s">
        <v>79</v>
      </c>
      <c r="B694" s="107" t="s">
        <v>99</v>
      </c>
      <c r="C694" s="107" t="s">
        <v>80</v>
      </c>
      <c r="D694" s="108">
        <f>5.4+1.6</f>
        <v>7</v>
      </c>
      <c r="E694" s="108">
        <v>4.8</v>
      </c>
      <c r="F694" s="108">
        <v>4.5</v>
      </c>
    </row>
    <row r="695" spans="1:6" ht="19.5" hidden="1" customHeight="1" x14ac:dyDescent="0.25">
      <c r="A695" s="113" t="s">
        <v>100</v>
      </c>
      <c r="B695" s="107" t="s">
        <v>102</v>
      </c>
      <c r="C695" s="107" t="s">
        <v>58</v>
      </c>
      <c r="D695" s="108">
        <f>D696</f>
        <v>0</v>
      </c>
      <c r="E695" s="108">
        <f t="shared" ref="E695:F697" si="106">E696</f>
        <v>0</v>
      </c>
      <c r="F695" s="108">
        <f t="shared" si="106"/>
        <v>0</v>
      </c>
    </row>
    <row r="696" spans="1:6" ht="42.75" hidden="1" customHeight="1" x14ac:dyDescent="0.25">
      <c r="A696" s="113" t="s">
        <v>103</v>
      </c>
      <c r="B696" s="107" t="s">
        <v>104</v>
      </c>
      <c r="C696" s="107" t="s">
        <v>58</v>
      </c>
      <c r="D696" s="108">
        <f>D697</f>
        <v>0</v>
      </c>
      <c r="E696" s="108">
        <f t="shared" si="106"/>
        <v>0</v>
      </c>
      <c r="F696" s="108">
        <f t="shared" si="106"/>
        <v>0</v>
      </c>
    </row>
    <row r="697" spans="1:6" ht="27" hidden="1" customHeight="1" x14ac:dyDescent="0.25">
      <c r="A697" s="113" t="s">
        <v>105</v>
      </c>
      <c r="B697" s="107" t="s">
        <v>104</v>
      </c>
      <c r="C697" s="107" t="s">
        <v>78</v>
      </c>
      <c r="D697" s="108">
        <f>D698</f>
        <v>0</v>
      </c>
      <c r="E697" s="108">
        <f t="shared" si="106"/>
        <v>0</v>
      </c>
      <c r="F697" s="108">
        <f t="shared" si="106"/>
        <v>0</v>
      </c>
    </row>
    <row r="698" spans="1:6" ht="27" hidden="1" customHeight="1" x14ac:dyDescent="0.25">
      <c r="A698" s="113" t="s">
        <v>79</v>
      </c>
      <c r="B698" s="107" t="s">
        <v>104</v>
      </c>
      <c r="C698" s="107" t="s">
        <v>80</v>
      </c>
      <c r="D698" s="108">
        <v>0</v>
      </c>
      <c r="E698" s="108">
        <v>0</v>
      </c>
      <c r="F698" s="108">
        <v>0</v>
      </c>
    </row>
    <row r="699" spans="1:6" ht="57" customHeight="1" x14ac:dyDescent="0.25">
      <c r="A699" s="113" t="s">
        <v>812</v>
      </c>
      <c r="B699" s="107" t="s">
        <v>428</v>
      </c>
      <c r="C699" s="107" t="s">
        <v>58</v>
      </c>
      <c r="D699" s="108">
        <f>D700+D702</f>
        <v>174.79999999999998</v>
      </c>
      <c r="E699" s="108">
        <f>E700+E702</f>
        <v>181.3</v>
      </c>
      <c r="F699" s="108">
        <f>F700+F702</f>
        <v>188</v>
      </c>
    </row>
    <row r="700" spans="1:6" ht="28.5" customHeight="1" x14ac:dyDescent="0.25">
      <c r="A700" s="113" t="s">
        <v>77</v>
      </c>
      <c r="B700" s="107" t="s">
        <v>428</v>
      </c>
      <c r="C700" s="107" t="s">
        <v>78</v>
      </c>
      <c r="D700" s="108">
        <f>D701</f>
        <v>3.1</v>
      </c>
      <c r="E700" s="108">
        <f>E701</f>
        <v>3.3</v>
      </c>
      <c r="F700" s="108">
        <f>F701</f>
        <v>3.4</v>
      </c>
    </row>
    <row r="701" spans="1:6" ht="27" customHeight="1" x14ac:dyDescent="0.25">
      <c r="A701" s="113" t="s">
        <v>208</v>
      </c>
      <c r="B701" s="107" t="s">
        <v>428</v>
      </c>
      <c r="C701" s="107" t="s">
        <v>80</v>
      </c>
      <c r="D701" s="108">
        <v>3.1</v>
      </c>
      <c r="E701" s="108">
        <v>3.3</v>
      </c>
      <c r="F701" s="108">
        <v>3.4</v>
      </c>
    </row>
    <row r="702" spans="1:6" ht="14.25" customHeight="1" x14ac:dyDescent="0.25">
      <c r="A702" s="113" t="s">
        <v>423</v>
      </c>
      <c r="B702" s="107" t="s">
        <v>428</v>
      </c>
      <c r="C702" s="107" t="s">
        <v>424</v>
      </c>
      <c r="D702" s="108">
        <f>D703</f>
        <v>171.7</v>
      </c>
      <c r="E702" s="108">
        <f>E703</f>
        <v>178</v>
      </c>
      <c r="F702" s="108">
        <f>F703</f>
        <v>184.6</v>
      </c>
    </row>
    <row r="703" spans="1:6" ht="18" customHeight="1" x14ac:dyDescent="0.25">
      <c r="A703" s="113" t="s">
        <v>425</v>
      </c>
      <c r="B703" s="107" t="s">
        <v>428</v>
      </c>
      <c r="C703" s="107" t="s">
        <v>426</v>
      </c>
      <c r="D703" s="108">
        <v>171.7</v>
      </c>
      <c r="E703" s="108">
        <v>178</v>
      </c>
      <c r="F703" s="108">
        <v>184.6</v>
      </c>
    </row>
    <row r="704" spans="1:6" ht="58.5" customHeight="1" x14ac:dyDescent="0.25">
      <c r="A704" s="113" t="s">
        <v>741</v>
      </c>
      <c r="B704" s="107" t="s">
        <v>106</v>
      </c>
      <c r="C704" s="107" t="s">
        <v>58</v>
      </c>
      <c r="D704" s="108">
        <f t="shared" ref="D704:F705" si="107">D705</f>
        <v>1.3</v>
      </c>
      <c r="E704" s="108">
        <f t="shared" si="107"/>
        <v>1.3</v>
      </c>
      <c r="F704" s="108">
        <f t="shared" si="107"/>
        <v>1.3</v>
      </c>
    </row>
    <row r="705" spans="1:6" ht="67.5" customHeight="1" x14ac:dyDescent="0.25">
      <c r="A705" s="113" t="s">
        <v>67</v>
      </c>
      <c r="B705" s="107" t="s">
        <v>106</v>
      </c>
      <c r="C705" s="107" t="s">
        <v>68</v>
      </c>
      <c r="D705" s="108">
        <f t="shared" si="107"/>
        <v>1.3</v>
      </c>
      <c r="E705" s="108">
        <f t="shared" si="107"/>
        <v>1.3</v>
      </c>
      <c r="F705" s="108">
        <f t="shared" si="107"/>
        <v>1.3</v>
      </c>
    </row>
    <row r="706" spans="1:6" ht="27.75" customHeight="1" x14ac:dyDescent="0.25">
      <c r="A706" s="113" t="s">
        <v>69</v>
      </c>
      <c r="B706" s="107" t="s">
        <v>106</v>
      </c>
      <c r="C706" s="107" t="s">
        <v>70</v>
      </c>
      <c r="D706" s="108">
        <v>1.3</v>
      </c>
      <c r="E706" s="108">
        <v>1.3</v>
      </c>
      <c r="F706" s="108">
        <v>1.3</v>
      </c>
    </row>
    <row r="707" spans="1:6" ht="31.5" customHeight="1" x14ac:dyDescent="0.25">
      <c r="A707" s="113" t="s">
        <v>230</v>
      </c>
      <c r="B707" s="107" t="s">
        <v>231</v>
      </c>
      <c r="C707" s="107" t="s">
        <v>58</v>
      </c>
      <c r="D707" s="108">
        <f t="shared" ref="D707:F708" si="108">D708</f>
        <v>48.7</v>
      </c>
      <c r="E707" s="108">
        <f t="shared" si="108"/>
        <v>48.7</v>
      </c>
      <c r="F707" s="108">
        <f t="shared" si="108"/>
        <v>48.7</v>
      </c>
    </row>
    <row r="708" spans="1:6" ht="33" customHeight="1" x14ac:dyDescent="0.25">
      <c r="A708" s="113" t="s">
        <v>77</v>
      </c>
      <c r="B708" s="107" t="s">
        <v>231</v>
      </c>
      <c r="C708" s="107" t="s">
        <v>78</v>
      </c>
      <c r="D708" s="108">
        <f t="shared" si="108"/>
        <v>48.7</v>
      </c>
      <c r="E708" s="108">
        <f t="shared" si="108"/>
        <v>48.7</v>
      </c>
      <c r="F708" s="108">
        <f t="shared" si="108"/>
        <v>48.7</v>
      </c>
    </row>
    <row r="709" spans="1:6" ht="30" customHeight="1" x14ac:dyDescent="0.25">
      <c r="A709" s="113" t="s">
        <v>79</v>
      </c>
      <c r="B709" s="107" t="s">
        <v>231</v>
      </c>
      <c r="C709" s="107" t="s">
        <v>80</v>
      </c>
      <c r="D709" s="108">
        <v>48.7</v>
      </c>
      <c r="E709" s="108">
        <v>48.7</v>
      </c>
      <c r="F709" s="108">
        <v>48.7</v>
      </c>
    </row>
    <row r="710" spans="1:6" ht="31.5" customHeight="1" x14ac:dyDescent="0.25">
      <c r="A710" s="113" t="s">
        <v>186</v>
      </c>
      <c r="B710" s="107" t="s">
        <v>187</v>
      </c>
      <c r="C710" s="107" t="s">
        <v>58</v>
      </c>
      <c r="D710" s="108">
        <f>D711+D725+D719+D722+D716</f>
        <v>5434.8</v>
      </c>
      <c r="E710" s="108">
        <f>E711+E725</f>
        <v>4564.8</v>
      </c>
      <c r="F710" s="108">
        <f>F711+F719+F722+F725</f>
        <v>3373</v>
      </c>
    </row>
    <row r="711" spans="1:6" ht="28.5" customHeight="1" x14ac:dyDescent="0.25">
      <c r="A711" s="113" t="s">
        <v>190</v>
      </c>
      <c r="B711" s="107" t="s">
        <v>191</v>
      </c>
      <c r="C711" s="107" t="s">
        <v>58</v>
      </c>
      <c r="D711" s="108">
        <f>D712+D714</f>
        <v>5082.1000000000004</v>
      </c>
      <c r="E711" s="108">
        <f>E712+E714</f>
        <v>4068.8</v>
      </c>
      <c r="F711" s="108">
        <f>F712+F714</f>
        <v>3073</v>
      </c>
    </row>
    <row r="712" spans="1:6" ht="74.25" customHeight="1" x14ac:dyDescent="0.25">
      <c r="A712" s="113" t="s">
        <v>67</v>
      </c>
      <c r="B712" s="107" t="s">
        <v>191</v>
      </c>
      <c r="C712" s="107" t="s">
        <v>68</v>
      </c>
      <c r="D712" s="108">
        <f>D713</f>
        <v>2556.2000000000003</v>
      </c>
      <c r="E712" s="108">
        <f>E713</f>
        <v>2600</v>
      </c>
      <c r="F712" s="108">
        <f>F713</f>
        <v>2600</v>
      </c>
    </row>
    <row r="713" spans="1:6" ht="14.25" customHeight="1" x14ac:dyDescent="0.25">
      <c r="A713" s="113" t="s">
        <v>192</v>
      </c>
      <c r="B713" s="107" t="s">
        <v>191</v>
      </c>
      <c r="C713" s="107" t="s">
        <v>193</v>
      </c>
      <c r="D713" s="108">
        <f>2545.4+8.3+2.5</f>
        <v>2556.2000000000003</v>
      </c>
      <c r="E713" s="108">
        <v>2600</v>
      </c>
      <c r="F713" s="108">
        <v>2600</v>
      </c>
    </row>
    <row r="714" spans="1:6" ht="31.5" customHeight="1" x14ac:dyDescent="0.25">
      <c r="A714" s="113" t="s">
        <v>77</v>
      </c>
      <c r="B714" s="107" t="s">
        <v>191</v>
      </c>
      <c r="C714" s="107" t="s">
        <v>78</v>
      </c>
      <c r="D714" s="108">
        <f>D715</f>
        <v>2525.9</v>
      </c>
      <c r="E714" s="108">
        <f>E715</f>
        <v>1468.8</v>
      </c>
      <c r="F714" s="108">
        <f>F715</f>
        <v>473</v>
      </c>
    </row>
    <row r="715" spans="1:6" ht="27" customHeight="1" x14ac:dyDescent="0.25">
      <c r="A715" s="113" t="s">
        <v>208</v>
      </c>
      <c r="B715" s="107" t="s">
        <v>191</v>
      </c>
      <c r="C715" s="107" t="s">
        <v>80</v>
      </c>
      <c r="D715" s="108">
        <v>2525.9</v>
      </c>
      <c r="E715" s="108">
        <f>1757.3-288.5</f>
        <v>1468.8</v>
      </c>
      <c r="F715" s="108">
        <v>473</v>
      </c>
    </row>
    <row r="716" spans="1:6" ht="42" hidden="1" customHeight="1" x14ac:dyDescent="0.25">
      <c r="A716" s="113" t="s">
        <v>642</v>
      </c>
      <c r="B716" s="107" t="s">
        <v>646</v>
      </c>
      <c r="C716" s="107" t="s">
        <v>58</v>
      </c>
      <c r="D716" s="108">
        <f>D717</f>
        <v>0</v>
      </c>
      <c r="E716" s="108">
        <v>0</v>
      </c>
      <c r="F716" s="108">
        <v>0</v>
      </c>
    </row>
    <row r="717" spans="1:6" ht="18.75" hidden="1" customHeight="1" x14ac:dyDescent="0.25">
      <c r="A717" s="113" t="s">
        <v>81</v>
      </c>
      <c r="B717" s="107" t="s">
        <v>646</v>
      </c>
      <c r="C717" s="107" t="s">
        <v>82</v>
      </c>
      <c r="D717" s="108">
        <f>D718</f>
        <v>0</v>
      </c>
      <c r="E717" s="108">
        <v>0</v>
      </c>
      <c r="F717" s="108">
        <v>0</v>
      </c>
    </row>
    <row r="718" spans="1:6" ht="20.25" hidden="1" customHeight="1" x14ac:dyDescent="0.25">
      <c r="A718" s="113" t="s">
        <v>83</v>
      </c>
      <c r="B718" s="107" t="s">
        <v>646</v>
      </c>
      <c r="C718" s="107" t="s">
        <v>84</v>
      </c>
      <c r="D718" s="108">
        <v>0</v>
      </c>
      <c r="E718" s="108">
        <v>0</v>
      </c>
      <c r="F718" s="108">
        <v>0</v>
      </c>
    </row>
    <row r="719" spans="1:6" ht="27" hidden="1" customHeight="1" x14ac:dyDescent="0.25">
      <c r="A719" s="113" t="s">
        <v>644</v>
      </c>
      <c r="B719" s="107" t="s">
        <v>645</v>
      </c>
      <c r="C719" s="107" t="s">
        <v>58</v>
      </c>
      <c r="D719" s="108">
        <f>D720</f>
        <v>0</v>
      </c>
      <c r="E719" s="108">
        <f t="shared" ref="E719:F720" si="109">E720</f>
        <v>0</v>
      </c>
      <c r="F719" s="108">
        <f t="shared" si="109"/>
        <v>0</v>
      </c>
    </row>
    <row r="720" spans="1:6" ht="69" hidden="1" customHeight="1" x14ac:dyDescent="0.25">
      <c r="A720" s="113" t="s">
        <v>67</v>
      </c>
      <c r="B720" s="107" t="s">
        <v>645</v>
      </c>
      <c r="C720" s="107" t="s">
        <v>68</v>
      </c>
      <c r="D720" s="108">
        <f>D721</f>
        <v>0</v>
      </c>
      <c r="E720" s="108">
        <f t="shared" si="109"/>
        <v>0</v>
      </c>
      <c r="F720" s="108">
        <f t="shared" si="109"/>
        <v>0</v>
      </c>
    </row>
    <row r="721" spans="1:6" ht="27" hidden="1" customHeight="1" x14ac:dyDescent="0.25">
      <c r="A721" s="113" t="s">
        <v>192</v>
      </c>
      <c r="B721" s="107" t="s">
        <v>645</v>
      </c>
      <c r="C721" s="107" t="s">
        <v>193</v>
      </c>
      <c r="D721" s="108">
        <f>204.5-157.1-47.4</f>
        <v>0</v>
      </c>
      <c r="E721" s="108">
        <v>0</v>
      </c>
      <c r="F721" s="108">
        <v>0</v>
      </c>
    </row>
    <row r="722" spans="1:6" ht="44.25" hidden="1" customHeight="1" x14ac:dyDescent="0.25">
      <c r="A722" s="113" t="s">
        <v>647</v>
      </c>
      <c r="B722" s="107" t="s">
        <v>648</v>
      </c>
      <c r="C722" s="107" t="s">
        <v>58</v>
      </c>
      <c r="D722" s="108">
        <f>D723</f>
        <v>0</v>
      </c>
      <c r="E722" s="108">
        <f t="shared" ref="E722:F723" si="110">E723</f>
        <v>0</v>
      </c>
      <c r="F722" s="108">
        <f t="shared" si="110"/>
        <v>0</v>
      </c>
    </row>
    <row r="723" spans="1:6" ht="66.75" hidden="1" customHeight="1" x14ac:dyDescent="0.25">
      <c r="A723" s="113" t="s">
        <v>67</v>
      </c>
      <c r="B723" s="107" t="s">
        <v>648</v>
      </c>
      <c r="C723" s="107" t="s">
        <v>68</v>
      </c>
      <c r="D723" s="108">
        <f>D724</f>
        <v>0</v>
      </c>
      <c r="E723" s="108">
        <f t="shared" si="110"/>
        <v>0</v>
      </c>
      <c r="F723" s="108">
        <f t="shared" si="110"/>
        <v>0</v>
      </c>
    </row>
    <row r="724" spans="1:6" ht="27" hidden="1" customHeight="1" x14ac:dyDescent="0.25">
      <c r="A724" s="113" t="s">
        <v>192</v>
      </c>
      <c r="B724" s="107" t="s">
        <v>648</v>
      </c>
      <c r="C724" s="107" t="s">
        <v>193</v>
      </c>
      <c r="D724" s="108">
        <f>10.8-8.3-2.5</f>
        <v>0</v>
      </c>
      <c r="E724" s="108">
        <v>0</v>
      </c>
      <c r="F724" s="108">
        <v>0</v>
      </c>
    </row>
    <row r="725" spans="1:6" ht="57" customHeight="1" x14ac:dyDescent="0.25">
      <c r="A725" s="113" t="s">
        <v>188</v>
      </c>
      <c r="B725" s="107" t="s">
        <v>189</v>
      </c>
      <c r="C725" s="107" t="s">
        <v>58</v>
      </c>
      <c r="D725" s="108">
        <f t="shared" ref="D725:F726" si="111">D726</f>
        <v>352.7</v>
      </c>
      <c r="E725" s="108">
        <f>E726</f>
        <v>496</v>
      </c>
      <c r="F725" s="108">
        <f>F726</f>
        <v>300</v>
      </c>
    </row>
    <row r="726" spans="1:6" ht="16.5" customHeight="1" x14ac:dyDescent="0.25">
      <c r="A726" s="113" t="s">
        <v>81</v>
      </c>
      <c r="B726" s="107" t="s">
        <v>189</v>
      </c>
      <c r="C726" s="107" t="s">
        <v>82</v>
      </c>
      <c r="D726" s="108">
        <f t="shared" si="111"/>
        <v>352.7</v>
      </c>
      <c r="E726" s="108">
        <f t="shared" si="111"/>
        <v>496</v>
      </c>
      <c r="F726" s="108">
        <f t="shared" si="111"/>
        <v>300</v>
      </c>
    </row>
    <row r="727" spans="1:6" ht="18" customHeight="1" x14ac:dyDescent="0.25">
      <c r="A727" s="113" t="s">
        <v>83</v>
      </c>
      <c r="B727" s="107" t="s">
        <v>189</v>
      </c>
      <c r="C727" s="107" t="s">
        <v>84</v>
      </c>
      <c r="D727" s="108">
        <f>357.2-4.5</f>
        <v>352.7</v>
      </c>
      <c r="E727" s="108">
        <v>496</v>
      </c>
      <c r="F727" s="108">
        <v>300</v>
      </c>
    </row>
    <row r="728" spans="1:6" ht="17.25" hidden="1" customHeight="1" x14ac:dyDescent="0.25">
      <c r="A728" s="113" t="s">
        <v>468</v>
      </c>
      <c r="B728" s="107" t="s">
        <v>469</v>
      </c>
      <c r="C728" s="107" t="s">
        <v>58</v>
      </c>
      <c r="D728" s="108">
        <f t="shared" ref="D728:F729" si="112">D729</f>
        <v>0</v>
      </c>
      <c r="E728" s="108">
        <f t="shared" si="112"/>
        <v>0</v>
      </c>
      <c r="F728" s="108">
        <f t="shared" si="112"/>
        <v>0</v>
      </c>
    </row>
    <row r="729" spans="1:6" ht="27" hidden="1" customHeight="1" x14ac:dyDescent="0.25">
      <c r="A729" s="113" t="s">
        <v>470</v>
      </c>
      <c r="B729" s="107" t="s">
        <v>471</v>
      </c>
      <c r="C729" s="107" t="s">
        <v>58</v>
      </c>
      <c r="D729" s="108">
        <f t="shared" si="112"/>
        <v>0</v>
      </c>
      <c r="E729" s="108">
        <f t="shared" si="112"/>
        <v>0</v>
      </c>
      <c r="F729" s="108">
        <f t="shared" si="112"/>
        <v>0</v>
      </c>
    </row>
    <row r="730" spans="1:6" ht="15" hidden="1" customHeight="1" x14ac:dyDescent="0.25">
      <c r="A730" s="113" t="s">
        <v>472</v>
      </c>
      <c r="B730" s="107" t="s">
        <v>471</v>
      </c>
      <c r="C730" s="107" t="s">
        <v>473</v>
      </c>
      <c r="D730" s="108"/>
      <c r="E730" s="108"/>
      <c r="F730" s="108"/>
    </row>
    <row r="731" spans="1:6" ht="15" hidden="1" customHeight="1" x14ac:dyDescent="0.25">
      <c r="A731" s="113" t="s">
        <v>114</v>
      </c>
      <c r="B731" s="107" t="s">
        <v>115</v>
      </c>
      <c r="C731" s="107" t="s">
        <v>58</v>
      </c>
      <c r="D731" s="108">
        <f>D732</f>
        <v>0</v>
      </c>
      <c r="E731" s="108">
        <f t="shared" ref="E731:F733" si="113">E732</f>
        <v>0</v>
      </c>
      <c r="F731" s="108">
        <f t="shared" si="113"/>
        <v>0</v>
      </c>
    </row>
    <row r="732" spans="1:6" ht="32.25" hidden="1" customHeight="1" x14ac:dyDescent="0.25">
      <c r="A732" s="113" t="s">
        <v>116</v>
      </c>
      <c r="B732" s="107" t="s">
        <v>117</v>
      </c>
      <c r="C732" s="107" t="s">
        <v>58</v>
      </c>
      <c r="D732" s="108">
        <f>D733</f>
        <v>0</v>
      </c>
      <c r="E732" s="108">
        <f t="shared" si="113"/>
        <v>0</v>
      </c>
      <c r="F732" s="108">
        <f t="shared" si="113"/>
        <v>0</v>
      </c>
    </row>
    <row r="733" spans="1:6" ht="31.5" hidden="1" customHeight="1" x14ac:dyDescent="0.25">
      <c r="A733" s="113" t="s">
        <v>77</v>
      </c>
      <c r="B733" s="107" t="s">
        <v>117</v>
      </c>
      <c r="C733" s="107" t="s">
        <v>78</v>
      </c>
      <c r="D733" s="108">
        <f>D734</f>
        <v>0</v>
      </c>
      <c r="E733" s="108">
        <f t="shared" si="113"/>
        <v>0</v>
      </c>
      <c r="F733" s="108">
        <f t="shared" si="113"/>
        <v>0</v>
      </c>
    </row>
    <row r="734" spans="1:6" ht="33" hidden="1" customHeight="1" x14ac:dyDescent="0.25">
      <c r="A734" s="113" t="s">
        <v>79</v>
      </c>
      <c r="B734" s="107" t="s">
        <v>117</v>
      </c>
      <c r="C734" s="107" t="s">
        <v>80</v>
      </c>
      <c r="D734" s="108"/>
      <c r="E734" s="108"/>
      <c r="F734" s="108"/>
    </row>
    <row r="735" spans="1:6" ht="16.5" customHeight="1" x14ac:dyDescent="0.25">
      <c r="A735" s="113" t="s">
        <v>120</v>
      </c>
      <c r="B735" s="107" t="s">
        <v>121</v>
      </c>
      <c r="C735" s="107" t="s">
        <v>58</v>
      </c>
      <c r="D735" s="108">
        <f>D736</f>
        <v>99</v>
      </c>
      <c r="E735" s="108">
        <f>E736</f>
        <v>99</v>
      </c>
      <c r="F735" s="108">
        <f>F736</f>
        <v>99</v>
      </c>
    </row>
    <row r="736" spans="1:6" ht="18" customHeight="1" x14ac:dyDescent="0.25">
      <c r="A736" s="113" t="s">
        <v>122</v>
      </c>
      <c r="B736" s="107" t="s">
        <v>123</v>
      </c>
      <c r="C736" s="107" t="s">
        <v>58</v>
      </c>
      <c r="D736" s="108">
        <f t="shared" ref="D736:F738" si="114">D737</f>
        <v>99</v>
      </c>
      <c r="E736" s="108">
        <f t="shared" si="114"/>
        <v>99</v>
      </c>
      <c r="F736" s="108">
        <f t="shared" si="114"/>
        <v>99</v>
      </c>
    </row>
    <row r="737" spans="1:6" ht="32.25" customHeight="1" x14ac:dyDescent="0.25">
      <c r="A737" s="113" t="s">
        <v>124</v>
      </c>
      <c r="B737" s="107" t="s">
        <v>125</v>
      </c>
      <c r="C737" s="107" t="s">
        <v>58</v>
      </c>
      <c r="D737" s="108">
        <f t="shared" si="114"/>
        <v>99</v>
      </c>
      <c r="E737" s="108">
        <f t="shared" si="114"/>
        <v>99</v>
      </c>
      <c r="F737" s="108">
        <f t="shared" si="114"/>
        <v>99</v>
      </c>
    </row>
    <row r="738" spans="1:6" ht="16.5" customHeight="1" x14ac:dyDescent="0.25">
      <c r="A738" s="113" t="s">
        <v>81</v>
      </c>
      <c r="B738" s="107" t="s">
        <v>125</v>
      </c>
      <c r="C738" s="107" t="s">
        <v>82</v>
      </c>
      <c r="D738" s="108">
        <f t="shared" si="114"/>
        <v>99</v>
      </c>
      <c r="E738" s="108">
        <f t="shared" si="114"/>
        <v>99</v>
      </c>
      <c r="F738" s="108">
        <f t="shared" si="114"/>
        <v>99</v>
      </c>
    </row>
    <row r="739" spans="1:6" ht="15.75" customHeight="1" x14ac:dyDescent="0.25">
      <c r="A739" s="113" t="s">
        <v>126</v>
      </c>
      <c r="B739" s="107" t="s">
        <v>125</v>
      </c>
      <c r="C739" s="107" t="s">
        <v>127</v>
      </c>
      <c r="D739" s="108">
        <v>99</v>
      </c>
      <c r="E739" s="108">
        <v>99</v>
      </c>
      <c r="F739" s="108">
        <v>99</v>
      </c>
    </row>
    <row r="740" spans="1:6" ht="26.25" hidden="1" x14ac:dyDescent="0.25">
      <c r="A740" s="113" t="s">
        <v>61</v>
      </c>
      <c r="B740" s="107" t="s">
        <v>486</v>
      </c>
      <c r="C740" s="107" t="s">
        <v>58</v>
      </c>
      <c r="D740" s="108">
        <f t="shared" ref="D740:F743" si="115">D741</f>
        <v>0</v>
      </c>
      <c r="E740" s="108">
        <f t="shared" si="115"/>
        <v>0</v>
      </c>
      <c r="F740" s="108">
        <f t="shared" si="115"/>
        <v>0</v>
      </c>
    </row>
    <row r="741" spans="1:6" ht="13.5" hidden="1" customHeight="1" x14ac:dyDescent="0.25">
      <c r="A741" s="113" t="s">
        <v>63</v>
      </c>
      <c r="B741" s="107" t="s">
        <v>487</v>
      </c>
      <c r="C741" s="107" t="s">
        <v>58</v>
      </c>
      <c r="D741" s="108">
        <f t="shared" si="115"/>
        <v>0</v>
      </c>
      <c r="E741" s="108">
        <f t="shared" si="115"/>
        <v>0</v>
      </c>
      <c r="F741" s="108">
        <f t="shared" si="115"/>
        <v>0</v>
      </c>
    </row>
    <row r="742" spans="1:6" ht="39" hidden="1" x14ac:dyDescent="0.25">
      <c r="A742" s="113" t="s">
        <v>488</v>
      </c>
      <c r="B742" s="107" t="s">
        <v>489</v>
      </c>
      <c r="C742" s="107" t="s">
        <v>58</v>
      </c>
      <c r="D742" s="108">
        <f t="shared" si="115"/>
        <v>0</v>
      </c>
      <c r="E742" s="108">
        <f t="shared" si="115"/>
        <v>0</v>
      </c>
      <c r="F742" s="108">
        <f t="shared" si="115"/>
        <v>0</v>
      </c>
    </row>
    <row r="743" spans="1:6" ht="15" hidden="1" x14ac:dyDescent="0.25">
      <c r="A743" s="113" t="s">
        <v>81</v>
      </c>
      <c r="B743" s="107" t="s">
        <v>489</v>
      </c>
      <c r="C743" s="107" t="s">
        <v>82</v>
      </c>
      <c r="D743" s="108">
        <f t="shared" si="115"/>
        <v>0</v>
      </c>
      <c r="E743" s="108">
        <f t="shared" si="115"/>
        <v>0</v>
      </c>
      <c r="F743" s="108">
        <f t="shared" si="115"/>
        <v>0</v>
      </c>
    </row>
    <row r="744" spans="1:6" ht="15" hidden="1" x14ac:dyDescent="0.25">
      <c r="A744" s="120" t="s">
        <v>83</v>
      </c>
      <c r="B744" s="107" t="s">
        <v>489</v>
      </c>
      <c r="C744" s="107" t="s">
        <v>84</v>
      </c>
      <c r="D744" s="108">
        <v>0</v>
      </c>
      <c r="E744" s="108">
        <v>0</v>
      </c>
      <c r="F744" s="108">
        <v>0</v>
      </c>
    </row>
    <row r="745" spans="1:6" s="32" customFormat="1" ht="2.25" hidden="1" customHeight="1" x14ac:dyDescent="0.25">
      <c r="A745" s="113"/>
      <c r="B745" s="107"/>
      <c r="C745" s="107"/>
      <c r="D745" s="108" t="e">
        <f>#REF!/1000</f>
        <v>#REF!</v>
      </c>
      <c r="E745" s="108" t="e">
        <f>#REF!/1000</f>
        <v>#REF!</v>
      </c>
      <c r="F745" s="108" t="e">
        <f>#REF!/1000</f>
        <v>#REF!</v>
      </c>
    </row>
    <row r="746" spans="1:6" s="31" customFormat="1" ht="15" hidden="1" x14ac:dyDescent="0.25">
      <c r="A746" s="113" t="s">
        <v>433</v>
      </c>
      <c r="B746" s="107" t="s">
        <v>57</v>
      </c>
      <c r="C746" s="107" t="s">
        <v>58</v>
      </c>
      <c r="D746" s="108">
        <f t="shared" ref="D746:F749" si="116">D747</f>
        <v>0</v>
      </c>
      <c r="E746" s="108">
        <f t="shared" si="116"/>
        <v>0</v>
      </c>
      <c r="F746" s="108">
        <f t="shared" si="116"/>
        <v>0</v>
      </c>
    </row>
    <row r="747" spans="1:6" s="31" customFormat="1" ht="26.25" hidden="1" x14ac:dyDescent="0.25">
      <c r="A747" s="113" t="s">
        <v>289</v>
      </c>
      <c r="B747" s="107" t="s">
        <v>290</v>
      </c>
      <c r="C747" s="107" t="s">
        <v>58</v>
      </c>
      <c r="D747" s="108">
        <f t="shared" si="116"/>
        <v>0</v>
      </c>
      <c r="E747" s="108">
        <f t="shared" si="116"/>
        <v>0</v>
      </c>
      <c r="F747" s="108">
        <f t="shared" si="116"/>
        <v>0</v>
      </c>
    </row>
    <row r="748" spans="1:6" s="31" customFormat="1" ht="26.25" hidden="1" x14ac:dyDescent="0.25">
      <c r="A748" s="113" t="s">
        <v>434</v>
      </c>
      <c r="B748" s="107" t="s">
        <v>435</v>
      </c>
      <c r="C748" s="107" t="s">
        <v>58</v>
      </c>
      <c r="D748" s="108">
        <f t="shared" si="116"/>
        <v>0</v>
      </c>
      <c r="E748" s="108">
        <f t="shared" si="116"/>
        <v>0</v>
      </c>
      <c r="F748" s="108">
        <f t="shared" si="116"/>
        <v>0</v>
      </c>
    </row>
    <row r="749" spans="1:6" s="31" customFormat="1" ht="15" hidden="1" x14ac:dyDescent="0.25">
      <c r="A749" s="113" t="s">
        <v>432</v>
      </c>
      <c r="B749" s="107" t="s">
        <v>435</v>
      </c>
      <c r="C749" s="107" t="s">
        <v>424</v>
      </c>
      <c r="D749" s="108">
        <f t="shared" si="116"/>
        <v>0</v>
      </c>
      <c r="E749" s="108">
        <f t="shared" si="116"/>
        <v>0</v>
      </c>
      <c r="F749" s="108">
        <f t="shared" si="116"/>
        <v>0</v>
      </c>
    </row>
    <row r="750" spans="1:6" s="31" customFormat="1" ht="15.75" hidden="1" customHeight="1" x14ac:dyDescent="0.25">
      <c r="A750" s="113" t="s">
        <v>425</v>
      </c>
      <c r="B750" s="107" t="s">
        <v>435</v>
      </c>
      <c r="C750" s="107" t="s">
        <v>426</v>
      </c>
      <c r="D750" s="108">
        <v>0</v>
      </c>
      <c r="E750" s="108">
        <v>0</v>
      </c>
      <c r="F750" s="108">
        <v>0</v>
      </c>
    </row>
    <row r="751" spans="1:6" s="31" customFormat="1" ht="30.75" hidden="1" customHeight="1" x14ac:dyDescent="0.25">
      <c r="A751" s="122" t="s">
        <v>456</v>
      </c>
      <c r="B751" s="107" t="s">
        <v>457</v>
      </c>
      <c r="C751" s="107" t="s">
        <v>58</v>
      </c>
      <c r="D751" s="108">
        <f t="shared" ref="D751:F752" si="117">D752</f>
        <v>0</v>
      </c>
      <c r="E751" s="108">
        <f t="shared" si="117"/>
        <v>0</v>
      </c>
      <c r="F751" s="108">
        <f t="shared" si="117"/>
        <v>0</v>
      </c>
    </row>
    <row r="752" spans="1:6" s="31" customFormat="1" ht="26.25" hidden="1" x14ac:dyDescent="0.25">
      <c r="A752" s="113" t="s">
        <v>458</v>
      </c>
      <c r="B752" s="107" t="s">
        <v>457</v>
      </c>
      <c r="C752" s="107" t="s">
        <v>78</v>
      </c>
      <c r="D752" s="108">
        <f t="shared" si="117"/>
        <v>0</v>
      </c>
      <c r="E752" s="108">
        <f t="shared" si="117"/>
        <v>0</v>
      </c>
      <c r="F752" s="108">
        <f t="shared" si="117"/>
        <v>0</v>
      </c>
    </row>
    <row r="753" spans="1:7" s="31" customFormat="1" ht="26.25" hidden="1" x14ac:dyDescent="0.25">
      <c r="A753" s="113" t="s">
        <v>208</v>
      </c>
      <c r="B753" s="107" t="s">
        <v>457</v>
      </c>
      <c r="C753" s="107" t="s">
        <v>80</v>
      </c>
      <c r="D753" s="108">
        <v>0</v>
      </c>
      <c r="E753" s="108">
        <v>0</v>
      </c>
      <c r="F753" s="108">
        <v>0</v>
      </c>
    </row>
    <row r="754" spans="1:7" s="31" customFormat="1" ht="26.25" hidden="1" x14ac:dyDescent="0.25">
      <c r="A754" s="113" t="s">
        <v>459</v>
      </c>
      <c r="B754" s="107" t="s">
        <v>460</v>
      </c>
      <c r="C754" s="107" t="s">
        <v>58</v>
      </c>
      <c r="D754" s="108">
        <f t="shared" ref="D754:F755" si="118">D755</f>
        <v>0</v>
      </c>
      <c r="E754" s="108">
        <f t="shared" si="118"/>
        <v>0</v>
      </c>
      <c r="F754" s="108">
        <f t="shared" si="118"/>
        <v>0</v>
      </c>
    </row>
    <row r="755" spans="1:7" s="31" customFormat="1" ht="26.25" hidden="1" x14ac:dyDescent="0.25">
      <c r="A755" s="113" t="s">
        <v>458</v>
      </c>
      <c r="B755" s="107" t="s">
        <v>460</v>
      </c>
      <c r="C755" s="107" t="s">
        <v>78</v>
      </c>
      <c r="D755" s="108">
        <f t="shared" si="118"/>
        <v>0</v>
      </c>
      <c r="E755" s="108">
        <f t="shared" si="118"/>
        <v>0</v>
      </c>
      <c r="F755" s="108">
        <f t="shared" si="118"/>
        <v>0</v>
      </c>
    </row>
    <row r="756" spans="1:7" s="31" customFormat="1" ht="26.25" hidden="1" x14ac:dyDescent="0.25">
      <c r="A756" s="113" t="s">
        <v>208</v>
      </c>
      <c r="B756" s="107" t="s">
        <v>460</v>
      </c>
      <c r="C756" s="107" t="s">
        <v>80</v>
      </c>
      <c r="D756" s="108">
        <v>0</v>
      </c>
      <c r="E756" s="108">
        <v>0</v>
      </c>
      <c r="F756" s="108">
        <v>0</v>
      </c>
    </row>
    <row r="757" spans="1:7" ht="39" hidden="1" x14ac:dyDescent="0.25">
      <c r="A757" s="113" t="s">
        <v>461</v>
      </c>
      <c r="B757" s="107" t="s">
        <v>462</v>
      </c>
      <c r="C757" s="107" t="s">
        <v>58</v>
      </c>
      <c r="D757" s="108">
        <f t="shared" ref="D757:F759" si="119">D758</f>
        <v>0</v>
      </c>
      <c r="E757" s="108">
        <f t="shared" si="119"/>
        <v>0</v>
      </c>
      <c r="F757" s="108">
        <f t="shared" si="119"/>
        <v>0</v>
      </c>
    </row>
    <row r="758" spans="1:7" ht="26.25" hidden="1" x14ac:dyDescent="0.25">
      <c r="A758" s="113" t="s">
        <v>463</v>
      </c>
      <c r="B758" s="107" t="s">
        <v>462</v>
      </c>
      <c r="C758" s="107" t="s">
        <v>58</v>
      </c>
      <c r="D758" s="108">
        <f t="shared" si="119"/>
        <v>0</v>
      </c>
      <c r="E758" s="108">
        <f t="shared" si="119"/>
        <v>0</v>
      </c>
      <c r="F758" s="108">
        <f t="shared" si="119"/>
        <v>0</v>
      </c>
    </row>
    <row r="759" spans="1:7" ht="64.5" hidden="1" x14ac:dyDescent="0.25">
      <c r="A759" s="113" t="s">
        <v>67</v>
      </c>
      <c r="B759" s="107" t="s">
        <v>462</v>
      </c>
      <c r="C759" s="107" t="s">
        <v>68</v>
      </c>
      <c r="D759" s="108">
        <f t="shared" si="119"/>
        <v>0</v>
      </c>
      <c r="E759" s="108">
        <f t="shared" si="119"/>
        <v>0</v>
      </c>
      <c r="F759" s="108">
        <f t="shared" si="119"/>
        <v>0</v>
      </c>
    </row>
    <row r="760" spans="1:7" ht="15" hidden="1" x14ac:dyDescent="0.25">
      <c r="A760" s="113" t="s">
        <v>464</v>
      </c>
      <c r="B760" s="107" t="s">
        <v>462</v>
      </c>
      <c r="C760" s="107" t="s">
        <v>193</v>
      </c>
      <c r="D760" s="108">
        <f>30-30</f>
        <v>0</v>
      </c>
      <c r="E760" s="108">
        <f>30-30</f>
        <v>0</v>
      </c>
      <c r="F760" s="108">
        <f>30-30</f>
        <v>0</v>
      </c>
    </row>
    <row r="761" spans="1:7" ht="51.75" hidden="1" x14ac:dyDescent="0.25">
      <c r="A761" s="113" t="s">
        <v>465</v>
      </c>
      <c r="B761" s="107" t="s">
        <v>381</v>
      </c>
      <c r="C761" s="107" t="s">
        <v>58</v>
      </c>
      <c r="D761" s="108">
        <f t="shared" ref="D761:F762" si="120">D762</f>
        <v>0</v>
      </c>
      <c r="E761" s="108">
        <f t="shared" si="120"/>
        <v>0</v>
      </c>
      <c r="F761" s="108">
        <f t="shared" si="120"/>
        <v>0</v>
      </c>
    </row>
    <row r="762" spans="1:7" ht="26.25" hidden="1" x14ac:dyDescent="0.25">
      <c r="A762" s="113" t="s">
        <v>458</v>
      </c>
      <c r="B762" s="107" t="s">
        <v>381</v>
      </c>
      <c r="C762" s="107" t="s">
        <v>78</v>
      </c>
      <c r="D762" s="108">
        <f t="shared" si="120"/>
        <v>0</v>
      </c>
      <c r="E762" s="108">
        <f t="shared" si="120"/>
        <v>0</v>
      </c>
      <c r="F762" s="108">
        <f t="shared" si="120"/>
        <v>0</v>
      </c>
    </row>
    <row r="763" spans="1:7" ht="26.25" hidden="1" x14ac:dyDescent="0.25">
      <c r="A763" s="113" t="s">
        <v>208</v>
      </c>
      <c r="B763" s="107" t="s">
        <v>381</v>
      </c>
      <c r="C763" s="107" t="s">
        <v>80</v>
      </c>
      <c r="D763" s="108">
        <v>0</v>
      </c>
      <c r="E763" s="108">
        <v>0</v>
      </c>
      <c r="F763" s="108">
        <v>0</v>
      </c>
    </row>
    <row r="764" spans="1:7" ht="15" hidden="1" x14ac:dyDescent="0.25">
      <c r="A764" s="113"/>
      <c r="B764" s="107"/>
      <c r="C764" s="107"/>
      <c r="D764" s="108"/>
      <c r="E764" s="108"/>
      <c r="F764" s="108"/>
    </row>
    <row r="765" spans="1:7" s="34" customFormat="1" ht="15.75" x14ac:dyDescent="0.25">
      <c r="A765" s="113" t="s">
        <v>474</v>
      </c>
      <c r="B765" s="130"/>
      <c r="C765" s="130"/>
      <c r="D765" s="108">
        <f>D17+D30+D42+D51+D59+D68+D86+D120+D143+D175+D208+D257+D296+D367+D379+D413+D439+D471+D492+D613+D626+D710+D735+D513+D286+D604</f>
        <v>100056.10000000002</v>
      </c>
      <c r="E765" s="108">
        <f>E30+E59+E86+E120+E143+E208+E257+E367+E379+E413+E439+E471+E513+E528+E548+E575+E596+E613</f>
        <v>84419.4</v>
      </c>
      <c r="F765" s="108">
        <f>F30+F59+F143+F208+F257+F367+F522+F528+F540+F548+F552+F565+F575+F581+F596+F600+F613</f>
        <v>69766.2</v>
      </c>
      <c r="G765" s="49"/>
    </row>
    <row r="766" spans="1:7" x14ac:dyDescent="0.2">
      <c r="A766" s="35"/>
      <c r="B766" s="36"/>
      <c r="C766" s="36"/>
      <c r="D766" s="36"/>
      <c r="E766" s="36"/>
      <c r="F766" s="36"/>
    </row>
    <row r="767" spans="1:7" x14ac:dyDescent="0.2">
      <c r="A767" s="35"/>
      <c r="B767" s="36"/>
      <c r="C767" s="36"/>
      <c r="D767" s="38"/>
      <c r="E767" s="38"/>
      <c r="F767" s="38"/>
    </row>
    <row r="768" spans="1:7" x14ac:dyDescent="0.2">
      <c r="A768" s="35"/>
      <c r="B768" s="36"/>
      <c r="C768" s="36"/>
      <c r="D768" s="36"/>
      <c r="E768" s="36"/>
      <c r="F768" s="36"/>
    </row>
    <row r="769" spans="1:6" x14ac:dyDescent="0.2">
      <c r="A769" s="35"/>
      <c r="B769" s="36"/>
      <c r="C769" s="36"/>
      <c r="D769" s="36"/>
      <c r="E769" s="36"/>
      <c r="F769" s="36"/>
    </row>
    <row r="770" spans="1:6" x14ac:dyDescent="0.2">
      <c r="A770" s="35"/>
      <c r="B770" s="36"/>
      <c r="C770" s="36"/>
      <c r="D770" s="36"/>
    </row>
    <row r="771" spans="1:6" x14ac:dyDescent="0.2">
      <c r="A771" s="35"/>
      <c r="B771" s="36"/>
      <c r="C771" s="36"/>
      <c r="D771" s="36"/>
    </row>
    <row r="772" spans="1:6" x14ac:dyDescent="0.2">
      <c r="A772" s="35"/>
      <c r="B772" s="36"/>
      <c r="C772" s="36"/>
      <c r="D772" s="36"/>
    </row>
    <row r="773" spans="1:6" x14ac:dyDescent="0.2">
      <c r="A773" s="35"/>
      <c r="B773" s="36"/>
      <c r="C773" s="36"/>
      <c r="D773" s="36"/>
    </row>
    <row r="774" spans="1:6" x14ac:dyDescent="0.2">
      <c r="A774" s="35"/>
      <c r="B774" s="36"/>
      <c r="C774" s="36"/>
      <c r="D774" s="36"/>
    </row>
    <row r="775" spans="1:6" x14ac:dyDescent="0.2">
      <c r="A775" s="35"/>
      <c r="B775" s="36"/>
      <c r="C775" s="36"/>
      <c r="D775" s="36"/>
    </row>
    <row r="776" spans="1:6" x14ac:dyDescent="0.2">
      <c r="A776" s="35"/>
      <c r="B776" s="36"/>
      <c r="C776" s="36"/>
      <c r="D776" s="36"/>
    </row>
    <row r="777" spans="1:6" x14ac:dyDescent="0.2">
      <c r="A777" s="35"/>
      <c r="B777" s="36"/>
      <c r="C777" s="36"/>
      <c r="D777" s="36"/>
    </row>
    <row r="778" spans="1:6" x14ac:dyDescent="0.2">
      <c r="A778" s="35"/>
      <c r="B778" s="36"/>
      <c r="C778" s="36"/>
      <c r="D778" s="36"/>
    </row>
    <row r="779" spans="1:6" x14ac:dyDescent="0.2">
      <c r="A779" s="35"/>
      <c r="B779" s="36"/>
      <c r="C779" s="36"/>
      <c r="D779" s="36"/>
    </row>
    <row r="780" spans="1:6" x14ac:dyDescent="0.2">
      <c r="A780" s="35"/>
      <c r="B780" s="36"/>
      <c r="C780" s="36"/>
      <c r="D780" s="36"/>
    </row>
    <row r="781" spans="1:6" x14ac:dyDescent="0.2">
      <c r="A781" s="35"/>
      <c r="B781" s="36"/>
      <c r="C781" s="36"/>
      <c r="D781" s="36"/>
    </row>
    <row r="782" spans="1:6" x14ac:dyDescent="0.2">
      <c r="A782" s="35"/>
      <c r="B782" s="36"/>
      <c r="C782" s="36"/>
      <c r="D782" s="36"/>
    </row>
    <row r="783" spans="1:6" x14ac:dyDescent="0.2">
      <c r="A783" s="35"/>
      <c r="B783" s="36"/>
      <c r="C783" s="36"/>
      <c r="D783" s="36"/>
    </row>
    <row r="784" spans="1:6" x14ac:dyDescent="0.2">
      <c r="A784" s="35"/>
      <c r="B784" s="36"/>
      <c r="C784" s="36"/>
      <c r="D784" s="36"/>
    </row>
    <row r="785" spans="1:4" x14ac:dyDescent="0.2">
      <c r="A785" s="35"/>
      <c r="B785" s="36"/>
      <c r="C785" s="36"/>
      <c r="D785" s="36"/>
    </row>
    <row r="786" spans="1:4" x14ac:dyDescent="0.2">
      <c r="A786" s="35"/>
      <c r="B786" s="36"/>
      <c r="C786" s="36"/>
      <c r="D786" s="36"/>
    </row>
    <row r="787" spans="1:4" x14ac:dyDescent="0.2">
      <c r="A787" s="35"/>
      <c r="B787" s="36"/>
      <c r="C787" s="36"/>
      <c r="D787" s="36"/>
    </row>
    <row r="788" spans="1:4" x14ac:dyDescent="0.2">
      <c r="A788" s="35"/>
      <c r="B788" s="36"/>
      <c r="C788" s="36"/>
      <c r="D788" s="36"/>
    </row>
    <row r="789" spans="1:4" x14ac:dyDescent="0.2">
      <c r="A789" s="35"/>
      <c r="B789" s="36"/>
      <c r="C789" s="36"/>
      <c r="D789" s="36"/>
    </row>
    <row r="790" spans="1:4" x14ac:dyDescent="0.2">
      <c r="A790" s="35"/>
      <c r="B790" s="36"/>
      <c r="C790" s="36"/>
      <c r="D790" s="36"/>
    </row>
    <row r="791" spans="1:4" x14ac:dyDescent="0.2">
      <c r="A791" s="35"/>
      <c r="B791" s="36"/>
      <c r="C791" s="36"/>
      <c r="D791" s="36"/>
    </row>
    <row r="792" spans="1:4" x14ac:dyDescent="0.2">
      <c r="A792" s="35"/>
      <c r="B792" s="36"/>
      <c r="C792" s="36"/>
      <c r="D792" s="36"/>
    </row>
    <row r="793" spans="1:4" x14ac:dyDescent="0.2">
      <c r="A793" s="35"/>
      <c r="B793" s="36"/>
      <c r="C793" s="36"/>
      <c r="D793" s="36"/>
    </row>
    <row r="794" spans="1:4" x14ac:dyDescent="0.2">
      <c r="A794" s="35"/>
      <c r="B794" s="36"/>
      <c r="C794" s="36"/>
      <c r="D794" s="36"/>
    </row>
    <row r="795" spans="1:4" x14ac:dyDescent="0.2">
      <c r="A795" s="35"/>
      <c r="B795" s="36"/>
      <c r="C795" s="36"/>
      <c r="D795" s="36"/>
    </row>
    <row r="796" spans="1:4" x14ac:dyDescent="0.2">
      <c r="A796" s="35"/>
      <c r="B796" s="36"/>
      <c r="C796" s="36"/>
      <c r="D796" s="36"/>
    </row>
    <row r="797" spans="1:4" x14ac:dyDescent="0.2">
      <c r="A797" s="35"/>
      <c r="B797" s="36"/>
      <c r="C797" s="36"/>
      <c r="D797" s="36"/>
    </row>
    <row r="798" spans="1:4" x14ac:dyDescent="0.2">
      <c r="A798" s="35"/>
      <c r="B798" s="36"/>
      <c r="C798" s="36"/>
      <c r="D798" s="36"/>
    </row>
    <row r="799" spans="1:4" x14ac:dyDescent="0.2">
      <c r="A799" s="35"/>
      <c r="B799" s="36"/>
      <c r="C799" s="36"/>
      <c r="D799" s="36"/>
    </row>
    <row r="800" spans="1:4" x14ac:dyDescent="0.2">
      <c r="A800" s="35"/>
      <c r="B800" s="36"/>
      <c r="C800" s="36"/>
      <c r="D800" s="36"/>
    </row>
    <row r="801" spans="1:4" x14ac:dyDescent="0.2">
      <c r="A801" s="35"/>
      <c r="B801" s="36"/>
      <c r="C801" s="36"/>
      <c r="D801" s="36"/>
    </row>
    <row r="802" spans="1:4" x14ac:dyDescent="0.2">
      <c r="A802" s="35"/>
      <c r="B802" s="36"/>
      <c r="C802" s="36"/>
      <c r="D802" s="36"/>
    </row>
    <row r="803" spans="1:4" x14ac:dyDescent="0.2">
      <c r="A803" s="35"/>
      <c r="B803" s="36"/>
      <c r="C803" s="36"/>
      <c r="D803" s="36"/>
    </row>
    <row r="804" spans="1:4" x14ac:dyDescent="0.2">
      <c r="A804" s="35"/>
      <c r="B804" s="36"/>
      <c r="C804" s="36"/>
      <c r="D804" s="36"/>
    </row>
    <row r="805" spans="1:4" x14ac:dyDescent="0.2">
      <c r="A805" s="35"/>
      <c r="B805" s="36"/>
      <c r="C805" s="36"/>
      <c r="D805" s="36"/>
    </row>
    <row r="806" spans="1:4" x14ac:dyDescent="0.2">
      <c r="A806" s="35"/>
      <c r="B806" s="36"/>
      <c r="C806" s="36"/>
      <c r="D806" s="36"/>
    </row>
    <row r="807" spans="1:4" x14ac:dyDescent="0.2">
      <c r="A807" s="35"/>
      <c r="B807" s="36"/>
      <c r="C807" s="36"/>
      <c r="D807" s="36"/>
    </row>
    <row r="808" spans="1:4" x14ac:dyDescent="0.2">
      <c r="A808" s="35"/>
      <c r="B808" s="36"/>
      <c r="C808" s="36"/>
      <c r="D808" s="36"/>
    </row>
    <row r="809" spans="1:4" x14ac:dyDescent="0.2">
      <c r="A809" s="35"/>
      <c r="B809" s="36"/>
      <c r="C809" s="36"/>
      <c r="D809" s="36"/>
    </row>
    <row r="810" spans="1:4" x14ac:dyDescent="0.2">
      <c r="A810" s="35"/>
      <c r="B810" s="36"/>
      <c r="C810" s="36"/>
      <c r="D810" s="36"/>
    </row>
    <row r="811" spans="1:4" x14ac:dyDescent="0.2">
      <c r="A811" s="35"/>
      <c r="B811" s="36"/>
      <c r="C811" s="36"/>
      <c r="D811" s="36"/>
    </row>
    <row r="812" spans="1:4" x14ac:dyDescent="0.2">
      <c r="A812" s="35"/>
      <c r="B812" s="36"/>
      <c r="C812" s="36"/>
      <c r="D812" s="36"/>
    </row>
    <row r="813" spans="1:4" x14ac:dyDescent="0.2">
      <c r="A813" s="35"/>
      <c r="B813" s="36"/>
      <c r="C813" s="36"/>
      <c r="D813" s="36"/>
    </row>
    <row r="814" spans="1:4" x14ac:dyDescent="0.2">
      <c r="A814" s="35"/>
      <c r="B814" s="36"/>
      <c r="C814" s="36"/>
      <c r="D814" s="36"/>
    </row>
    <row r="815" spans="1:4" x14ac:dyDescent="0.2">
      <c r="A815" s="35"/>
      <c r="B815" s="36"/>
      <c r="C815" s="36"/>
      <c r="D815" s="36"/>
    </row>
    <row r="816" spans="1:4" x14ac:dyDescent="0.2">
      <c r="A816" s="35"/>
      <c r="B816" s="36"/>
      <c r="C816" s="36"/>
      <c r="D816" s="36"/>
    </row>
    <row r="817" spans="1:4" x14ac:dyDescent="0.2">
      <c r="A817" s="35"/>
      <c r="B817" s="36"/>
      <c r="C817" s="36"/>
      <c r="D817" s="36"/>
    </row>
    <row r="818" spans="1:4" x14ac:dyDescent="0.2">
      <c r="A818" s="35"/>
      <c r="B818" s="36"/>
      <c r="C818" s="36"/>
      <c r="D818" s="36"/>
    </row>
    <row r="819" spans="1:4" x14ac:dyDescent="0.2">
      <c r="A819" s="35"/>
      <c r="B819" s="36"/>
      <c r="C819" s="36"/>
      <c r="D819" s="36"/>
    </row>
    <row r="820" spans="1:4" x14ac:dyDescent="0.2">
      <c r="A820" s="35"/>
      <c r="B820" s="36"/>
      <c r="C820" s="36"/>
      <c r="D820" s="36"/>
    </row>
    <row r="821" spans="1:4" x14ac:dyDescent="0.2">
      <c r="A821" s="35"/>
      <c r="B821" s="36"/>
      <c r="C821" s="36"/>
      <c r="D821" s="36"/>
    </row>
    <row r="822" spans="1:4" x14ac:dyDescent="0.2">
      <c r="A822" s="35"/>
      <c r="B822" s="36"/>
      <c r="C822" s="36"/>
      <c r="D822" s="36"/>
    </row>
    <row r="823" spans="1:4" x14ac:dyDescent="0.2">
      <c r="A823" s="35"/>
      <c r="B823" s="36"/>
      <c r="C823" s="36"/>
      <c r="D823" s="36"/>
    </row>
    <row r="824" spans="1:4" x14ac:dyDescent="0.2">
      <c r="A824" s="35"/>
      <c r="B824" s="36"/>
      <c r="C824" s="36"/>
      <c r="D824" s="36"/>
    </row>
    <row r="825" spans="1:4" x14ac:dyDescent="0.2">
      <c r="A825" s="35"/>
      <c r="B825" s="36"/>
      <c r="C825" s="36"/>
      <c r="D825" s="36"/>
    </row>
    <row r="826" spans="1:4" x14ac:dyDescent="0.2">
      <c r="A826" s="35"/>
      <c r="B826" s="36"/>
      <c r="C826" s="36"/>
      <c r="D826" s="36"/>
    </row>
    <row r="827" spans="1:4" x14ac:dyDescent="0.2">
      <c r="A827" s="35"/>
      <c r="B827" s="36"/>
      <c r="C827" s="36"/>
      <c r="D827" s="36"/>
    </row>
    <row r="828" spans="1:4" x14ac:dyDescent="0.2">
      <c r="A828" s="35"/>
      <c r="B828" s="36"/>
      <c r="C828" s="36"/>
      <c r="D828" s="36"/>
    </row>
    <row r="829" spans="1:4" x14ac:dyDescent="0.2">
      <c r="A829" s="35"/>
      <c r="B829" s="36"/>
      <c r="C829" s="36"/>
      <c r="D829" s="36"/>
    </row>
    <row r="830" spans="1:4" x14ac:dyDescent="0.2">
      <c r="A830" s="35"/>
      <c r="B830" s="36"/>
      <c r="C830" s="36"/>
      <c r="D830" s="36"/>
    </row>
    <row r="831" spans="1:4" x14ac:dyDescent="0.2">
      <c r="A831" s="35"/>
      <c r="B831" s="36"/>
      <c r="C831" s="36"/>
      <c r="D831" s="36"/>
    </row>
    <row r="832" spans="1:4" x14ac:dyDescent="0.2">
      <c r="A832" s="35"/>
      <c r="B832" s="36"/>
      <c r="C832" s="36"/>
      <c r="D832" s="36"/>
    </row>
    <row r="833" spans="1:4" x14ac:dyDescent="0.2">
      <c r="A833" s="35"/>
      <c r="B833" s="36"/>
      <c r="C833" s="36"/>
      <c r="D833" s="36"/>
    </row>
    <row r="834" spans="1:4" x14ac:dyDescent="0.2">
      <c r="A834" s="35"/>
      <c r="B834" s="36"/>
      <c r="C834" s="36"/>
      <c r="D834" s="36"/>
    </row>
    <row r="835" spans="1:4" x14ac:dyDescent="0.2">
      <c r="A835" s="35"/>
      <c r="B835" s="36"/>
      <c r="C835" s="36"/>
      <c r="D835" s="36"/>
    </row>
    <row r="836" spans="1:4" x14ac:dyDescent="0.2">
      <c r="A836" s="35"/>
      <c r="B836" s="36"/>
      <c r="C836" s="36"/>
      <c r="D836" s="36"/>
    </row>
    <row r="837" spans="1:4" x14ac:dyDescent="0.2">
      <c r="A837" s="35"/>
      <c r="B837" s="36"/>
      <c r="C837" s="36"/>
      <c r="D837" s="36"/>
    </row>
    <row r="838" spans="1:4" x14ac:dyDescent="0.2">
      <c r="A838" s="35"/>
      <c r="B838" s="36"/>
      <c r="C838" s="36"/>
      <c r="D838" s="36"/>
    </row>
    <row r="839" spans="1:4" x14ac:dyDescent="0.2">
      <c r="A839" s="35"/>
      <c r="B839" s="36"/>
      <c r="C839" s="36"/>
      <c r="D839" s="36"/>
    </row>
    <row r="840" spans="1:4" x14ac:dyDescent="0.2">
      <c r="A840" s="35"/>
      <c r="B840" s="36"/>
      <c r="C840" s="36"/>
      <c r="D840" s="36"/>
    </row>
    <row r="841" spans="1:4" x14ac:dyDescent="0.2">
      <c r="A841" s="35"/>
      <c r="B841" s="36"/>
      <c r="C841" s="36"/>
      <c r="D841" s="36"/>
    </row>
    <row r="842" spans="1:4" x14ac:dyDescent="0.2">
      <c r="A842" s="35"/>
      <c r="B842" s="36"/>
      <c r="C842" s="36"/>
      <c r="D842" s="36"/>
    </row>
    <row r="843" spans="1:4" x14ac:dyDescent="0.2">
      <c r="A843" s="35"/>
      <c r="B843" s="36"/>
      <c r="C843" s="36"/>
      <c r="D843" s="36"/>
    </row>
    <row r="844" spans="1:4" x14ac:dyDescent="0.2">
      <c r="A844" s="35"/>
      <c r="B844" s="36"/>
      <c r="C844" s="36"/>
      <c r="D844" s="36"/>
    </row>
    <row r="845" spans="1:4" x14ac:dyDescent="0.2">
      <c r="A845" s="35"/>
      <c r="B845" s="36"/>
      <c r="C845" s="36"/>
      <c r="D845" s="36"/>
    </row>
    <row r="846" spans="1:4" x14ac:dyDescent="0.2">
      <c r="A846" s="35"/>
      <c r="B846" s="36"/>
      <c r="C846" s="36"/>
      <c r="D846" s="36"/>
    </row>
    <row r="847" spans="1:4" x14ac:dyDescent="0.2">
      <c r="A847" s="35"/>
      <c r="B847" s="36"/>
      <c r="C847" s="36"/>
      <c r="D847" s="36"/>
    </row>
    <row r="848" spans="1:4" x14ac:dyDescent="0.2">
      <c r="A848" s="35"/>
      <c r="B848" s="36"/>
      <c r="C848" s="36"/>
      <c r="D848" s="36"/>
    </row>
    <row r="849" spans="1:4" x14ac:dyDescent="0.2">
      <c r="A849" s="35"/>
      <c r="B849" s="36"/>
      <c r="C849" s="36"/>
      <c r="D849" s="36"/>
    </row>
    <row r="850" spans="1:4" x14ac:dyDescent="0.2">
      <c r="A850" s="35"/>
      <c r="B850" s="36"/>
      <c r="C850" s="36"/>
      <c r="D850" s="36"/>
    </row>
    <row r="851" spans="1:4" x14ac:dyDescent="0.2">
      <c r="A851" s="35"/>
      <c r="B851" s="36"/>
      <c r="C851" s="36"/>
      <c r="D851" s="36"/>
    </row>
    <row r="852" spans="1:4" x14ac:dyDescent="0.2">
      <c r="A852" s="35"/>
      <c r="B852" s="36"/>
      <c r="C852" s="36"/>
      <c r="D852" s="36"/>
    </row>
    <row r="853" spans="1:4" x14ac:dyDescent="0.2">
      <c r="A853" s="35"/>
      <c r="B853" s="36"/>
      <c r="C853" s="36"/>
      <c r="D853" s="36"/>
    </row>
    <row r="854" spans="1:4" x14ac:dyDescent="0.2">
      <c r="A854" s="35"/>
      <c r="B854" s="36"/>
      <c r="C854" s="36"/>
      <c r="D854" s="36"/>
    </row>
    <row r="855" spans="1:4" x14ac:dyDescent="0.2">
      <c r="A855" s="35"/>
      <c r="B855" s="36"/>
      <c r="C855" s="36"/>
      <c r="D855" s="36"/>
    </row>
    <row r="856" spans="1:4" x14ac:dyDescent="0.2">
      <c r="A856" s="35"/>
      <c r="B856" s="36"/>
      <c r="C856" s="36"/>
      <c r="D856" s="36"/>
    </row>
  </sheetData>
  <mergeCells count="17">
    <mergeCell ref="A6:H6"/>
    <mergeCell ref="A1:H1"/>
    <mergeCell ref="A2:H2"/>
    <mergeCell ref="A3:F3"/>
    <mergeCell ref="A4:H4"/>
    <mergeCell ref="A5:H5"/>
    <mergeCell ref="F14:F15"/>
    <mergeCell ref="A8:H8"/>
    <mergeCell ref="A9:H9"/>
    <mergeCell ref="A10:H10"/>
    <mergeCell ref="A11:F11"/>
    <mergeCell ref="A12:F12"/>
    <mergeCell ref="A14:A15"/>
    <mergeCell ref="B14:B15"/>
    <mergeCell ref="C14:C15"/>
    <mergeCell ref="D14:D15"/>
    <mergeCell ref="E14:E15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8" max="7" man="1"/>
    <brk id="131" max="7" man="1"/>
    <brk id="169" max="7" man="1"/>
    <brk id="241" max="7" man="1"/>
    <brk id="283" max="7" man="1"/>
    <brk id="345" max="7" man="1"/>
    <brk id="455" max="7" man="1"/>
    <brk id="630" max="7" man="1"/>
    <brk id="671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Q16" sqref="Q16"/>
    </sheetView>
  </sheetViews>
  <sheetFormatPr defaultColWidth="17.42578125" defaultRowHeight="16.5" x14ac:dyDescent="0.25"/>
  <cols>
    <col min="1" max="1" width="5" style="137" customWidth="1"/>
    <col min="2" max="2" width="61.85546875" style="137" customWidth="1"/>
    <col min="3" max="3" width="15.85546875" style="135" customWidth="1"/>
    <col min="4" max="4" width="17" style="135" customWidth="1"/>
    <col min="5" max="5" width="17.42578125" style="137" hidden="1" customWidth="1"/>
    <col min="6" max="6" width="16.140625" style="137" hidden="1" customWidth="1"/>
    <col min="7" max="14" width="17.42578125" style="137" hidden="1" customWidth="1"/>
    <col min="15" max="256" width="17.42578125" style="137"/>
    <col min="257" max="257" width="5" style="137" customWidth="1"/>
    <col min="258" max="258" width="61.85546875" style="137" customWidth="1"/>
    <col min="259" max="259" width="15.85546875" style="137" customWidth="1"/>
    <col min="260" max="260" width="17.140625" style="137" customWidth="1"/>
    <col min="261" max="512" width="17.42578125" style="137"/>
    <col min="513" max="513" width="5" style="137" customWidth="1"/>
    <col min="514" max="514" width="61.85546875" style="137" customWidth="1"/>
    <col min="515" max="515" width="15.85546875" style="137" customWidth="1"/>
    <col min="516" max="516" width="17.140625" style="137" customWidth="1"/>
    <col min="517" max="768" width="17.42578125" style="137"/>
    <col min="769" max="769" width="5" style="137" customWidth="1"/>
    <col min="770" max="770" width="61.85546875" style="137" customWidth="1"/>
    <col min="771" max="771" width="15.85546875" style="137" customWidth="1"/>
    <col min="772" max="772" width="17.140625" style="137" customWidth="1"/>
    <col min="773" max="1024" width="17.42578125" style="137"/>
    <col min="1025" max="1025" width="5" style="137" customWidth="1"/>
    <col min="1026" max="1026" width="61.85546875" style="137" customWidth="1"/>
    <col min="1027" max="1027" width="15.85546875" style="137" customWidth="1"/>
    <col min="1028" max="1028" width="17.140625" style="137" customWidth="1"/>
    <col min="1029" max="1280" width="17.42578125" style="137"/>
    <col min="1281" max="1281" width="5" style="137" customWidth="1"/>
    <col min="1282" max="1282" width="61.85546875" style="137" customWidth="1"/>
    <col min="1283" max="1283" width="15.85546875" style="137" customWidth="1"/>
    <col min="1284" max="1284" width="17.140625" style="137" customWidth="1"/>
    <col min="1285" max="1536" width="17.42578125" style="137"/>
    <col min="1537" max="1537" width="5" style="137" customWidth="1"/>
    <col min="1538" max="1538" width="61.85546875" style="137" customWidth="1"/>
    <col min="1539" max="1539" width="15.85546875" style="137" customWidth="1"/>
    <col min="1540" max="1540" width="17.140625" style="137" customWidth="1"/>
    <col min="1541" max="1792" width="17.42578125" style="137"/>
    <col min="1793" max="1793" width="5" style="137" customWidth="1"/>
    <col min="1794" max="1794" width="61.85546875" style="137" customWidth="1"/>
    <col min="1795" max="1795" width="15.85546875" style="137" customWidth="1"/>
    <col min="1796" max="1796" width="17.140625" style="137" customWidth="1"/>
    <col min="1797" max="2048" width="17.42578125" style="137"/>
    <col min="2049" max="2049" width="5" style="137" customWidth="1"/>
    <col min="2050" max="2050" width="61.85546875" style="137" customWidth="1"/>
    <col min="2051" max="2051" width="15.85546875" style="137" customWidth="1"/>
    <col min="2052" max="2052" width="17.140625" style="137" customWidth="1"/>
    <col min="2053" max="2304" width="17.42578125" style="137"/>
    <col min="2305" max="2305" width="5" style="137" customWidth="1"/>
    <col min="2306" max="2306" width="61.85546875" style="137" customWidth="1"/>
    <col min="2307" max="2307" width="15.85546875" style="137" customWidth="1"/>
    <col min="2308" max="2308" width="17.140625" style="137" customWidth="1"/>
    <col min="2309" max="2560" width="17.42578125" style="137"/>
    <col min="2561" max="2561" width="5" style="137" customWidth="1"/>
    <col min="2562" max="2562" width="61.85546875" style="137" customWidth="1"/>
    <col min="2563" max="2563" width="15.85546875" style="137" customWidth="1"/>
    <col min="2564" max="2564" width="17.140625" style="137" customWidth="1"/>
    <col min="2565" max="2816" width="17.42578125" style="137"/>
    <col min="2817" max="2817" width="5" style="137" customWidth="1"/>
    <col min="2818" max="2818" width="61.85546875" style="137" customWidth="1"/>
    <col min="2819" max="2819" width="15.85546875" style="137" customWidth="1"/>
    <col min="2820" max="2820" width="17.140625" style="137" customWidth="1"/>
    <col min="2821" max="3072" width="17.42578125" style="137"/>
    <col min="3073" max="3073" width="5" style="137" customWidth="1"/>
    <col min="3074" max="3074" width="61.85546875" style="137" customWidth="1"/>
    <col min="3075" max="3075" width="15.85546875" style="137" customWidth="1"/>
    <col min="3076" max="3076" width="17.140625" style="137" customWidth="1"/>
    <col min="3077" max="3328" width="17.42578125" style="137"/>
    <col min="3329" max="3329" width="5" style="137" customWidth="1"/>
    <col min="3330" max="3330" width="61.85546875" style="137" customWidth="1"/>
    <col min="3331" max="3331" width="15.85546875" style="137" customWidth="1"/>
    <col min="3332" max="3332" width="17.140625" style="137" customWidth="1"/>
    <col min="3333" max="3584" width="17.42578125" style="137"/>
    <col min="3585" max="3585" width="5" style="137" customWidth="1"/>
    <col min="3586" max="3586" width="61.85546875" style="137" customWidth="1"/>
    <col min="3587" max="3587" width="15.85546875" style="137" customWidth="1"/>
    <col min="3588" max="3588" width="17.140625" style="137" customWidth="1"/>
    <col min="3589" max="3840" width="17.42578125" style="137"/>
    <col min="3841" max="3841" width="5" style="137" customWidth="1"/>
    <col min="3842" max="3842" width="61.85546875" style="137" customWidth="1"/>
    <col min="3843" max="3843" width="15.85546875" style="137" customWidth="1"/>
    <col min="3844" max="3844" width="17.140625" style="137" customWidth="1"/>
    <col min="3845" max="4096" width="17.42578125" style="137"/>
    <col min="4097" max="4097" width="5" style="137" customWidth="1"/>
    <col min="4098" max="4098" width="61.85546875" style="137" customWidth="1"/>
    <col min="4099" max="4099" width="15.85546875" style="137" customWidth="1"/>
    <col min="4100" max="4100" width="17.140625" style="137" customWidth="1"/>
    <col min="4101" max="4352" width="17.42578125" style="137"/>
    <col min="4353" max="4353" width="5" style="137" customWidth="1"/>
    <col min="4354" max="4354" width="61.85546875" style="137" customWidth="1"/>
    <col min="4355" max="4355" width="15.85546875" style="137" customWidth="1"/>
    <col min="4356" max="4356" width="17.140625" style="137" customWidth="1"/>
    <col min="4357" max="4608" width="17.42578125" style="137"/>
    <col min="4609" max="4609" width="5" style="137" customWidth="1"/>
    <col min="4610" max="4610" width="61.85546875" style="137" customWidth="1"/>
    <col min="4611" max="4611" width="15.85546875" style="137" customWidth="1"/>
    <col min="4612" max="4612" width="17.140625" style="137" customWidth="1"/>
    <col min="4613" max="4864" width="17.42578125" style="137"/>
    <col min="4865" max="4865" width="5" style="137" customWidth="1"/>
    <col min="4866" max="4866" width="61.85546875" style="137" customWidth="1"/>
    <col min="4867" max="4867" width="15.85546875" style="137" customWidth="1"/>
    <col min="4868" max="4868" width="17.140625" style="137" customWidth="1"/>
    <col min="4869" max="5120" width="17.42578125" style="137"/>
    <col min="5121" max="5121" width="5" style="137" customWidth="1"/>
    <col min="5122" max="5122" width="61.85546875" style="137" customWidth="1"/>
    <col min="5123" max="5123" width="15.85546875" style="137" customWidth="1"/>
    <col min="5124" max="5124" width="17.140625" style="137" customWidth="1"/>
    <col min="5125" max="5376" width="17.42578125" style="137"/>
    <col min="5377" max="5377" width="5" style="137" customWidth="1"/>
    <col min="5378" max="5378" width="61.85546875" style="137" customWidth="1"/>
    <col min="5379" max="5379" width="15.85546875" style="137" customWidth="1"/>
    <col min="5380" max="5380" width="17.140625" style="137" customWidth="1"/>
    <col min="5381" max="5632" width="17.42578125" style="137"/>
    <col min="5633" max="5633" width="5" style="137" customWidth="1"/>
    <col min="5634" max="5634" width="61.85546875" style="137" customWidth="1"/>
    <col min="5635" max="5635" width="15.85546875" style="137" customWidth="1"/>
    <col min="5636" max="5636" width="17.140625" style="137" customWidth="1"/>
    <col min="5637" max="5888" width="17.42578125" style="137"/>
    <col min="5889" max="5889" width="5" style="137" customWidth="1"/>
    <col min="5890" max="5890" width="61.85546875" style="137" customWidth="1"/>
    <col min="5891" max="5891" width="15.85546875" style="137" customWidth="1"/>
    <col min="5892" max="5892" width="17.140625" style="137" customWidth="1"/>
    <col min="5893" max="6144" width="17.42578125" style="137"/>
    <col min="6145" max="6145" width="5" style="137" customWidth="1"/>
    <col min="6146" max="6146" width="61.85546875" style="137" customWidth="1"/>
    <col min="6147" max="6147" width="15.85546875" style="137" customWidth="1"/>
    <col min="6148" max="6148" width="17.140625" style="137" customWidth="1"/>
    <col min="6149" max="6400" width="17.42578125" style="137"/>
    <col min="6401" max="6401" width="5" style="137" customWidth="1"/>
    <col min="6402" max="6402" width="61.85546875" style="137" customWidth="1"/>
    <col min="6403" max="6403" width="15.85546875" style="137" customWidth="1"/>
    <col min="6404" max="6404" width="17.140625" style="137" customWidth="1"/>
    <col min="6405" max="6656" width="17.42578125" style="137"/>
    <col min="6657" max="6657" width="5" style="137" customWidth="1"/>
    <col min="6658" max="6658" width="61.85546875" style="137" customWidth="1"/>
    <col min="6659" max="6659" width="15.85546875" style="137" customWidth="1"/>
    <col min="6660" max="6660" width="17.140625" style="137" customWidth="1"/>
    <col min="6661" max="6912" width="17.42578125" style="137"/>
    <col min="6913" max="6913" width="5" style="137" customWidth="1"/>
    <col min="6914" max="6914" width="61.85546875" style="137" customWidth="1"/>
    <col min="6915" max="6915" width="15.85546875" style="137" customWidth="1"/>
    <col min="6916" max="6916" width="17.140625" style="137" customWidth="1"/>
    <col min="6917" max="7168" width="17.42578125" style="137"/>
    <col min="7169" max="7169" width="5" style="137" customWidth="1"/>
    <col min="7170" max="7170" width="61.85546875" style="137" customWidth="1"/>
    <col min="7171" max="7171" width="15.85546875" style="137" customWidth="1"/>
    <col min="7172" max="7172" width="17.140625" style="137" customWidth="1"/>
    <col min="7173" max="7424" width="17.42578125" style="137"/>
    <col min="7425" max="7425" width="5" style="137" customWidth="1"/>
    <col min="7426" max="7426" width="61.85546875" style="137" customWidth="1"/>
    <col min="7427" max="7427" width="15.85546875" style="137" customWidth="1"/>
    <col min="7428" max="7428" width="17.140625" style="137" customWidth="1"/>
    <col min="7429" max="7680" width="17.42578125" style="137"/>
    <col min="7681" max="7681" width="5" style="137" customWidth="1"/>
    <col min="7682" max="7682" width="61.85546875" style="137" customWidth="1"/>
    <col min="7683" max="7683" width="15.85546875" style="137" customWidth="1"/>
    <col min="7684" max="7684" width="17.140625" style="137" customWidth="1"/>
    <col min="7685" max="7936" width="17.42578125" style="137"/>
    <col min="7937" max="7937" width="5" style="137" customWidth="1"/>
    <col min="7938" max="7938" width="61.85546875" style="137" customWidth="1"/>
    <col min="7939" max="7939" width="15.85546875" style="137" customWidth="1"/>
    <col min="7940" max="7940" width="17.140625" style="137" customWidth="1"/>
    <col min="7941" max="8192" width="17.42578125" style="137"/>
    <col min="8193" max="8193" width="5" style="137" customWidth="1"/>
    <col min="8194" max="8194" width="61.85546875" style="137" customWidth="1"/>
    <col min="8195" max="8195" width="15.85546875" style="137" customWidth="1"/>
    <col min="8196" max="8196" width="17.140625" style="137" customWidth="1"/>
    <col min="8197" max="8448" width="17.42578125" style="137"/>
    <col min="8449" max="8449" width="5" style="137" customWidth="1"/>
    <col min="8450" max="8450" width="61.85546875" style="137" customWidth="1"/>
    <col min="8451" max="8451" width="15.85546875" style="137" customWidth="1"/>
    <col min="8452" max="8452" width="17.140625" style="137" customWidth="1"/>
    <col min="8453" max="8704" width="17.42578125" style="137"/>
    <col min="8705" max="8705" width="5" style="137" customWidth="1"/>
    <col min="8706" max="8706" width="61.85546875" style="137" customWidth="1"/>
    <col min="8707" max="8707" width="15.85546875" style="137" customWidth="1"/>
    <col min="8708" max="8708" width="17.140625" style="137" customWidth="1"/>
    <col min="8709" max="8960" width="17.42578125" style="137"/>
    <col min="8961" max="8961" width="5" style="137" customWidth="1"/>
    <col min="8962" max="8962" width="61.85546875" style="137" customWidth="1"/>
    <col min="8963" max="8963" width="15.85546875" style="137" customWidth="1"/>
    <col min="8964" max="8964" width="17.140625" style="137" customWidth="1"/>
    <col min="8965" max="9216" width="17.42578125" style="137"/>
    <col min="9217" max="9217" width="5" style="137" customWidth="1"/>
    <col min="9218" max="9218" width="61.85546875" style="137" customWidth="1"/>
    <col min="9219" max="9219" width="15.85546875" style="137" customWidth="1"/>
    <col min="9220" max="9220" width="17.140625" style="137" customWidth="1"/>
    <col min="9221" max="9472" width="17.42578125" style="137"/>
    <col min="9473" max="9473" width="5" style="137" customWidth="1"/>
    <col min="9474" max="9474" width="61.85546875" style="137" customWidth="1"/>
    <col min="9475" max="9475" width="15.85546875" style="137" customWidth="1"/>
    <col min="9476" max="9476" width="17.140625" style="137" customWidth="1"/>
    <col min="9477" max="9728" width="17.42578125" style="137"/>
    <col min="9729" max="9729" width="5" style="137" customWidth="1"/>
    <col min="9730" max="9730" width="61.85546875" style="137" customWidth="1"/>
    <col min="9731" max="9731" width="15.85546875" style="137" customWidth="1"/>
    <col min="9732" max="9732" width="17.140625" style="137" customWidth="1"/>
    <col min="9733" max="9984" width="17.42578125" style="137"/>
    <col min="9985" max="9985" width="5" style="137" customWidth="1"/>
    <col min="9986" max="9986" width="61.85546875" style="137" customWidth="1"/>
    <col min="9987" max="9987" width="15.85546875" style="137" customWidth="1"/>
    <col min="9988" max="9988" width="17.140625" style="137" customWidth="1"/>
    <col min="9989" max="10240" width="17.42578125" style="137"/>
    <col min="10241" max="10241" width="5" style="137" customWidth="1"/>
    <col min="10242" max="10242" width="61.85546875" style="137" customWidth="1"/>
    <col min="10243" max="10243" width="15.85546875" style="137" customWidth="1"/>
    <col min="10244" max="10244" width="17.140625" style="137" customWidth="1"/>
    <col min="10245" max="10496" width="17.42578125" style="137"/>
    <col min="10497" max="10497" width="5" style="137" customWidth="1"/>
    <col min="10498" max="10498" width="61.85546875" style="137" customWidth="1"/>
    <col min="10499" max="10499" width="15.85546875" style="137" customWidth="1"/>
    <col min="10500" max="10500" width="17.140625" style="137" customWidth="1"/>
    <col min="10501" max="10752" width="17.42578125" style="137"/>
    <col min="10753" max="10753" width="5" style="137" customWidth="1"/>
    <col min="10754" max="10754" width="61.85546875" style="137" customWidth="1"/>
    <col min="10755" max="10755" width="15.85546875" style="137" customWidth="1"/>
    <col min="10756" max="10756" width="17.140625" style="137" customWidth="1"/>
    <col min="10757" max="11008" width="17.42578125" style="137"/>
    <col min="11009" max="11009" width="5" style="137" customWidth="1"/>
    <col min="11010" max="11010" width="61.85546875" style="137" customWidth="1"/>
    <col min="11011" max="11011" width="15.85546875" style="137" customWidth="1"/>
    <col min="11012" max="11012" width="17.140625" style="137" customWidth="1"/>
    <col min="11013" max="11264" width="17.42578125" style="137"/>
    <col min="11265" max="11265" width="5" style="137" customWidth="1"/>
    <col min="11266" max="11266" width="61.85546875" style="137" customWidth="1"/>
    <col min="11267" max="11267" width="15.85546875" style="137" customWidth="1"/>
    <col min="11268" max="11268" width="17.140625" style="137" customWidth="1"/>
    <col min="11269" max="11520" width="17.42578125" style="137"/>
    <col min="11521" max="11521" width="5" style="137" customWidth="1"/>
    <col min="11522" max="11522" width="61.85546875" style="137" customWidth="1"/>
    <col min="11523" max="11523" width="15.85546875" style="137" customWidth="1"/>
    <col min="11524" max="11524" width="17.140625" style="137" customWidth="1"/>
    <col min="11525" max="11776" width="17.42578125" style="137"/>
    <col min="11777" max="11777" width="5" style="137" customWidth="1"/>
    <col min="11778" max="11778" width="61.85546875" style="137" customWidth="1"/>
    <col min="11779" max="11779" width="15.85546875" style="137" customWidth="1"/>
    <col min="11780" max="11780" width="17.140625" style="137" customWidth="1"/>
    <col min="11781" max="12032" width="17.42578125" style="137"/>
    <col min="12033" max="12033" width="5" style="137" customWidth="1"/>
    <col min="12034" max="12034" width="61.85546875" style="137" customWidth="1"/>
    <col min="12035" max="12035" width="15.85546875" style="137" customWidth="1"/>
    <col min="12036" max="12036" width="17.140625" style="137" customWidth="1"/>
    <col min="12037" max="12288" width="17.42578125" style="137"/>
    <col min="12289" max="12289" width="5" style="137" customWidth="1"/>
    <col min="12290" max="12290" width="61.85546875" style="137" customWidth="1"/>
    <col min="12291" max="12291" width="15.85546875" style="137" customWidth="1"/>
    <col min="12292" max="12292" width="17.140625" style="137" customWidth="1"/>
    <col min="12293" max="12544" width="17.42578125" style="137"/>
    <col min="12545" max="12545" width="5" style="137" customWidth="1"/>
    <col min="12546" max="12546" width="61.85546875" style="137" customWidth="1"/>
    <col min="12547" max="12547" width="15.85546875" style="137" customWidth="1"/>
    <col min="12548" max="12548" width="17.140625" style="137" customWidth="1"/>
    <col min="12549" max="12800" width="17.42578125" style="137"/>
    <col min="12801" max="12801" width="5" style="137" customWidth="1"/>
    <col min="12802" max="12802" width="61.85546875" style="137" customWidth="1"/>
    <col min="12803" max="12803" width="15.85546875" style="137" customWidth="1"/>
    <col min="12804" max="12804" width="17.140625" style="137" customWidth="1"/>
    <col min="12805" max="13056" width="17.42578125" style="137"/>
    <col min="13057" max="13057" width="5" style="137" customWidth="1"/>
    <col min="13058" max="13058" width="61.85546875" style="137" customWidth="1"/>
    <col min="13059" max="13059" width="15.85546875" style="137" customWidth="1"/>
    <col min="13060" max="13060" width="17.140625" style="137" customWidth="1"/>
    <col min="13061" max="13312" width="17.42578125" style="137"/>
    <col min="13313" max="13313" width="5" style="137" customWidth="1"/>
    <col min="13314" max="13314" width="61.85546875" style="137" customWidth="1"/>
    <col min="13315" max="13315" width="15.85546875" style="137" customWidth="1"/>
    <col min="13316" max="13316" width="17.140625" style="137" customWidth="1"/>
    <col min="13317" max="13568" width="17.42578125" style="137"/>
    <col min="13569" max="13569" width="5" style="137" customWidth="1"/>
    <col min="13570" max="13570" width="61.85546875" style="137" customWidth="1"/>
    <col min="13571" max="13571" width="15.85546875" style="137" customWidth="1"/>
    <col min="13572" max="13572" width="17.140625" style="137" customWidth="1"/>
    <col min="13573" max="13824" width="17.42578125" style="137"/>
    <col min="13825" max="13825" width="5" style="137" customWidth="1"/>
    <col min="13826" max="13826" width="61.85546875" style="137" customWidth="1"/>
    <col min="13827" max="13827" width="15.85546875" style="137" customWidth="1"/>
    <col min="13828" max="13828" width="17.140625" style="137" customWidth="1"/>
    <col min="13829" max="14080" width="17.42578125" style="137"/>
    <col min="14081" max="14081" width="5" style="137" customWidth="1"/>
    <col min="14082" max="14082" width="61.85546875" style="137" customWidth="1"/>
    <col min="14083" max="14083" width="15.85546875" style="137" customWidth="1"/>
    <col min="14084" max="14084" width="17.140625" style="137" customWidth="1"/>
    <col min="14085" max="14336" width="17.42578125" style="137"/>
    <col min="14337" max="14337" width="5" style="137" customWidth="1"/>
    <col min="14338" max="14338" width="61.85546875" style="137" customWidth="1"/>
    <col min="14339" max="14339" width="15.85546875" style="137" customWidth="1"/>
    <col min="14340" max="14340" width="17.140625" style="137" customWidth="1"/>
    <col min="14341" max="14592" width="17.42578125" style="137"/>
    <col min="14593" max="14593" width="5" style="137" customWidth="1"/>
    <col min="14594" max="14594" width="61.85546875" style="137" customWidth="1"/>
    <col min="14595" max="14595" width="15.85546875" style="137" customWidth="1"/>
    <col min="14596" max="14596" width="17.140625" style="137" customWidth="1"/>
    <col min="14597" max="14848" width="17.42578125" style="137"/>
    <col min="14849" max="14849" width="5" style="137" customWidth="1"/>
    <col min="14850" max="14850" width="61.85546875" style="137" customWidth="1"/>
    <col min="14851" max="14851" width="15.85546875" style="137" customWidth="1"/>
    <col min="14852" max="14852" width="17.140625" style="137" customWidth="1"/>
    <col min="14853" max="15104" width="17.42578125" style="137"/>
    <col min="15105" max="15105" width="5" style="137" customWidth="1"/>
    <col min="15106" max="15106" width="61.85546875" style="137" customWidth="1"/>
    <col min="15107" max="15107" width="15.85546875" style="137" customWidth="1"/>
    <col min="15108" max="15108" width="17.140625" style="137" customWidth="1"/>
    <col min="15109" max="15360" width="17.42578125" style="137"/>
    <col min="15361" max="15361" width="5" style="137" customWidth="1"/>
    <col min="15362" max="15362" width="61.85546875" style="137" customWidth="1"/>
    <col min="15363" max="15363" width="15.85546875" style="137" customWidth="1"/>
    <col min="15364" max="15364" width="17.140625" style="137" customWidth="1"/>
    <col min="15365" max="15616" width="17.42578125" style="137"/>
    <col min="15617" max="15617" width="5" style="137" customWidth="1"/>
    <col min="15618" max="15618" width="61.85546875" style="137" customWidth="1"/>
    <col min="15619" max="15619" width="15.85546875" style="137" customWidth="1"/>
    <col min="15620" max="15620" width="17.140625" style="137" customWidth="1"/>
    <col min="15621" max="15872" width="17.42578125" style="137"/>
    <col min="15873" max="15873" width="5" style="137" customWidth="1"/>
    <col min="15874" max="15874" width="61.85546875" style="137" customWidth="1"/>
    <col min="15875" max="15875" width="15.85546875" style="137" customWidth="1"/>
    <col min="15876" max="15876" width="17.140625" style="137" customWidth="1"/>
    <col min="15877" max="16128" width="17.42578125" style="137"/>
    <col min="16129" max="16129" width="5" style="137" customWidth="1"/>
    <col min="16130" max="16130" width="61.85546875" style="137" customWidth="1"/>
    <col min="16131" max="16131" width="15.85546875" style="137" customWidth="1"/>
    <col min="16132" max="16132" width="17.140625" style="137" customWidth="1"/>
    <col min="16133" max="16384" width="17.42578125" style="137"/>
  </cols>
  <sheetData>
    <row r="1" spans="1:14" s="135" customFormat="1" hidden="1" x14ac:dyDescent="0.25">
      <c r="B1" s="136"/>
      <c r="C1" s="136"/>
      <c r="D1" s="134"/>
    </row>
    <row r="2" spans="1:14" s="135" customFormat="1" hidden="1" x14ac:dyDescent="0.25">
      <c r="B2" s="183"/>
      <c r="C2" s="183"/>
      <c r="D2" s="183"/>
    </row>
    <row r="3" spans="1:14" s="135" customFormat="1" hidden="1" x14ac:dyDescent="0.25">
      <c r="B3" s="177"/>
      <c r="C3" s="177"/>
      <c r="D3" s="177"/>
      <c r="E3" s="99"/>
      <c r="F3" s="99"/>
      <c r="G3" s="99"/>
      <c r="H3" s="99"/>
      <c r="I3" s="99"/>
      <c r="J3" s="99"/>
      <c r="K3" s="99"/>
      <c r="L3" s="99"/>
      <c r="M3" s="99"/>
    </row>
    <row r="4" spans="1:14" s="135" customFormat="1" ht="31.5" hidden="1" customHeight="1" x14ac:dyDescent="0.25">
      <c r="B4" s="186"/>
      <c r="C4" s="186"/>
      <c r="D4" s="186"/>
      <c r="E4" s="41"/>
      <c r="F4" s="41"/>
      <c r="G4" s="41"/>
      <c r="H4" s="41"/>
      <c r="I4" s="41"/>
      <c r="J4" s="41"/>
      <c r="K4" s="41"/>
      <c r="L4" s="41"/>
      <c r="M4" s="41"/>
    </row>
    <row r="5" spans="1:14" s="135" customFormat="1" ht="13.5" hidden="1" customHeight="1" x14ac:dyDescent="0.2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1:14" s="135" customFormat="1" ht="16.5" hidden="1" customHeight="1" x14ac:dyDescent="0.25"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1:14" s="135" customFormat="1" ht="17.25" hidden="1" customHeight="1" x14ac:dyDescent="0.25"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</row>
    <row r="8" spans="1:14" s="135" customFormat="1" ht="21" customHeight="1" x14ac:dyDescent="0.25">
      <c r="B8" s="184" t="s">
        <v>734</v>
      </c>
      <c r="C8" s="184"/>
      <c r="D8" s="184"/>
      <c r="E8" s="184"/>
      <c r="F8" s="184"/>
      <c r="G8" s="184"/>
      <c r="H8" s="184"/>
      <c r="I8" s="184"/>
      <c r="J8" s="41"/>
      <c r="K8" s="41"/>
      <c r="L8" s="41"/>
      <c r="M8" s="41"/>
    </row>
    <row r="9" spans="1:14" s="135" customFormat="1" ht="15" customHeight="1" x14ac:dyDescent="0.25">
      <c r="B9" s="183" t="s">
        <v>689</v>
      </c>
      <c r="C9" s="183"/>
      <c r="D9" s="183"/>
      <c r="E9" s="183"/>
      <c r="F9" s="183"/>
      <c r="G9" s="183"/>
      <c r="H9" s="183"/>
      <c r="I9" s="183"/>
      <c r="J9" s="41"/>
      <c r="K9" s="41"/>
      <c r="L9" s="41"/>
      <c r="M9" s="41"/>
    </row>
    <row r="10" spans="1:14" s="135" customFormat="1" ht="16.5" customHeight="1" x14ac:dyDescent="0.25">
      <c r="B10" s="177" t="s">
        <v>813</v>
      </c>
      <c r="C10" s="177"/>
      <c r="D10" s="177"/>
      <c r="E10" s="177"/>
      <c r="F10" s="177"/>
      <c r="G10" s="177"/>
      <c r="H10" s="177"/>
      <c r="I10" s="177"/>
      <c r="J10" s="41"/>
      <c r="K10" s="41"/>
      <c r="L10" s="41"/>
      <c r="M10" s="41"/>
    </row>
    <row r="11" spans="1:14" s="135" customFormat="1" ht="15" customHeight="1" x14ac:dyDescent="0.25">
      <c r="B11" s="186"/>
      <c r="C11" s="186"/>
      <c r="D11" s="186"/>
      <c r="E11" s="41"/>
      <c r="F11" s="41"/>
      <c r="G11" s="41"/>
      <c r="H11" s="41"/>
      <c r="I11" s="41"/>
      <c r="J11" s="41"/>
      <c r="K11" s="41"/>
      <c r="L11" s="41"/>
      <c r="M11" s="41"/>
    </row>
    <row r="12" spans="1:14" ht="59.25" customHeight="1" x14ac:dyDescent="0.25">
      <c r="A12" s="204" t="s">
        <v>735</v>
      </c>
      <c r="B12" s="204"/>
      <c r="C12" s="204"/>
      <c r="D12" s="204"/>
    </row>
    <row r="13" spans="1:14" ht="13.5" customHeight="1" x14ac:dyDescent="0.25">
      <c r="A13" s="138"/>
      <c r="B13" s="139"/>
      <c r="C13" s="138"/>
      <c r="D13" s="138"/>
    </row>
    <row r="14" spans="1:14" ht="50.25" customHeight="1" x14ac:dyDescent="0.25">
      <c r="A14" s="203" t="s">
        <v>733</v>
      </c>
      <c r="B14" s="203"/>
      <c r="C14" s="203"/>
      <c r="D14" s="203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I8"/>
    <mergeCell ref="B9:I9"/>
    <mergeCell ref="B10:I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Приложение1</vt:lpstr>
      <vt:lpstr>Приложение 2</vt:lpstr>
      <vt:lpstr>Приложение 3</vt:lpstr>
      <vt:lpstr>Приложение 4</vt:lpstr>
      <vt:lpstr>Приложение5</vt:lpstr>
      <vt:lpstr>Приложение 6</vt:lpstr>
      <vt:lpstr>Приложение 5</vt:lpstr>
      <vt:lpstr>Приложение 7</vt:lpstr>
      <vt:lpstr>Приложение 8</vt:lpstr>
      <vt:lpstr>Приложение 9 </vt:lpstr>
      <vt:lpstr>'Приложение 8'!Колво_мес</vt:lpstr>
      <vt:lpstr>'Приложение 2'!Область_печати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 '!Область_печати</vt:lpstr>
      <vt:lpstr>Приложение1!Область_печати</vt:lpstr>
      <vt:lpstr>Приложение5!Область_печати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2019-03-01T10:45:22Z</dcterms:modified>
</cp:coreProperties>
</file>