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525" windowWidth="15120" windowHeight="7590"/>
  </bookViews>
  <sheets>
    <sheet name="Приложение1 " sheetId="26" r:id="rId1"/>
    <sheet name="Приложение 2" sheetId="22" r:id="rId2"/>
    <sheet name="Приложение 3" sheetId="11" r:id="rId3"/>
    <sheet name="Приложение 4" sheetId="12" r:id="rId4"/>
    <sheet name="Приложение 5(1)" sheetId="27" r:id="rId5"/>
    <sheet name="Приложение 5" sheetId="18" state="hidden" r:id="rId6"/>
    <sheet name="Приложение 6" sheetId="28" r:id="rId7"/>
    <sheet name="Приложение 7" sheetId="29" r:id="rId8"/>
    <sheet name="Приложение 8" sheetId="16" r:id="rId9"/>
    <sheet name="Приложение 9 " sheetId="30" r:id="rId10"/>
  </sheets>
  <definedNames>
    <definedName name="____rn1" localSheetId="2">#REF!</definedName>
    <definedName name="____rn1" localSheetId="5">#REF!</definedName>
    <definedName name="____rn1" localSheetId="4">#REF!</definedName>
    <definedName name="____rn1" localSheetId="6">#REF!</definedName>
    <definedName name="____rn1" localSheetId="7">#REF!</definedName>
    <definedName name="____rn1" localSheetId="8">#REF!</definedName>
    <definedName name="____rn1">#REF!</definedName>
    <definedName name="___rn1" localSheetId="2">#REF!</definedName>
    <definedName name="___rn1" localSheetId="5">#REF!</definedName>
    <definedName name="___rn1" localSheetId="4">#REF!</definedName>
    <definedName name="___rn1" localSheetId="6">#REF!</definedName>
    <definedName name="___rn1" localSheetId="7">#REF!</definedName>
    <definedName name="___rn1" localSheetId="8">#REF!</definedName>
    <definedName name="___rn1">#REF!</definedName>
    <definedName name="__rn1" localSheetId="2">#REF!</definedName>
    <definedName name="__rn1" localSheetId="5">#REF!</definedName>
    <definedName name="__rn1" localSheetId="4">#REF!</definedName>
    <definedName name="__rn1" localSheetId="6">#REF!</definedName>
    <definedName name="__rn1" localSheetId="7">#REF!</definedName>
    <definedName name="__rn1" localSheetId="8">#REF!</definedName>
    <definedName name="__rn1">#REF!</definedName>
    <definedName name="_rn1" localSheetId="2">#REF!</definedName>
    <definedName name="_rn1" localSheetId="5">#REF!</definedName>
    <definedName name="_rn1" localSheetId="4">#REF!</definedName>
    <definedName name="_rn1" localSheetId="6">#REF!</definedName>
    <definedName name="_rn1" localSheetId="7">#REF!</definedName>
    <definedName name="_rn1" localSheetId="8">#REF!</definedName>
    <definedName name="_rn1">#REF!</definedName>
    <definedName name="rn" localSheetId="2">#REF!</definedName>
    <definedName name="rn" localSheetId="5">#REF!</definedName>
    <definedName name="rn" localSheetId="4">#REF!</definedName>
    <definedName name="rn" localSheetId="6">#REF!</definedName>
    <definedName name="rn" localSheetId="7">#REF!</definedName>
    <definedName name="rn" localSheetId="8">#REF!</definedName>
    <definedName name="rn">#REF!</definedName>
    <definedName name="Z_2C2C6DE0_FA18_4187_9CCE_34B965FF8673_.wvu.PrintArea" localSheetId="8" hidden="1">'Приложение 8'!$B$1:$D$13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8">#REF!</definedName>
    <definedName name="ВСЕГО_ДОХОДОВ" localSheetId="9">#REF!</definedName>
    <definedName name="ВСЕГО_ДОХОДОВ">#REF!</definedName>
    <definedName name="дох123" localSheetId="9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5">#REF!</definedName>
    <definedName name="Ид_процент" localSheetId="4">#REF!</definedName>
    <definedName name="Ид_процент" localSheetId="6">#REF!</definedName>
    <definedName name="Ид_процент" localSheetId="7">#REF!</definedName>
    <definedName name="Ид_процент" localSheetId="8">'Приложение 8'!#REF!</definedName>
    <definedName name="Ид_процент" localSheetId="9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8">#REF!</definedName>
    <definedName name="Итог_недоимки" localSheetId="9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5">#REF!</definedName>
    <definedName name="Итого_доходов" localSheetId="4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8'!#REF!</definedName>
    <definedName name="Итого_доходов" localSheetId="9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5">#REF!</definedName>
    <definedName name="Итого_расходов" localSheetId="4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8'!#REF!</definedName>
    <definedName name="Итого_расходов" localSheetId="9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8">#REF!</definedName>
    <definedName name="Итого_расходов1" localSheetId="9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5">#REF!</definedName>
    <definedName name="Итого_расходов2" localSheetId="4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8'!#REF!</definedName>
    <definedName name="Итого_расходов2" localSheetId="9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8">#REF!</definedName>
    <definedName name="итого01_06_2002" localSheetId="9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8">#REF!</definedName>
    <definedName name="итого01_07_2002" localSheetId="9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8">#REF!</definedName>
    <definedName name="итого01_09_2002" localSheetId="9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8">#REF!</definedName>
    <definedName name="итого01_2001" localSheetId="9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8">#REF!</definedName>
    <definedName name="итого01_2002" localSheetId="9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5">#REF!</definedName>
    <definedName name="Колво_мес" localSheetId="4">#REF!</definedName>
    <definedName name="Колво_мес" localSheetId="6">#REF!</definedName>
    <definedName name="Колво_мес" localSheetId="7">#REF!</definedName>
    <definedName name="Колво_мес" localSheetId="8">'Приложение 8'!$B$1</definedName>
    <definedName name="Колво_мес" localSheetId="9">#REF!</definedName>
    <definedName name="Колво_мес">#REF!</definedName>
    <definedName name="_xlnm.Print_Area" localSheetId="1">'Приложение 2'!$A$1:$C$60</definedName>
    <definedName name="_xlnm.Print_Area" localSheetId="5">'Приложение 5'!$A$1:$H$916</definedName>
    <definedName name="_xlnm.Print_Area" localSheetId="4">'Приложение 5(1)'!$A$1:$H$944</definedName>
    <definedName name="_xlnm.Print_Area" localSheetId="6">'Приложение 6'!$A$4:$I$960</definedName>
    <definedName name="_xlnm.Print_Area" localSheetId="7">'Приложение 7'!$A$1:$H$777</definedName>
    <definedName name="_xlnm.Print_Area" localSheetId="8">'Приложение 8'!$A$1:$D$19</definedName>
    <definedName name="_xlnm.Print_Area" localSheetId="9">'Приложение 9 '!$A$3:$M$41</definedName>
    <definedName name="_xlnm.Print_Area" localSheetId="0">'Приложение1 '!$A$1:$H$65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5">#REF!</definedName>
    <definedName name="ппппппп" localSheetId="4">#REF!</definedName>
    <definedName name="ппппппп" localSheetId="7">#REF!</definedName>
    <definedName name="ппппппп" localSheetId="8">#REF!</definedName>
    <definedName name="ппппппп" localSheetId="9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5">#REF!</definedName>
    <definedName name="прил." localSheetId="4">#REF!</definedName>
    <definedName name="прил." localSheetId="7">#REF!</definedName>
    <definedName name="прил." localSheetId="8">#REF!</definedName>
    <definedName name="прил." localSheetId="9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8">#REF!</definedName>
    <definedName name="прил10" localSheetId="9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5">#REF!</definedName>
    <definedName name="ъъъ" localSheetId="4">#REF!</definedName>
    <definedName name="ъъъ" localSheetId="7">#REF!</definedName>
    <definedName name="ъъъ" localSheetId="8">#REF!</definedName>
    <definedName name="ъъъ" localSheetId="9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40" i="30" l="1"/>
  <c r="L40" i="30"/>
  <c r="C40" i="30"/>
  <c r="M38" i="30"/>
  <c r="M37" i="30" s="1"/>
  <c r="M24" i="30" s="1"/>
  <c r="L38" i="30"/>
  <c r="L37" i="30"/>
  <c r="L24" i="30" s="1"/>
  <c r="C37" i="30"/>
  <c r="C24" i="30" s="1"/>
  <c r="M35" i="30"/>
  <c r="L35" i="30"/>
  <c r="C35" i="30"/>
  <c r="C34" i="30" s="1"/>
  <c r="M34" i="30"/>
  <c r="L34" i="30"/>
  <c r="M32" i="30"/>
  <c r="M31" i="30" s="1"/>
  <c r="L32" i="30"/>
  <c r="L31" i="30" s="1"/>
  <c r="L27" i="30" s="1"/>
  <c r="C32" i="30"/>
  <c r="C31" i="30"/>
  <c r="M29" i="30"/>
  <c r="L29" i="30"/>
  <c r="C29" i="30"/>
  <c r="C28" i="30" s="1"/>
  <c r="C27" i="30" s="1"/>
  <c r="M28" i="30"/>
  <c r="M27" i="30" s="1"/>
  <c r="L28" i="30"/>
  <c r="F774" i="29"/>
  <c r="E774" i="29"/>
  <c r="D774" i="29"/>
  <c r="F773" i="29"/>
  <c r="E773" i="29"/>
  <c r="D773" i="29"/>
  <c r="F772" i="29"/>
  <c r="E772" i="29"/>
  <c r="E771" i="29" s="1"/>
  <c r="E770" i="29" s="1"/>
  <c r="D772" i="29"/>
  <c r="F771" i="29"/>
  <c r="D771" i="29"/>
  <c r="D770" i="29" s="1"/>
  <c r="D769" i="29" s="1"/>
  <c r="F770" i="29"/>
  <c r="F769" i="29" s="1"/>
  <c r="E769" i="29"/>
  <c r="F767" i="29"/>
  <c r="E767" i="29"/>
  <c r="E766" i="29" s="1"/>
  <c r="D767" i="29"/>
  <c r="F766" i="29"/>
  <c r="D766" i="29"/>
  <c r="F764" i="29"/>
  <c r="E764" i="29"/>
  <c r="D764" i="29"/>
  <c r="F763" i="29"/>
  <c r="E763" i="29"/>
  <c r="D763" i="29"/>
  <c r="F761" i="29"/>
  <c r="E761" i="29"/>
  <c r="E760" i="29" s="1"/>
  <c r="E759" i="29" s="1"/>
  <c r="E758" i="29" s="1"/>
  <c r="D761" i="29"/>
  <c r="F760" i="29"/>
  <c r="D760" i="29"/>
  <c r="D759" i="29" s="1"/>
  <c r="D758" i="29" s="1"/>
  <c r="F759" i="29"/>
  <c r="F758" i="29" s="1"/>
  <c r="F757" i="29"/>
  <c r="E757" i="29"/>
  <c r="D757" i="29"/>
  <c r="F755" i="29"/>
  <c r="E755" i="29"/>
  <c r="D755" i="29"/>
  <c r="D754" i="29" s="1"/>
  <c r="D753" i="29" s="1"/>
  <c r="D752" i="29" s="1"/>
  <c r="F754" i="29"/>
  <c r="E754" i="29"/>
  <c r="F753" i="29"/>
  <c r="F752" i="29" s="1"/>
  <c r="E753" i="29"/>
  <c r="E752" i="29" s="1"/>
  <c r="F750" i="29"/>
  <c r="E750" i="29"/>
  <c r="D750" i="29"/>
  <c r="D749" i="29" s="1"/>
  <c r="D748" i="29" s="1"/>
  <c r="F749" i="29"/>
  <c r="E749" i="29"/>
  <c r="F748" i="29"/>
  <c r="F747" i="29" s="1"/>
  <c r="E748" i="29"/>
  <c r="E747" i="29" s="1"/>
  <c r="D747" i="29"/>
  <c r="F745" i="29"/>
  <c r="E745" i="29"/>
  <c r="D745" i="29"/>
  <c r="D744" i="29" s="1"/>
  <c r="D743" i="29" s="1"/>
  <c r="F744" i="29"/>
  <c r="F743" i="29" s="1"/>
  <c r="E744" i="29"/>
  <c r="E743" i="29"/>
  <c r="F741" i="29"/>
  <c r="E741" i="29"/>
  <c r="E740" i="29" s="1"/>
  <c r="D741" i="29"/>
  <c r="F740" i="29"/>
  <c r="D740" i="29"/>
  <c r="D739" i="29"/>
  <c r="D738" i="29" s="1"/>
  <c r="D737" i="29" s="1"/>
  <c r="D722" i="29" s="1"/>
  <c r="F738" i="29"/>
  <c r="E738" i="29"/>
  <c r="F737" i="29"/>
  <c r="E737" i="29"/>
  <c r="D736" i="29"/>
  <c r="D735" i="29" s="1"/>
  <c r="D734" i="29" s="1"/>
  <c r="F735" i="29"/>
  <c r="F734" i="29" s="1"/>
  <c r="E735" i="29"/>
  <c r="E734" i="29"/>
  <c r="D733" i="29"/>
  <c r="F732" i="29"/>
  <c r="F731" i="29" s="1"/>
  <c r="E732" i="29"/>
  <c r="D732" i="29"/>
  <c r="E731" i="29"/>
  <c r="D731" i="29"/>
  <c r="D729" i="29"/>
  <c r="D728" i="29" s="1"/>
  <c r="E727" i="29"/>
  <c r="E726" i="29" s="1"/>
  <c r="F726" i="29"/>
  <c r="D726" i="29"/>
  <c r="D725" i="29"/>
  <c r="D724" i="29" s="1"/>
  <c r="D723" i="29" s="1"/>
  <c r="F724" i="29"/>
  <c r="E724" i="29"/>
  <c r="F723" i="29"/>
  <c r="E723" i="29"/>
  <c r="E722" i="29" s="1"/>
  <c r="F720" i="29"/>
  <c r="E720" i="29"/>
  <c r="D720" i="29"/>
  <c r="D719" i="29" s="1"/>
  <c r="F719" i="29"/>
  <c r="E719" i="29"/>
  <c r="F717" i="29"/>
  <c r="F716" i="29" s="1"/>
  <c r="E717" i="29"/>
  <c r="D717" i="29"/>
  <c r="E716" i="29"/>
  <c r="D716" i="29"/>
  <c r="F714" i="29"/>
  <c r="E714" i="29"/>
  <c r="D714" i="29"/>
  <c r="D711" i="29" s="1"/>
  <c r="F712" i="29"/>
  <c r="E712" i="29"/>
  <c r="D712" i="29"/>
  <c r="F711" i="29"/>
  <c r="E711" i="29"/>
  <c r="F709" i="29"/>
  <c r="E709" i="29"/>
  <c r="E708" i="29" s="1"/>
  <c r="E707" i="29" s="1"/>
  <c r="D709" i="29"/>
  <c r="D708" i="29" s="1"/>
  <c r="D707" i="29" s="1"/>
  <c r="F708" i="29"/>
  <c r="F707" i="29"/>
  <c r="D706" i="29"/>
  <c r="D705" i="29" s="1"/>
  <c r="F705" i="29"/>
  <c r="E705" i="29"/>
  <c r="D704" i="29"/>
  <c r="D703" i="29" s="1"/>
  <c r="D702" i="29" s="1"/>
  <c r="F703" i="29"/>
  <c r="F702" i="29" s="1"/>
  <c r="E703" i="29"/>
  <c r="E702" i="29"/>
  <c r="F701" i="29"/>
  <c r="E701" i="29"/>
  <c r="E700" i="29" s="1"/>
  <c r="E699" i="29" s="1"/>
  <c r="D701" i="29"/>
  <c r="F700" i="29"/>
  <c r="D700" i="29"/>
  <c r="D699" i="29" s="1"/>
  <c r="F699" i="29"/>
  <c r="F697" i="29"/>
  <c r="E697" i="29"/>
  <c r="D697" i="29"/>
  <c r="F695" i="29"/>
  <c r="E695" i="29"/>
  <c r="E694" i="29" s="1"/>
  <c r="D695" i="29"/>
  <c r="D694" i="29" s="1"/>
  <c r="F694" i="29"/>
  <c r="F692" i="29"/>
  <c r="E692" i="29"/>
  <c r="D692" i="29"/>
  <c r="F690" i="29"/>
  <c r="F689" i="29" s="1"/>
  <c r="E690" i="29"/>
  <c r="D690" i="29"/>
  <c r="E689" i="29"/>
  <c r="D689" i="29"/>
  <c r="F687" i="29"/>
  <c r="E687" i="29"/>
  <c r="D687" i="29"/>
  <c r="D684" i="29" s="1"/>
  <c r="F685" i="29"/>
  <c r="E685" i="29"/>
  <c r="D685" i="29"/>
  <c r="F684" i="29"/>
  <c r="E684" i="29"/>
  <c r="F683" i="29"/>
  <c r="E683" i="29"/>
  <c r="E682" i="29" s="1"/>
  <c r="D683" i="29"/>
  <c r="D682" i="29" s="1"/>
  <c r="F682" i="29"/>
  <c r="F680" i="29"/>
  <c r="E680" i="29"/>
  <c r="D680" i="29"/>
  <c r="F678" i="29"/>
  <c r="E678" i="29"/>
  <c r="E677" i="29" s="1"/>
  <c r="D678" i="29"/>
  <c r="D677" i="29"/>
  <c r="F675" i="29"/>
  <c r="E675" i="29"/>
  <c r="D675" i="29"/>
  <c r="D672" i="29" s="1"/>
  <c r="F673" i="29"/>
  <c r="E673" i="29"/>
  <c r="D673" i="29"/>
  <c r="F672" i="29"/>
  <c r="E672" i="29"/>
  <c r="F670" i="29"/>
  <c r="E670" i="29"/>
  <c r="E667" i="29" s="1"/>
  <c r="D670" i="29"/>
  <c r="F668" i="29"/>
  <c r="E668" i="29"/>
  <c r="D668" i="29"/>
  <c r="D667" i="29" s="1"/>
  <c r="F667" i="29"/>
  <c r="F665" i="29"/>
  <c r="F664" i="29" s="1"/>
  <c r="E665" i="29"/>
  <c r="E664" i="29" s="1"/>
  <c r="D665" i="29"/>
  <c r="D664" i="29"/>
  <c r="F662" i="29"/>
  <c r="F661" i="29" s="1"/>
  <c r="E662" i="29"/>
  <c r="D662" i="29"/>
  <c r="D661" i="29" s="1"/>
  <c r="E661" i="29"/>
  <c r="F659" i="29"/>
  <c r="E659" i="29"/>
  <c r="D659" i="29"/>
  <c r="F658" i="29"/>
  <c r="E658" i="29"/>
  <c r="E657" i="29" s="1"/>
  <c r="E656" i="29" s="1"/>
  <c r="D658" i="29"/>
  <c r="F657" i="29"/>
  <c r="F656" i="29" s="1"/>
  <c r="D657" i="29"/>
  <c r="D656" i="29" s="1"/>
  <c r="F654" i="29"/>
  <c r="F653" i="29" s="1"/>
  <c r="E654" i="29"/>
  <c r="E653" i="29" s="1"/>
  <c r="D654" i="29"/>
  <c r="D653" i="29"/>
  <c r="F652" i="29"/>
  <c r="F651" i="29" s="1"/>
  <c r="E652" i="29"/>
  <c r="D652" i="29"/>
  <c r="D651" i="29" s="1"/>
  <c r="E651" i="29"/>
  <c r="F649" i="29"/>
  <c r="E649" i="29"/>
  <c r="D649" i="29"/>
  <c r="F648" i="29"/>
  <c r="E648" i="29"/>
  <c r="E647" i="29" s="1"/>
  <c r="D648" i="29"/>
  <c r="F647" i="29"/>
  <c r="D647" i="29"/>
  <c r="D646" i="29" s="1"/>
  <c r="D639" i="29" s="1"/>
  <c r="D638" i="29" s="1"/>
  <c r="F644" i="29"/>
  <c r="F643" i="29" s="1"/>
  <c r="E644" i="29"/>
  <c r="E643" i="29" s="1"/>
  <c r="D644" i="29"/>
  <c r="D643" i="29"/>
  <c r="F641" i="29"/>
  <c r="E641" i="29"/>
  <c r="D641" i="29"/>
  <c r="D640" i="29" s="1"/>
  <c r="F640" i="29"/>
  <c r="E640" i="29"/>
  <c r="F636" i="29"/>
  <c r="E636" i="29"/>
  <c r="D636" i="29"/>
  <c r="D635" i="29" s="1"/>
  <c r="F635" i="29"/>
  <c r="E635" i="29"/>
  <c r="F633" i="29"/>
  <c r="F632" i="29" s="1"/>
  <c r="E633" i="29"/>
  <c r="E632" i="29" s="1"/>
  <c r="D633" i="29"/>
  <c r="D632" i="29"/>
  <c r="F630" i="29"/>
  <c r="E630" i="29"/>
  <c r="D630" i="29"/>
  <c r="D629" i="29" s="1"/>
  <c r="F629" i="29"/>
  <c r="E629" i="29"/>
  <c r="F627" i="29"/>
  <c r="F626" i="29" s="1"/>
  <c r="E627" i="29"/>
  <c r="D627" i="29"/>
  <c r="D626" i="29" s="1"/>
  <c r="D625" i="29" s="1"/>
  <c r="E626" i="29"/>
  <c r="D622" i="29"/>
  <c r="D621" i="29" s="1"/>
  <c r="D619" i="29"/>
  <c r="D618" i="29"/>
  <c r="D617" i="29" s="1"/>
  <c r="D615" i="29"/>
  <c r="D614" i="29" s="1"/>
  <c r="D613" i="29" s="1"/>
  <c r="D611" i="29"/>
  <c r="D610" i="29" s="1"/>
  <c r="D609" i="29" s="1"/>
  <c r="D608" i="29" s="1"/>
  <c r="F606" i="29"/>
  <c r="F605" i="29"/>
  <c r="F604" i="29" s="1"/>
  <c r="F603" i="29"/>
  <c r="F602" i="29" s="1"/>
  <c r="F601" i="29" s="1"/>
  <c r="F600" i="29" s="1"/>
  <c r="E603" i="29"/>
  <c r="E602" i="29" s="1"/>
  <c r="E601" i="29"/>
  <c r="E600" i="29" s="1"/>
  <c r="F598" i="29"/>
  <c r="F597" i="29"/>
  <c r="F595" i="29"/>
  <c r="F594" i="29" s="1"/>
  <c r="F592" i="29"/>
  <c r="F591" i="29" s="1"/>
  <c r="F589" i="29"/>
  <c r="F586" i="29" s="1"/>
  <c r="F585" i="29" s="1"/>
  <c r="F587" i="29"/>
  <c r="F584" i="29"/>
  <c r="F583" i="29" s="1"/>
  <c r="E584" i="29"/>
  <c r="E583" i="29"/>
  <c r="F581" i="29"/>
  <c r="F580" i="29" s="1"/>
  <c r="E581" i="29"/>
  <c r="E580" i="29"/>
  <c r="E579" i="29" s="1"/>
  <c r="F579" i="29"/>
  <c r="F577" i="29"/>
  <c r="F576" i="29" s="1"/>
  <c r="F574" i="29"/>
  <c r="F573" i="29" s="1"/>
  <c r="F571" i="29"/>
  <c r="F570" i="29"/>
  <c r="F569" i="29" s="1"/>
  <c r="F567" i="29"/>
  <c r="F566" i="29"/>
  <c r="F564" i="29"/>
  <c r="F563" i="29" s="1"/>
  <c r="F561" i="29"/>
  <c r="F560" i="29"/>
  <c r="F558" i="29"/>
  <c r="F557" i="29" s="1"/>
  <c r="E555" i="29"/>
  <c r="F554" i="29"/>
  <c r="F553" i="29" s="1"/>
  <c r="F552" i="29" s="1"/>
  <c r="E554" i="29"/>
  <c r="E553" i="29" s="1"/>
  <c r="E552" i="29" s="1"/>
  <c r="F550" i="29"/>
  <c r="F546" i="29"/>
  <c r="F545" i="29" s="1"/>
  <c r="F544" i="29" s="1"/>
  <c r="F542" i="29"/>
  <c r="E542" i="29"/>
  <c r="F541" i="29"/>
  <c r="E541" i="29"/>
  <c r="F539" i="29"/>
  <c r="E539" i="29"/>
  <c r="E538" i="29" s="1"/>
  <c r="D539" i="29"/>
  <c r="F538" i="29"/>
  <c r="E536" i="29"/>
  <c r="E533" i="29" s="1"/>
  <c r="D536" i="29"/>
  <c r="F534" i="29"/>
  <c r="E534" i="29"/>
  <c r="D534" i="29"/>
  <c r="D533" i="29" s="1"/>
  <c r="D532" i="29" s="1"/>
  <c r="F533" i="29"/>
  <c r="F532" i="29"/>
  <c r="E532" i="29"/>
  <c r="F530" i="29"/>
  <c r="E530" i="29"/>
  <c r="D530" i="29"/>
  <c r="F528" i="29"/>
  <c r="E528" i="29"/>
  <c r="D528" i="29"/>
  <c r="D527" i="29" s="1"/>
  <c r="F527" i="29"/>
  <c r="E527" i="29"/>
  <c r="F526" i="29"/>
  <c r="E526" i="29"/>
  <c r="D526" i="29"/>
  <c r="D524" i="29"/>
  <c r="D523" i="29"/>
  <c r="F521" i="29"/>
  <c r="E521" i="29"/>
  <c r="D521" i="29"/>
  <c r="F519" i="29"/>
  <c r="E519" i="29"/>
  <c r="D519" i="29"/>
  <c r="D518" i="29" s="1"/>
  <c r="D517" i="29" s="1"/>
  <c r="D515" i="29"/>
  <c r="F505" i="29"/>
  <c r="E505" i="29"/>
  <c r="D505" i="29"/>
  <c r="F503" i="29"/>
  <c r="E503" i="29"/>
  <c r="D503" i="29"/>
  <c r="F501" i="29"/>
  <c r="E501" i="29"/>
  <c r="D501" i="29"/>
  <c r="F499" i="29"/>
  <c r="E499" i="29"/>
  <c r="E498" i="29" s="1"/>
  <c r="E497" i="29" s="1"/>
  <c r="D499" i="29"/>
  <c r="F498" i="29"/>
  <c r="D498" i="29"/>
  <c r="D497" i="29" s="1"/>
  <c r="F497" i="29"/>
  <c r="F496" i="29" s="1"/>
  <c r="E496" i="29"/>
  <c r="D496" i="29"/>
  <c r="F494" i="29"/>
  <c r="E494" i="29"/>
  <c r="E493" i="29" s="1"/>
  <c r="D494" i="29"/>
  <c r="D493" i="29" s="1"/>
  <c r="D492" i="29" s="1"/>
  <c r="F493" i="29"/>
  <c r="F492" i="29" s="1"/>
  <c r="E492" i="29"/>
  <c r="F490" i="29"/>
  <c r="F489" i="29" s="1"/>
  <c r="F488" i="29" s="1"/>
  <c r="E490" i="29"/>
  <c r="D490" i="29"/>
  <c r="E489" i="29"/>
  <c r="E488" i="29" s="1"/>
  <c r="D489" i="29"/>
  <c r="D488" i="29" s="1"/>
  <c r="E487" i="29"/>
  <c r="E486" i="29" s="1"/>
  <c r="E485" i="29" s="1"/>
  <c r="D487" i="29"/>
  <c r="D486" i="29" s="1"/>
  <c r="D485" i="29" s="1"/>
  <c r="D484" i="29" s="1"/>
  <c r="D475" i="29" s="1"/>
  <c r="F486" i="29"/>
  <c r="F485" i="29"/>
  <c r="F484" i="29" s="1"/>
  <c r="E484" i="29"/>
  <c r="F482" i="29"/>
  <c r="F481" i="29" s="1"/>
  <c r="F480" i="29" s="1"/>
  <c r="E482" i="29"/>
  <c r="D482" i="29"/>
  <c r="E481" i="29"/>
  <c r="E480" i="29" s="1"/>
  <c r="D481" i="29"/>
  <c r="D480" i="29" s="1"/>
  <c r="F478" i="29"/>
  <c r="F477" i="29" s="1"/>
  <c r="F476" i="29" s="1"/>
  <c r="E478" i="29"/>
  <c r="E477" i="29" s="1"/>
  <c r="E476" i="29" s="1"/>
  <c r="E475" i="29" s="1"/>
  <c r="D478" i="29"/>
  <c r="D477" i="29"/>
  <c r="D476" i="29" s="1"/>
  <c r="F475" i="29"/>
  <c r="F461" i="29"/>
  <c r="E461" i="29"/>
  <c r="D461" i="29"/>
  <c r="F460" i="29"/>
  <c r="E460" i="29"/>
  <c r="D460" i="29"/>
  <c r="E459" i="29"/>
  <c r="D459" i="29"/>
  <c r="D458" i="29" s="1"/>
  <c r="D457" i="29" s="1"/>
  <c r="F458" i="29"/>
  <c r="E458" i="29"/>
  <c r="F457" i="29"/>
  <c r="E457" i="29"/>
  <c r="F455" i="29"/>
  <c r="E455" i="29"/>
  <c r="E454" i="29" s="1"/>
  <c r="D455" i="29"/>
  <c r="D454" i="29" s="1"/>
  <c r="F454" i="29"/>
  <c r="F452" i="29"/>
  <c r="F451" i="29" s="1"/>
  <c r="E452" i="29"/>
  <c r="D452" i="29"/>
  <c r="E451" i="29"/>
  <c r="D451" i="29"/>
  <c r="F449" i="29"/>
  <c r="E449" i="29"/>
  <c r="E448" i="29" s="1"/>
  <c r="D449" i="29"/>
  <c r="D448" i="29" s="1"/>
  <c r="F448" i="29"/>
  <c r="D446" i="29"/>
  <c r="D445" i="29"/>
  <c r="E444" i="29"/>
  <c r="E443" i="29" s="1"/>
  <c r="D432" i="29"/>
  <c r="D431" i="29" s="1"/>
  <c r="D429" i="29"/>
  <c r="D428" i="29"/>
  <c r="D427" i="29"/>
  <c r="F426" i="29"/>
  <c r="E426" i="29"/>
  <c r="D426" i="29"/>
  <c r="D425" i="29" s="1"/>
  <c r="F425" i="29"/>
  <c r="E425" i="29"/>
  <c r="D424" i="29"/>
  <c r="D423" i="29" s="1"/>
  <c r="F423" i="29"/>
  <c r="F422" i="29" s="1"/>
  <c r="E423" i="29"/>
  <c r="E422" i="29" s="1"/>
  <c r="D422" i="29"/>
  <c r="D421" i="29"/>
  <c r="F420" i="29"/>
  <c r="F419" i="29" s="1"/>
  <c r="F418" i="29" s="1"/>
  <c r="F417" i="29" s="1"/>
  <c r="E420" i="29"/>
  <c r="D420" i="29"/>
  <c r="D419" i="29" s="1"/>
  <c r="E419" i="29"/>
  <c r="E418" i="29" s="1"/>
  <c r="E417" i="29" s="1"/>
  <c r="D418" i="29"/>
  <c r="D417" i="29" s="1"/>
  <c r="F413" i="29"/>
  <c r="F412" i="29" s="1"/>
  <c r="E413" i="29"/>
  <c r="E412" i="29" s="1"/>
  <c r="D413" i="29"/>
  <c r="D412" i="29" s="1"/>
  <c r="F410" i="29"/>
  <c r="F409" i="29" s="1"/>
  <c r="F408" i="29" s="1"/>
  <c r="E410" i="29"/>
  <c r="D410" i="29"/>
  <c r="E409" i="29"/>
  <c r="E408" i="29" s="1"/>
  <c r="D409" i="29"/>
  <c r="D408" i="29" s="1"/>
  <c r="F406" i="29"/>
  <c r="F405" i="29" s="1"/>
  <c r="F404" i="29" s="1"/>
  <c r="E406" i="29"/>
  <c r="D406" i="29"/>
  <c r="E405" i="29"/>
  <c r="E404" i="29" s="1"/>
  <c r="D405" i="29"/>
  <c r="D404" i="29"/>
  <c r="D403" i="29"/>
  <c r="F402" i="29"/>
  <c r="E402" i="29"/>
  <c r="E401" i="29" s="1"/>
  <c r="D402" i="29"/>
  <c r="F401" i="29"/>
  <c r="D401" i="29"/>
  <c r="D400" i="29"/>
  <c r="F399" i="29"/>
  <c r="E399" i="29"/>
  <c r="D399" i="29"/>
  <c r="D398" i="29" s="1"/>
  <c r="F398" i="29"/>
  <c r="E398" i="29"/>
  <c r="D396" i="29"/>
  <c r="F394" i="29"/>
  <c r="E394" i="29"/>
  <c r="D394" i="29"/>
  <c r="D393" i="29"/>
  <c r="D392" i="29" s="1"/>
  <c r="D391" i="29" s="1"/>
  <c r="F392" i="29"/>
  <c r="F391" i="29" s="1"/>
  <c r="F384" i="29" s="1"/>
  <c r="E392" i="29"/>
  <c r="E391" i="29"/>
  <c r="D390" i="29"/>
  <c r="F389" i="29"/>
  <c r="F388" i="29" s="1"/>
  <c r="E389" i="29"/>
  <c r="D389" i="29"/>
  <c r="E388" i="29"/>
  <c r="D388" i="29"/>
  <c r="F386" i="29"/>
  <c r="E386" i="29"/>
  <c r="D386" i="29"/>
  <c r="D385" i="29" s="1"/>
  <c r="F385" i="29"/>
  <c r="E385" i="29"/>
  <c r="E384" i="29"/>
  <c r="E383" i="29" s="1"/>
  <c r="D381" i="29"/>
  <c r="D380" i="29" s="1"/>
  <c r="D379" i="29"/>
  <c r="D378" i="29" s="1"/>
  <c r="D377" i="29" s="1"/>
  <c r="D376" i="29" s="1"/>
  <c r="D371" i="29" s="1"/>
  <c r="F378" i="29"/>
  <c r="E378" i="29"/>
  <c r="F377" i="29"/>
  <c r="F376" i="29" s="1"/>
  <c r="F371" i="29" s="1"/>
  <c r="E377" i="29"/>
  <c r="E376" i="29" s="1"/>
  <c r="E371" i="29" s="1"/>
  <c r="F374" i="29"/>
  <c r="E374" i="29"/>
  <c r="D374" i="29"/>
  <c r="D373" i="29" s="1"/>
  <c r="D372" i="29" s="1"/>
  <c r="F373" i="29"/>
  <c r="E373" i="29"/>
  <c r="F372" i="29"/>
  <c r="E372" i="29"/>
  <c r="F354" i="29"/>
  <c r="E354" i="29"/>
  <c r="D354" i="29"/>
  <c r="D353" i="29" s="1"/>
  <c r="D352" i="29" s="1"/>
  <c r="F353" i="29"/>
  <c r="F352" i="29" s="1"/>
  <c r="E353" i="29"/>
  <c r="E352" i="29"/>
  <c r="F350" i="29"/>
  <c r="E350" i="29"/>
  <c r="E349" i="29" s="1"/>
  <c r="E348" i="29" s="1"/>
  <c r="D350" i="29"/>
  <c r="F349" i="29"/>
  <c r="D349" i="29"/>
  <c r="D348" i="29" s="1"/>
  <c r="F348" i="29"/>
  <c r="F346" i="29"/>
  <c r="F345" i="29" s="1"/>
  <c r="F344" i="29" s="1"/>
  <c r="E346" i="29"/>
  <c r="D346" i="29"/>
  <c r="E345" i="29"/>
  <c r="E344" i="29" s="1"/>
  <c r="D345" i="29"/>
  <c r="D344" i="29" s="1"/>
  <c r="F342" i="29"/>
  <c r="F341" i="29" s="1"/>
  <c r="F336" i="29" s="1"/>
  <c r="E342" i="29"/>
  <c r="D342" i="29"/>
  <c r="E341" i="29"/>
  <c r="D341" i="29"/>
  <c r="D340" i="29"/>
  <c r="F339" i="29"/>
  <c r="F338" i="29" s="1"/>
  <c r="F337" i="29" s="1"/>
  <c r="E339" i="29"/>
  <c r="E338" i="29" s="1"/>
  <c r="E337" i="29" s="1"/>
  <c r="E336" i="29" s="1"/>
  <c r="D339" i="29"/>
  <c r="D338" i="29"/>
  <c r="D337" i="29"/>
  <c r="F334" i="29"/>
  <c r="F333" i="29" s="1"/>
  <c r="E334" i="29"/>
  <c r="D334" i="29"/>
  <c r="E333" i="29"/>
  <c r="D333" i="29"/>
  <c r="F331" i="29"/>
  <c r="E331" i="29"/>
  <c r="D331" i="29"/>
  <c r="D330" i="29" s="1"/>
  <c r="D329" i="29" s="1"/>
  <c r="F330" i="29"/>
  <c r="E330" i="29"/>
  <c r="F329" i="29"/>
  <c r="E329" i="29"/>
  <c r="F327" i="29"/>
  <c r="E327" i="29"/>
  <c r="E326" i="29" s="1"/>
  <c r="E325" i="29" s="1"/>
  <c r="D327" i="29"/>
  <c r="D326" i="29" s="1"/>
  <c r="D325" i="29" s="1"/>
  <c r="F326" i="29"/>
  <c r="F325" i="29"/>
  <c r="D324" i="29"/>
  <c r="D323" i="29" s="1"/>
  <c r="D322" i="29" s="1"/>
  <c r="D321" i="29" s="1"/>
  <c r="F323" i="29"/>
  <c r="F322" i="29" s="1"/>
  <c r="F321" i="29" s="1"/>
  <c r="E323" i="29"/>
  <c r="E322" i="29"/>
  <c r="E321" i="29"/>
  <c r="F319" i="29"/>
  <c r="E319" i="29"/>
  <c r="D319" i="29"/>
  <c r="D318" i="29" s="1"/>
  <c r="D317" i="29" s="1"/>
  <c r="F318" i="29"/>
  <c r="E318" i="29"/>
  <c r="F317" i="29"/>
  <c r="E317" i="29"/>
  <c r="F315" i="29"/>
  <c r="E315" i="29"/>
  <c r="D315" i="29"/>
  <c r="D314" i="29"/>
  <c r="F313" i="29"/>
  <c r="E313" i="29"/>
  <c r="E312" i="29" s="1"/>
  <c r="D313" i="29"/>
  <c r="D312" i="29" s="1"/>
  <c r="F312" i="29"/>
  <c r="D311" i="29"/>
  <c r="F310" i="29"/>
  <c r="E310" i="29"/>
  <c r="D310" i="29"/>
  <c r="D309" i="29" s="1"/>
  <c r="F309" i="29"/>
  <c r="E309" i="29"/>
  <c r="D308" i="29"/>
  <c r="D307" i="29" s="1"/>
  <c r="D306" i="29" s="1"/>
  <c r="F307" i="29"/>
  <c r="E307" i="29"/>
  <c r="F306" i="29"/>
  <c r="F302" i="29" s="1"/>
  <c r="F301" i="29" s="1"/>
  <c r="F300" i="29" s="1"/>
  <c r="E306" i="29"/>
  <c r="F304" i="29"/>
  <c r="E304" i="29"/>
  <c r="E303" i="29" s="1"/>
  <c r="D304" i="29"/>
  <c r="D303" i="29" s="1"/>
  <c r="D302" i="29" s="1"/>
  <c r="D301" i="29" s="1"/>
  <c r="F303" i="29"/>
  <c r="D298" i="29"/>
  <c r="D297" i="29" s="1"/>
  <c r="D296" i="29"/>
  <c r="D295" i="29" s="1"/>
  <c r="F293" i="29"/>
  <c r="E293" i="29"/>
  <c r="D293" i="29"/>
  <c r="F292" i="29"/>
  <c r="E292" i="29"/>
  <c r="F291" i="29"/>
  <c r="F290" i="29" s="1"/>
  <c r="E291" i="29"/>
  <c r="E290" i="29" s="1"/>
  <c r="F289" i="29"/>
  <c r="E289" i="29"/>
  <c r="D289" i="29"/>
  <c r="D288" i="29" s="1"/>
  <c r="D287" i="29" s="1"/>
  <c r="F288" i="29"/>
  <c r="E288" i="29"/>
  <c r="F287" i="29"/>
  <c r="F286" i="29" s="1"/>
  <c r="E287" i="29"/>
  <c r="E286" i="29" s="1"/>
  <c r="D286" i="29"/>
  <c r="F285" i="29"/>
  <c r="E285" i="29"/>
  <c r="D285" i="29"/>
  <c r="D284" i="29" s="1"/>
  <c r="D283" i="29" s="1"/>
  <c r="F284" i="29"/>
  <c r="F282" i="29" s="1"/>
  <c r="E284" i="29"/>
  <c r="E283" i="29"/>
  <c r="E282" i="29"/>
  <c r="D282" i="29"/>
  <c r="F280" i="29"/>
  <c r="E280" i="29"/>
  <c r="D280" i="29"/>
  <c r="D279" i="29" s="1"/>
  <c r="D278" i="29" s="1"/>
  <c r="F279" i="29"/>
  <c r="F278" i="29" s="1"/>
  <c r="E279" i="29"/>
  <c r="E278" i="29"/>
  <c r="D277" i="29"/>
  <c r="F276" i="29"/>
  <c r="F275" i="29" s="1"/>
  <c r="F274" i="29" s="1"/>
  <c r="E276" i="29"/>
  <c r="D276" i="29"/>
  <c r="E275" i="29"/>
  <c r="E274" i="29" s="1"/>
  <c r="D275" i="29"/>
  <c r="D274" i="29" s="1"/>
  <c r="F272" i="29"/>
  <c r="F271" i="29" s="1"/>
  <c r="F270" i="29" s="1"/>
  <c r="F261" i="29" s="1"/>
  <c r="E272" i="29"/>
  <c r="D272" i="29"/>
  <c r="E271" i="29"/>
  <c r="E270" i="29" s="1"/>
  <c r="D271" i="29"/>
  <c r="D270" i="29"/>
  <c r="F268" i="29"/>
  <c r="E268" i="29"/>
  <c r="D268" i="29"/>
  <c r="D267" i="29" s="1"/>
  <c r="D266" i="29" s="1"/>
  <c r="F267" i="29"/>
  <c r="E267" i="29"/>
  <c r="F266" i="29"/>
  <c r="E266" i="29"/>
  <c r="F264" i="29"/>
  <c r="E264" i="29"/>
  <c r="E263" i="29" s="1"/>
  <c r="E262" i="29" s="1"/>
  <c r="D264" i="29"/>
  <c r="D263" i="29" s="1"/>
  <c r="D262" i="29" s="1"/>
  <c r="D261" i="29" s="1"/>
  <c r="F263" i="29"/>
  <c r="F262" i="29"/>
  <c r="F259" i="29"/>
  <c r="E259" i="29"/>
  <c r="E258" i="29" s="1"/>
  <c r="E257" i="29" s="1"/>
  <c r="D259" i="29"/>
  <c r="D258" i="29" s="1"/>
  <c r="D257" i="29" s="1"/>
  <c r="F258" i="29"/>
  <c r="F257" i="29"/>
  <c r="F255" i="29"/>
  <c r="F254" i="29" s="1"/>
  <c r="F253" i="29" s="1"/>
  <c r="E255" i="29"/>
  <c r="D255" i="29"/>
  <c r="E254" i="29"/>
  <c r="E253" i="29" s="1"/>
  <c r="D254" i="29"/>
  <c r="D253" i="29" s="1"/>
  <c r="F250" i="29"/>
  <c r="E250" i="29"/>
  <c r="D250" i="29"/>
  <c r="F249" i="29"/>
  <c r="F248" i="29" s="1"/>
  <c r="E249" i="29"/>
  <c r="D249" i="29"/>
  <c r="E248" i="29"/>
  <c r="D248" i="29"/>
  <c r="D247" i="29"/>
  <c r="F246" i="29"/>
  <c r="E246" i="29"/>
  <c r="E245" i="29" s="1"/>
  <c r="E244" i="29" s="1"/>
  <c r="D246" i="29"/>
  <c r="F245" i="29"/>
  <c r="D245" i="29"/>
  <c r="D244" i="29" s="1"/>
  <c r="F244" i="29"/>
  <c r="F242" i="29"/>
  <c r="F241" i="29" s="1"/>
  <c r="F240" i="29" s="1"/>
  <c r="E242" i="29"/>
  <c r="D242" i="29"/>
  <c r="E241" i="29"/>
  <c r="E240" i="29" s="1"/>
  <c r="D241" i="29"/>
  <c r="D240" i="29" s="1"/>
  <c r="F239" i="29"/>
  <c r="F238" i="29" s="1"/>
  <c r="F237" i="29" s="1"/>
  <c r="F236" i="29" s="1"/>
  <c r="E239" i="29"/>
  <c r="D239" i="29"/>
  <c r="E238" i="29"/>
  <c r="E237" i="29" s="1"/>
  <c r="E236" i="29" s="1"/>
  <c r="D238" i="29"/>
  <c r="D237" i="29"/>
  <c r="D236" i="29"/>
  <c r="D235" i="29"/>
  <c r="D234" i="29" s="1"/>
  <c r="D231" i="29" s="1"/>
  <c r="D230" i="29" s="1"/>
  <c r="F234" i="29"/>
  <c r="E234" i="29"/>
  <c r="F233" i="29"/>
  <c r="F232" i="29" s="1"/>
  <c r="F231" i="29" s="1"/>
  <c r="F230" i="29" s="1"/>
  <c r="E233" i="29"/>
  <c r="D233" i="29"/>
  <c r="E232" i="29"/>
  <c r="E231" i="29" s="1"/>
  <c r="E230" i="29" s="1"/>
  <c r="D232" i="29"/>
  <c r="F228" i="29"/>
  <c r="E228" i="29"/>
  <c r="D228" i="29"/>
  <c r="F227" i="29"/>
  <c r="F226" i="29" s="1"/>
  <c r="E227" i="29"/>
  <c r="D227" i="29"/>
  <c r="E226" i="29"/>
  <c r="D226" i="29"/>
  <c r="F224" i="29"/>
  <c r="E224" i="29"/>
  <c r="D224" i="29"/>
  <c r="D221" i="29" s="1"/>
  <c r="D220" i="29" s="1"/>
  <c r="F223" i="29"/>
  <c r="F222" i="29" s="1"/>
  <c r="F221" i="29" s="1"/>
  <c r="F220" i="29" s="1"/>
  <c r="E223" i="29"/>
  <c r="D223" i="29"/>
  <c r="E222" i="29"/>
  <c r="E221" i="29" s="1"/>
  <c r="E220" i="29" s="1"/>
  <c r="D222" i="29"/>
  <c r="F218" i="29"/>
  <c r="E218" i="29"/>
  <c r="D218" i="29"/>
  <c r="F217" i="29"/>
  <c r="F216" i="29" s="1"/>
  <c r="F212" i="29" s="1"/>
  <c r="E217" i="29"/>
  <c r="D217" i="29"/>
  <c r="E216" i="29"/>
  <c r="D216" i="29"/>
  <c r="D215" i="29"/>
  <c r="D214" i="29" s="1"/>
  <c r="D213" i="29" s="1"/>
  <c r="D209" i="29"/>
  <c r="D208" i="29" s="1"/>
  <c r="D206" i="29"/>
  <c r="D205" i="29" s="1"/>
  <c r="D203" i="29"/>
  <c r="D202" i="29"/>
  <c r="D199" i="29"/>
  <c r="D198" i="29"/>
  <c r="F196" i="29"/>
  <c r="F195" i="29" s="1"/>
  <c r="F194" i="29" s="1"/>
  <c r="E196" i="29"/>
  <c r="D196" i="29"/>
  <c r="E195" i="29"/>
  <c r="E194" i="29" s="1"/>
  <c r="D195" i="29"/>
  <c r="D194" i="29"/>
  <c r="F192" i="29"/>
  <c r="E192" i="29"/>
  <c r="D192" i="29"/>
  <c r="D191" i="29" s="1"/>
  <c r="D190" i="29" s="1"/>
  <c r="F191" i="29"/>
  <c r="E191" i="29"/>
  <c r="F190" i="29"/>
  <c r="E190" i="29"/>
  <c r="F188" i="29"/>
  <c r="E188" i="29"/>
  <c r="D188" i="29"/>
  <c r="D187" i="29"/>
  <c r="F186" i="29"/>
  <c r="E186" i="29"/>
  <c r="E185" i="29" s="1"/>
  <c r="E184" i="29" s="1"/>
  <c r="D186" i="29"/>
  <c r="D185" i="29" s="1"/>
  <c r="D184" i="29" s="1"/>
  <c r="F185" i="29"/>
  <c r="F184" i="29"/>
  <c r="F182" i="29"/>
  <c r="F181" i="29" s="1"/>
  <c r="F180" i="29" s="1"/>
  <c r="F179" i="29" s="1"/>
  <c r="E182" i="29"/>
  <c r="D182" i="29"/>
  <c r="E181" i="29"/>
  <c r="E180" i="29" s="1"/>
  <c r="D181" i="29"/>
  <c r="D180" i="29" s="1"/>
  <c r="D177" i="29"/>
  <c r="D176" i="29"/>
  <c r="D175" i="29" s="1"/>
  <c r="E174" i="29"/>
  <c r="F173" i="29"/>
  <c r="F172" i="29" s="1"/>
  <c r="F171" i="29" s="1"/>
  <c r="E173" i="29"/>
  <c r="E172" i="29" s="1"/>
  <c r="E171" i="29" s="1"/>
  <c r="D173" i="29"/>
  <c r="D172" i="29"/>
  <c r="D171" i="29"/>
  <c r="D169" i="29"/>
  <c r="D168" i="29" s="1"/>
  <c r="F166" i="29"/>
  <c r="E166" i="29"/>
  <c r="E165" i="29" s="1"/>
  <c r="D166" i="29"/>
  <c r="D165" i="29" s="1"/>
  <c r="F165" i="29"/>
  <c r="F163" i="29"/>
  <c r="E163" i="29"/>
  <c r="D163" i="29"/>
  <c r="F162" i="29"/>
  <c r="E162" i="29"/>
  <c r="D162" i="29"/>
  <c r="F160" i="29"/>
  <c r="E160" i="29"/>
  <c r="E154" i="29" s="1"/>
  <c r="D160" i="29"/>
  <c r="D159" i="29"/>
  <c r="F158" i="29"/>
  <c r="E158" i="29"/>
  <c r="E157" i="29" s="1"/>
  <c r="D158" i="29"/>
  <c r="F157" i="29"/>
  <c r="D157" i="29"/>
  <c r="D156" i="29"/>
  <c r="F155" i="29"/>
  <c r="E155" i="29"/>
  <c r="D155" i="29"/>
  <c r="D154" i="29" s="1"/>
  <c r="D148" i="29" s="1"/>
  <c r="D147" i="29" s="1"/>
  <c r="F154" i="29"/>
  <c r="F148" i="29" s="1"/>
  <c r="F147" i="29" s="1"/>
  <c r="D152" i="29"/>
  <c r="D150" i="29"/>
  <c r="D149" i="29" s="1"/>
  <c r="E148" i="29"/>
  <c r="F145" i="29"/>
  <c r="F144" i="29" s="1"/>
  <c r="E145" i="29"/>
  <c r="D145" i="29"/>
  <c r="E144" i="29"/>
  <c r="D144" i="29"/>
  <c r="F142" i="29"/>
  <c r="E142" i="29"/>
  <c r="E141" i="29" s="1"/>
  <c r="D142" i="29"/>
  <c r="D141" i="29" s="1"/>
  <c r="F141" i="29"/>
  <c r="F139" i="29"/>
  <c r="E139" i="29"/>
  <c r="D139" i="29"/>
  <c r="F138" i="29"/>
  <c r="E138" i="29"/>
  <c r="D138" i="29"/>
  <c r="F136" i="29"/>
  <c r="E136" i="29"/>
  <c r="E135" i="29" s="1"/>
  <c r="D136" i="29"/>
  <c r="F135" i="29"/>
  <c r="D135" i="29"/>
  <c r="F133" i="29"/>
  <c r="E133" i="29"/>
  <c r="D133" i="29"/>
  <c r="F132" i="29"/>
  <c r="E132" i="29"/>
  <c r="D132" i="29"/>
  <c r="E131" i="29"/>
  <c r="F130" i="29"/>
  <c r="F129" i="29" s="1"/>
  <c r="E130" i="29"/>
  <c r="D130" i="29"/>
  <c r="E129" i="29"/>
  <c r="D129" i="29"/>
  <c r="D127" i="29"/>
  <c r="D126" i="29" s="1"/>
  <c r="E125" i="29"/>
  <c r="E124" i="29"/>
  <c r="D122" i="29"/>
  <c r="D121" i="29" s="1"/>
  <c r="D120" i="29"/>
  <c r="F111" i="29"/>
  <c r="F110" i="29" s="1"/>
  <c r="F109" i="29" s="1"/>
  <c r="E111" i="29"/>
  <c r="D111" i="29"/>
  <c r="E110" i="29"/>
  <c r="E109" i="29" s="1"/>
  <c r="D110" i="29"/>
  <c r="D109" i="29"/>
  <c r="F107" i="29"/>
  <c r="F106" i="29" s="1"/>
  <c r="F105" i="29" s="1"/>
  <c r="E107" i="29"/>
  <c r="D107" i="29"/>
  <c r="D106" i="29" s="1"/>
  <c r="E106" i="29"/>
  <c r="E105" i="29" s="1"/>
  <c r="D105" i="29"/>
  <c r="D103" i="29"/>
  <c r="D102" i="29"/>
  <c r="D101" i="29" s="1"/>
  <c r="F99" i="29"/>
  <c r="F98" i="29" s="1"/>
  <c r="F97" i="29" s="1"/>
  <c r="E99" i="29"/>
  <c r="D99" i="29"/>
  <c r="D98" i="29" s="1"/>
  <c r="D97" i="29" s="1"/>
  <c r="E98" i="29"/>
  <c r="E97" i="29" s="1"/>
  <c r="D96" i="29"/>
  <c r="F95" i="29"/>
  <c r="F94" i="29" s="1"/>
  <c r="F93" i="29" s="1"/>
  <c r="E95" i="29"/>
  <c r="D95" i="29"/>
  <c r="E94" i="29"/>
  <c r="E93" i="29" s="1"/>
  <c r="D94" i="29"/>
  <c r="D93" i="29" s="1"/>
  <c r="F91" i="29"/>
  <c r="E91" i="29"/>
  <c r="E88" i="29" s="1"/>
  <c r="E87" i="29" s="1"/>
  <c r="D91" i="29"/>
  <c r="F90" i="29"/>
  <c r="F89" i="29" s="1"/>
  <c r="E90" i="29"/>
  <c r="E89" i="29" s="1"/>
  <c r="D90" i="29"/>
  <c r="D89" i="29" s="1"/>
  <c r="F88" i="29"/>
  <c r="F87" i="29" s="1"/>
  <c r="D88" i="29"/>
  <c r="D87" i="29" s="1"/>
  <c r="F84" i="29"/>
  <c r="E84" i="29"/>
  <c r="E83" i="29" s="1"/>
  <c r="D84" i="29"/>
  <c r="D83" i="29" s="1"/>
  <c r="D82" i="29" s="1"/>
  <c r="F83" i="29"/>
  <c r="F82" i="29"/>
  <c r="E82" i="29"/>
  <c r="D80" i="29"/>
  <c r="D79" i="29" s="1"/>
  <c r="D78" i="29"/>
  <c r="D77" i="29" s="1"/>
  <c r="D76" i="29" s="1"/>
  <c r="D75" i="29" s="1"/>
  <c r="D68" i="29" s="1"/>
  <c r="F77" i="29"/>
  <c r="E77" i="29"/>
  <c r="E76" i="29" s="1"/>
  <c r="E75" i="29" s="1"/>
  <c r="E68" i="29" s="1"/>
  <c r="F76" i="29"/>
  <c r="F75" i="29" s="1"/>
  <c r="F68" i="29" s="1"/>
  <c r="D73" i="29"/>
  <c r="D72" i="29"/>
  <c r="D70" i="29"/>
  <c r="D69" i="29" s="1"/>
  <c r="F66" i="29"/>
  <c r="E66" i="29"/>
  <c r="E65" i="29" s="1"/>
  <c r="D66" i="29"/>
  <c r="D65" i="29" s="1"/>
  <c r="D64" i="29" s="1"/>
  <c r="F65" i="29"/>
  <c r="F64" i="29" s="1"/>
  <c r="E64" i="29"/>
  <c r="F62" i="29"/>
  <c r="F61" i="29" s="1"/>
  <c r="F60" i="29" s="1"/>
  <c r="F59" i="29" s="1"/>
  <c r="E62" i="29"/>
  <c r="D62" i="29"/>
  <c r="E61" i="29"/>
  <c r="E60" i="29" s="1"/>
  <c r="D61" i="29"/>
  <c r="D60" i="29" s="1"/>
  <c r="E59" i="29"/>
  <c r="F55" i="29"/>
  <c r="F54" i="29" s="1"/>
  <c r="F53" i="29" s="1"/>
  <c r="F52" i="29" s="1"/>
  <c r="F51" i="29" s="1"/>
  <c r="E55" i="29"/>
  <c r="D55" i="29"/>
  <c r="D54" i="29" s="1"/>
  <c r="D53" i="29" s="1"/>
  <c r="D52" i="29" s="1"/>
  <c r="D51" i="29" s="1"/>
  <c r="E54" i="29"/>
  <c r="E53" i="29" s="1"/>
  <c r="E52" i="29" s="1"/>
  <c r="E51" i="29" s="1"/>
  <c r="F49" i="29"/>
  <c r="E49" i="29"/>
  <c r="E48" i="29" s="1"/>
  <c r="D49" i="29"/>
  <c r="D48" i="29" s="1"/>
  <c r="D47" i="29" s="1"/>
  <c r="F48" i="29"/>
  <c r="F47" i="29" s="1"/>
  <c r="E47" i="29"/>
  <c r="F45" i="29"/>
  <c r="F44" i="29" s="1"/>
  <c r="F43" i="29" s="1"/>
  <c r="E45" i="29"/>
  <c r="D45" i="29"/>
  <c r="E44" i="29"/>
  <c r="E43" i="29" s="1"/>
  <c r="D44" i="29"/>
  <c r="D43" i="29" s="1"/>
  <c r="E42" i="29"/>
  <c r="F40" i="29"/>
  <c r="F39" i="29" s="1"/>
  <c r="E40" i="29"/>
  <c r="D40" i="29"/>
  <c r="D39" i="29" s="1"/>
  <c r="E39" i="29"/>
  <c r="F37" i="29"/>
  <c r="E37" i="29"/>
  <c r="D37" i="29"/>
  <c r="D36" i="29" s="1"/>
  <c r="D35" i="29" s="1"/>
  <c r="F36" i="29"/>
  <c r="E36" i="29"/>
  <c r="F35" i="29"/>
  <c r="E35" i="29"/>
  <c r="F33" i="29"/>
  <c r="E33" i="29"/>
  <c r="E32" i="29" s="1"/>
  <c r="D33" i="29"/>
  <c r="D32" i="29" s="1"/>
  <c r="D31" i="29" s="1"/>
  <c r="D30" i="29" s="1"/>
  <c r="F32" i="29"/>
  <c r="F31" i="29"/>
  <c r="F30" i="29" s="1"/>
  <c r="E31" i="29"/>
  <c r="E30" i="29" s="1"/>
  <c r="F29" i="29"/>
  <c r="E29" i="29"/>
  <c r="E28" i="29" s="1"/>
  <c r="E27" i="29" s="1"/>
  <c r="E26" i="29" s="1"/>
  <c r="D29" i="29"/>
  <c r="F28" i="29"/>
  <c r="F27" i="29" s="1"/>
  <c r="F26" i="29" s="1"/>
  <c r="D28" i="29"/>
  <c r="D27" i="29" s="1"/>
  <c r="D26" i="29" s="1"/>
  <c r="F25" i="29"/>
  <c r="E25" i="29"/>
  <c r="E24" i="29" s="1"/>
  <c r="D25" i="29"/>
  <c r="D24" i="29" s="1"/>
  <c r="D23" i="29" s="1"/>
  <c r="D22" i="29" s="1"/>
  <c r="D17" i="29" s="1"/>
  <c r="F24" i="29"/>
  <c r="F23" i="29"/>
  <c r="F22" i="29" s="1"/>
  <c r="E23" i="29"/>
  <c r="E22" i="29" s="1"/>
  <c r="E17" i="29" s="1"/>
  <c r="F20" i="29"/>
  <c r="E20" i="29"/>
  <c r="E19" i="29" s="1"/>
  <c r="E18" i="29" s="1"/>
  <c r="D20" i="29"/>
  <c r="F19" i="29"/>
  <c r="F18" i="29" s="1"/>
  <c r="D19" i="29"/>
  <c r="D18" i="29" s="1"/>
  <c r="I959" i="28"/>
  <c r="I958" i="28" s="1"/>
  <c r="H959" i="28"/>
  <c r="H958" i="28"/>
  <c r="I956" i="28"/>
  <c r="I955" i="28" s="1"/>
  <c r="I954" i="28" s="1"/>
  <c r="I915" i="28" s="1"/>
  <c r="I914" i="28" s="1"/>
  <c r="H956" i="28"/>
  <c r="H955" i="28"/>
  <c r="H954" i="28" s="1"/>
  <c r="G951" i="28"/>
  <c r="G949" i="28"/>
  <c r="G948" i="28"/>
  <c r="G946" i="28"/>
  <c r="G945" i="28" s="1"/>
  <c r="G944" i="28" s="1"/>
  <c r="G943" i="28" s="1"/>
  <c r="G942" i="28" s="1"/>
  <c r="G941" i="28" s="1"/>
  <c r="G940" i="28" s="1"/>
  <c r="G939" i="28" s="1"/>
  <c r="I937" i="28"/>
  <c r="H937" i="28"/>
  <c r="G937" i="28"/>
  <c r="G936" i="28" s="1"/>
  <c r="G932" i="28" s="1"/>
  <c r="I936" i="28"/>
  <c r="I932" i="28" s="1"/>
  <c r="H936" i="28"/>
  <c r="H932" i="28" s="1"/>
  <c r="G934" i="28"/>
  <c r="G933" i="28"/>
  <c r="G930" i="28"/>
  <c r="G929" i="28" s="1"/>
  <c r="G928" i="28" s="1"/>
  <c r="I926" i="28"/>
  <c r="I923" i="28" s="1"/>
  <c r="I922" i="28" s="1"/>
  <c r="H926" i="28"/>
  <c r="G926" i="28"/>
  <c r="I924" i="28"/>
  <c r="H924" i="28"/>
  <c r="H923" i="28" s="1"/>
  <c r="H922" i="28" s="1"/>
  <c r="G924" i="28"/>
  <c r="G923" i="28" s="1"/>
  <c r="G922" i="28" s="1"/>
  <c r="I920" i="28"/>
  <c r="I919" i="28" s="1"/>
  <c r="I918" i="28" s="1"/>
  <c r="H920" i="28"/>
  <c r="H919" i="28" s="1"/>
  <c r="H918" i="28" s="1"/>
  <c r="G920" i="28"/>
  <c r="G919" i="28"/>
  <c r="G918" i="28" s="1"/>
  <c r="G917" i="28" s="1"/>
  <c r="G915" i="28" s="1"/>
  <c r="G914" i="28" s="1"/>
  <c r="I912" i="28"/>
  <c r="I911" i="28" s="1"/>
  <c r="I909" i="28"/>
  <c r="I908" i="28"/>
  <c r="I906" i="28"/>
  <c r="I905" i="28" s="1"/>
  <c r="I903" i="28"/>
  <c r="I901" i="28"/>
  <c r="I900" i="28" s="1"/>
  <c r="G897" i="28"/>
  <c r="G896" i="28"/>
  <c r="G895" i="28"/>
  <c r="G894" i="28" s="1"/>
  <c r="G893" i="28" s="1"/>
  <c r="G892" i="28" s="1"/>
  <c r="G890" i="28"/>
  <c r="G889" i="28" s="1"/>
  <c r="I887" i="28"/>
  <c r="I886" i="28" s="1"/>
  <c r="H887" i="28"/>
  <c r="H886" i="28" s="1"/>
  <c r="H882" i="28" s="1"/>
  <c r="G887" i="28"/>
  <c r="G886" i="28"/>
  <c r="I884" i="28"/>
  <c r="H884" i="28"/>
  <c r="G884" i="28"/>
  <c r="G883" i="28" s="1"/>
  <c r="G882" i="28" s="1"/>
  <c r="I883" i="28"/>
  <c r="H883" i="28"/>
  <c r="I880" i="28"/>
  <c r="H880" i="28"/>
  <c r="H879" i="28" s="1"/>
  <c r="H878" i="28" s="1"/>
  <c r="G880" i="28"/>
  <c r="G879" i="28" s="1"/>
  <c r="G878" i="28" s="1"/>
  <c r="I879" i="28"/>
  <c r="I878" i="28"/>
  <c r="G876" i="28"/>
  <c r="G875" i="28"/>
  <c r="G874" i="28"/>
  <c r="I873" i="28"/>
  <c r="H873" i="28"/>
  <c r="H872" i="28" s="1"/>
  <c r="G873" i="28"/>
  <c r="G872" i="28" s="1"/>
  <c r="I872" i="28"/>
  <c r="G871" i="28"/>
  <c r="G870" i="28" s="1"/>
  <c r="G869" i="28" s="1"/>
  <c r="I870" i="28"/>
  <c r="H870" i="28"/>
  <c r="I869" i="28"/>
  <c r="H869" i="28"/>
  <c r="G867" i="28"/>
  <c r="G866" i="28"/>
  <c r="G865" i="28" s="1"/>
  <c r="G864" i="28" s="1"/>
  <c r="I865" i="28"/>
  <c r="H865" i="28"/>
  <c r="I864" i="28"/>
  <c r="H864" i="28"/>
  <c r="I862" i="28"/>
  <c r="I861" i="28" s="1"/>
  <c r="H862" i="28"/>
  <c r="H861" i="28" s="1"/>
  <c r="G862" i="28"/>
  <c r="G861" i="28"/>
  <c r="G859" i="28"/>
  <c r="G858" i="28"/>
  <c r="I857" i="28"/>
  <c r="I856" i="28" s="1"/>
  <c r="H857" i="28"/>
  <c r="H856" i="28" s="1"/>
  <c r="G857" i="28"/>
  <c r="G856" i="28"/>
  <c r="G855" i="28" s="1"/>
  <c r="G854" i="28" s="1"/>
  <c r="I852" i="28"/>
  <c r="I851" i="28" s="1"/>
  <c r="I850" i="28" s="1"/>
  <c r="H852" i="28"/>
  <c r="H851" i="28" s="1"/>
  <c r="H850" i="28" s="1"/>
  <c r="I848" i="28"/>
  <c r="H848" i="28"/>
  <c r="G848" i="28"/>
  <c r="G847" i="28" s="1"/>
  <c r="G846" i="28" s="1"/>
  <c r="G845" i="28" s="1"/>
  <c r="I847" i="28"/>
  <c r="I846" i="28" s="1"/>
  <c r="I845" i="28" s="1"/>
  <c r="H847" i="28"/>
  <c r="H846" i="28"/>
  <c r="H845" i="28" s="1"/>
  <c r="G841" i="28"/>
  <c r="G840" i="28"/>
  <c r="G839" i="28"/>
  <c r="G838" i="28" s="1"/>
  <c r="G837" i="28" s="1"/>
  <c r="I835" i="28"/>
  <c r="I834" i="28" s="1"/>
  <c r="I833" i="28" s="1"/>
  <c r="I832" i="28" s="1"/>
  <c r="H835" i="28"/>
  <c r="H834" i="28" s="1"/>
  <c r="H833" i="28" s="1"/>
  <c r="H832" i="28" s="1"/>
  <c r="G835" i="28"/>
  <c r="G834" i="28"/>
  <c r="G833" i="28" s="1"/>
  <c r="G832" i="28" s="1"/>
  <c r="H830" i="28"/>
  <c r="H829" i="28"/>
  <c r="H828" i="28" s="1"/>
  <c r="I826" i="28"/>
  <c r="H826" i="28"/>
  <c r="H825" i="28" s="1"/>
  <c r="H824" i="28" s="1"/>
  <c r="H823" i="28" s="1"/>
  <c r="H822" i="28" s="1"/>
  <c r="G826" i="28"/>
  <c r="G825" i="28" s="1"/>
  <c r="G824" i="28" s="1"/>
  <c r="G823" i="28" s="1"/>
  <c r="G822" i="28" s="1"/>
  <c r="I825" i="28"/>
  <c r="I824" i="28"/>
  <c r="I823" i="28" s="1"/>
  <c r="I822" i="28" s="1"/>
  <c r="H815" i="28"/>
  <c r="I814" i="28"/>
  <c r="H814" i="28"/>
  <c r="H813" i="28" s="1"/>
  <c r="H812" i="28" s="1"/>
  <c r="G814" i="28"/>
  <c r="G813" i="28" s="1"/>
  <c r="G812" i="28" s="1"/>
  <c r="I813" i="28"/>
  <c r="I812" i="28"/>
  <c r="G810" i="28"/>
  <c r="G808" i="28"/>
  <c r="G807" i="28" s="1"/>
  <c r="G805" i="28"/>
  <c r="G804" i="28"/>
  <c r="I802" i="28"/>
  <c r="I801" i="28" s="1"/>
  <c r="H802" i="28"/>
  <c r="G802" i="28"/>
  <c r="H801" i="28"/>
  <c r="G801" i="28"/>
  <c r="I799" i="28"/>
  <c r="H799" i="28"/>
  <c r="H798" i="28" s="1"/>
  <c r="G799" i="28"/>
  <c r="G798" i="28" s="1"/>
  <c r="I798" i="28"/>
  <c r="I796" i="28"/>
  <c r="H796" i="28"/>
  <c r="G796" i="28"/>
  <c r="G795" i="28"/>
  <c r="G794" i="28" s="1"/>
  <c r="G793" i="28" s="1"/>
  <c r="I794" i="28"/>
  <c r="I793" i="28" s="1"/>
  <c r="H794" i="28"/>
  <c r="H793" i="28"/>
  <c r="G792" i="28"/>
  <c r="I791" i="28"/>
  <c r="I790" i="28" s="1"/>
  <c r="H791" i="28"/>
  <c r="H790" i="28" s="1"/>
  <c r="H789" i="28" s="1"/>
  <c r="H788" i="28" s="1"/>
  <c r="H787" i="28" s="1"/>
  <c r="H786" i="28" s="1"/>
  <c r="H785" i="28" s="1"/>
  <c r="G791" i="28"/>
  <c r="G790" i="28"/>
  <c r="I781" i="28"/>
  <c r="I780" i="28" s="1"/>
  <c r="I779" i="28" s="1"/>
  <c r="I722" i="28" s="1"/>
  <c r="I721" i="28" s="1"/>
  <c r="G777" i="28"/>
  <c r="G776" i="28"/>
  <c r="G775" i="28"/>
  <c r="I774" i="28"/>
  <c r="H774" i="28"/>
  <c r="H773" i="28" s="1"/>
  <c r="G774" i="28"/>
  <c r="G773" i="28" s="1"/>
  <c r="I773" i="28"/>
  <c r="G772" i="28"/>
  <c r="G771" i="28" s="1"/>
  <c r="G770" i="28" s="1"/>
  <c r="I771" i="28"/>
  <c r="H771" i="28"/>
  <c r="I770" i="28"/>
  <c r="H770" i="28"/>
  <c r="G768" i="28"/>
  <c r="G767" i="28"/>
  <c r="G766" i="28" s="1"/>
  <c r="G765" i="28" s="1"/>
  <c r="G764" i="28" s="1"/>
  <c r="G762" i="28"/>
  <c r="G761" i="28" s="1"/>
  <c r="G760" i="28" s="1"/>
  <c r="G758" i="28"/>
  <c r="G757" i="28"/>
  <c r="G756" i="28" s="1"/>
  <c r="G755" i="28"/>
  <c r="G754" i="28"/>
  <c r="G753" i="28"/>
  <c r="G752" i="28" s="1"/>
  <c r="G749" i="28"/>
  <c r="G747" i="28"/>
  <c r="G746" i="28" s="1"/>
  <c r="G742" i="28" s="1"/>
  <c r="G744" i="28"/>
  <c r="G743" i="28"/>
  <c r="G737" i="28"/>
  <c r="G736" i="28" s="1"/>
  <c r="G735" i="28"/>
  <c r="G734" i="28"/>
  <c r="G733" i="28"/>
  <c r="G732" i="28" s="1"/>
  <c r="G731" i="28" s="1"/>
  <c r="G730" i="28"/>
  <c r="G729" i="28" s="1"/>
  <c r="G728" i="28" s="1"/>
  <c r="I729" i="28"/>
  <c r="I728" i="28" s="1"/>
  <c r="I724" i="28" s="1"/>
  <c r="I723" i="28" s="1"/>
  <c r="H729" i="28"/>
  <c r="H728" i="28"/>
  <c r="G726" i="28"/>
  <c r="G725" i="28"/>
  <c r="G719" i="28"/>
  <c r="G718" i="28" s="1"/>
  <c r="G716" i="28"/>
  <c r="G715" i="28"/>
  <c r="G713" i="28"/>
  <c r="G712" i="28" s="1"/>
  <c r="G706" i="28"/>
  <c r="G705" i="28"/>
  <c r="G704" i="28"/>
  <c r="G703" i="28" s="1"/>
  <c r="I701" i="28"/>
  <c r="H701" i="28"/>
  <c r="H700" i="28" s="1"/>
  <c r="G701" i="28"/>
  <c r="G700" i="28" s="1"/>
  <c r="G696" i="28" s="1"/>
  <c r="G695" i="28" s="1"/>
  <c r="I700" i="28"/>
  <c r="I699" i="28"/>
  <c r="I698" i="28" s="1"/>
  <c r="I697" i="28" s="1"/>
  <c r="I696" i="28" s="1"/>
  <c r="I695" i="28" s="1"/>
  <c r="H699" i="28"/>
  <c r="G699" i="28"/>
  <c r="H698" i="28"/>
  <c r="H697" i="28" s="1"/>
  <c r="G698" i="28"/>
  <c r="G697" i="28"/>
  <c r="G694" i="28"/>
  <c r="I692" i="28"/>
  <c r="H692" i="28"/>
  <c r="G692" i="28"/>
  <c r="I690" i="28"/>
  <c r="I689" i="28" s="1"/>
  <c r="I688" i="28" s="1"/>
  <c r="I687" i="28" s="1"/>
  <c r="H690" i="28"/>
  <c r="G690" i="28"/>
  <c r="H689" i="28"/>
  <c r="H688" i="28" s="1"/>
  <c r="H687" i="28" s="1"/>
  <c r="G689" i="28"/>
  <c r="G688" i="28"/>
  <c r="G687" i="28" s="1"/>
  <c r="I685" i="28"/>
  <c r="I684" i="28" s="1"/>
  <c r="I683" i="28" s="1"/>
  <c r="I682" i="28" s="1"/>
  <c r="I681" i="28" s="1"/>
  <c r="H685" i="28"/>
  <c r="G685" i="28"/>
  <c r="H684" i="28"/>
  <c r="H683" i="28" s="1"/>
  <c r="H682" i="28" s="1"/>
  <c r="G684" i="28"/>
  <c r="G683" i="28"/>
  <c r="G682" i="28" s="1"/>
  <c r="G679" i="28"/>
  <c r="G678" i="28"/>
  <c r="G677" i="28" s="1"/>
  <c r="G676" i="28" s="1"/>
  <c r="G675" i="28" s="1"/>
  <c r="G674" i="28"/>
  <c r="I669" i="28"/>
  <c r="I668" i="28" s="1"/>
  <c r="I667" i="28" s="1"/>
  <c r="I666" i="28" s="1"/>
  <c r="H669" i="28"/>
  <c r="H668" i="28"/>
  <c r="H667" i="28" s="1"/>
  <c r="H666" i="28"/>
  <c r="H654" i="28" s="1"/>
  <c r="I664" i="28"/>
  <c r="H664" i="28"/>
  <c r="G664" i="28"/>
  <c r="I663" i="28"/>
  <c r="I662" i="28" s="1"/>
  <c r="H663" i="28"/>
  <c r="G663" i="28"/>
  <c r="H662" i="28"/>
  <c r="G662" i="28"/>
  <c r="G661" i="28"/>
  <c r="G660" i="28"/>
  <c r="I658" i="28"/>
  <c r="I657" i="28" s="1"/>
  <c r="H658" i="28"/>
  <c r="G658" i="28"/>
  <c r="G657" i="28" s="1"/>
  <c r="H657" i="28"/>
  <c r="H656" i="28" s="1"/>
  <c r="H655" i="28" s="1"/>
  <c r="I656" i="28"/>
  <c r="G656" i="28"/>
  <c r="G655" i="28"/>
  <c r="G654" i="28" s="1"/>
  <c r="I654" i="28"/>
  <c r="I652" i="28"/>
  <c r="I651" i="28"/>
  <c r="I650" i="28" s="1"/>
  <c r="I645" i="28" s="1"/>
  <c r="G649" i="28"/>
  <c r="G648" i="28" s="1"/>
  <c r="I648" i="28"/>
  <c r="H648" i="28"/>
  <c r="H647" i="28" s="1"/>
  <c r="I647" i="28"/>
  <c r="I646" i="28" s="1"/>
  <c r="G647" i="28"/>
  <c r="G646" i="28" s="1"/>
  <c r="H646" i="28"/>
  <c r="H645" i="28" s="1"/>
  <c r="G645" i="28"/>
  <c r="I643" i="28"/>
  <c r="I642" i="28" s="1"/>
  <c r="I640" i="28"/>
  <c r="I639" i="28"/>
  <c r="I637" i="28"/>
  <c r="I636" i="28" s="1"/>
  <c r="G634" i="28"/>
  <c r="G633" i="28"/>
  <c r="G632" i="28"/>
  <c r="G631" i="28" s="1"/>
  <c r="G630" i="28" s="1"/>
  <c r="I628" i="28"/>
  <c r="H628" i="28"/>
  <c r="H627" i="28" s="1"/>
  <c r="G628" i="28"/>
  <c r="I627" i="28"/>
  <c r="G627" i="28"/>
  <c r="H626" i="28"/>
  <c r="G626" i="28"/>
  <c r="G625" i="28" s="1"/>
  <c r="G624" i="28" s="1"/>
  <c r="I625" i="28"/>
  <c r="H625" i="28"/>
  <c r="I624" i="28"/>
  <c r="H624" i="28"/>
  <c r="I622" i="28"/>
  <c r="H622" i="28"/>
  <c r="H621" i="28" s="1"/>
  <c r="G622" i="28"/>
  <c r="G621" i="28" s="1"/>
  <c r="G611" i="28" s="1"/>
  <c r="G610" i="28" s="1"/>
  <c r="G609" i="28" s="1"/>
  <c r="I621" i="28"/>
  <c r="I619" i="28"/>
  <c r="H619" i="28"/>
  <c r="H618" i="28" s="1"/>
  <c r="G619" i="28"/>
  <c r="I618" i="28"/>
  <c r="G618" i="28"/>
  <c r="I616" i="28"/>
  <c r="H616" i="28"/>
  <c r="H615" i="28" s="1"/>
  <c r="G616" i="28"/>
  <c r="G615" i="28" s="1"/>
  <c r="I615" i="28"/>
  <c r="G613" i="28"/>
  <c r="G612" i="28" s="1"/>
  <c r="I607" i="28"/>
  <c r="I606" i="28"/>
  <c r="I604" i="28"/>
  <c r="I603" i="28" s="1"/>
  <c r="I601" i="28"/>
  <c r="I600" i="28"/>
  <c r="I598" i="28"/>
  <c r="I597" i="28" s="1"/>
  <c r="I596" i="28"/>
  <c r="I594" i="28"/>
  <c r="H594" i="28"/>
  <c r="H593" i="28" s="1"/>
  <c r="G594" i="28"/>
  <c r="I593" i="28"/>
  <c r="G593" i="28"/>
  <c r="I591" i="28"/>
  <c r="H591" i="28"/>
  <c r="H590" i="28" s="1"/>
  <c r="G591" i="28"/>
  <c r="I590" i="28"/>
  <c r="G590" i="28"/>
  <c r="I588" i="28"/>
  <c r="I587" i="28" s="1"/>
  <c r="H588" i="28"/>
  <c r="G588" i="28"/>
  <c r="H587" i="28"/>
  <c r="G587" i="28"/>
  <c r="I585" i="28"/>
  <c r="H585" i="28"/>
  <c r="H584" i="28" s="1"/>
  <c r="G585" i="28"/>
  <c r="G584" i="28" s="1"/>
  <c r="I582" i="28"/>
  <c r="I581" i="28" s="1"/>
  <c r="H582" i="28"/>
  <c r="H581" i="28" s="1"/>
  <c r="G582" i="28"/>
  <c r="G581" i="28"/>
  <c r="G579" i="28"/>
  <c r="G578" i="28" s="1"/>
  <c r="H577" i="28"/>
  <c r="H576" i="28" s="1"/>
  <c r="H575" i="28" s="1"/>
  <c r="G577" i="28"/>
  <c r="I576" i="28"/>
  <c r="I575" i="28" s="1"/>
  <c r="I574" i="28" s="1"/>
  <c r="G576" i="28"/>
  <c r="G575" i="28" s="1"/>
  <c r="G574" i="28" s="1"/>
  <c r="G573" i="28" s="1"/>
  <c r="H574" i="28"/>
  <c r="H573" i="28" s="1"/>
  <c r="H567" i="28" s="1"/>
  <c r="I572" i="28"/>
  <c r="H572" i="28"/>
  <c r="G572" i="28"/>
  <c r="G571" i="28" s="1"/>
  <c r="I571" i="28"/>
  <c r="H571" i="28"/>
  <c r="H570" i="28" s="1"/>
  <c r="I570" i="28"/>
  <c r="I569" i="28" s="1"/>
  <c r="I568" i="28" s="1"/>
  <c r="G570" i="28"/>
  <c r="G569" i="28" s="1"/>
  <c r="G568" i="28" s="1"/>
  <c r="G567" i="28" s="1"/>
  <c r="H569" i="28"/>
  <c r="H568" i="28" s="1"/>
  <c r="G564" i="28"/>
  <c r="G563" i="28"/>
  <c r="G561" i="28"/>
  <c r="G560" i="28"/>
  <c r="G559" i="28" s="1"/>
  <c r="G557" i="28"/>
  <c r="G556" i="28" s="1"/>
  <c r="G555" i="28" s="1"/>
  <c r="G553" i="28"/>
  <c r="G552" i="28"/>
  <c r="G551" i="28" s="1"/>
  <c r="G550" i="28"/>
  <c r="G548" i="28"/>
  <c r="G547" i="28"/>
  <c r="G546" i="28" s="1"/>
  <c r="G545" i="28"/>
  <c r="G544" i="28" s="1"/>
  <c r="G542" i="28"/>
  <c r="G541" i="28" s="1"/>
  <c r="G540" i="28" s="1"/>
  <c r="G539" i="28" s="1"/>
  <c r="G538" i="28"/>
  <c r="G537" i="28"/>
  <c r="G536" i="28" s="1"/>
  <c r="G535" i="28" s="1"/>
  <c r="I533" i="28"/>
  <c r="I532" i="28" s="1"/>
  <c r="H533" i="28"/>
  <c r="G533" i="28"/>
  <c r="G532" i="28" s="1"/>
  <c r="G531" i="28" s="1"/>
  <c r="H532" i="28"/>
  <c r="H531" i="28" s="1"/>
  <c r="I531" i="28"/>
  <c r="G530" i="28"/>
  <c r="G529" i="28" s="1"/>
  <c r="G528" i="28" s="1"/>
  <c r="I529" i="28"/>
  <c r="H529" i="28"/>
  <c r="I528" i="28"/>
  <c r="I527" i="28" s="1"/>
  <c r="H528" i="28"/>
  <c r="H527" i="28"/>
  <c r="G527" i="28"/>
  <c r="I525" i="28"/>
  <c r="H525" i="28"/>
  <c r="H524" i="28" s="1"/>
  <c r="G525" i="28"/>
  <c r="G524" i="28" s="1"/>
  <c r="G523" i="28" s="1"/>
  <c r="I524" i="28"/>
  <c r="I523" i="28"/>
  <c r="H523" i="28"/>
  <c r="I521" i="28"/>
  <c r="I520" i="28" s="1"/>
  <c r="I519" i="28" s="1"/>
  <c r="H521" i="28"/>
  <c r="G521" i="28"/>
  <c r="G520" i="28" s="1"/>
  <c r="G519" i="28" s="1"/>
  <c r="H520" i="28"/>
  <c r="H519" i="28" s="1"/>
  <c r="I517" i="28"/>
  <c r="H517" i="28"/>
  <c r="G517" i="28"/>
  <c r="I516" i="28"/>
  <c r="I515" i="28" s="1"/>
  <c r="I514" i="28" s="1"/>
  <c r="I513" i="28" s="1"/>
  <c r="H516" i="28"/>
  <c r="H515" i="28" s="1"/>
  <c r="H514" i="28" s="1"/>
  <c r="H513" i="28" s="1"/>
  <c r="G516" i="28"/>
  <c r="G515" i="28" s="1"/>
  <c r="G514" i="28" s="1"/>
  <c r="G513" i="28" s="1"/>
  <c r="G511" i="28"/>
  <c r="G510" i="28"/>
  <c r="G504" i="28" s="1"/>
  <c r="I508" i="28"/>
  <c r="H508" i="28"/>
  <c r="G508" i="28"/>
  <c r="G505" i="28" s="1"/>
  <c r="I506" i="28"/>
  <c r="I505" i="28" s="1"/>
  <c r="I504" i="28" s="1"/>
  <c r="H506" i="28"/>
  <c r="G506" i="28"/>
  <c r="H505" i="28"/>
  <c r="H504" i="28"/>
  <c r="I502" i="28"/>
  <c r="I501" i="28" s="1"/>
  <c r="I500" i="28" s="1"/>
  <c r="G499" i="28"/>
  <c r="G498" i="28" s="1"/>
  <c r="G495" i="28" s="1"/>
  <c r="G494" i="28" s="1"/>
  <c r="G493" i="28" s="1"/>
  <c r="I498" i="28"/>
  <c r="H498" i="28"/>
  <c r="I496" i="28"/>
  <c r="H496" i="28"/>
  <c r="H495" i="28" s="1"/>
  <c r="G496" i="28"/>
  <c r="H494" i="28"/>
  <c r="H493" i="28" s="1"/>
  <c r="G491" i="28"/>
  <c r="G490" i="28" s="1"/>
  <c r="G489" i="28"/>
  <c r="I488" i="28"/>
  <c r="I487" i="28" s="1"/>
  <c r="I486" i="28" s="1"/>
  <c r="I485" i="28" s="1"/>
  <c r="H488" i="28"/>
  <c r="G488" i="28"/>
  <c r="H487" i="28"/>
  <c r="H486" i="28" s="1"/>
  <c r="H485" i="28" s="1"/>
  <c r="G487" i="28"/>
  <c r="G486" i="28" s="1"/>
  <c r="G485" i="28" s="1"/>
  <c r="I483" i="28"/>
  <c r="I482" i="28" s="1"/>
  <c r="H483" i="28"/>
  <c r="G483" i="28"/>
  <c r="H482" i="28"/>
  <c r="G482" i="28"/>
  <c r="I480" i="28"/>
  <c r="H480" i="28"/>
  <c r="G480" i="28"/>
  <c r="G479" i="28" s="1"/>
  <c r="I479" i="28"/>
  <c r="I478" i="28" s="1"/>
  <c r="H479" i="28"/>
  <c r="H478" i="28"/>
  <c r="G478" i="28"/>
  <c r="I476" i="28"/>
  <c r="H476" i="28"/>
  <c r="H475" i="28" s="1"/>
  <c r="G476" i="28"/>
  <c r="G475" i="28" s="1"/>
  <c r="G474" i="28" s="1"/>
  <c r="I475" i="28"/>
  <c r="I474" i="28" s="1"/>
  <c r="H474" i="28"/>
  <c r="H473" i="28" s="1"/>
  <c r="I473" i="28"/>
  <c r="G473" i="28"/>
  <c r="G472" i="28"/>
  <c r="I471" i="28"/>
  <c r="I470" i="28" s="1"/>
  <c r="I469" i="28" s="1"/>
  <c r="H471" i="28"/>
  <c r="G471" i="28"/>
  <c r="G470" i="28" s="1"/>
  <c r="G469" i="28" s="1"/>
  <c r="H470" i="28"/>
  <c r="H469" i="28"/>
  <c r="I467" i="28"/>
  <c r="H467" i="28"/>
  <c r="G467" i="28"/>
  <c r="G466" i="28" s="1"/>
  <c r="I466" i="28"/>
  <c r="I465" i="28" s="1"/>
  <c r="H466" i="28"/>
  <c r="H465" i="28"/>
  <c r="G465" i="28"/>
  <c r="I463" i="28"/>
  <c r="H463" i="28"/>
  <c r="G463" i="28"/>
  <c r="I462" i="28"/>
  <c r="I461" i="28" s="1"/>
  <c r="I460" i="28" s="1"/>
  <c r="I457" i="28" s="1"/>
  <c r="I453" i="28" s="1"/>
  <c r="H462" i="28"/>
  <c r="G462" i="28"/>
  <c r="G461" i="28" s="1"/>
  <c r="H461" i="28"/>
  <c r="H460" i="28" s="1"/>
  <c r="G460" i="28"/>
  <c r="G457" i="28" s="1"/>
  <c r="H457" i="28"/>
  <c r="H453" i="28" s="1"/>
  <c r="G456" i="28"/>
  <c r="G455" i="28" s="1"/>
  <c r="G454" i="28"/>
  <c r="I451" i="28"/>
  <c r="I450" i="28" s="1"/>
  <c r="H451" i="28"/>
  <c r="H450" i="28" s="1"/>
  <c r="H449" i="28" s="1"/>
  <c r="G451" i="28"/>
  <c r="G450" i="28" s="1"/>
  <c r="I449" i="28"/>
  <c r="G449" i="28"/>
  <c r="I446" i="28"/>
  <c r="I445" i="28"/>
  <c r="I444" i="28" s="1"/>
  <c r="I442" i="28"/>
  <c r="H442" i="28"/>
  <c r="H441" i="28" s="1"/>
  <c r="G442" i="28"/>
  <c r="G441" i="28" s="1"/>
  <c r="G440" i="28" s="1"/>
  <c r="I441" i="28"/>
  <c r="I440" i="28"/>
  <c r="I439" i="28" s="1"/>
  <c r="H440" i="28"/>
  <c r="H439" i="28" s="1"/>
  <c r="G439" i="28"/>
  <c r="I437" i="28"/>
  <c r="H437" i="28"/>
  <c r="H436" i="28" s="1"/>
  <c r="H435" i="28" s="1"/>
  <c r="G437" i="28"/>
  <c r="I436" i="28"/>
  <c r="I435" i="28" s="1"/>
  <c r="G436" i="28"/>
  <c r="G435" i="28" s="1"/>
  <c r="I433" i="28"/>
  <c r="H433" i="28"/>
  <c r="G433" i="28"/>
  <c r="I431" i="28"/>
  <c r="H431" i="28"/>
  <c r="G431" i="28"/>
  <c r="G428" i="28" s="1"/>
  <c r="G427" i="28" s="1"/>
  <c r="G422" i="28" s="1"/>
  <c r="G421" i="28" s="1"/>
  <c r="I430" i="28"/>
  <c r="H430" i="28"/>
  <c r="G430" i="28"/>
  <c r="G429" i="28" s="1"/>
  <c r="I429" i="28"/>
  <c r="I428" i="28" s="1"/>
  <c r="I427" i="28" s="1"/>
  <c r="H429" i="28"/>
  <c r="H428" i="28"/>
  <c r="H427" i="28" s="1"/>
  <c r="I425" i="28"/>
  <c r="I424" i="28" s="1"/>
  <c r="H425" i="28"/>
  <c r="G425" i="28"/>
  <c r="G424" i="28" s="1"/>
  <c r="G423" i="28" s="1"/>
  <c r="H424" i="28"/>
  <c r="H423" i="28" s="1"/>
  <c r="H422" i="28" s="1"/>
  <c r="H421" i="28" s="1"/>
  <c r="I423" i="28"/>
  <c r="I422" i="28" s="1"/>
  <c r="I421" i="28" s="1"/>
  <c r="I418" i="28"/>
  <c r="I417" i="28" s="1"/>
  <c r="I416" i="28" s="1"/>
  <c r="H418" i="28"/>
  <c r="G418" i="28"/>
  <c r="G417" i="28" s="1"/>
  <c r="G416" i="28" s="1"/>
  <c r="G415" i="28" s="1"/>
  <c r="H417" i="28"/>
  <c r="H416" i="28" s="1"/>
  <c r="H415" i="28" s="1"/>
  <c r="I415" i="28"/>
  <c r="I413" i="28"/>
  <c r="I412" i="28" s="1"/>
  <c r="H413" i="28"/>
  <c r="H412" i="28" s="1"/>
  <c r="H411" i="28" s="1"/>
  <c r="G413" i="28"/>
  <c r="G412" i="28" s="1"/>
  <c r="I411" i="28"/>
  <c r="I402" i="28" s="1"/>
  <c r="I396" i="28" s="1"/>
  <c r="G411" i="28"/>
  <c r="I409" i="28"/>
  <c r="H409" i="28"/>
  <c r="G409" i="28"/>
  <c r="I408" i="28"/>
  <c r="I407" i="28" s="1"/>
  <c r="H408" i="28"/>
  <c r="G408" i="28"/>
  <c r="H407" i="28"/>
  <c r="G407" i="28"/>
  <c r="I406" i="28"/>
  <c r="H406" i="28"/>
  <c r="G406" i="28"/>
  <c r="G405" i="28" s="1"/>
  <c r="I405" i="28"/>
  <c r="I404" i="28" s="1"/>
  <c r="I403" i="28" s="1"/>
  <c r="H405" i="28"/>
  <c r="H404" i="28"/>
  <c r="H403" i="28" s="1"/>
  <c r="G404" i="28"/>
  <c r="G403" i="28" s="1"/>
  <c r="G402" i="28"/>
  <c r="I400" i="28"/>
  <c r="H400" i="28"/>
  <c r="G400" i="28"/>
  <c r="I399" i="28"/>
  <c r="I398" i="28" s="1"/>
  <c r="I397" i="28" s="1"/>
  <c r="H399" i="28"/>
  <c r="G399" i="28"/>
  <c r="H398" i="28"/>
  <c r="H397" i="28" s="1"/>
  <c r="G398" i="28"/>
  <c r="G397" i="28" s="1"/>
  <c r="I390" i="28"/>
  <c r="I389" i="28" s="1"/>
  <c r="I388" i="28" s="1"/>
  <c r="H390" i="28"/>
  <c r="G390" i="28"/>
  <c r="G389" i="28" s="1"/>
  <c r="H389" i="28"/>
  <c r="H388" i="28" s="1"/>
  <c r="H387" i="28" s="1"/>
  <c r="G388" i="28"/>
  <c r="G387" i="28" s="1"/>
  <c r="I387" i="28"/>
  <c r="H385" i="28"/>
  <c r="I384" i="28"/>
  <c r="I383" i="28" s="1"/>
  <c r="I382" i="28" s="1"/>
  <c r="H384" i="28"/>
  <c r="H383" i="28" s="1"/>
  <c r="H382" i="28"/>
  <c r="H346" i="28" s="1"/>
  <c r="G380" i="28"/>
  <c r="G379" i="28"/>
  <c r="G378" i="28" s="1"/>
  <c r="G377" i="28" s="1"/>
  <c r="G376" i="28"/>
  <c r="I375" i="28"/>
  <c r="I374" i="28" s="1"/>
  <c r="I373" i="28" s="1"/>
  <c r="H375" i="28"/>
  <c r="G375" i="28"/>
  <c r="G374" i="28" s="1"/>
  <c r="G373" i="28" s="1"/>
  <c r="H374" i="28"/>
  <c r="H373" i="28" s="1"/>
  <c r="G372" i="28"/>
  <c r="G371" i="28" s="1"/>
  <c r="G370" i="28" s="1"/>
  <c r="G366" i="28" s="1"/>
  <c r="I371" i="28"/>
  <c r="H371" i="28"/>
  <c r="I370" i="28"/>
  <c r="H370" i="28"/>
  <c r="H366" i="28" s="1"/>
  <c r="G368" i="28"/>
  <c r="G367" i="28"/>
  <c r="I366" i="28"/>
  <c r="I359" i="28" s="1"/>
  <c r="G364" i="28"/>
  <c r="G363" i="28"/>
  <c r="G361" i="28"/>
  <c r="G360" i="28"/>
  <c r="G357" i="28"/>
  <c r="G356" i="28"/>
  <c r="G355" i="28" s="1"/>
  <c r="I353" i="28"/>
  <c r="I352" i="28" s="1"/>
  <c r="H353" i="28"/>
  <c r="G353" i="28"/>
  <c r="G352" i="28" s="1"/>
  <c r="G351" i="28" s="1"/>
  <c r="H352" i="28"/>
  <c r="H351" i="28" s="1"/>
  <c r="I351" i="28"/>
  <c r="I350" i="28" s="1"/>
  <c r="I346" i="28" s="1"/>
  <c r="H350" i="28"/>
  <c r="G350" i="28"/>
  <c r="G348" i="28"/>
  <c r="G347" i="28" s="1"/>
  <c r="I344" i="28"/>
  <c r="H344" i="28"/>
  <c r="G344" i="28"/>
  <c r="G343" i="28" s="1"/>
  <c r="I343" i="28"/>
  <c r="I339" i="28" s="1"/>
  <c r="H343" i="28"/>
  <c r="H339" i="28" s="1"/>
  <c r="H338" i="28" s="1"/>
  <c r="H337" i="28" s="1"/>
  <c r="I341" i="28"/>
  <c r="I340" i="28" s="1"/>
  <c r="H341" i="28"/>
  <c r="G341" i="28"/>
  <c r="H340" i="28"/>
  <c r="G340" i="28"/>
  <c r="G339" i="28"/>
  <c r="G338" i="28" s="1"/>
  <c r="G337" i="28" s="1"/>
  <c r="I338" i="28"/>
  <c r="I337" i="28"/>
  <c r="I334" i="28"/>
  <c r="H334" i="28"/>
  <c r="I333" i="28"/>
  <c r="H333" i="28"/>
  <c r="I331" i="28"/>
  <c r="H331" i="28"/>
  <c r="G331" i="28"/>
  <c r="I330" i="28"/>
  <c r="H330" i="28"/>
  <c r="I328" i="28"/>
  <c r="H328" i="28"/>
  <c r="H325" i="28" s="1"/>
  <c r="H324" i="28" s="1"/>
  <c r="H267" i="28" s="1"/>
  <c r="G328" i="28"/>
  <c r="I326" i="28"/>
  <c r="H326" i="28"/>
  <c r="G326" i="28"/>
  <c r="G325" i="28" s="1"/>
  <c r="G324" i="28" s="1"/>
  <c r="I325" i="28"/>
  <c r="I324" i="28"/>
  <c r="I267" i="28" s="1"/>
  <c r="I322" i="28"/>
  <c r="H322" i="28"/>
  <c r="H321" i="28" s="1"/>
  <c r="H320" i="28" s="1"/>
  <c r="G322" i="28"/>
  <c r="G321" i="28" s="1"/>
  <c r="G320" i="28" s="1"/>
  <c r="I321" i="28"/>
  <c r="I320" i="28"/>
  <c r="I317" i="28"/>
  <c r="I316" i="28" s="1"/>
  <c r="I315" i="28" s="1"/>
  <c r="I314" i="28" s="1"/>
  <c r="H317" i="28"/>
  <c r="G317" i="28"/>
  <c r="H316" i="28"/>
  <c r="H315" i="28" s="1"/>
  <c r="H314" i="28" s="1"/>
  <c r="G316" i="28"/>
  <c r="G315" i="28" s="1"/>
  <c r="G313" i="28"/>
  <c r="G312" i="28"/>
  <c r="G311" i="28" s="1"/>
  <c r="I309" i="28"/>
  <c r="H309" i="28"/>
  <c r="H308" i="28" s="1"/>
  <c r="H307" i="28" s="1"/>
  <c r="G309" i="28"/>
  <c r="G308" i="28" s="1"/>
  <c r="G307" i="28" s="1"/>
  <c r="G306" i="28" s="1"/>
  <c r="I308" i="28"/>
  <c r="I307" i="28"/>
  <c r="G304" i="28"/>
  <c r="G303" i="28" s="1"/>
  <c r="G301" i="28"/>
  <c r="G300" i="28"/>
  <c r="G299" i="28" s="1"/>
  <c r="G297" i="28"/>
  <c r="G296" i="28" s="1"/>
  <c r="G295" i="28" s="1"/>
  <c r="G294" i="28"/>
  <c r="G293" i="28" s="1"/>
  <c r="G292" i="28" s="1"/>
  <c r="G291" i="28" s="1"/>
  <c r="I293" i="28"/>
  <c r="H293" i="28"/>
  <c r="I292" i="28"/>
  <c r="H292" i="28"/>
  <c r="I291" i="28"/>
  <c r="H291" i="28"/>
  <c r="I289" i="28"/>
  <c r="H289" i="28"/>
  <c r="G289" i="28"/>
  <c r="G280" i="28" s="1"/>
  <c r="G288" i="28"/>
  <c r="I287" i="28"/>
  <c r="H287" i="28"/>
  <c r="H286" i="28" s="1"/>
  <c r="G287" i="28"/>
  <c r="G286" i="28" s="1"/>
  <c r="I286" i="28"/>
  <c r="G285" i="28"/>
  <c r="I284" i="28"/>
  <c r="H284" i="28"/>
  <c r="G284" i="28"/>
  <c r="G283" i="28" s="1"/>
  <c r="I283" i="28"/>
  <c r="H283" i="28"/>
  <c r="G282" i="28"/>
  <c r="G281" i="28" s="1"/>
  <c r="I281" i="28"/>
  <c r="H281" i="28"/>
  <c r="I280" i="28"/>
  <c r="I276" i="28" s="1"/>
  <c r="I278" i="28"/>
  <c r="H278" i="28"/>
  <c r="G278" i="28"/>
  <c r="G277" i="28" s="1"/>
  <c r="I277" i="28"/>
  <c r="H277" i="28"/>
  <c r="H276" i="28"/>
  <c r="G273" i="28"/>
  <c r="G272" i="28"/>
  <c r="G271" i="28" s="1"/>
  <c r="I269" i="28"/>
  <c r="I268" i="28" s="1"/>
  <c r="H269" i="28"/>
  <c r="H268" i="28" s="1"/>
  <c r="I264" i="28"/>
  <c r="H264" i="28"/>
  <c r="G264" i="28"/>
  <c r="I263" i="28"/>
  <c r="I262" i="28" s="1"/>
  <c r="H263" i="28"/>
  <c r="H262" i="28" s="1"/>
  <c r="H261" i="28" s="1"/>
  <c r="H260" i="28" s="1"/>
  <c r="H259" i="28" s="1"/>
  <c r="H258" i="28" s="1"/>
  <c r="H257" i="28" s="1"/>
  <c r="G263" i="28"/>
  <c r="G262" i="28"/>
  <c r="G261" i="28"/>
  <c r="G260" i="28" s="1"/>
  <c r="G259" i="28" s="1"/>
  <c r="G258" i="28" s="1"/>
  <c r="G257" i="28" s="1"/>
  <c r="H256" i="28"/>
  <c r="G256" i="28"/>
  <c r="I255" i="28"/>
  <c r="H255" i="28"/>
  <c r="G255" i="28"/>
  <c r="G254" i="28"/>
  <c r="I253" i="28"/>
  <c r="H253" i="28"/>
  <c r="H252" i="28" s="1"/>
  <c r="G253" i="28"/>
  <c r="G252" i="28" s="1"/>
  <c r="I252" i="28"/>
  <c r="G250" i="28"/>
  <c r="G249" i="28" s="1"/>
  <c r="G248" i="28"/>
  <c r="I247" i="28"/>
  <c r="I246" i="28" s="1"/>
  <c r="H247" i="28"/>
  <c r="G247" i="28"/>
  <c r="H246" i="28"/>
  <c r="G246" i="28"/>
  <c r="G245" i="28"/>
  <c r="I244" i="28"/>
  <c r="H244" i="28"/>
  <c r="G244" i="28"/>
  <c r="G243" i="28" s="1"/>
  <c r="I243" i="28"/>
  <c r="G242" i="28"/>
  <c r="I241" i="28"/>
  <c r="H241" i="28"/>
  <c r="G241" i="28"/>
  <c r="G240" i="28" s="1"/>
  <c r="I240" i="28"/>
  <c r="I239" i="28" s="1"/>
  <c r="H240" i="28"/>
  <c r="G238" i="28"/>
  <c r="G237" i="28"/>
  <c r="I235" i="28"/>
  <c r="H235" i="28"/>
  <c r="G235" i="28"/>
  <c r="I234" i="28"/>
  <c r="I233" i="28" s="1"/>
  <c r="H234" i="28"/>
  <c r="G234" i="28"/>
  <c r="H233" i="28"/>
  <c r="G233" i="28"/>
  <c r="G232" i="28"/>
  <c r="I231" i="28"/>
  <c r="H231" i="28"/>
  <c r="H230" i="28" s="1"/>
  <c r="H229" i="28" s="1"/>
  <c r="G231" i="28"/>
  <c r="G230" i="28" s="1"/>
  <c r="G229" i="28" s="1"/>
  <c r="I230" i="28"/>
  <c r="I229" i="28"/>
  <c r="I227" i="28"/>
  <c r="I226" i="28" s="1"/>
  <c r="I225" i="28" s="1"/>
  <c r="I217" i="28" s="1"/>
  <c r="H227" i="28"/>
  <c r="G227" i="28"/>
  <c r="H226" i="28"/>
  <c r="H225" i="28" s="1"/>
  <c r="G226" i="28"/>
  <c r="G225" i="28" s="1"/>
  <c r="I223" i="28"/>
  <c r="I222" i="28" s="1"/>
  <c r="H223" i="28"/>
  <c r="G223" i="28"/>
  <c r="H222" i="28"/>
  <c r="G222" i="28"/>
  <c r="I220" i="28"/>
  <c r="H220" i="28"/>
  <c r="H219" i="28" s="1"/>
  <c r="H218" i="28" s="1"/>
  <c r="G220" i="28"/>
  <c r="I219" i="28"/>
  <c r="G219" i="28"/>
  <c r="G218" i="28" s="1"/>
  <c r="I218" i="28"/>
  <c r="H217" i="28"/>
  <c r="I215" i="28"/>
  <c r="H215" i="28"/>
  <c r="H214" i="28" s="1"/>
  <c r="H213" i="28" s="1"/>
  <c r="G215" i="28"/>
  <c r="I214" i="28"/>
  <c r="G214" i="28"/>
  <c r="G213" i="28" s="1"/>
  <c r="I213" i="28"/>
  <c r="I211" i="28"/>
  <c r="I210" i="28" s="1"/>
  <c r="I209" i="28" s="1"/>
  <c r="H211" i="28"/>
  <c r="H210" i="28" s="1"/>
  <c r="H209" i="28" s="1"/>
  <c r="H208" i="28" s="1"/>
  <c r="H207" i="28" s="1"/>
  <c r="G211" i="28"/>
  <c r="G210" i="28"/>
  <c r="G209" i="28" s="1"/>
  <c r="G208" i="28" s="1"/>
  <c r="G207" i="28" s="1"/>
  <c r="I208" i="28"/>
  <c r="I207" i="28" s="1"/>
  <c r="G205" i="28"/>
  <c r="G203" i="28"/>
  <c r="G202" i="28" s="1"/>
  <c r="G201" i="28"/>
  <c r="G200" i="28" s="1"/>
  <c r="G197" i="28" s="1"/>
  <c r="G196" i="28" s="1"/>
  <c r="G195" i="28" s="1"/>
  <c r="I198" i="28"/>
  <c r="I197" i="28" s="1"/>
  <c r="I196" i="28" s="1"/>
  <c r="I195" i="28" s="1"/>
  <c r="H198" i="28"/>
  <c r="H197" i="28" s="1"/>
  <c r="H196" i="28" s="1"/>
  <c r="H195" i="28" s="1"/>
  <c r="G198" i="28"/>
  <c r="G193" i="28"/>
  <c r="G192" i="28" s="1"/>
  <c r="G191" i="28" s="1"/>
  <c r="G190" i="28" s="1"/>
  <c r="I188" i="28"/>
  <c r="I187" i="28" s="1"/>
  <c r="I186" i="28" s="1"/>
  <c r="I185" i="28" s="1"/>
  <c r="H188" i="28"/>
  <c r="G188" i="28"/>
  <c r="H187" i="28"/>
  <c r="H186" i="28" s="1"/>
  <c r="H185" i="28" s="1"/>
  <c r="G187" i="28"/>
  <c r="G186" i="28" s="1"/>
  <c r="G185" i="28" s="1"/>
  <c r="I183" i="28"/>
  <c r="I182" i="28" s="1"/>
  <c r="I181" i="28" s="1"/>
  <c r="H183" i="28"/>
  <c r="H182" i="28" s="1"/>
  <c r="H181" i="28" s="1"/>
  <c r="G183" i="28"/>
  <c r="G182" i="28"/>
  <c r="G181" i="28"/>
  <c r="G179" i="28"/>
  <c r="G178" i="28" s="1"/>
  <c r="G177" i="28" s="1"/>
  <c r="I175" i="28"/>
  <c r="I174" i="28" s="1"/>
  <c r="I173" i="28" s="1"/>
  <c r="H175" i="28"/>
  <c r="H174" i="28" s="1"/>
  <c r="H173" i="28" s="1"/>
  <c r="G175" i="28"/>
  <c r="G174" i="28"/>
  <c r="G173" i="28" s="1"/>
  <c r="I171" i="28"/>
  <c r="I170" i="28" s="1"/>
  <c r="I169" i="28" s="1"/>
  <c r="H171" i="28"/>
  <c r="G171" i="28"/>
  <c r="H170" i="28"/>
  <c r="H169" i="28" s="1"/>
  <c r="G170" i="28"/>
  <c r="G169" i="28"/>
  <c r="G167" i="28"/>
  <c r="G166" i="28" s="1"/>
  <c r="G165" i="28" s="1"/>
  <c r="I163" i="28"/>
  <c r="I162" i="28" s="1"/>
  <c r="I161" i="28" s="1"/>
  <c r="H163" i="28"/>
  <c r="G163" i="28"/>
  <c r="H162" i="28"/>
  <c r="G162" i="28"/>
  <c r="H161" i="28"/>
  <c r="G161" i="28"/>
  <c r="G155" i="28"/>
  <c r="G154" i="28" s="1"/>
  <c r="G153" i="28" s="1"/>
  <c r="I151" i="28"/>
  <c r="I148" i="28" s="1"/>
  <c r="I147" i="28" s="1"/>
  <c r="H151" i="28"/>
  <c r="G151" i="28"/>
  <c r="I149" i="28"/>
  <c r="H149" i="28"/>
  <c r="G149" i="28"/>
  <c r="H148" i="28"/>
  <c r="H147" i="28" s="1"/>
  <c r="G148" i="28"/>
  <c r="G147" i="28"/>
  <c r="I144" i="28"/>
  <c r="I143" i="28" s="1"/>
  <c r="I142" i="28" s="1"/>
  <c r="H144" i="28"/>
  <c r="H143" i="28" s="1"/>
  <c r="H142" i="28" s="1"/>
  <c r="H141" i="28" s="1"/>
  <c r="G144" i="28"/>
  <c r="G143" i="28"/>
  <c r="G142" i="28" s="1"/>
  <c r="G141" i="28" s="1"/>
  <c r="I141" i="28"/>
  <c r="G139" i="28"/>
  <c r="G138" i="28" s="1"/>
  <c r="G137" i="28" s="1"/>
  <c r="G136" i="28" s="1"/>
  <c r="G133" i="28"/>
  <c r="G132" i="28"/>
  <c r="G131" i="28"/>
  <c r="G130" i="28" s="1"/>
  <c r="G128" i="28"/>
  <c r="G127" i="28"/>
  <c r="G126" i="28"/>
  <c r="G125" i="28" s="1"/>
  <c r="G124" i="28" s="1"/>
  <c r="I122" i="28"/>
  <c r="I121" i="28" s="1"/>
  <c r="H122" i="28"/>
  <c r="G122" i="28"/>
  <c r="H121" i="28"/>
  <c r="G121" i="28"/>
  <c r="G119" i="28"/>
  <c r="G118" i="28" s="1"/>
  <c r="G117" i="28"/>
  <c r="G116" i="28"/>
  <c r="I115" i="28"/>
  <c r="H115" i="28"/>
  <c r="G115" i="28"/>
  <c r="G114" i="28"/>
  <c r="I113" i="28"/>
  <c r="I112" i="28" s="1"/>
  <c r="H113" i="28"/>
  <c r="G113" i="28"/>
  <c r="G112" i="28" s="1"/>
  <c r="H112" i="28"/>
  <c r="G110" i="28"/>
  <c r="G109" i="28"/>
  <c r="I107" i="28"/>
  <c r="H107" i="28"/>
  <c r="G107" i="28"/>
  <c r="G106" i="28" s="1"/>
  <c r="I106" i="28"/>
  <c r="H106" i="28"/>
  <c r="I104" i="28"/>
  <c r="I101" i="28" s="1"/>
  <c r="H104" i="28"/>
  <c r="G104" i="28"/>
  <c r="G101" i="28" s="1"/>
  <c r="I102" i="28"/>
  <c r="H102" i="28"/>
  <c r="H101" i="28" s="1"/>
  <c r="G102" i="28"/>
  <c r="I99" i="28"/>
  <c r="H99" i="28"/>
  <c r="G99" i="28"/>
  <c r="I97" i="28"/>
  <c r="H97" i="28"/>
  <c r="H96" i="28" s="1"/>
  <c r="G97" i="28"/>
  <c r="G96" i="28"/>
  <c r="I94" i="28"/>
  <c r="H94" i="28"/>
  <c r="G94" i="28"/>
  <c r="I92" i="28"/>
  <c r="H92" i="28"/>
  <c r="G92" i="28"/>
  <c r="I90" i="28"/>
  <c r="I89" i="28" s="1"/>
  <c r="H90" i="28"/>
  <c r="H89" i="28" s="1"/>
  <c r="G90" i="28"/>
  <c r="G89" i="28" s="1"/>
  <c r="I87" i="28"/>
  <c r="H87" i="28"/>
  <c r="G87" i="28"/>
  <c r="I85" i="28"/>
  <c r="I84" i="28" s="1"/>
  <c r="H85" i="28"/>
  <c r="G85" i="28"/>
  <c r="H84" i="28"/>
  <c r="G84" i="28"/>
  <c r="I82" i="28"/>
  <c r="H82" i="28"/>
  <c r="G82" i="28"/>
  <c r="I80" i="28"/>
  <c r="H80" i="28"/>
  <c r="G80" i="28"/>
  <c r="I79" i="28"/>
  <c r="H79" i="28"/>
  <c r="I77" i="28"/>
  <c r="H77" i="28"/>
  <c r="G77" i="28"/>
  <c r="I75" i="28"/>
  <c r="H75" i="28"/>
  <c r="H72" i="28" s="1"/>
  <c r="G75" i="28"/>
  <c r="I73" i="28"/>
  <c r="I72" i="28" s="1"/>
  <c r="H73" i="28"/>
  <c r="G73" i="28"/>
  <c r="G72" i="28" s="1"/>
  <c r="I67" i="28"/>
  <c r="I66" i="28" s="1"/>
  <c r="H67" i="28"/>
  <c r="G67" i="28"/>
  <c r="H66" i="28"/>
  <c r="G66" i="28"/>
  <c r="G64" i="28"/>
  <c r="G63" i="28"/>
  <c r="I59" i="28"/>
  <c r="H59" i="28"/>
  <c r="H58" i="28" s="1"/>
  <c r="H57" i="28" s="1"/>
  <c r="H56" i="28" s="1"/>
  <c r="H55" i="28" s="1"/>
  <c r="H48" i="28" s="1"/>
  <c r="H47" i="28" s="1"/>
  <c r="G59" i="28"/>
  <c r="I58" i="28"/>
  <c r="G58" i="28"/>
  <c r="G57" i="28" s="1"/>
  <c r="I57" i="28"/>
  <c r="I56" i="28" s="1"/>
  <c r="I55" i="28" s="1"/>
  <c r="I48" i="28" s="1"/>
  <c r="I47" i="28" s="1"/>
  <c r="G56" i="28"/>
  <c r="G55" i="28" s="1"/>
  <c r="G48" i="28" s="1"/>
  <c r="G47" i="28" s="1"/>
  <c r="I53" i="28"/>
  <c r="H53" i="28"/>
  <c r="G53" i="28"/>
  <c r="G52" i="28" s="1"/>
  <c r="I52" i="28"/>
  <c r="H52" i="28"/>
  <c r="H51" i="28" s="1"/>
  <c r="H50" i="28" s="1"/>
  <c r="H49" i="28" s="1"/>
  <c r="I51" i="28"/>
  <c r="I50" i="28" s="1"/>
  <c r="I49" i="28" s="1"/>
  <c r="G51" i="28"/>
  <c r="G50" i="28"/>
  <c r="G49" i="28" s="1"/>
  <c r="G45" i="28"/>
  <c r="G44" i="28"/>
  <c r="G43" i="28"/>
  <c r="G42" i="28" s="1"/>
  <c r="I40" i="28"/>
  <c r="H40" i="28"/>
  <c r="H39" i="28" s="1"/>
  <c r="G40" i="28"/>
  <c r="I39" i="28"/>
  <c r="I38" i="28" s="1"/>
  <c r="I37" i="28" s="1"/>
  <c r="I36" i="28" s="1"/>
  <c r="G39" i="28"/>
  <c r="G38" i="28" s="1"/>
  <c r="G37" i="28" s="1"/>
  <c r="G36" i="28" s="1"/>
  <c r="H38" i="28"/>
  <c r="H37" i="28"/>
  <c r="H36" i="28" s="1"/>
  <c r="G35" i="28"/>
  <c r="G34" i="28" s="1"/>
  <c r="G33" i="28" s="1"/>
  <c r="G32" i="28" s="1"/>
  <c r="G31" i="28" s="1"/>
  <c r="G30" i="28" s="1"/>
  <c r="I28" i="28"/>
  <c r="I25" i="28" s="1"/>
  <c r="I24" i="28" s="1"/>
  <c r="I23" i="28" s="1"/>
  <c r="I19" i="28" s="1"/>
  <c r="H28" i="28"/>
  <c r="G28" i="28"/>
  <c r="G25" i="28" s="1"/>
  <c r="G24" i="28" s="1"/>
  <c r="G23" i="28" s="1"/>
  <c r="G19" i="28" s="1"/>
  <c r="I26" i="28"/>
  <c r="H26" i="28"/>
  <c r="H25" i="28" s="1"/>
  <c r="H24" i="28" s="1"/>
  <c r="H23" i="28" s="1"/>
  <c r="H19" i="28" s="1"/>
  <c r="H18" i="28" s="1"/>
  <c r="H17" i="28" s="1"/>
  <c r="G26" i="28"/>
  <c r="I22" i="28"/>
  <c r="H22" i="28"/>
  <c r="G22" i="28"/>
  <c r="I21" i="28"/>
  <c r="H21" i="28"/>
  <c r="G21" i="28"/>
  <c r="I20" i="28"/>
  <c r="H20" i="28"/>
  <c r="G20" i="28"/>
  <c r="H942" i="27"/>
  <c r="H941" i="27" s="1"/>
  <c r="H940" i="27"/>
  <c r="H898" i="27" s="1"/>
  <c r="F937" i="27"/>
  <c r="F936" i="27"/>
  <c r="F934" i="27"/>
  <c r="F933" i="27"/>
  <c r="F932" i="27"/>
  <c r="H931" i="27"/>
  <c r="H930" i="27" s="1"/>
  <c r="H905" i="27" s="1"/>
  <c r="H904" i="27" s="1"/>
  <c r="G931" i="27"/>
  <c r="F931" i="27"/>
  <c r="F930" i="27" s="1"/>
  <c r="G930" i="27"/>
  <c r="F929" i="27"/>
  <c r="F928" i="27" s="1"/>
  <c r="H928" i="27"/>
  <c r="G928" i="27"/>
  <c r="G927" i="27" s="1"/>
  <c r="H927" i="27"/>
  <c r="F927" i="27"/>
  <c r="H925" i="27"/>
  <c r="G925" i="27"/>
  <c r="G924" i="27" s="1"/>
  <c r="F925" i="27"/>
  <c r="H924" i="27"/>
  <c r="H923" i="27" s="1"/>
  <c r="F924" i="27"/>
  <c r="F923" i="27" s="1"/>
  <c r="G923" i="27"/>
  <c r="G922" i="27" s="1"/>
  <c r="H922" i="27"/>
  <c r="F922" i="27"/>
  <c r="H920" i="27"/>
  <c r="G920" i="27"/>
  <c r="G919" i="27" s="1"/>
  <c r="F920" i="27"/>
  <c r="H919" i="27"/>
  <c r="F919" i="27"/>
  <c r="H918" i="27"/>
  <c r="G918" i="27"/>
  <c r="G917" i="27" s="1"/>
  <c r="F918" i="27"/>
  <c r="H917" i="27"/>
  <c r="H916" i="27" s="1"/>
  <c r="F917" i="27"/>
  <c r="F916" i="27" s="1"/>
  <c r="F915" i="27" s="1"/>
  <c r="G916" i="27"/>
  <c r="G915" i="27" s="1"/>
  <c r="H915" i="27"/>
  <c r="H913" i="27"/>
  <c r="G913" i="27"/>
  <c r="G912" i="27" s="1"/>
  <c r="F913" i="27"/>
  <c r="H912" i="27"/>
  <c r="F912" i="27"/>
  <c r="H910" i="27"/>
  <c r="G910" i="27"/>
  <c r="G909" i="27" s="1"/>
  <c r="F910" i="27"/>
  <c r="H909" i="27"/>
  <c r="F909" i="27"/>
  <c r="F908" i="27"/>
  <c r="H907" i="27"/>
  <c r="H906" i="27" s="1"/>
  <c r="G907" i="27"/>
  <c r="F907" i="27"/>
  <c r="F906" i="27" s="1"/>
  <c r="G906" i="27"/>
  <c r="F905" i="27"/>
  <c r="F904" i="27" s="1"/>
  <c r="H903" i="27"/>
  <c r="H902" i="27" s="1"/>
  <c r="G903" i="27"/>
  <c r="F903" i="27"/>
  <c r="F902" i="27" s="1"/>
  <c r="F901" i="27" s="1"/>
  <c r="F900" i="27" s="1"/>
  <c r="F899" i="27" s="1"/>
  <c r="G902" i="27"/>
  <c r="G901" i="27" s="1"/>
  <c r="H901" i="27"/>
  <c r="H900" i="27" s="1"/>
  <c r="G900" i="27"/>
  <c r="G899" i="27" s="1"/>
  <c r="H899" i="27"/>
  <c r="H897" i="27"/>
  <c r="H895" i="27"/>
  <c r="H894" i="27" s="1"/>
  <c r="G895" i="27"/>
  <c r="G894" i="27"/>
  <c r="H892" i="27"/>
  <c r="H891" i="27" s="1"/>
  <c r="H890" i="27" s="1"/>
  <c r="G892" i="27"/>
  <c r="G891" i="27" s="1"/>
  <c r="G890" i="27" s="1"/>
  <c r="G857" i="27" s="1"/>
  <c r="G856" i="27" s="1"/>
  <c r="F888" i="27"/>
  <c r="F887" i="27"/>
  <c r="F885" i="27"/>
  <c r="F884" i="27"/>
  <c r="F882" i="27"/>
  <c r="F881" i="27"/>
  <c r="F878" i="27"/>
  <c r="F877" i="27" s="1"/>
  <c r="H875" i="27"/>
  <c r="H874" i="27" s="1"/>
  <c r="G875" i="27"/>
  <c r="F875" i="27"/>
  <c r="F874" i="27" s="1"/>
  <c r="F873" i="27" s="1"/>
  <c r="G874" i="27"/>
  <c r="G873" i="27" s="1"/>
  <c r="H873" i="27"/>
  <c r="H871" i="27"/>
  <c r="G871" i="27"/>
  <c r="G870" i="27" s="1"/>
  <c r="F871" i="27"/>
  <c r="H870" i="27"/>
  <c r="H869" i="27" s="1"/>
  <c r="F870" i="27"/>
  <c r="F869" i="27" s="1"/>
  <c r="G869" i="27"/>
  <c r="H867" i="27"/>
  <c r="G867" i="27"/>
  <c r="F867" i="27"/>
  <c r="F864" i="27" s="1"/>
  <c r="F863" i="27" s="1"/>
  <c r="H865" i="27"/>
  <c r="G865" i="27"/>
  <c r="G864" i="27" s="1"/>
  <c r="F865" i="27"/>
  <c r="H864" i="27"/>
  <c r="H863" i="27" s="1"/>
  <c r="G863" i="27"/>
  <c r="H861" i="27"/>
  <c r="H860" i="27" s="1"/>
  <c r="G861" i="27"/>
  <c r="F861" i="27"/>
  <c r="F860" i="27" s="1"/>
  <c r="G860" i="27"/>
  <c r="G859" i="27" s="1"/>
  <c r="G858" i="27" s="1"/>
  <c r="H859" i="27"/>
  <c r="F859" i="27"/>
  <c r="H857" i="27"/>
  <c r="H856" i="27" s="1"/>
  <c r="H854" i="27"/>
  <c r="H853" i="27" s="1"/>
  <c r="G854" i="27"/>
  <c r="F854" i="27"/>
  <c r="F853" i="27" s="1"/>
  <c r="F852" i="27" s="1"/>
  <c r="F851" i="27" s="1"/>
  <c r="G853" i="27"/>
  <c r="G852" i="27" s="1"/>
  <c r="H852" i="27"/>
  <c r="H851" i="27" s="1"/>
  <c r="G851" i="27"/>
  <c r="H849" i="27"/>
  <c r="H848" i="27" s="1"/>
  <c r="G849" i="27"/>
  <c r="F849" i="27"/>
  <c r="F848" i="27" s="1"/>
  <c r="G848" i="27"/>
  <c r="H847" i="27"/>
  <c r="H846" i="27" s="1"/>
  <c r="G847" i="27"/>
  <c r="F847" i="27"/>
  <c r="F846" i="27" s="1"/>
  <c r="F845" i="27" s="1"/>
  <c r="G846" i="27"/>
  <c r="G845" i="27" s="1"/>
  <c r="H845" i="27"/>
  <c r="H842" i="27"/>
  <c r="G842" i="27"/>
  <c r="F842" i="27" s="1"/>
  <c r="H840" i="27"/>
  <c r="H837" i="27" s="1"/>
  <c r="H836" i="27" s="1"/>
  <c r="H835" i="27" s="1"/>
  <c r="G840" i="27"/>
  <c r="F840" i="27"/>
  <c r="H838" i="27"/>
  <c r="G838" i="27"/>
  <c r="F838" i="27"/>
  <c r="G837" i="27"/>
  <c r="F837" i="27"/>
  <c r="F836" i="27" s="1"/>
  <c r="G836" i="27"/>
  <c r="G835" i="27" s="1"/>
  <c r="F835" i="27"/>
  <c r="H833" i="27"/>
  <c r="G833" i="27"/>
  <c r="G832" i="27" s="1"/>
  <c r="F833" i="27"/>
  <c r="H832" i="27"/>
  <c r="H831" i="27" s="1"/>
  <c r="H830" i="27" s="1"/>
  <c r="F832" i="27"/>
  <c r="F831" i="27" s="1"/>
  <c r="G831" i="27"/>
  <c r="G830" i="27" s="1"/>
  <c r="F830" i="27"/>
  <c r="G827" i="27"/>
  <c r="G826" i="27" s="1"/>
  <c r="G825" i="27" s="1"/>
  <c r="H823" i="27"/>
  <c r="G823" i="27"/>
  <c r="G822" i="27" s="1"/>
  <c r="F823" i="27"/>
  <c r="H822" i="27"/>
  <c r="H821" i="27" s="1"/>
  <c r="F822" i="27"/>
  <c r="F821" i="27" s="1"/>
  <c r="F820" i="27" s="1"/>
  <c r="F819" i="27" s="1"/>
  <c r="G821" i="27"/>
  <c r="G820" i="27" s="1"/>
  <c r="G819" i="27" s="1"/>
  <c r="H820" i="27"/>
  <c r="H819" i="27" s="1"/>
  <c r="F817" i="27"/>
  <c r="F816" i="27" s="1"/>
  <c r="F815" i="27"/>
  <c r="G811" i="27"/>
  <c r="G810" i="27" s="1"/>
  <c r="H810" i="27"/>
  <c r="H809" i="27" s="1"/>
  <c r="H808" i="27" s="1"/>
  <c r="F810" i="27"/>
  <c r="F809" i="27" s="1"/>
  <c r="G809" i="27"/>
  <c r="G808" i="27" s="1"/>
  <c r="F808" i="27"/>
  <c r="F806" i="27"/>
  <c r="F805" i="27"/>
  <c r="H804" i="27"/>
  <c r="H803" i="27"/>
  <c r="H802" i="27" s="1"/>
  <c r="H784" i="27" s="1"/>
  <c r="H783" i="27" s="1"/>
  <c r="G803" i="27"/>
  <c r="F803" i="27"/>
  <c r="F802" i="27" s="1"/>
  <c r="G802" i="27"/>
  <c r="F799" i="27"/>
  <c r="F796" i="27" s="1"/>
  <c r="F797" i="27"/>
  <c r="H794" i="27"/>
  <c r="G794" i="27"/>
  <c r="G793" i="27" s="1"/>
  <c r="F794" i="27"/>
  <c r="H793" i="27"/>
  <c r="F793" i="27"/>
  <c r="F792" i="27"/>
  <c r="H791" i="27"/>
  <c r="H790" i="27" s="1"/>
  <c r="G791" i="27"/>
  <c r="F791" i="27"/>
  <c r="F790" i="27" s="1"/>
  <c r="G790" i="27"/>
  <c r="H788" i="27"/>
  <c r="G788" i="27"/>
  <c r="F788" i="27"/>
  <c r="F787" i="27"/>
  <c r="H786" i="27"/>
  <c r="H785" i="27" s="1"/>
  <c r="G786" i="27"/>
  <c r="F786" i="27"/>
  <c r="F785" i="27" s="1"/>
  <c r="G785" i="27"/>
  <c r="G784" i="27" s="1"/>
  <c r="G783" i="27" s="1"/>
  <c r="F784" i="27"/>
  <c r="H782" i="27"/>
  <c r="H781" i="27" s="1"/>
  <c r="G782" i="27"/>
  <c r="F782" i="27"/>
  <c r="F781" i="27" s="1"/>
  <c r="G781" i="27"/>
  <c r="G780" i="27" s="1"/>
  <c r="H780" i="27"/>
  <c r="H779" i="27" s="1"/>
  <c r="H778" i="27" s="1"/>
  <c r="F780" i="27"/>
  <c r="F779" i="27" s="1"/>
  <c r="F778" i="27" s="1"/>
  <c r="G779" i="27"/>
  <c r="G778" i="27" s="1"/>
  <c r="H776" i="27"/>
  <c r="G776" i="27"/>
  <c r="G775" i="27" s="1"/>
  <c r="F776" i="27"/>
  <c r="H775" i="27"/>
  <c r="H774" i="27" s="1"/>
  <c r="H773" i="27" s="1"/>
  <c r="F775" i="27"/>
  <c r="F774" i="27" s="1"/>
  <c r="F773" i="27" s="1"/>
  <c r="G774" i="27"/>
  <c r="G773" i="27" s="1"/>
  <c r="H769" i="27"/>
  <c r="G769" i="27"/>
  <c r="G768" i="27" s="1"/>
  <c r="H768" i="27"/>
  <c r="H767" i="27" s="1"/>
  <c r="H766" i="27" s="1"/>
  <c r="H754" i="27" s="1"/>
  <c r="G767" i="27"/>
  <c r="G766" i="27"/>
  <c r="G754" i="27" s="1"/>
  <c r="H764" i="27"/>
  <c r="G764" i="27"/>
  <c r="G763" i="27" s="1"/>
  <c r="F764" i="27"/>
  <c r="H763" i="27"/>
  <c r="H762" i="27" s="1"/>
  <c r="F763" i="27"/>
  <c r="F762" i="27" s="1"/>
  <c r="G762" i="27"/>
  <c r="H761" i="27"/>
  <c r="G761" i="27" s="1"/>
  <c r="F761" i="27"/>
  <c r="H760" i="27"/>
  <c r="G760" i="27"/>
  <c r="F760" i="27" s="1"/>
  <c r="H758" i="27"/>
  <c r="H757" i="27" s="1"/>
  <c r="G758" i="27"/>
  <c r="F758" i="27"/>
  <c r="F757" i="27" s="1"/>
  <c r="G757" i="27"/>
  <c r="G756" i="27" s="1"/>
  <c r="H756" i="27"/>
  <c r="F756" i="27"/>
  <c r="F755" i="27" s="1"/>
  <c r="F754" i="27" s="1"/>
  <c r="G755" i="27"/>
  <c r="H752" i="27"/>
  <c r="H751" i="27"/>
  <c r="H750" i="27" s="1"/>
  <c r="F749" i="27"/>
  <c r="F748" i="27" s="1"/>
  <c r="H748" i="27"/>
  <c r="G748" i="27"/>
  <c r="G747" i="27" s="1"/>
  <c r="G746" i="27" s="1"/>
  <c r="G745" i="27" s="1"/>
  <c r="G744" i="27" s="1"/>
  <c r="H747" i="27"/>
  <c r="H746" i="27" s="1"/>
  <c r="H745" i="27" s="1"/>
  <c r="H744" i="27" s="1"/>
  <c r="F747" i="27"/>
  <c r="F746" i="27" s="1"/>
  <c r="F745" i="27"/>
  <c r="F744" i="27" s="1"/>
  <c r="H742" i="27"/>
  <c r="H741" i="27" s="1"/>
  <c r="H739" i="27"/>
  <c r="H738" i="27" s="1"/>
  <c r="H736" i="27"/>
  <c r="H735" i="27" s="1"/>
  <c r="H733" i="27"/>
  <c r="H731" i="27"/>
  <c r="H730" i="27"/>
  <c r="H727" i="27"/>
  <c r="H726" i="27" s="1"/>
  <c r="G727" i="27"/>
  <c r="F727" i="27"/>
  <c r="F726" i="27" s="1"/>
  <c r="G726" i="27"/>
  <c r="H724" i="27"/>
  <c r="H723" i="27" s="1"/>
  <c r="G724" i="27"/>
  <c r="F724" i="27"/>
  <c r="F723" i="27" s="1"/>
  <c r="F722" i="27" s="1"/>
  <c r="G723" i="27"/>
  <c r="G722" i="27" s="1"/>
  <c r="H722" i="27"/>
  <c r="H720" i="27"/>
  <c r="G720" i="27"/>
  <c r="G719" i="27" s="1"/>
  <c r="F720" i="27"/>
  <c r="H719" i="27"/>
  <c r="H718" i="27" s="1"/>
  <c r="F719" i="27"/>
  <c r="F718" i="27" s="1"/>
  <c r="G718" i="27"/>
  <c r="F716" i="27"/>
  <c r="F715" i="27" s="1"/>
  <c r="F714" i="27"/>
  <c r="F713" i="27" s="1"/>
  <c r="H713" i="27"/>
  <c r="G713" i="27"/>
  <c r="G712" i="27" s="1"/>
  <c r="H712" i="27"/>
  <c r="F712" i="27"/>
  <c r="F711" i="27"/>
  <c r="H710" i="27"/>
  <c r="H709" i="27" s="1"/>
  <c r="G710" i="27"/>
  <c r="F710" i="27"/>
  <c r="F709" i="27" s="1"/>
  <c r="G709" i="27"/>
  <c r="F708" i="27"/>
  <c r="F707" i="27" s="1"/>
  <c r="H707" i="27"/>
  <c r="G707" i="27"/>
  <c r="G706" i="27" s="1"/>
  <c r="H706" i="27"/>
  <c r="F706" i="27"/>
  <c r="H704" i="27"/>
  <c r="G704" i="27"/>
  <c r="G703" i="27" s="1"/>
  <c r="F704" i="27"/>
  <c r="H703" i="27"/>
  <c r="F703" i="27"/>
  <c r="F701" i="27"/>
  <c r="H699" i="27"/>
  <c r="G699" i="27"/>
  <c r="F699" i="27"/>
  <c r="F698" i="27"/>
  <c r="H697" i="27"/>
  <c r="H696" i="27" s="1"/>
  <c r="G697" i="27"/>
  <c r="F697" i="27"/>
  <c r="F696" i="27" s="1"/>
  <c r="G696" i="27"/>
  <c r="H695" i="27"/>
  <c r="F695" i="27"/>
  <c r="H692" i="27"/>
  <c r="G692" i="27"/>
  <c r="H691" i="27"/>
  <c r="H690" i="27" s="1"/>
  <c r="G691" i="27"/>
  <c r="G690" i="27" s="1"/>
  <c r="H688" i="27"/>
  <c r="H687" i="27" s="1"/>
  <c r="H686" i="27" s="1"/>
  <c r="H685" i="27" s="1"/>
  <c r="G688" i="27"/>
  <c r="F688" i="27"/>
  <c r="F687" i="27" s="1"/>
  <c r="G687" i="27"/>
  <c r="G686" i="27" s="1"/>
  <c r="F686" i="27"/>
  <c r="F685" i="27" s="1"/>
  <c r="G685" i="27"/>
  <c r="H682" i="27"/>
  <c r="H681" i="27"/>
  <c r="H679" i="27"/>
  <c r="H678" i="27"/>
  <c r="H676" i="27"/>
  <c r="H675" i="27"/>
  <c r="H674" i="27" s="1"/>
  <c r="H622" i="27" s="1"/>
  <c r="H672" i="27"/>
  <c r="H671" i="27" s="1"/>
  <c r="G672" i="27"/>
  <c r="F672" i="27"/>
  <c r="F671" i="27" s="1"/>
  <c r="G671" i="27"/>
  <c r="H669" i="27"/>
  <c r="G669" i="27"/>
  <c r="G668" i="27" s="1"/>
  <c r="F669" i="27"/>
  <c r="F668" i="27" s="1"/>
  <c r="H668" i="27"/>
  <c r="H652" i="27" s="1"/>
  <c r="H651" i="27" s="1"/>
  <c r="G667" i="27"/>
  <c r="G666" i="27" s="1"/>
  <c r="H666" i="27"/>
  <c r="H665" i="27" s="1"/>
  <c r="F666" i="27"/>
  <c r="F665" i="27" s="1"/>
  <c r="G665" i="27"/>
  <c r="H663" i="27"/>
  <c r="H662" i="27" s="1"/>
  <c r="G663" i="27"/>
  <c r="G662" i="27" s="1"/>
  <c r="F663" i="27"/>
  <c r="F662" i="27"/>
  <c r="F652" i="27" s="1"/>
  <c r="F651" i="27" s="1"/>
  <c r="H660" i="27"/>
  <c r="G660" i="27"/>
  <c r="F660" i="27"/>
  <c r="F659" i="27" s="1"/>
  <c r="H659" i="27"/>
  <c r="G659" i="27"/>
  <c r="F657" i="27"/>
  <c r="F656" i="27" s="1"/>
  <c r="H654" i="27"/>
  <c r="H653" i="27" s="1"/>
  <c r="G654" i="27"/>
  <c r="F654" i="27"/>
  <c r="F653" i="27" s="1"/>
  <c r="G653" i="27"/>
  <c r="H649" i="27"/>
  <c r="G649" i="27"/>
  <c r="F649" i="27"/>
  <c r="F648" i="27" s="1"/>
  <c r="F644" i="27" s="1"/>
  <c r="H648" i="27"/>
  <c r="H644" i="27" s="1"/>
  <c r="G648" i="27"/>
  <c r="H646" i="27"/>
  <c r="H645" i="27" s="1"/>
  <c r="G646" i="27"/>
  <c r="G645" i="27" s="1"/>
  <c r="G644" i="27" s="1"/>
  <c r="F646" i="27"/>
  <c r="F645" i="27" s="1"/>
  <c r="H642" i="27"/>
  <c r="G642" i="27"/>
  <c r="F642" i="27"/>
  <c r="H641" i="27"/>
  <c r="H640" i="27" s="1"/>
  <c r="G641" i="27"/>
  <c r="F641" i="27"/>
  <c r="G640" i="27"/>
  <c r="F640" i="27"/>
  <c r="H638" i="27"/>
  <c r="G638" i="27"/>
  <c r="F638" i="27"/>
  <c r="F635" i="27" s="1"/>
  <c r="H636" i="27"/>
  <c r="H635" i="27" s="1"/>
  <c r="H634" i="27" s="1"/>
  <c r="H633" i="27" s="1"/>
  <c r="G636" i="27"/>
  <c r="F636" i="27"/>
  <c r="G635" i="27"/>
  <c r="G634" i="27" s="1"/>
  <c r="F634" i="27"/>
  <c r="H631" i="27"/>
  <c r="G631" i="27"/>
  <c r="G630" i="27" s="1"/>
  <c r="F631" i="27"/>
  <c r="H630" i="27"/>
  <c r="H629" i="27" s="1"/>
  <c r="H628" i="27" s="1"/>
  <c r="F630" i="27"/>
  <c r="F629" i="27" s="1"/>
  <c r="G629" i="27"/>
  <c r="G628" i="27" s="1"/>
  <c r="F628" i="27"/>
  <c r="H627" i="27"/>
  <c r="G627" i="27"/>
  <c r="F627" i="27"/>
  <c r="H626" i="27"/>
  <c r="H625" i="27" s="1"/>
  <c r="H624" i="27" s="1"/>
  <c r="H623" i="27" s="1"/>
  <c r="G626" i="27"/>
  <c r="G625" i="27" s="1"/>
  <c r="G624" i="27" s="1"/>
  <c r="F626" i="27"/>
  <c r="F625" i="27"/>
  <c r="F624" i="27" s="1"/>
  <c r="F623" i="27" s="1"/>
  <c r="G623" i="27"/>
  <c r="H620" i="27"/>
  <c r="H619" i="27"/>
  <c r="H617" i="27"/>
  <c r="H616" i="27" s="1"/>
  <c r="H614" i="27"/>
  <c r="H613" i="27"/>
  <c r="H611" i="27"/>
  <c r="H610" i="27" s="1"/>
  <c r="H609" i="27" s="1"/>
  <c r="H580" i="27" s="1"/>
  <c r="F607" i="27"/>
  <c r="F606" i="27" s="1"/>
  <c r="H604" i="27"/>
  <c r="G604" i="27"/>
  <c r="F604" i="27"/>
  <c r="F603" i="27" s="1"/>
  <c r="H603" i="27"/>
  <c r="G603" i="27"/>
  <c r="H601" i="27"/>
  <c r="H600" i="27" s="1"/>
  <c r="G601" i="27"/>
  <c r="G600" i="27" s="1"/>
  <c r="F601" i="27"/>
  <c r="F600" i="27" s="1"/>
  <c r="H598" i="27"/>
  <c r="H597" i="27" s="1"/>
  <c r="G598" i="27"/>
  <c r="F598" i="27"/>
  <c r="F597" i="27" s="1"/>
  <c r="G597" i="27"/>
  <c r="H595" i="27"/>
  <c r="H594" i="27" s="1"/>
  <c r="G595" i="27"/>
  <c r="F595" i="27"/>
  <c r="G594" i="27"/>
  <c r="F594" i="27"/>
  <c r="H592" i="27"/>
  <c r="G592" i="27"/>
  <c r="F592" i="27"/>
  <c r="F591" i="27" s="1"/>
  <c r="H591" i="27"/>
  <c r="G591" i="27"/>
  <c r="G590" i="27"/>
  <c r="H589" i="27"/>
  <c r="H588" i="27" s="1"/>
  <c r="G589" i="27"/>
  <c r="G588" i="27" s="1"/>
  <c r="G587" i="27" s="1"/>
  <c r="G586" i="27" s="1"/>
  <c r="F589" i="27"/>
  <c r="F588" i="27"/>
  <c r="H585" i="27"/>
  <c r="G585" i="27"/>
  <c r="F585" i="27"/>
  <c r="H584" i="27"/>
  <c r="H583" i="27" s="1"/>
  <c r="H582" i="27" s="1"/>
  <c r="H581" i="27" s="1"/>
  <c r="G584" i="27"/>
  <c r="F584" i="27"/>
  <c r="G583" i="27"/>
  <c r="G582" i="27" s="1"/>
  <c r="G581" i="27" s="1"/>
  <c r="F583" i="27"/>
  <c r="F582" i="27" s="1"/>
  <c r="F581" i="27" s="1"/>
  <c r="F577" i="27"/>
  <c r="F576" i="27" s="1"/>
  <c r="F574" i="27"/>
  <c r="F573" i="27"/>
  <c r="F572" i="27" s="1"/>
  <c r="F570" i="27"/>
  <c r="F569" i="27"/>
  <c r="F568" i="27" s="1"/>
  <c r="F563" i="27" s="1"/>
  <c r="F566" i="27"/>
  <c r="F565" i="27" s="1"/>
  <c r="F564" i="27" s="1"/>
  <c r="H561" i="27"/>
  <c r="G561" i="27"/>
  <c r="F561" i="27"/>
  <c r="F560" i="27" s="1"/>
  <c r="H560" i="27"/>
  <c r="H559" i="27" s="1"/>
  <c r="H558" i="27" s="1"/>
  <c r="H557" i="27" s="1"/>
  <c r="G560" i="27"/>
  <c r="G559" i="27" s="1"/>
  <c r="F559" i="27"/>
  <c r="F558" i="27" s="1"/>
  <c r="G558" i="27"/>
  <c r="G557" i="27" s="1"/>
  <c r="F557" i="27"/>
  <c r="H555" i="27"/>
  <c r="G555" i="27"/>
  <c r="F555" i="27"/>
  <c r="H554" i="27"/>
  <c r="H553" i="27" s="1"/>
  <c r="G554" i="27"/>
  <c r="G553" i="27" s="1"/>
  <c r="F554" i="27"/>
  <c r="F553" i="27"/>
  <c r="H551" i="27"/>
  <c r="H550" i="27" s="1"/>
  <c r="H549" i="27" s="1"/>
  <c r="H548" i="27" s="1"/>
  <c r="G551" i="27"/>
  <c r="F551" i="27"/>
  <c r="F550" i="27" s="1"/>
  <c r="G550" i="27"/>
  <c r="G549" i="27" s="1"/>
  <c r="G548" i="27" s="1"/>
  <c r="F549" i="27"/>
  <c r="F548" i="27" s="1"/>
  <c r="H547" i="27"/>
  <c r="G547" i="27"/>
  <c r="F547" i="27"/>
  <c r="F546" i="27" s="1"/>
  <c r="F545" i="27" s="1"/>
  <c r="F544" i="27" s="1"/>
  <c r="H546" i="27"/>
  <c r="G546" i="27"/>
  <c r="H545" i="27"/>
  <c r="H544" i="27" s="1"/>
  <c r="G545" i="27"/>
  <c r="G544" i="27" s="1"/>
  <c r="H543" i="27"/>
  <c r="H542" i="27" s="1"/>
  <c r="G543" i="27"/>
  <c r="F543" i="27"/>
  <c r="F542" i="27" s="1"/>
  <c r="G542" i="27"/>
  <c r="G541" i="27" s="1"/>
  <c r="F541" i="27"/>
  <c r="F540" i="27"/>
  <c r="H538" i="27"/>
  <c r="G538" i="27"/>
  <c r="F538" i="27"/>
  <c r="F537" i="27" s="1"/>
  <c r="F536" i="27" s="1"/>
  <c r="H537" i="27"/>
  <c r="G537" i="27"/>
  <c r="H536" i="27"/>
  <c r="G536" i="27"/>
  <c r="F535" i="27"/>
  <c r="H534" i="27"/>
  <c r="H533" i="27" s="1"/>
  <c r="G534" i="27"/>
  <c r="G533" i="27" s="1"/>
  <c r="G532" i="27" s="1"/>
  <c r="F534" i="27"/>
  <c r="F533" i="27"/>
  <c r="F532" i="27" s="1"/>
  <c r="H532" i="27"/>
  <c r="H530" i="27"/>
  <c r="G530" i="27"/>
  <c r="G529" i="27" s="1"/>
  <c r="F530" i="27"/>
  <c r="H529" i="27"/>
  <c r="H528" i="27" s="1"/>
  <c r="F529" i="27"/>
  <c r="F528" i="27" s="1"/>
  <c r="G528" i="27"/>
  <c r="H526" i="27"/>
  <c r="G526" i="27"/>
  <c r="F526" i="27"/>
  <c r="F525" i="27" s="1"/>
  <c r="F524" i="27" s="1"/>
  <c r="F519" i="27" s="1"/>
  <c r="F518" i="27" s="1"/>
  <c r="H525" i="27"/>
  <c r="G525" i="27"/>
  <c r="H524" i="27"/>
  <c r="G524" i="27"/>
  <c r="H522" i="27"/>
  <c r="G522" i="27"/>
  <c r="G521" i="27" s="1"/>
  <c r="F522" i="27"/>
  <c r="F521" i="27" s="1"/>
  <c r="F520" i="27" s="1"/>
  <c r="H521" i="27"/>
  <c r="H520" i="27"/>
  <c r="G520" i="27"/>
  <c r="F516" i="27"/>
  <c r="F515" i="27" s="1"/>
  <c r="H513" i="27"/>
  <c r="H510" i="27" s="1"/>
  <c r="G513" i="27"/>
  <c r="F513" i="27"/>
  <c r="H511" i="27"/>
  <c r="G511" i="27"/>
  <c r="F511" i="27"/>
  <c r="F510" i="27" s="1"/>
  <c r="F509" i="27" s="1"/>
  <c r="H509" i="27"/>
  <c r="H507" i="27"/>
  <c r="H506" i="27" s="1"/>
  <c r="H505" i="27"/>
  <c r="H502" i="27"/>
  <c r="G502" i="27"/>
  <c r="F502" i="27"/>
  <c r="H500" i="27"/>
  <c r="H499" i="27" s="1"/>
  <c r="G500" i="27"/>
  <c r="F500" i="27"/>
  <c r="F499" i="27" s="1"/>
  <c r="F498" i="27" s="1"/>
  <c r="G499" i="27"/>
  <c r="G498" i="27" s="1"/>
  <c r="H498" i="27"/>
  <c r="H497" i="27" s="1"/>
  <c r="G497" i="27"/>
  <c r="F497" i="27"/>
  <c r="F495" i="27"/>
  <c r="F494" i="27" s="1"/>
  <c r="H492" i="27"/>
  <c r="H491" i="27" s="1"/>
  <c r="G492" i="27"/>
  <c r="G491" i="27" s="1"/>
  <c r="F492" i="27"/>
  <c r="F491" i="27" s="1"/>
  <c r="H489" i="27"/>
  <c r="H488" i="27" s="1"/>
  <c r="G489" i="27"/>
  <c r="F489" i="27"/>
  <c r="F488" i="27" s="1"/>
  <c r="F487" i="27" s="1"/>
  <c r="G488" i="27"/>
  <c r="G487" i="27" s="1"/>
  <c r="H487" i="27"/>
  <c r="H485" i="27"/>
  <c r="G485" i="27"/>
  <c r="G484" i="27" s="1"/>
  <c r="G483" i="27" s="1"/>
  <c r="G482" i="27" s="1"/>
  <c r="F485" i="27"/>
  <c r="H484" i="27"/>
  <c r="F484" i="27"/>
  <c r="F483" i="27" s="1"/>
  <c r="F482" i="27" s="1"/>
  <c r="H483" i="27"/>
  <c r="H482" i="27" s="1"/>
  <c r="F481" i="27"/>
  <c r="H480" i="27"/>
  <c r="G480" i="27"/>
  <c r="G479" i="27" s="1"/>
  <c r="G478" i="27" s="1"/>
  <c r="G473" i="27" s="1"/>
  <c r="F480" i="27"/>
  <c r="H479" i="27"/>
  <c r="F479" i="27"/>
  <c r="F478" i="27" s="1"/>
  <c r="F473" i="27" s="1"/>
  <c r="H478" i="27"/>
  <c r="H476" i="27"/>
  <c r="H475" i="27" s="1"/>
  <c r="H474" i="27" s="1"/>
  <c r="G476" i="27"/>
  <c r="G475" i="27" s="1"/>
  <c r="G474" i="27" s="1"/>
  <c r="F476" i="27"/>
  <c r="F475" i="27"/>
  <c r="F474" i="27"/>
  <c r="H473" i="27"/>
  <c r="H471" i="27"/>
  <c r="H470" i="27" s="1"/>
  <c r="G471" i="27"/>
  <c r="F471" i="27"/>
  <c r="G470" i="27"/>
  <c r="F470" i="27"/>
  <c r="H468" i="27"/>
  <c r="G468" i="27"/>
  <c r="F468" i="27"/>
  <c r="F467" i="27" s="1"/>
  <c r="F466" i="27" s="1"/>
  <c r="F465" i="27" s="1"/>
  <c r="F464" i="27" s="1"/>
  <c r="H467" i="27"/>
  <c r="G467" i="27"/>
  <c r="H466" i="27"/>
  <c r="H465" i="27" s="1"/>
  <c r="H464" i="27" s="1"/>
  <c r="G466" i="27"/>
  <c r="G465" i="27" s="1"/>
  <c r="G464" i="27" s="1"/>
  <c r="F463" i="27"/>
  <c r="F462" i="27" s="1"/>
  <c r="F461" i="27" s="1"/>
  <c r="F460" i="27" s="1"/>
  <c r="H462" i="27"/>
  <c r="G462" i="27"/>
  <c r="H461" i="27"/>
  <c r="H460" i="27" s="1"/>
  <c r="G461" i="27"/>
  <c r="G460" i="27"/>
  <c r="H458" i="27"/>
  <c r="G458" i="27"/>
  <c r="G457" i="27" s="1"/>
  <c r="G456" i="27" s="1"/>
  <c r="F458" i="27"/>
  <c r="H457" i="27"/>
  <c r="F457" i="27"/>
  <c r="F456" i="27" s="1"/>
  <c r="H456" i="27"/>
  <c r="H454" i="27"/>
  <c r="H453" i="27" s="1"/>
  <c r="H452" i="27" s="1"/>
  <c r="G454" i="27"/>
  <c r="G453" i="27" s="1"/>
  <c r="G452" i="27" s="1"/>
  <c r="F454" i="27"/>
  <c r="F453" i="27"/>
  <c r="F452" i="27"/>
  <c r="H451" i="27"/>
  <c r="H450" i="27" s="1"/>
  <c r="H449" i="27" s="1"/>
  <c r="H448" i="27" s="1"/>
  <c r="H447" i="27" s="1"/>
  <c r="H446" i="27" s="1"/>
  <c r="G451" i="27"/>
  <c r="F451" i="27"/>
  <c r="G450" i="27"/>
  <c r="G449" i="27" s="1"/>
  <c r="G448" i="27" s="1"/>
  <c r="G447" i="27" s="1"/>
  <c r="F450" i="27"/>
  <c r="F449" i="27"/>
  <c r="F448" i="27"/>
  <c r="F447" i="27" s="1"/>
  <c r="F446" i="27" s="1"/>
  <c r="H444" i="27"/>
  <c r="G444" i="27"/>
  <c r="F444" i="27"/>
  <c r="H443" i="27"/>
  <c r="G443" i="27"/>
  <c r="F443" i="27"/>
  <c r="F442" i="27" s="1"/>
  <c r="F441" i="27" s="1"/>
  <c r="H442" i="27"/>
  <c r="G442" i="27"/>
  <c r="H441" i="27"/>
  <c r="H440" i="27" s="1"/>
  <c r="H436" i="27" s="1"/>
  <c r="H431" i="27" s="1"/>
  <c r="G441" i="27"/>
  <c r="G440" i="27" s="1"/>
  <c r="G436" i="27" s="1"/>
  <c r="F440" i="27"/>
  <c r="F439" i="27"/>
  <c r="F438" i="27" s="1"/>
  <c r="F437" i="27" s="1"/>
  <c r="H434" i="27"/>
  <c r="H433" i="27" s="1"/>
  <c r="H432" i="27" s="1"/>
  <c r="G434" i="27"/>
  <c r="G433" i="27" s="1"/>
  <c r="G432" i="27" s="1"/>
  <c r="F434" i="27"/>
  <c r="F433" i="27"/>
  <c r="F432" i="27"/>
  <c r="H429" i="27"/>
  <c r="H428" i="27"/>
  <c r="H427" i="27" s="1"/>
  <c r="H425" i="27"/>
  <c r="G425" i="27"/>
  <c r="G424" i="27" s="1"/>
  <c r="G423" i="27" s="1"/>
  <c r="F425" i="27"/>
  <c r="H424" i="27"/>
  <c r="F424" i="27"/>
  <c r="F423" i="27" s="1"/>
  <c r="F422" i="27" s="1"/>
  <c r="H423" i="27"/>
  <c r="H422" i="27" s="1"/>
  <c r="G422" i="27"/>
  <c r="H420" i="27"/>
  <c r="G420" i="27"/>
  <c r="G419" i="27" s="1"/>
  <c r="G418" i="27" s="1"/>
  <c r="F420" i="27"/>
  <c r="H419" i="27"/>
  <c r="F419" i="27"/>
  <c r="F418" i="27" s="1"/>
  <c r="H418" i="27"/>
  <c r="H416" i="27"/>
  <c r="H415" i="27" s="1"/>
  <c r="H414" i="27" s="1"/>
  <c r="G416" i="27"/>
  <c r="G415" i="27" s="1"/>
  <c r="G414" i="27" s="1"/>
  <c r="F416" i="27"/>
  <c r="F415" i="27"/>
  <c r="F414" i="27"/>
  <c r="H412" i="27"/>
  <c r="G412" i="27"/>
  <c r="F412" i="27"/>
  <c r="H410" i="27"/>
  <c r="G410" i="27"/>
  <c r="F410" i="27"/>
  <c r="H409" i="27"/>
  <c r="G409" i="27"/>
  <c r="G408" i="27" s="1"/>
  <c r="F409" i="27"/>
  <c r="F408" i="27" s="1"/>
  <c r="F407" i="27" s="1"/>
  <c r="F406" i="27" s="1"/>
  <c r="H408" i="27"/>
  <c r="H407" i="27"/>
  <c r="H406" i="27"/>
  <c r="H404" i="27"/>
  <c r="G404" i="27"/>
  <c r="G403" i="27" s="1"/>
  <c r="G402" i="27" s="1"/>
  <c r="F404" i="27"/>
  <c r="F403" i="27" s="1"/>
  <c r="F402" i="27" s="1"/>
  <c r="F401" i="27" s="1"/>
  <c r="F400" i="27" s="1"/>
  <c r="H403" i="27"/>
  <c r="H402" i="27"/>
  <c r="H401" i="27"/>
  <c r="H397" i="27"/>
  <c r="G397" i="27"/>
  <c r="F397" i="27"/>
  <c r="H395" i="27"/>
  <c r="G395" i="27"/>
  <c r="F395" i="27"/>
  <c r="H393" i="27"/>
  <c r="G393" i="27"/>
  <c r="G392" i="27" s="1"/>
  <c r="G391" i="27" s="1"/>
  <c r="G390" i="27" s="1"/>
  <c r="F393" i="27"/>
  <c r="H392" i="27"/>
  <c r="F392" i="27"/>
  <c r="F391" i="27" s="1"/>
  <c r="F390" i="27" s="1"/>
  <c r="H391" i="27"/>
  <c r="H390" i="27" s="1"/>
  <c r="H388" i="27"/>
  <c r="G388" i="27"/>
  <c r="G387" i="27" s="1"/>
  <c r="G386" i="27" s="1"/>
  <c r="F388" i="27"/>
  <c r="H387" i="27"/>
  <c r="F387" i="27"/>
  <c r="F386" i="27" s="1"/>
  <c r="H386" i="27"/>
  <c r="H384" i="27"/>
  <c r="H383" i="27" s="1"/>
  <c r="H382" i="27" s="1"/>
  <c r="G384" i="27"/>
  <c r="F384" i="27"/>
  <c r="G383" i="27"/>
  <c r="G382" i="27" s="1"/>
  <c r="F383" i="27"/>
  <c r="F382" i="27" s="1"/>
  <c r="H381" i="27"/>
  <c r="H380" i="27" s="1"/>
  <c r="H379" i="27" s="1"/>
  <c r="H378" i="27" s="1"/>
  <c r="H377" i="27" s="1"/>
  <c r="H370" i="27" s="1"/>
  <c r="G381" i="27"/>
  <c r="F381" i="27"/>
  <c r="G380" i="27"/>
  <c r="G379" i="27" s="1"/>
  <c r="G378" i="27" s="1"/>
  <c r="G377" i="27" s="1"/>
  <c r="F380" i="27"/>
  <c r="F379" i="27"/>
  <c r="F378" i="27"/>
  <c r="F377" i="27" s="1"/>
  <c r="H374" i="27"/>
  <c r="H373" i="27" s="1"/>
  <c r="H372" i="27" s="1"/>
  <c r="G374" i="27"/>
  <c r="F374" i="27"/>
  <c r="G373" i="27"/>
  <c r="G372" i="27" s="1"/>
  <c r="G371" i="27" s="1"/>
  <c r="F373" i="27"/>
  <c r="F372" i="27" s="1"/>
  <c r="F371" i="27" s="1"/>
  <c r="H371" i="27"/>
  <c r="H368" i="27"/>
  <c r="G368" i="27"/>
  <c r="G367" i="27" s="1"/>
  <c r="G366" i="27" s="1"/>
  <c r="G365" i="27" s="1"/>
  <c r="F368" i="27"/>
  <c r="F367" i="27" s="1"/>
  <c r="F366" i="27" s="1"/>
  <c r="F365" i="27" s="1"/>
  <c r="H367" i="27"/>
  <c r="H366" i="27"/>
  <c r="H365" i="27"/>
  <c r="G364" i="27"/>
  <c r="H363" i="27"/>
  <c r="H362" i="27" s="1"/>
  <c r="H361" i="27" s="1"/>
  <c r="G363" i="27"/>
  <c r="G362" i="27" s="1"/>
  <c r="G361" i="27" s="1"/>
  <c r="H359" i="27"/>
  <c r="G359" i="27"/>
  <c r="F359" i="27"/>
  <c r="F358" i="27" s="1"/>
  <c r="F357" i="27" s="1"/>
  <c r="H358" i="27"/>
  <c r="G358" i="27"/>
  <c r="H357" i="27"/>
  <c r="H356" i="27" s="1"/>
  <c r="G357" i="27"/>
  <c r="G356" i="27" s="1"/>
  <c r="F356" i="27"/>
  <c r="H354" i="27"/>
  <c r="G354" i="27"/>
  <c r="F354" i="27"/>
  <c r="F353" i="27" s="1"/>
  <c r="F352" i="27" s="1"/>
  <c r="H353" i="27"/>
  <c r="H352" i="27" s="1"/>
  <c r="G353" i="27"/>
  <c r="G352" i="27"/>
  <c r="F350" i="27"/>
  <c r="F349" i="27"/>
  <c r="F348" i="27"/>
  <c r="H347" i="27"/>
  <c r="G347" i="27"/>
  <c r="F347" i="27"/>
  <c r="F346" i="27" s="1"/>
  <c r="F345" i="27" s="1"/>
  <c r="F338" i="27" s="1"/>
  <c r="H346" i="27"/>
  <c r="G346" i="27"/>
  <c r="H345" i="27"/>
  <c r="G345" i="27"/>
  <c r="F343" i="27"/>
  <c r="F342" i="27"/>
  <c r="F340" i="27"/>
  <c r="F339" i="27" s="1"/>
  <c r="G338" i="27"/>
  <c r="H336" i="27"/>
  <c r="G336" i="27"/>
  <c r="F336" i="27"/>
  <c r="F335" i="27" s="1"/>
  <c r="F334" i="27" s="1"/>
  <c r="H335" i="27"/>
  <c r="G335" i="27"/>
  <c r="H334" i="27"/>
  <c r="G334" i="27"/>
  <c r="H332" i="27"/>
  <c r="G332" i="27"/>
  <c r="G331" i="27" s="1"/>
  <c r="G330" i="27" s="1"/>
  <c r="F332" i="27"/>
  <c r="F331" i="27" s="1"/>
  <c r="F330" i="27" s="1"/>
  <c r="F329" i="27" s="1"/>
  <c r="H331" i="27"/>
  <c r="H330" i="27"/>
  <c r="H329" i="27"/>
  <c r="G329" i="27"/>
  <c r="H327" i="27"/>
  <c r="G327" i="27"/>
  <c r="G326" i="27" s="1"/>
  <c r="F327" i="27"/>
  <c r="F326" i="27" s="1"/>
  <c r="H326" i="27"/>
  <c r="H323" i="27"/>
  <c r="H322" i="27" s="1"/>
  <c r="H318" i="27" s="1"/>
  <c r="H317" i="27" s="1"/>
  <c r="H316" i="27" s="1"/>
  <c r="G323" i="27"/>
  <c r="G322" i="27" s="1"/>
  <c r="G318" i="27" s="1"/>
  <c r="G317" i="27" s="1"/>
  <c r="G316" i="27" s="1"/>
  <c r="F323" i="27"/>
  <c r="F322" i="27"/>
  <c r="F318" i="27" s="1"/>
  <c r="H320" i="27"/>
  <c r="G320" i="27"/>
  <c r="F320" i="27"/>
  <c r="F319" i="27" s="1"/>
  <c r="H319" i="27"/>
  <c r="G319" i="27"/>
  <c r="F317" i="27"/>
  <c r="F316" i="27" s="1"/>
  <c r="H313" i="27"/>
  <c r="H312" i="27" s="1"/>
  <c r="G313" i="27"/>
  <c r="G312" i="27" s="1"/>
  <c r="H310" i="27"/>
  <c r="H309" i="27" s="1"/>
  <c r="G310" i="27"/>
  <c r="F310" i="27"/>
  <c r="G309" i="27"/>
  <c r="H307" i="27"/>
  <c r="G307" i="27"/>
  <c r="F307" i="27"/>
  <c r="H305" i="27"/>
  <c r="H304" i="27" s="1"/>
  <c r="H303" i="27" s="1"/>
  <c r="G305" i="27"/>
  <c r="F305" i="27"/>
  <c r="G304" i="27"/>
  <c r="F304" i="27"/>
  <c r="F303" i="27" s="1"/>
  <c r="H301" i="27"/>
  <c r="G301" i="27"/>
  <c r="F301" i="27"/>
  <c r="H300" i="27"/>
  <c r="H299" i="27" s="1"/>
  <c r="G300" i="27"/>
  <c r="F300" i="27"/>
  <c r="G299" i="27"/>
  <c r="F299" i="27"/>
  <c r="H297" i="27"/>
  <c r="G297" i="27"/>
  <c r="F297" i="27"/>
  <c r="F296" i="27" s="1"/>
  <c r="F295" i="27" s="1"/>
  <c r="F294" i="27" s="1"/>
  <c r="H296" i="27"/>
  <c r="G296" i="27"/>
  <c r="H295" i="27"/>
  <c r="H294" i="27" s="1"/>
  <c r="G295" i="27"/>
  <c r="G294" i="27" s="1"/>
  <c r="H292" i="27"/>
  <c r="G292" i="27"/>
  <c r="F292" i="27"/>
  <c r="F291" i="27" s="1"/>
  <c r="F290" i="27" s="1"/>
  <c r="H291" i="27"/>
  <c r="G291" i="27"/>
  <c r="H290" i="27"/>
  <c r="G290" i="27"/>
  <c r="H288" i="27"/>
  <c r="G288" i="27"/>
  <c r="G287" i="27" s="1"/>
  <c r="G286" i="27" s="1"/>
  <c r="G285" i="27" s="1"/>
  <c r="F288" i="27"/>
  <c r="F287" i="27" s="1"/>
  <c r="F286" i="27" s="1"/>
  <c r="F285" i="27" s="1"/>
  <c r="H287" i="27"/>
  <c r="H286" i="27"/>
  <c r="H285" i="27"/>
  <c r="H284" i="27"/>
  <c r="G284" i="27"/>
  <c r="G283" i="27" s="1"/>
  <c r="G282" i="27" s="1"/>
  <c r="F284" i="27"/>
  <c r="F283" i="27" s="1"/>
  <c r="F282" i="27" s="1"/>
  <c r="H283" i="27"/>
  <c r="H282" i="27"/>
  <c r="H280" i="27"/>
  <c r="H279" i="27" s="1"/>
  <c r="H278" i="27" s="1"/>
  <c r="G280" i="27"/>
  <c r="F280" i="27"/>
  <c r="G279" i="27"/>
  <c r="G278" i="27" s="1"/>
  <c r="F279" i="27"/>
  <c r="F278" i="27" s="1"/>
  <c r="H276" i="27"/>
  <c r="G276" i="27"/>
  <c r="F276" i="27"/>
  <c r="H275" i="27"/>
  <c r="G275" i="27"/>
  <c r="F275" i="27"/>
  <c r="F274" i="27"/>
  <c r="H273" i="27"/>
  <c r="H272" i="27" s="1"/>
  <c r="H271" i="27" s="1"/>
  <c r="G273" i="27"/>
  <c r="F273" i="27"/>
  <c r="G272" i="27"/>
  <c r="G271" i="27" s="1"/>
  <c r="F272" i="27"/>
  <c r="F271" i="27" s="1"/>
  <c r="H269" i="27"/>
  <c r="H268" i="27" s="1"/>
  <c r="H267" i="27" s="1"/>
  <c r="G269" i="27"/>
  <c r="F269" i="27"/>
  <c r="G268" i="27"/>
  <c r="G267" i="27" s="1"/>
  <c r="F268" i="27"/>
  <c r="F267" i="27"/>
  <c r="H265" i="27"/>
  <c r="G265" i="27"/>
  <c r="F265" i="27"/>
  <c r="F256" i="27" s="1"/>
  <c r="F264" i="27"/>
  <c r="H263" i="27"/>
  <c r="G263" i="27"/>
  <c r="F263" i="27"/>
  <c r="F262" i="27" s="1"/>
  <c r="H262" i="27"/>
  <c r="G262" i="27"/>
  <c r="F261" i="27"/>
  <c r="F260" i="27" s="1"/>
  <c r="F259" i="27" s="1"/>
  <c r="H260" i="27"/>
  <c r="G260" i="27"/>
  <c r="H259" i="27"/>
  <c r="G259" i="27"/>
  <c r="F258" i="27"/>
  <c r="H257" i="27"/>
  <c r="H256" i="27" s="1"/>
  <c r="G257" i="27"/>
  <c r="G256" i="27" s="1"/>
  <c r="G252" i="27" s="1"/>
  <c r="G251" i="27" s="1"/>
  <c r="G250" i="27" s="1"/>
  <c r="F257" i="27"/>
  <c r="H254" i="27"/>
  <c r="G254" i="27"/>
  <c r="F254" i="27"/>
  <c r="F253" i="27" s="1"/>
  <c r="H253" i="27"/>
  <c r="G253" i="27"/>
  <c r="H252" i="27"/>
  <c r="H251" i="27" s="1"/>
  <c r="H250" i="27" s="1"/>
  <c r="H249" i="27" s="1"/>
  <c r="H248" i="27" s="1"/>
  <c r="H246" i="27"/>
  <c r="G246" i="27"/>
  <c r="F246" i="27"/>
  <c r="H245" i="27"/>
  <c r="G245" i="27"/>
  <c r="F245" i="27"/>
  <c r="F244" i="27" s="1"/>
  <c r="F243" i="27" s="1"/>
  <c r="H244" i="27"/>
  <c r="G244" i="27"/>
  <c r="H243" i="27"/>
  <c r="H242" i="27" s="1"/>
  <c r="H241" i="27" s="1"/>
  <c r="H240" i="27" s="1"/>
  <c r="H239" i="27" s="1"/>
  <c r="G243" i="27"/>
  <c r="G242" i="27" s="1"/>
  <c r="G241" i="27" s="1"/>
  <c r="G240" i="27" s="1"/>
  <c r="G239" i="27" s="1"/>
  <c r="F242" i="27"/>
  <c r="F241" i="27"/>
  <c r="F240" i="27" s="1"/>
  <c r="F239" i="27" s="1"/>
  <c r="H238" i="27"/>
  <c r="G238" i="27"/>
  <c r="G237" i="27" s="1"/>
  <c r="H237" i="27"/>
  <c r="F237" i="27"/>
  <c r="F236" i="27"/>
  <c r="F235" i="27" s="1"/>
  <c r="F234" i="27" s="1"/>
  <c r="H235" i="27"/>
  <c r="G235" i="27"/>
  <c r="H234" i="27"/>
  <c r="G234" i="27"/>
  <c r="F232" i="27"/>
  <c r="F231" i="27"/>
  <c r="F230" i="27"/>
  <c r="F229" i="27" s="1"/>
  <c r="F228" i="27" s="1"/>
  <c r="F221" i="27" s="1"/>
  <c r="H229" i="27"/>
  <c r="G229" i="27"/>
  <c r="H228" i="27"/>
  <c r="G228" i="27"/>
  <c r="F227" i="27"/>
  <c r="F226" i="27" s="1"/>
  <c r="F225" i="27" s="1"/>
  <c r="H226" i="27"/>
  <c r="G226" i="27"/>
  <c r="H225" i="27"/>
  <c r="G225" i="27"/>
  <c r="F224" i="27"/>
  <c r="H223" i="27"/>
  <c r="H222" i="27" s="1"/>
  <c r="G223" i="27"/>
  <c r="G222" i="27" s="1"/>
  <c r="G221" i="27" s="1"/>
  <c r="F223" i="27"/>
  <c r="F222" i="27"/>
  <c r="H219" i="27"/>
  <c r="G219" i="27"/>
  <c r="F219" i="27"/>
  <c r="H218" i="27"/>
  <c r="H217" i="27" s="1"/>
  <c r="G218" i="27"/>
  <c r="F218" i="27"/>
  <c r="G217" i="27"/>
  <c r="F217" i="27"/>
  <c r="F216" i="27"/>
  <c r="H215" i="27"/>
  <c r="G215" i="27"/>
  <c r="G214" i="27" s="1"/>
  <c r="G213" i="27" s="1"/>
  <c r="F215" i="27"/>
  <c r="F214" i="27" s="1"/>
  <c r="F213" i="27" s="1"/>
  <c r="H214" i="27"/>
  <c r="H213" i="27"/>
  <c r="F210" i="27"/>
  <c r="F209" i="27" s="1"/>
  <c r="H207" i="27"/>
  <c r="G207" i="27"/>
  <c r="F207" i="27"/>
  <c r="F206" i="27" s="1"/>
  <c r="F205" i="27" s="1"/>
  <c r="H206" i="27"/>
  <c r="G206" i="27"/>
  <c r="H205" i="27"/>
  <c r="G205" i="27"/>
  <c r="H203" i="27"/>
  <c r="G203" i="27"/>
  <c r="G202" i="27" s="1"/>
  <c r="G201" i="27" s="1"/>
  <c r="F203" i="27"/>
  <c r="F202" i="27" s="1"/>
  <c r="F201" i="27" s="1"/>
  <c r="H202" i="27"/>
  <c r="H201" i="27"/>
  <c r="F200" i="27"/>
  <c r="F199" i="27" s="1"/>
  <c r="H199" i="27"/>
  <c r="H198" i="27" s="1"/>
  <c r="H197" i="27" s="1"/>
  <c r="G199" i="27"/>
  <c r="G198" i="27"/>
  <c r="G197" i="27"/>
  <c r="H195" i="27"/>
  <c r="G195" i="27"/>
  <c r="F195" i="27"/>
  <c r="F194" i="27" s="1"/>
  <c r="F193" i="27" s="1"/>
  <c r="H194" i="27"/>
  <c r="G194" i="27"/>
  <c r="H193" i="27"/>
  <c r="G193" i="27"/>
  <c r="H191" i="27"/>
  <c r="G191" i="27"/>
  <c r="G190" i="27" s="1"/>
  <c r="F191" i="27"/>
  <c r="F190" i="27" s="1"/>
  <c r="H190" i="27"/>
  <c r="H188" i="27"/>
  <c r="G188" i="27"/>
  <c r="F188" i="27"/>
  <c r="H187" i="27"/>
  <c r="H186" i="27" s="1"/>
  <c r="G187" i="27"/>
  <c r="F187" i="27"/>
  <c r="G186" i="27"/>
  <c r="G185" i="27" s="1"/>
  <c r="F186" i="27"/>
  <c r="H183" i="27"/>
  <c r="H182" i="27" s="1"/>
  <c r="H181" i="27" s="1"/>
  <c r="H180" i="27" s="1"/>
  <c r="H179" i="27" s="1"/>
  <c r="G183" i="27"/>
  <c r="F183" i="27"/>
  <c r="G182" i="27"/>
  <c r="G181" i="27" s="1"/>
  <c r="G180" i="27" s="1"/>
  <c r="G179" i="27" s="1"/>
  <c r="F182" i="27"/>
  <c r="F181" i="27"/>
  <c r="F180" i="27"/>
  <c r="F179" i="27" s="1"/>
  <c r="F176" i="27"/>
  <c r="F174" i="27"/>
  <c r="F173" i="27" s="1"/>
  <c r="F172" i="27"/>
  <c r="F171" i="27"/>
  <c r="F168" i="27" s="1"/>
  <c r="F167" i="27" s="1"/>
  <c r="F166" i="27" s="1"/>
  <c r="H169" i="27"/>
  <c r="G169" i="27"/>
  <c r="F169" i="27"/>
  <c r="H168" i="27"/>
  <c r="H167" i="27" s="1"/>
  <c r="H166" i="27" s="1"/>
  <c r="G168" i="27"/>
  <c r="G167" i="27" s="1"/>
  <c r="G166" i="27" s="1"/>
  <c r="H164" i="27"/>
  <c r="G164" i="27"/>
  <c r="F164" i="27"/>
  <c r="H163" i="27"/>
  <c r="H162" i="27" s="1"/>
  <c r="H161" i="27" s="1"/>
  <c r="G163" i="27"/>
  <c r="F163" i="27"/>
  <c r="G162" i="27"/>
  <c r="G161" i="27" s="1"/>
  <c r="F162" i="27"/>
  <c r="F161" i="27" s="1"/>
  <c r="F159" i="27"/>
  <c r="F158" i="27"/>
  <c r="F157" i="27" s="1"/>
  <c r="H155" i="27"/>
  <c r="G155" i="27"/>
  <c r="F155" i="27"/>
  <c r="F154" i="27" s="1"/>
  <c r="F153" i="27" s="1"/>
  <c r="H154" i="27"/>
  <c r="H153" i="27" s="1"/>
  <c r="G154" i="27"/>
  <c r="G153" i="27"/>
  <c r="H151" i="27"/>
  <c r="G151" i="27"/>
  <c r="G150" i="27" s="1"/>
  <c r="G149" i="27" s="1"/>
  <c r="F151" i="27"/>
  <c r="F150" i="27" s="1"/>
  <c r="F149" i="27" s="1"/>
  <c r="H150" i="27"/>
  <c r="H149" i="27"/>
  <c r="F147" i="27"/>
  <c r="F146" i="27"/>
  <c r="F145" i="27" s="1"/>
  <c r="H143" i="27"/>
  <c r="G143" i="27"/>
  <c r="G142" i="27" s="1"/>
  <c r="G141" i="27" s="1"/>
  <c r="F143" i="27"/>
  <c r="F142" i="27" s="1"/>
  <c r="F141" i="27" s="1"/>
  <c r="H142" i="27"/>
  <c r="H141" i="27"/>
  <c r="H135" i="27"/>
  <c r="H134" i="27" s="1"/>
  <c r="H133" i="27" s="1"/>
  <c r="G135" i="27"/>
  <c r="G134" i="27" s="1"/>
  <c r="G133" i="27" s="1"/>
  <c r="F135" i="27"/>
  <c r="F134" i="27"/>
  <c r="F133" i="27" s="1"/>
  <c r="H131" i="27"/>
  <c r="H128" i="27" s="1"/>
  <c r="H127" i="27" s="1"/>
  <c r="H126" i="27" s="1"/>
  <c r="G131" i="27"/>
  <c r="G128" i="27" s="1"/>
  <c r="G127" i="27" s="1"/>
  <c r="F131" i="27"/>
  <c r="H130" i="27"/>
  <c r="H129" i="27" s="1"/>
  <c r="G130" i="27"/>
  <c r="G129" i="27" s="1"/>
  <c r="F130" i="27"/>
  <c r="F129" i="27"/>
  <c r="F128" i="27"/>
  <c r="F127" i="27" s="1"/>
  <c r="F126" i="27" s="1"/>
  <c r="H124" i="27"/>
  <c r="G124" i="27"/>
  <c r="G123" i="27" s="1"/>
  <c r="G122" i="27" s="1"/>
  <c r="G121" i="27" s="1"/>
  <c r="F124" i="27"/>
  <c r="F123" i="27" s="1"/>
  <c r="F122" i="27" s="1"/>
  <c r="F121" i="27" s="1"/>
  <c r="H123" i="27"/>
  <c r="H122" i="27"/>
  <c r="H121" i="27" s="1"/>
  <c r="H115" i="27"/>
  <c r="G115" i="27"/>
  <c r="G114" i="27" s="1"/>
  <c r="G113" i="27" s="1"/>
  <c r="G112" i="27" s="1"/>
  <c r="F115" i="27"/>
  <c r="F114" i="27" s="1"/>
  <c r="F113" i="27" s="1"/>
  <c r="F112" i="27" s="1"/>
  <c r="H114" i="27"/>
  <c r="H113" i="27"/>
  <c r="H112" i="27" s="1"/>
  <c r="H109" i="27"/>
  <c r="G109" i="27"/>
  <c r="F109" i="27"/>
  <c r="F108" i="27" s="1"/>
  <c r="F107" i="27" s="1"/>
  <c r="F106" i="27" s="1"/>
  <c r="F105" i="27" s="1"/>
  <c r="H108" i="27"/>
  <c r="H107" i="27" s="1"/>
  <c r="H106" i="27" s="1"/>
  <c r="H105" i="27" s="1"/>
  <c r="G108" i="27"/>
  <c r="G107" i="27"/>
  <c r="G106" i="27" s="1"/>
  <c r="G105" i="27" s="1"/>
  <c r="H103" i="27"/>
  <c r="H102" i="27" s="1"/>
  <c r="H101" i="27" s="1"/>
  <c r="H100" i="27" s="1"/>
  <c r="G103" i="27"/>
  <c r="F103" i="27"/>
  <c r="G102" i="27"/>
  <c r="G101" i="27" s="1"/>
  <c r="G100" i="27" s="1"/>
  <c r="F102" i="27"/>
  <c r="F101" i="27"/>
  <c r="F100" i="27" s="1"/>
  <c r="H98" i="27"/>
  <c r="H97" i="27" s="1"/>
  <c r="G98" i="27"/>
  <c r="F98" i="27"/>
  <c r="G97" i="27"/>
  <c r="F97" i="27"/>
  <c r="H95" i="27"/>
  <c r="G95" i="27"/>
  <c r="G92" i="27" s="1"/>
  <c r="G91" i="27" s="1"/>
  <c r="G90" i="27" s="1"/>
  <c r="G89" i="27" s="1"/>
  <c r="F95" i="27"/>
  <c r="H93" i="27"/>
  <c r="G93" i="27"/>
  <c r="F93" i="27"/>
  <c r="F92" i="27" s="1"/>
  <c r="F91" i="27" s="1"/>
  <c r="F90" i="27" s="1"/>
  <c r="F89" i="27" s="1"/>
  <c r="H92" i="27"/>
  <c r="H87" i="27"/>
  <c r="H86" i="27" s="1"/>
  <c r="H85" i="27" s="1"/>
  <c r="H84" i="27" s="1"/>
  <c r="H83" i="27" s="1"/>
  <c r="G87" i="27"/>
  <c r="F87" i="27"/>
  <c r="G86" i="27"/>
  <c r="G85" i="27" s="1"/>
  <c r="G84" i="27" s="1"/>
  <c r="G83" i="27" s="1"/>
  <c r="F86" i="27"/>
  <c r="F85" i="27"/>
  <c r="F84" i="27" s="1"/>
  <c r="F83" i="27" s="1"/>
  <c r="H81" i="27"/>
  <c r="H80" i="27" s="1"/>
  <c r="G81" i="27"/>
  <c r="G80" i="27" s="1"/>
  <c r="F81" i="27"/>
  <c r="F80" i="27"/>
  <c r="H78" i="27"/>
  <c r="G78" i="27"/>
  <c r="F78" i="27"/>
  <c r="F77" i="27" s="1"/>
  <c r="F76" i="27" s="1"/>
  <c r="H77" i="27"/>
  <c r="H76" i="27" s="1"/>
  <c r="G77" i="27"/>
  <c r="G76" i="27"/>
  <c r="F75" i="27"/>
  <c r="H74" i="27"/>
  <c r="G74" i="27"/>
  <c r="F74" i="27"/>
  <c r="F73" i="27"/>
  <c r="H72" i="27"/>
  <c r="H71" i="27" s="1"/>
  <c r="G72" i="27"/>
  <c r="G71" i="27" s="1"/>
  <c r="F72" i="27"/>
  <c r="F71" i="27"/>
  <c r="H69" i="27"/>
  <c r="G69" i="27"/>
  <c r="F69" i="27"/>
  <c r="F68" i="27" s="1"/>
  <c r="H68" i="27"/>
  <c r="G68" i="27"/>
  <c r="H66" i="27"/>
  <c r="H65" i="27" s="1"/>
  <c r="G66" i="27"/>
  <c r="G65" i="27" s="1"/>
  <c r="F66" i="27"/>
  <c r="F65" i="27"/>
  <c r="H63" i="27"/>
  <c r="G63" i="27"/>
  <c r="F63" i="27"/>
  <c r="F60" i="27" s="1"/>
  <c r="H61" i="27"/>
  <c r="H60" i="27" s="1"/>
  <c r="G61" i="27"/>
  <c r="F61" i="27"/>
  <c r="G60" i="27"/>
  <c r="H58" i="27"/>
  <c r="G58" i="27"/>
  <c r="G55" i="27" s="1"/>
  <c r="F58" i="27"/>
  <c r="H56" i="27"/>
  <c r="G56" i="27"/>
  <c r="F56" i="27"/>
  <c r="F55" i="27" s="1"/>
  <c r="H55" i="27"/>
  <c r="H53" i="27"/>
  <c r="H46" i="27" s="1"/>
  <c r="G53" i="27"/>
  <c r="F53" i="27"/>
  <c r="H52" i="27"/>
  <c r="G52" i="27"/>
  <c r="G51" i="27" s="1"/>
  <c r="F52" i="27"/>
  <c r="F51" i="27" s="1"/>
  <c r="H51" i="27"/>
  <c r="H50" i="27"/>
  <c r="H49" i="27" s="1"/>
  <c r="G50" i="27"/>
  <c r="F50" i="27"/>
  <c r="G49" i="27"/>
  <c r="F49" i="27"/>
  <c r="H47" i="27"/>
  <c r="G47" i="27"/>
  <c r="G46" i="27" s="1"/>
  <c r="F47" i="27"/>
  <c r="F46" i="27" s="1"/>
  <c r="H44" i="27"/>
  <c r="G44" i="27"/>
  <c r="F44" i="27"/>
  <c r="H42" i="27"/>
  <c r="H41" i="27" s="1"/>
  <c r="G42" i="27"/>
  <c r="G41" i="27" s="1"/>
  <c r="F42" i="27"/>
  <c r="F41" i="27"/>
  <c r="H39" i="27"/>
  <c r="G39" i="27"/>
  <c r="F39" i="27"/>
  <c r="F36" i="27" s="1"/>
  <c r="H37" i="27"/>
  <c r="H36" i="27" s="1"/>
  <c r="G37" i="27"/>
  <c r="F37" i="27"/>
  <c r="G36" i="27"/>
  <c r="H34" i="27"/>
  <c r="G34" i="27"/>
  <c r="F34" i="27"/>
  <c r="H32" i="27"/>
  <c r="G32" i="27"/>
  <c r="F32" i="27"/>
  <c r="F29" i="27" s="1"/>
  <c r="F25" i="27" s="1"/>
  <c r="F24" i="27" s="1"/>
  <c r="F23" i="27" s="1"/>
  <c r="H30" i="27"/>
  <c r="H29" i="27" s="1"/>
  <c r="G30" i="27"/>
  <c r="F30" i="27"/>
  <c r="G29" i="27"/>
  <c r="H27" i="27"/>
  <c r="G27" i="27"/>
  <c r="G26" i="27" s="1"/>
  <c r="F27" i="27"/>
  <c r="F26" i="27" s="1"/>
  <c r="H26" i="27"/>
  <c r="H21" i="27"/>
  <c r="G21" i="27"/>
  <c r="F21" i="27"/>
  <c r="F20" i="27" s="1"/>
  <c r="F19" i="27" s="1"/>
  <c r="F18" i="27" s="1"/>
  <c r="F17" i="27" s="1"/>
  <c r="H20" i="27"/>
  <c r="H19" i="27" s="1"/>
  <c r="H18" i="27" s="1"/>
  <c r="H17" i="27" s="1"/>
  <c r="G20" i="27"/>
  <c r="G19" i="27"/>
  <c r="G18" i="27" s="1"/>
  <c r="G17" i="27" s="1"/>
  <c r="D62" i="26"/>
  <c r="F44" i="26"/>
  <c r="F43" i="26" s="1"/>
  <c r="F31" i="26" s="1"/>
  <c r="F30" i="26" s="1"/>
  <c r="E44" i="26"/>
  <c r="D44" i="26"/>
  <c r="D43" i="26" s="1"/>
  <c r="E43" i="26"/>
  <c r="F39" i="26"/>
  <c r="E39" i="26"/>
  <c r="D39" i="26"/>
  <c r="F32" i="26"/>
  <c r="E32" i="26"/>
  <c r="E31" i="26" s="1"/>
  <c r="E30" i="26" s="1"/>
  <c r="D32" i="26"/>
  <c r="F22" i="26"/>
  <c r="D22" i="26"/>
  <c r="D21" i="26" s="1"/>
  <c r="F21" i="26"/>
  <c r="F64" i="26" s="1"/>
  <c r="E21" i="26"/>
  <c r="E64" i="26" s="1"/>
  <c r="D59" i="29" l="1"/>
  <c r="D86" i="29"/>
  <c r="F125" i="29"/>
  <c r="F124" i="29" s="1"/>
  <c r="D179" i="29"/>
  <c r="F17" i="29"/>
  <c r="D42" i="29"/>
  <c r="F42" i="29"/>
  <c r="F86" i="29"/>
  <c r="F383" i="29"/>
  <c r="E86" i="29"/>
  <c r="E261" i="29"/>
  <c r="D212" i="29"/>
  <c r="E179" i="29"/>
  <c r="E212" i="29"/>
  <c r="D336" i="29"/>
  <c r="D300" i="29" s="1"/>
  <c r="D384" i="29"/>
  <c r="D383" i="29" s="1"/>
  <c r="D444" i="29"/>
  <c r="D443" i="29" s="1"/>
  <c r="E518" i="29"/>
  <c r="E517" i="29" s="1"/>
  <c r="F646" i="29"/>
  <c r="F639" i="29" s="1"/>
  <c r="F638" i="29" s="1"/>
  <c r="F625" i="29" s="1"/>
  <c r="F722" i="29"/>
  <c r="D201" i="29"/>
  <c r="E302" i="29"/>
  <c r="E301" i="29" s="1"/>
  <c r="E300" i="29" s="1"/>
  <c r="F556" i="29"/>
  <c r="F777" i="29" s="1"/>
  <c r="D125" i="29"/>
  <c r="D124" i="29" s="1"/>
  <c r="E147" i="29"/>
  <c r="D292" i="29"/>
  <c r="D291" i="29" s="1"/>
  <c r="D290" i="29" s="1"/>
  <c r="F283" i="29"/>
  <c r="E646" i="29"/>
  <c r="E639" i="29" s="1"/>
  <c r="E638" i="29" s="1"/>
  <c r="E625" i="29" s="1"/>
  <c r="F518" i="29"/>
  <c r="F517" i="29" s="1"/>
  <c r="F677" i="29"/>
  <c r="F444" i="29"/>
  <c r="F443" i="29" s="1"/>
  <c r="G346" i="28"/>
  <c r="G336" i="28" s="1"/>
  <c r="G359" i="28"/>
  <c r="G18" i="28"/>
  <c r="G17" i="28" s="1"/>
  <c r="H71" i="28"/>
  <c r="H70" i="28" s="1"/>
  <c r="H69" i="28" s="1"/>
  <c r="H420" i="28"/>
  <c r="H336" i="28"/>
  <c r="I18" i="28"/>
  <c r="I17" i="28" s="1"/>
  <c r="I71" i="28"/>
  <c r="I70" i="28" s="1"/>
  <c r="I69" i="28" s="1"/>
  <c r="I62" i="28" s="1"/>
  <c r="I146" i="28"/>
  <c r="I135" i="28" s="1"/>
  <c r="G314" i="28"/>
  <c r="G566" i="28"/>
  <c r="G217" i="28"/>
  <c r="G276" i="28"/>
  <c r="G275" i="28" s="1"/>
  <c r="G269" i="28" s="1"/>
  <c r="G268" i="28" s="1"/>
  <c r="G267" i="28" s="1"/>
  <c r="I336" i="28"/>
  <c r="G396" i="28"/>
  <c r="H448" i="28"/>
  <c r="G741" i="28"/>
  <c r="G740" i="28" s="1"/>
  <c r="G739" i="28" s="1"/>
  <c r="H844" i="28"/>
  <c r="H843" i="28" s="1"/>
  <c r="H842" i="28" s="1"/>
  <c r="I96" i="28"/>
  <c r="H243" i="28"/>
  <c r="H239" i="28" s="1"/>
  <c r="I261" i="28"/>
  <c r="I260" i="28" s="1"/>
  <c r="I259" i="28" s="1"/>
  <c r="I258" i="28" s="1"/>
  <c r="I257" i="28" s="1"/>
  <c r="G453" i="28"/>
  <c r="G448" i="28" s="1"/>
  <c r="G420" i="28" s="1"/>
  <c r="I635" i="28"/>
  <c r="I655" i="28"/>
  <c r="H681" i="28"/>
  <c r="G710" i="28"/>
  <c r="G709" i="28" s="1"/>
  <c r="G708" i="28" s="1"/>
  <c r="G707" i="28" s="1"/>
  <c r="G724" i="28"/>
  <c r="G723" i="28" s="1"/>
  <c r="G722" i="28" s="1"/>
  <c r="G721" i="28" s="1"/>
  <c r="G146" i="28"/>
  <c r="G135" i="28" s="1"/>
  <c r="H146" i="28"/>
  <c r="H135" i="28" s="1"/>
  <c r="H62" i="28" s="1"/>
  <c r="H61" i="28" s="1"/>
  <c r="H960" i="28" s="1"/>
  <c r="G239" i="28"/>
  <c r="G270" i="28"/>
  <c r="I573" i="28"/>
  <c r="I567" i="28" s="1"/>
  <c r="G79" i="28"/>
  <c r="G71" i="28" s="1"/>
  <c r="G70" i="28" s="1"/>
  <c r="G69" i="28" s="1"/>
  <c r="G62" i="28" s="1"/>
  <c r="G61" i="28" s="1"/>
  <c r="H402" i="28"/>
  <c r="H396" i="28" s="1"/>
  <c r="H611" i="28"/>
  <c r="H610" i="28" s="1"/>
  <c r="H609" i="28" s="1"/>
  <c r="H566" i="28" s="1"/>
  <c r="I495" i="28"/>
  <c r="I494" i="28" s="1"/>
  <c r="I493" i="28" s="1"/>
  <c r="I448" i="28" s="1"/>
  <c r="I420" i="28" s="1"/>
  <c r="G681" i="28"/>
  <c r="H696" i="28"/>
  <c r="H695" i="28" s="1"/>
  <c r="G789" i="28"/>
  <c r="G788" i="28" s="1"/>
  <c r="G787" i="28" s="1"/>
  <c r="G786" i="28" s="1"/>
  <c r="G785" i="28" s="1"/>
  <c r="I611" i="28"/>
  <c r="I610" i="28" s="1"/>
  <c r="I609" i="28" s="1"/>
  <c r="H724" i="28"/>
  <c r="H723" i="28" s="1"/>
  <c r="H722" i="28" s="1"/>
  <c r="H721" i="28" s="1"/>
  <c r="G751" i="28"/>
  <c r="I789" i="28"/>
  <c r="I788" i="28" s="1"/>
  <c r="I787" i="28" s="1"/>
  <c r="I786" i="28" s="1"/>
  <c r="I785" i="28" s="1"/>
  <c r="H855" i="28"/>
  <c r="H854" i="28" s="1"/>
  <c r="I882" i="28"/>
  <c r="I899" i="28"/>
  <c r="H917" i="28"/>
  <c r="H915" i="28" s="1"/>
  <c r="H914" i="28" s="1"/>
  <c r="G844" i="28"/>
  <c r="G843" i="28" s="1"/>
  <c r="G842" i="28" s="1"/>
  <c r="I844" i="28"/>
  <c r="I843" i="28" s="1"/>
  <c r="I842" i="28" s="1"/>
  <c r="I855" i="28"/>
  <c r="I917" i="28"/>
  <c r="G249" i="27"/>
  <c r="G248" i="27" s="1"/>
  <c r="H540" i="27"/>
  <c r="H541" i="27"/>
  <c r="G16" i="27"/>
  <c r="F325" i="27"/>
  <c r="G370" i="27"/>
  <c r="H25" i="27"/>
  <c r="H24" i="27" s="1"/>
  <c r="H23" i="27" s="1"/>
  <c r="H16" i="27" s="1"/>
  <c r="H91" i="27"/>
  <c r="H90" i="27" s="1"/>
  <c r="H89" i="27" s="1"/>
  <c r="G126" i="27"/>
  <c r="G111" i="27" s="1"/>
  <c r="G446" i="27"/>
  <c r="F580" i="27"/>
  <c r="G25" i="27"/>
  <c r="G24" i="27" s="1"/>
  <c r="G23" i="27" s="1"/>
  <c r="F315" i="27"/>
  <c r="G580" i="27"/>
  <c r="G325" i="27"/>
  <c r="G315" i="27" s="1"/>
  <c r="H400" i="27"/>
  <c r="F198" i="27"/>
  <c r="F197" i="27" s="1"/>
  <c r="F185" i="27" s="1"/>
  <c r="F111" i="27" s="1"/>
  <c r="F16" i="27" s="1"/>
  <c r="H221" i="27"/>
  <c r="H111" i="27" s="1"/>
  <c r="G303" i="27"/>
  <c r="H338" i="27"/>
  <c r="H325" i="27" s="1"/>
  <c r="H315" i="27" s="1"/>
  <c r="F370" i="27"/>
  <c r="G407" i="27"/>
  <c r="G406" i="27" s="1"/>
  <c r="G401" i="27" s="1"/>
  <c r="G400" i="27" s="1"/>
  <c r="F436" i="27"/>
  <c r="F431" i="27" s="1"/>
  <c r="F399" i="27" s="1"/>
  <c r="F622" i="27"/>
  <c r="G633" i="27"/>
  <c r="H755" i="27"/>
  <c r="G844" i="27"/>
  <c r="G843" i="27" s="1"/>
  <c r="G829" i="27" s="1"/>
  <c r="F898" i="27"/>
  <c r="F897" i="27" s="1"/>
  <c r="G510" i="27"/>
  <c r="G509" i="27" s="1"/>
  <c r="G431" i="27" s="1"/>
  <c r="G519" i="27"/>
  <c r="G518" i="27" s="1"/>
  <c r="F587" i="27"/>
  <c r="F586" i="27" s="1"/>
  <c r="H587" i="27"/>
  <c r="H586" i="27" s="1"/>
  <c r="G652" i="27"/>
  <c r="G651" i="27" s="1"/>
  <c r="G622" i="27" s="1"/>
  <c r="H694" i="27"/>
  <c r="H684" i="27" s="1"/>
  <c r="H579" i="27" s="1"/>
  <c r="G772" i="27"/>
  <c r="G771" i="27" s="1"/>
  <c r="F844" i="27"/>
  <c r="F843" i="27" s="1"/>
  <c r="F829" i="27" s="1"/>
  <c r="F633" i="27"/>
  <c r="H185" i="27"/>
  <c r="F252" i="27"/>
  <c r="F251" i="27" s="1"/>
  <c r="F250" i="27" s="1"/>
  <c r="F249" i="27" s="1"/>
  <c r="F248" i="27" s="1"/>
  <c r="H519" i="27"/>
  <c r="H518" i="27" s="1"/>
  <c r="G540" i="27"/>
  <c r="H729" i="27"/>
  <c r="H772" i="27"/>
  <c r="H771" i="27" s="1"/>
  <c r="F783" i="27"/>
  <c r="F772" i="27" s="1"/>
  <c r="F771" i="27" s="1"/>
  <c r="F858" i="27"/>
  <c r="F857" i="27" s="1"/>
  <c r="F856" i="27" s="1"/>
  <c r="F694" i="27"/>
  <c r="F684" i="27" s="1"/>
  <c r="H844" i="27"/>
  <c r="H843" i="27" s="1"/>
  <c r="H829" i="27" s="1"/>
  <c r="H858" i="27"/>
  <c r="F880" i="27"/>
  <c r="G695" i="27"/>
  <c r="G694" i="27" s="1"/>
  <c r="G684" i="27" s="1"/>
  <c r="G905" i="27"/>
  <c r="G904" i="27" s="1"/>
  <c r="G898" i="27" s="1"/>
  <c r="G897" i="27" s="1"/>
  <c r="D64" i="26"/>
  <c r="D31" i="26"/>
  <c r="D30" i="26" s="1"/>
  <c r="D777" i="29" l="1"/>
  <c r="E777" i="29"/>
  <c r="I566" i="28"/>
  <c r="I61" i="28" s="1"/>
  <c r="I960" i="28" s="1"/>
  <c r="G960" i="28"/>
  <c r="I854" i="28"/>
  <c r="G399" i="27"/>
  <c r="F944" i="27"/>
  <c r="G579" i="27"/>
  <c r="G944" i="27" s="1"/>
  <c r="F579" i="27"/>
  <c r="H399" i="27"/>
  <c r="H944" i="27" s="1"/>
  <c r="H914" i="18" l="1"/>
  <c r="H913" i="18" s="1"/>
  <c r="H912" i="18" s="1"/>
  <c r="F909" i="18"/>
  <c r="F908" i="18"/>
  <c r="F906" i="18"/>
  <c r="F905" i="18"/>
  <c r="H903" i="18"/>
  <c r="H902" i="18" s="1"/>
  <c r="G903" i="18"/>
  <c r="G902" i="18" s="1"/>
  <c r="G877" i="18" s="1"/>
  <c r="F903" i="18"/>
  <c r="F902" i="18"/>
  <c r="H900" i="18"/>
  <c r="G900" i="18"/>
  <c r="G899" i="18" s="1"/>
  <c r="F900" i="18"/>
  <c r="F899" i="18" s="1"/>
  <c r="H899" i="18"/>
  <c r="H897" i="18"/>
  <c r="H896" i="18" s="1"/>
  <c r="H895" i="18" s="1"/>
  <c r="H894" i="18" s="1"/>
  <c r="G897" i="18"/>
  <c r="F897" i="18"/>
  <c r="G896" i="18"/>
  <c r="G895" i="18" s="1"/>
  <c r="G894" i="18" s="1"/>
  <c r="F896" i="18"/>
  <c r="F895" i="18" s="1"/>
  <c r="F894" i="18" s="1"/>
  <c r="H892" i="18"/>
  <c r="H891" i="18" s="1"/>
  <c r="G892" i="18"/>
  <c r="G891" i="18" s="1"/>
  <c r="F892" i="18"/>
  <c r="F891" i="18"/>
  <c r="H890" i="18"/>
  <c r="G890" i="18"/>
  <c r="G889" i="18" s="1"/>
  <c r="F890" i="18"/>
  <c r="F889" i="18" s="1"/>
  <c r="F888" i="18" s="1"/>
  <c r="H889" i="18"/>
  <c r="H888" i="18"/>
  <c r="H887" i="18" s="1"/>
  <c r="G888" i="18"/>
  <c r="G887" i="18"/>
  <c r="F887" i="18"/>
  <c r="H885" i="18"/>
  <c r="G885" i="18"/>
  <c r="G884" i="18" s="1"/>
  <c r="F885" i="18"/>
  <c r="F884" i="18" s="1"/>
  <c r="H884" i="18"/>
  <c r="H882" i="18"/>
  <c r="H881" i="18" s="1"/>
  <c r="G882" i="18"/>
  <c r="F882" i="18"/>
  <c r="G881" i="18"/>
  <c r="F881" i="18"/>
  <c r="H879" i="18"/>
  <c r="G879" i="18"/>
  <c r="G878" i="18" s="1"/>
  <c r="F879" i="18"/>
  <c r="F878" i="18" s="1"/>
  <c r="H878" i="18"/>
  <c r="H877" i="18" s="1"/>
  <c r="H876" i="18" s="1"/>
  <c r="G876" i="18"/>
  <c r="H875" i="18"/>
  <c r="G875" i="18"/>
  <c r="G874" i="18" s="1"/>
  <c r="F875" i="18"/>
  <c r="F874" i="18" s="1"/>
  <c r="F873" i="18" s="1"/>
  <c r="H874" i="18"/>
  <c r="H873" i="18" s="1"/>
  <c r="H872" i="18" s="1"/>
  <c r="H871" i="18" s="1"/>
  <c r="G873" i="18"/>
  <c r="G872" i="18"/>
  <c r="G871" i="18" s="1"/>
  <c r="F872" i="18"/>
  <c r="F871" i="18" s="1"/>
  <c r="H870" i="18"/>
  <c r="H869" i="18"/>
  <c r="H867" i="18"/>
  <c r="G867" i="18"/>
  <c r="G866" i="18" s="1"/>
  <c r="H866" i="18"/>
  <c r="H863" i="18" s="1"/>
  <c r="H862" i="18" s="1"/>
  <c r="H864" i="18"/>
  <c r="G864" i="18"/>
  <c r="F860" i="18"/>
  <c r="F859" i="18" s="1"/>
  <c r="F857" i="18"/>
  <c r="F856" i="18"/>
  <c r="F854" i="18"/>
  <c r="F853" i="18" s="1"/>
  <c r="F850" i="18"/>
  <c r="F849" i="18" s="1"/>
  <c r="H847" i="18"/>
  <c r="G847" i="18"/>
  <c r="G846" i="18" s="1"/>
  <c r="F847" i="18"/>
  <c r="F846" i="18" s="1"/>
  <c r="F845" i="18" s="1"/>
  <c r="H846" i="18"/>
  <c r="H845" i="18"/>
  <c r="G845" i="18"/>
  <c r="H843" i="18"/>
  <c r="H842" i="18" s="1"/>
  <c r="G843" i="18"/>
  <c r="G842" i="18" s="1"/>
  <c r="G841" i="18" s="1"/>
  <c r="F843" i="18"/>
  <c r="F842" i="18"/>
  <c r="F841" i="18" s="1"/>
  <c r="H841" i="18"/>
  <c r="H839" i="18"/>
  <c r="G839" i="18"/>
  <c r="F839" i="18"/>
  <c r="H837" i="18"/>
  <c r="H836" i="18" s="1"/>
  <c r="G837" i="18"/>
  <c r="F837" i="18"/>
  <c r="F836" i="18"/>
  <c r="F835" i="18" s="1"/>
  <c r="H835" i="18"/>
  <c r="H833" i="18"/>
  <c r="H832" i="18" s="1"/>
  <c r="H831" i="18" s="1"/>
  <c r="G833" i="18"/>
  <c r="F833" i="18"/>
  <c r="G832" i="18"/>
  <c r="G831" i="18" s="1"/>
  <c r="F832" i="18"/>
  <c r="F831" i="18"/>
  <c r="H830" i="18"/>
  <c r="H829" i="18"/>
  <c r="H828" i="18" s="1"/>
  <c r="H826" i="18"/>
  <c r="G826" i="18"/>
  <c r="G825" i="18" s="1"/>
  <c r="F826" i="18"/>
  <c r="F825" i="18" s="1"/>
  <c r="F824" i="18" s="1"/>
  <c r="H825" i="18"/>
  <c r="H824" i="18"/>
  <c r="H823" i="18" s="1"/>
  <c r="G824" i="18"/>
  <c r="G823" i="18"/>
  <c r="F823" i="18"/>
  <c r="H821" i="18"/>
  <c r="G821" i="18"/>
  <c r="G820" i="18" s="1"/>
  <c r="F821" i="18"/>
  <c r="F820" i="18" s="1"/>
  <c r="H820" i="18"/>
  <c r="H819" i="18"/>
  <c r="H818" i="18" s="1"/>
  <c r="H817" i="18" s="1"/>
  <c r="G819" i="18"/>
  <c r="F819" i="18"/>
  <c r="G818" i="18"/>
  <c r="G817" i="18" s="1"/>
  <c r="F818" i="18"/>
  <c r="F817" i="18" s="1"/>
  <c r="H814" i="18"/>
  <c r="G814" i="18"/>
  <c r="F814" i="18"/>
  <c r="H812" i="18"/>
  <c r="G812" i="18"/>
  <c r="F812" i="18"/>
  <c r="H810" i="18"/>
  <c r="H809" i="18" s="1"/>
  <c r="H808" i="18" s="1"/>
  <c r="H807" i="18" s="1"/>
  <c r="G810" i="18"/>
  <c r="F810" i="18"/>
  <c r="G809" i="18"/>
  <c r="G808" i="18" s="1"/>
  <c r="G807" i="18" s="1"/>
  <c r="F809" i="18"/>
  <c r="F808" i="18"/>
  <c r="F807" i="18"/>
  <c r="H805" i="18"/>
  <c r="H804" i="18" s="1"/>
  <c r="H803" i="18" s="1"/>
  <c r="H802" i="18" s="1"/>
  <c r="G805" i="18"/>
  <c r="F805" i="18"/>
  <c r="F804" i="18" s="1"/>
  <c r="G804" i="18"/>
  <c r="G803" i="18" s="1"/>
  <c r="G802" i="18" s="1"/>
  <c r="F803" i="18"/>
  <c r="F802" i="18"/>
  <c r="G799" i="18"/>
  <c r="G798" i="18"/>
  <c r="G797" i="18" s="1"/>
  <c r="H795" i="18"/>
  <c r="H794" i="18" s="1"/>
  <c r="G795" i="18"/>
  <c r="G794" i="18" s="1"/>
  <c r="G793" i="18" s="1"/>
  <c r="G792" i="18" s="1"/>
  <c r="G791" i="18" s="1"/>
  <c r="F795" i="18"/>
  <c r="F794" i="18"/>
  <c r="F793" i="18" s="1"/>
  <c r="F792" i="18" s="1"/>
  <c r="H793" i="18"/>
  <c r="H792" i="18" s="1"/>
  <c r="H791" i="18" s="1"/>
  <c r="F791" i="18"/>
  <c r="G787" i="18"/>
  <c r="H786" i="18"/>
  <c r="H785" i="18" s="1"/>
  <c r="G786" i="18"/>
  <c r="G785" i="18" s="1"/>
  <c r="G784" i="18" s="1"/>
  <c r="F786" i="18"/>
  <c r="F785" i="18" s="1"/>
  <c r="F784" i="18" s="1"/>
  <c r="H784" i="18"/>
  <c r="F782" i="18"/>
  <c r="F781" i="18"/>
  <c r="H780" i="18"/>
  <c r="H779" i="18"/>
  <c r="H778" i="18" s="1"/>
  <c r="G779" i="18"/>
  <c r="G778" i="18" s="1"/>
  <c r="F779" i="18"/>
  <c r="F778" i="18" s="1"/>
  <c r="F775" i="18"/>
  <c r="F772" i="18" s="1"/>
  <c r="F773" i="18"/>
  <c r="H770" i="18"/>
  <c r="H769" i="18" s="1"/>
  <c r="G770" i="18"/>
  <c r="G769" i="18" s="1"/>
  <c r="F770" i="18"/>
  <c r="F769" i="18"/>
  <c r="H767" i="18"/>
  <c r="G767" i="18"/>
  <c r="G766" i="18" s="1"/>
  <c r="F767" i="18"/>
  <c r="F766" i="18" s="1"/>
  <c r="H766" i="18"/>
  <c r="H764" i="18"/>
  <c r="G764" i="18"/>
  <c r="F764" i="18"/>
  <c r="H762" i="18"/>
  <c r="G762" i="18"/>
  <c r="G761" i="18" s="1"/>
  <c r="G760" i="18" s="1"/>
  <c r="G759" i="18" s="1"/>
  <c r="F762" i="18"/>
  <c r="F761" i="18"/>
  <c r="H758" i="18"/>
  <c r="H757" i="18" s="1"/>
  <c r="G758" i="18"/>
  <c r="G757" i="18" s="1"/>
  <c r="G756" i="18" s="1"/>
  <c r="F758" i="18"/>
  <c r="F757" i="18" s="1"/>
  <c r="F756" i="18" s="1"/>
  <c r="F755" i="18" s="1"/>
  <c r="F754" i="18" s="1"/>
  <c r="H756" i="18"/>
  <c r="H755" i="18"/>
  <c r="H754" i="18" s="1"/>
  <c r="G755" i="18"/>
  <c r="G754" i="18" s="1"/>
  <c r="H752" i="18"/>
  <c r="G752" i="18"/>
  <c r="G751" i="18" s="1"/>
  <c r="F752" i="18"/>
  <c r="F751" i="18" s="1"/>
  <c r="F750" i="18" s="1"/>
  <c r="H751" i="18"/>
  <c r="H750" i="18"/>
  <c r="H749" i="18" s="1"/>
  <c r="G750" i="18"/>
  <c r="G749" i="18" s="1"/>
  <c r="F749" i="18"/>
  <c r="H745" i="18"/>
  <c r="H744" i="18" s="1"/>
  <c r="G745" i="18"/>
  <c r="G744" i="18" s="1"/>
  <c r="H743" i="18"/>
  <c r="H742" i="18" s="1"/>
  <c r="H730" i="18" s="1"/>
  <c r="G743" i="18"/>
  <c r="G742" i="18" s="1"/>
  <c r="G730" i="18" s="1"/>
  <c r="H740" i="18"/>
  <c r="H739" i="18" s="1"/>
  <c r="H738" i="18" s="1"/>
  <c r="G740" i="18"/>
  <c r="F740" i="18"/>
  <c r="G739" i="18"/>
  <c r="G738" i="18" s="1"/>
  <c r="F739" i="18"/>
  <c r="F738" i="18"/>
  <c r="H737" i="18"/>
  <c r="G737" i="18" s="1"/>
  <c r="F737" i="18" s="1"/>
  <c r="H736" i="18"/>
  <c r="G736" i="18" s="1"/>
  <c r="F736" i="18" s="1"/>
  <c r="H734" i="18"/>
  <c r="H733" i="18" s="1"/>
  <c r="G734" i="18"/>
  <c r="G733" i="18" s="1"/>
  <c r="G732" i="18" s="1"/>
  <c r="F734" i="18"/>
  <c r="F733" i="18" s="1"/>
  <c r="F732" i="18" s="1"/>
  <c r="F731" i="18" s="1"/>
  <c r="F730" i="18" s="1"/>
  <c r="H732" i="18"/>
  <c r="H731" i="18"/>
  <c r="G731" i="18"/>
  <c r="H728" i="18"/>
  <c r="H727" i="18"/>
  <c r="H726" i="18"/>
  <c r="F725" i="18"/>
  <c r="F724" i="18" s="1"/>
  <c r="F723" i="18" s="1"/>
  <c r="F722" i="18" s="1"/>
  <c r="F721" i="18" s="1"/>
  <c r="F720" i="18" s="1"/>
  <c r="H724" i="18"/>
  <c r="G724" i="18"/>
  <c r="G723" i="18" s="1"/>
  <c r="H723" i="18"/>
  <c r="H722" i="18"/>
  <c r="H721" i="18" s="1"/>
  <c r="H720" i="18" s="1"/>
  <c r="G722" i="18"/>
  <c r="G721" i="18" s="1"/>
  <c r="G720" i="18" s="1"/>
  <c r="H718" i="18"/>
  <c r="H717" i="18" s="1"/>
  <c r="H715" i="18"/>
  <c r="H714" i="18"/>
  <c r="H712" i="18"/>
  <c r="H711" i="18" s="1"/>
  <c r="H709" i="18"/>
  <c r="H707" i="18"/>
  <c r="H706" i="18"/>
  <c r="H703" i="18"/>
  <c r="H702" i="18" s="1"/>
  <c r="G703" i="18"/>
  <c r="G702" i="18" s="1"/>
  <c r="F703" i="18"/>
  <c r="F702" i="18"/>
  <c r="F698" i="18" s="1"/>
  <c r="H700" i="18"/>
  <c r="H699" i="18" s="1"/>
  <c r="H698" i="18" s="1"/>
  <c r="G700" i="18"/>
  <c r="F700" i="18"/>
  <c r="F699" i="18" s="1"/>
  <c r="G699" i="18"/>
  <c r="H696" i="18"/>
  <c r="G696" i="18"/>
  <c r="G695" i="18" s="1"/>
  <c r="G694" i="18" s="1"/>
  <c r="F696" i="18"/>
  <c r="F695" i="18" s="1"/>
  <c r="F694" i="18" s="1"/>
  <c r="H695" i="18"/>
  <c r="H694" i="18"/>
  <c r="F692" i="18"/>
  <c r="F691" i="18"/>
  <c r="H689" i="18"/>
  <c r="H688" i="18" s="1"/>
  <c r="G689" i="18"/>
  <c r="F689" i="18"/>
  <c r="F688" i="18" s="1"/>
  <c r="G688" i="18"/>
  <c r="H686" i="18"/>
  <c r="H685" i="18" s="1"/>
  <c r="G686" i="18"/>
  <c r="G685" i="18" s="1"/>
  <c r="F686" i="18"/>
  <c r="F685" i="18"/>
  <c r="H683" i="18"/>
  <c r="H682" i="18" s="1"/>
  <c r="G683" i="18"/>
  <c r="F683" i="18"/>
  <c r="F682" i="18" s="1"/>
  <c r="G682" i="18"/>
  <c r="H680" i="18"/>
  <c r="H679" i="18" s="1"/>
  <c r="G680" i="18"/>
  <c r="G679" i="18" s="1"/>
  <c r="F680" i="18"/>
  <c r="F679" i="18"/>
  <c r="F677" i="18"/>
  <c r="H675" i="18"/>
  <c r="G675" i="18"/>
  <c r="F675" i="18"/>
  <c r="H673" i="18"/>
  <c r="H672" i="18" s="1"/>
  <c r="H671" i="18" s="1"/>
  <c r="H670" i="18" s="1"/>
  <c r="G673" i="18"/>
  <c r="F673" i="18"/>
  <c r="G672" i="18"/>
  <c r="H668" i="18"/>
  <c r="H667" i="18" s="1"/>
  <c r="G668" i="18"/>
  <c r="G667" i="18"/>
  <c r="G666" i="18" s="1"/>
  <c r="H666" i="18"/>
  <c r="H664" i="18"/>
  <c r="H663" i="18" s="1"/>
  <c r="G664" i="18"/>
  <c r="G663" i="18" s="1"/>
  <c r="G662" i="18" s="1"/>
  <c r="F664" i="18"/>
  <c r="F663" i="18"/>
  <c r="F662" i="18" s="1"/>
  <c r="F661" i="18" s="1"/>
  <c r="H662" i="18"/>
  <c r="H661" i="18" s="1"/>
  <c r="G661" i="18"/>
  <c r="H658" i="18"/>
  <c r="H657" i="18"/>
  <c r="H655" i="18"/>
  <c r="H654" i="18"/>
  <c r="H650" i="18" s="1"/>
  <c r="H598" i="18" s="1"/>
  <c r="H652" i="18"/>
  <c r="H651" i="18"/>
  <c r="H648" i="18"/>
  <c r="H647" i="18" s="1"/>
  <c r="G648" i="18"/>
  <c r="F648" i="18"/>
  <c r="F647" i="18" s="1"/>
  <c r="G647" i="18"/>
  <c r="H645" i="18"/>
  <c r="G645" i="18"/>
  <c r="G644" i="18" s="1"/>
  <c r="F645" i="18"/>
  <c r="F644" i="18" s="1"/>
  <c r="H644" i="18"/>
  <c r="G643" i="18"/>
  <c r="G642" i="18" s="1"/>
  <c r="H642" i="18"/>
  <c r="F642" i="18"/>
  <c r="F641" i="18" s="1"/>
  <c r="H641" i="18"/>
  <c r="G641" i="18"/>
  <c r="H639" i="18"/>
  <c r="H638" i="18" s="1"/>
  <c r="G639" i="18"/>
  <c r="G638" i="18" s="1"/>
  <c r="G628" i="18" s="1"/>
  <c r="G627" i="18" s="1"/>
  <c r="F639" i="18"/>
  <c r="F638" i="18" s="1"/>
  <c r="H636" i="18"/>
  <c r="G636" i="18"/>
  <c r="F636" i="18"/>
  <c r="F635" i="18" s="1"/>
  <c r="H635" i="18"/>
  <c r="G635" i="18"/>
  <c r="F633" i="18"/>
  <c r="F632" i="18"/>
  <c r="H630" i="18"/>
  <c r="G630" i="18"/>
  <c r="F630" i="18"/>
  <c r="F629" i="18" s="1"/>
  <c r="H629" i="18"/>
  <c r="G629" i="18"/>
  <c r="F628" i="18"/>
  <c r="F627" i="18" s="1"/>
  <c r="H625" i="18"/>
  <c r="G625" i="18"/>
  <c r="F625" i="18"/>
  <c r="F624" i="18" s="1"/>
  <c r="H624" i="18"/>
  <c r="H620" i="18" s="1"/>
  <c r="G624" i="18"/>
  <c r="H622" i="18"/>
  <c r="H621" i="18" s="1"/>
  <c r="G622" i="18"/>
  <c r="G621" i="18" s="1"/>
  <c r="G620" i="18" s="1"/>
  <c r="F622" i="18"/>
  <c r="F621" i="18" s="1"/>
  <c r="H618" i="18"/>
  <c r="H617" i="18" s="1"/>
  <c r="H616" i="18" s="1"/>
  <c r="G618" i="18"/>
  <c r="G617" i="18" s="1"/>
  <c r="G616" i="18" s="1"/>
  <c r="F618" i="18"/>
  <c r="F617" i="18"/>
  <c r="F616" i="18"/>
  <c r="H614" i="18"/>
  <c r="G614" i="18"/>
  <c r="F614" i="18"/>
  <c r="H612" i="18"/>
  <c r="H611" i="18" s="1"/>
  <c r="H610" i="18" s="1"/>
  <c r="H609" i="18" s="1"/>
  <c r="G612" i="18"/>
  <c r="F612" i="18"/>
  <c r="G611" i="18"/>
  <c r="G610" i="18" s="1"/>
  <c r="F611" i="18"/>
  <c r="F610" i="18" s="1"/>
  <c r="H607" i="18"/>
  <c r="H606" i="18" s="1"/>
  <c r="H605" i="18" s="1"/>
  <c r="H604" i="18" s="1"/>
  <c r="G607" i="18"/>
  <c r="G606" i="18" s="1"/>
  <c r="G605" i="18" s="1"/>
  <c r="G604" i="18" s="1"/>
  <c r="F607" i="18"/>
  <c r="F606" i="18"/>
  <c r="F605" i="18"/>
  <c r="F604" i="18" s="1"/>
  <c r="H603" i="18"/>
  <c r="H602" i="18" s="1"/>
  <c r="H601" i="18" s="1"/>
  <c r="G603" i="18"/>
  <c r="G602" i="18" s="1"/>
  <c r="G601" i="18" s="1"/>
  <c r="G600" i="18" s="1"/>
  <c r="G599" i="18" s="1"/>
  <c r="F603" i="18"/>
  <c r="F602" i="18"/>
  <c r="F601" i="18"/>
  <c r="F600" i="18" s="1"/>
  <c r="F599" i="18" s="1"/>
  <c r="F598" i="18" s="1"/>
  <c r="H600" i="18"/>
  <c r="H599" i="18" s="1"/>
  <c r="G598" i="18"/>
  <c r="H596" i="18"/>
  <c r="H595" i="18"/>
  <c r="H593" i="18"/>
  <c r="H592" i="18"/>
  <c r="H590" i="18"/>
  <c r="H589" i="18"/>
  <c r="H587" i="18"/>
  <c r="H586" i="18"/>
  <c r="H585" i="18" s="1"/>
  <c r="H556" i="18" s="1"/>
  <c r="F583" i="18"/>
  <c r="F582" i="18"/>
  <c r="H580" i="18"/>
  <c r="H579" i="18" s="1"/>
  <c r="G580" i="18"/>
  <c r="F580" i="18"/>
  <c r="F579" i="18" s="1"/>
  <c r="G579" i="18"/>
  <c r="H577" i="18"/>
  <c r="H576" i="18" s="1"/>
  <c r="G577" i="18"/>
  <c r="G576" i="18" s="1"/>
  <c r="F577" i="18"/>
  <c r="F576" i="18"/>
  <c r="H574" i="18"/>
  <c r="H573" i="18" s="1"/>
  <c r="G574" i="18"/>
  <c r="F574" i="18"/>
  <c r="F573" i="18" s="1"/>
  <c r="G573" i="18"/>
  <c r="H571" i="18"/>
  <c r="H570" i="18" s="1"/>
  <c r="G571" i="18"/>
  <c r="G570" i="18" s="1"/>
  <c r="F571" i="18"/>
  <c r="F570" i="18"/>
  <c r="H568" i="18"/>
  <c r="G568" i="18"/>
  <c r="F568" i="18"/>
  <c r="F567" i="18" s="1"/>
  <c r="H567" i="18"/>
  <c r="G567" i="18"/>
  <c r="G566" i="18"/>
  <c r="H565" i="18"/>
  <c r="H564" i="18" s="1"/>
  <c r="G565" i="18"/>
  <c r="G564" i="18" s="1"/>
  <c r="G563" i="18" s="1"/>
  <c r="G562" i="18" s="1"/>
  <c r="F565" i="18"/>
  <c r="F564" i="18"/>
  <c r="F563" i="18" s="1"/>
  <c r="F562" i="18" s="1"/>
  <c r="H561" i="18"/>
  <c r="H560" i="18" s="1"/>
  <c r="H559" i="18" s="1"/>
  <c r="G561" i="18"/>
  <c r="G560" i="18" s="1"/>
  <c r="G559" i="18" s="1"/>
  <c r="G558" i="18" s="1"/>
  <c r="G557" i="18" s="1"/>
  <c r="F561" i="18"/>
  <c r="F560" i="18"/>
  <c r="F559" i="18"/>
  <c r="F558" i="18" s="1"/>
  <c r="F557" i="18" s="1"/>
  <c r="F556" i="18" s="1"/>
  <c r="H558" i="18"/>
  <c r="H557" i="18" s="1"/>
  <c r="G556" i="18"/>
  <c r="H553" i="18"/>
  <c r="G553" i="18"/>
  <c r="F553" i="18"/>
  <c r="F552" i="18" s="1"/>
  <c r="H552" i="18"/>
  <c r="H551" i="18" s="1"/>
  <c r="H550" i="18" s="1"/>
  <c r="H549" i="18" s="1"/>
  <c r="G552" i="18"/>
  <c r="G551" i="18"/>
  <c r="G550" i="18" s="1"/>
  <c r="G549" i="18" s="1"/>
  <c r="F551" i="18"/>
  <c r="F550" i="18" s="1"/>
  <c r="F549" i="18" s="1"/>
  <c r="H547" i="18"/>
  <c r="H546" i="18" s="1"/>
  <c r="H545" i="18" s="1"/>
  <c r="G547" i="18"/>
  <c r="G546" i="18" s="1"/>
  <c r="G545" i="18" s="1"/>
  <c r="F547" i="18"/>
  <c r="F546" i="18"/>
  <c r="F545" i="18" s="1"/>
  <c r="H543" i="18"/>
  <c r="G543" i="18"/>
  <c r="F543" i="18"/>
  <c r="F542" i="18" s="1"/>
  <c r="F541" i="18" s="1"/>
  <c r="F540" i="18" s="1"/>
  <c r="H542" i="18"/>
  <c r="H541" i="18" s="1"/>
  <c r="H540" i="18" s="1"/>
  <c r="G542" i="18"/>
  <c r="G541" i="18" s="1"/>
  <c r="G540" i="18" s="1"/>
  <c r="H539" i="18"/>
  <c r="G539" i="18"/>
  <c r="F539" i="18"/>
  <c r="F538" i="18" s="1"/>
  <c r="F537" i="18" s="1"/>
  <c r="F536" i="18" s="1"/>
  <c r="H538" i="18"/>
  <c r="H537" i="18" s="1"/>
  <c r="H536" i="18" s="1"/>
  <c r="G538" i="18"/>
  <c r="G537" i="18" s="1"/>
  <c r="G536" i="18" s="1"/>
  <c r="H535" i="18"/>
  <c r="G535" i="18"/>
  <c r="F535" i="18"/>
  <c r="F534" i="18" s="1"/>
  <c r="F533" i="18" s="1"/>
  <c r="H534" i="18"/>
  <c r="G534" i="18"/>
  <c r="G532" i="18" s="1"/>
  <c r="F532" i="18"/>
  <c r="H530" i="18"/>
  <c r="G530" i="18"/>
  <c r="F530" i="18"/>
  <c r="F529" i="18" s="1"/>
  <c r="H529" i="18"/>
  <c r="H528" i="18" s="1"/>
  <c r="G529" i="18"/>
  <c r="G528" i="18" s="1"/>
  <c r="F528" i="18"/>
  <c r="H526" i="18"/>
  <c r="G526" i="18"/>
  <c r="G525" i="18" s="1"/>
  <c r="F526" i="18"/>
  <c r="F525" i="18" s="1"/>
  <c r="F524" i="18" s="1"/>
  <c r="H525" i="18"/>
  <c r="H524" i="18" s="1"/>
  <c r="G524" i="18"/>
  <c r="H522" i="18"/>
  <c r="H521" i="18" s="1"/>
  <c r="G522" i="18"/>
  <c r="G521" i="18" s="1"/>
  <c r="G520" i="18" s="1"/>
  <c r="F522" i="18"/>
  <c r="F521" i="18" s="1"/>
  <c r="F520" i="18" s="1"/>
  <c r="H520" i="18"/>
  <c r="H518" i="18"/>
  <c r="H517" i="18" s="1"/>
  <c r="H516" i="18" s="1"/>
  <c r="G518" i="18"/>
  <c r="G517" i="18" s="1"/>
  <c r="G516" i="18" s="1"/>
  <c r="F518" i="18"/>
  <c r="F517" i="18"/>
  <c r="F516" i="18"/>
  <c r="H514" i="18"/>
  <c r="G514" i="18"/>
  <c r="F514" i="18"/>
  <c r="F513" i="18" s="1"/>
  <c r="F512" i="18" s="1"/>
  <c r="H513" i="18"/>
  <c r="H512" i="18" s="1"/>
  <c r="G513" i="18"/>
  <c r="G512" i="18" s="1"/>
  <c r="G511" i="18" s="1"/>
  <c r="G510" i="18" s="1"/>
  <c r="F508" i="18"/>
  <c r="F507" i="18"/>
  <c r="F501" i="18" s="1"/>
  <c r="H505" i="18"/>
  <c r="G505" i="18"/>
  <c r="F505" i="18"/>
  <c r="H503" i="18"/>
  <c r="H502" i="18" s="1"/>
  <c r="H501" i="18" s="1"/>
  <c r="G503" i="18"/>
  <c r="F503" i="18"/>
  <c r="F502" i="18" s="1"/>
  <c r="G502" i="18"/>
  <c r="G501" i="18"/>
  <c r="H499" i="18"/>
  <c r="H498" i="18"/>
  <c r="H497" i="18"/>
  <c r="H494" i="18"/>
  <c r="G494" i="18"/>
  <c r="F494" i="18"/>
  <c r="H492" i="18"/>
  <c r="H491" i="18" s="1"/>
  <c r="H490" i="18" s="1"/>
  <c r="H489" i="18" s="1"/>
  <c r="G492" i="18"/>
  <c r="F492" i="18"/>
  <c r="G491" i="18"/>
  <c r="G490" i="18" s="1"/>
  <c r="G489" i="18" s="1"/>
  <c r="F491" i="18"/>
  <c r="F490" i="18" s="1"/>
  <c r="F489" i="18" s="1"/>
  <c r="F487" i="18"/>
  <c r="F486" i="18" s="1"/>
  <c r="H484" i="18"/>
  <c r="G484" i="18"/>
  <c r="G483" i="18" s="1"/>
  <c r="F484" i="18"/>
  <c r="F483" i="18" s="1"/>
  <c r="H483" i="18"/>
  <c r="H481" i="18"/>
  <c r="H480" i="18" s="1"/>
  <c r="H479" i="18" s="1"/>
  <c r="G481" i="18"/>
  <c r="F481" i="18"/>
  <c r="G480" i="18"/>
  <c r="G479" i="18" s="1"/>
  <c r="F480" i="18"/>
  <c r="F479" i="18" s="1"/>
  <c r="H477" i="18"/>
  <c r="H476" i="18" s="1"/>
  <c r="H475" i="18" s="1"/>
  <c r="H474" i="18" s="1"/>
  <c r="G477" i="18"/>
  <c r="F477" i="18"/>
  <c r="F476" i="18" s="1"/>
  <c r="G476" i="18"/>
  <c r="G475" i="18"/>
  <c r="G474" i="18" s="1"/>
  <c r="F475" i="18"/>
  <c r="F474" i="18" s="1"/>
  <c r="F473" i="18"/>
  <c r="F472" i="18" s="1"/>
  <c r="F471" i="18" s="1"/>
  <c r="F470" i="18" s="1"/>
  <c r="H472" i="18"/>
  <c r="G472" i="18"/>
  <c r="G471" i="18" s="1"/>
  <c r="H471" i="18"/>
  <c r="H470" i="18" s="1"/>
  <c r="H465" i="18" s="1"/>
  <c r="G470" i="18"/>
  <c r="H468" i="18"/>
  <c r="H467" i="18" s="1"/>
  <c r="G468" i="18"/>
  <c r="G467" i="18" s="1"/>
  <c r="G466" i="18" s="1"/>
  <c r="F468" i="18"/>
  <c r="F467" i="18" s="1"/>
  <c r="F466" i="18" s="1"/>
  <c r="H466" i="18"/>
  <c r="G465" i="18"/>
  <c r="H463" i="18"/>
  <c r="H462" i="18" s="1"/>
  <c r="G463" i="18"/>
  <c r="G462" i="18" s="1"/>
  <c r="F463" i="18"/>
  <c r="F462" i="18"/>
  <c r="H460" i="18"/>
  <c r="G460" i="18"/>
  <c r="F460" i="18"/>
  <c r="F459" i="18" s="1"/>
  <c r="F458" i="18" s="1"/>
  <c r="F457" i="18" s="1"/>
  <c r="F456" i="18" s="1"/>
  <c r="H459" i="18"/>
  <c r="H458" i="18" s="1"/>
  <c r="H457" i="18" s="1"/>
  <c r="H456" i="18" s="1"/>
  <c r="G459" i="18"/>
  <c r="G458" i="18" s="1"/>
  <c r="G457" i="18" s="1"/>
  <c r="G456" i="18" s="1"/>
  <c r="F455" i="18"/>
  <c r="F454" i="18" s="1"/>
  <c r="F453" i="18" s="1"/>
  <c r="F452" i="18" s="1"/>
  <c r="H454" i="18"/>
  <c r="G454" i="18"/>
  <c r="H453" i="18"/>
  <c r="H452" i="18" s="1"/>
  <c r="G453" i="18"/>
  <c r="G452" i="18" s="1"/>
  <c r="H450" i="18"/>
  <c r="G450" i="18"/>
  <c r="G449" i="18" s="1"/>
  <c r="G448" i="18" s="1"/>
  <c r="F450" i="18"/>
  <c r="H449" i="18"/>
  <c r="H448" i="18" s="1"/>
  <c r="F449" i="18"/>
  <c r="F448" i="18" s="1"/>
  <c r="H446" i="18"/>
  <c r="H445" i="18" s="1"/>
  <c r="H444" i="18" s="1"/>
  <c r="G446" i="18"/>
  <c r="G445" i="18" s="1"/>
  <c r="G444" i="18" s="1"/>
  <c r="F446" i="18"/>
  <c r="F445" i="18"/>
  <c r="F444" i="18" s="1"/>
  <c r="H443" i="18"/>
  <c r="G443" i="18"/>
  <c r="G442" i="18" s="1"/>
  <c r="G441" i="18" s="1"/>
  <c r="F443" i="18"/>
  <c r="H442" i="18"/>
  <c r="F442" i="18"/>
  <c r="F441" i="18" s="1"/>
  <c r="F440" i="18" s="1"/>
  <c r="F439" i="18" s="1"/>
  <c r="F438" i="18" s="1"/>
  <c r="H441" i="18"/>
  <c r="H440" i="18"/>
  <c r="H439" i="18" s="1"/>
  <c r="G440" i="18"/>
  <c r="G439" i="18"/>
  <c r="G438" i="18" s="1"/>
  <c r="H436" i="18"/>
  <c r="G436" i="18"/>
  <c r="F436" i="18"/>
  <c r="H435" i="18"/>
  <c r="H434" i="18" s="1"/>
  <c r="G435" i="18"/>
  <c r="G434" i="18" s="1"/>
  <c r="G433" i="18" s="1"/>
  <c r="G432" i="18" s="1"/>
  <c r="G428" i="18" s="1"/>
  <c r="G423" i="18" s="1"/>
  <c r="F435" i="18"/>
  <c r="F434" i="18"/>
  <c r="F433" i="18"/>
  <c r="F432" i="18" s="1"/>
  <c r="F431" i="18"/>
  <c r="F430" i="18"/>
  <c r="F429" i="18" s="1"/>
  <c r="F428" i="18"/>
  <c r="H426" i="18"/>
  <c r="G426" i="18"/>
  <c r="F426" i="18"/>
  <c r="F425" i="18" s="1"/>
  <c r="F424" i="18" s="1"/>
  <c r="H425" i="18"/>
  <c r="H424" i="18" s="1"/>
  <c r="G425" i="18"/>
  <c r="G424" i="18"/>
  <c r="H421" i="18"/>
  <c r="H420" i="18" s="1"/>
  <c r="H419" i="18"/>
  <c r="H417" i="18"/>
  <c r="H416" i="18" s="1"/>
  <c r="H415" i="18" s="1"/>
  <c r="H414" i="18" s="1"/>
  <c r="G417" i="18"/>
  <c r="F417" i="18"/>
  <c r="G416" i="18"/>
  <c r="G415" i="18" s="1"/>
  <c r="G414" i="18" s="1"/>
  <c r="F416" i="18"/>
  <c r="F415" i="18"/>
  <c r="F414" i="18"/>
  <c r="H412" i="18"/>
  <c r="G412" i="18"/>
  <c r="F412" i="18"/>
  <c r="H411" i="18"/>
  <c r="H410" i="18" s="1"/>
  <c r="G411" i="18"/>
  <c r="F411" i="18"/>
  <c r="G410" i="18"/>
  <c r="F410" i="18"/>
  <c r="F393" i="18" s="1"/>
  <c r="F392" i="18" s="1"/>
  <c r="H408" i="18"/>
  <c r="G408" i="18"/>
  <c r="F408" i="18"/>
  <c r="F407" i="18" s="1"/>
  <c r="F406" i="18" s="1"/>
  <c r="H407" i="18"/>
  <c r="H406" i="18" s="1"/>
  <c r="G407" i="18"/>
  <c r="G406" i="18"/>
  <c r="H404" i="18"/>
  <c r="G404" i="18"/>
  <c r="F404" i="18"/>
  <c r="H402" i="18"/>
  <c r="G402" i="18"/>
  <c r="F402" i="18"/>
  <c r="H401" i="18"/>
  <c r="H400" i="18" s="1"/>
  <c r="H399" i="18" s="1"/>
  <c r="H398" i="18" s="1"/>
  <c r="G401" i="18"/>
  <c r="F401" i="18"/>
  <c r="G400" i="18"/>
  <c r="F400" i="18"/>
  <c r="G399" i="18"/>
  <c r="G398" i="18" s="1"/>
  <c r="F399" i="18"/>
  <c r="F398" i="18"/>
  <c r="H396" i="18"/>
  <c r="H395" i="18" s="1"/>
  <c r="H394" i="18" s="1"/>
  <c r="H393" i="18" s="1"/>
  <c r="G396" i="18"/>
  <c r="F396" i="18"/>
  <c r="G395" i="18"/>
  <c r="G394" i="18" s="1"/>
  <c r="G393" i="18" s="1"/>
  <c r="F395" i="18"/>
  <c r="F394" i="18"/>
  <c r="H389" i="18"/>
  <c r="G389" i="18"/>
  <c r="F389" i="18"/>
  <c r="H387" i="18"/>
  <c r="G387" i="18"/>
  <c r="F387" i="18"/>
  <c r="H385" i="18"/>
  <c r="G385" i="18"/>
  <c r="F385" i="18"/>
  <c r="H384" i="18"/>
  <c r="H383" i="18" s="1"/>
  <c r="H382" i="18" s="1"/>
  <c r="G384" i="18"/>
  <c r="F384" i="18"/>
  <c r="G383" i="18"/>
  <c r="G382" i="18" s="1"/>
  <c r="F383" i="18"/>
  <c r="F382" i="18" s="1"/>
  <c r="H380" i="18"/>
  <c r="H379" i="18" s="1"/>
  <c r="H378" i="18" s="1"/>
  <c r="G380" i="18"/>
  <c r="F380" i="18"/>
  <c r="G379" i="18"/>
  <c r="F379" i="18"/>
  <c r="G378" i="18"/>
  <c r="F378" i="18"/>
  <c r="H376" i="18"/>
  <c r="G376" i="18"/>
  <c r="F376" i="18"/>
  <c r="F375" i="18" s="1"/>
  <c r="F374" i="18" s="1"/>
  <c r="H375" i="18"/>
  <c r="G375" i="18"/>
  <c r="H374" i="18"/>
  <c r="G374" i="18"/>
  <c r="H373" i="18"/>
  <c r="G373" i="18"/>
  <c r="G372" i="18" s="1"/>
  <c r="G371" i="18" s="1"/>
  <c r="F373" i="18"/>
  <c r="F372" i="18" s="1"/>
  <c r="F371" i="18" s="1"/>
  <c r="F370" i="18" s="1"/>
  <c r="F369" i="18" s="1"/>
  <c r="F362" i="18" s="1"/>
  <c r="H372" i="18"/>
  <c r="H371" i="18"/>
  <c r="H370" i="18"/>
  <c r="G370" i="18"/>
  <c r="G369" i="18" s="1"/>
  <c r="G362" i="18" s="1"/>
  <c r="H366" i="18"/>
  <c r="G366" i="18"/>
  <c r="F366" i="18"/>
  <c r="F365" i="18" s="1"/>
  <c r="F364" i="18" s="1"/>
  <c r="H365" i="18"/>
  <c r="G365" i="18"/>
  <c r="H364" i="18"/>
  <c r="H363" i="18" s="1"/>
  <c r="G364" i="18"/>
  <c r="G363" i="18"/>
  <c r="F363" i="18"/>
  <c r="H360" i="18"/>
  <c r="G360" i="18"/>
  <c r="F360" i="18"/>
  <c r="H359" i="18"/>
  <c r="H358" i="18" s="1"/>
  <c r="H357" i="18" s="1"/>
  <c r="G359" i="18"/>
  <c r="F359" i="18"/>
  <c r="G358" i="18"/>
  <c r="G357" i="18" s="1"/>
  <c r="F358" i="18"/>
  <c r="F357" i="18" s="1"/>
  <c r="G356" i="18"/>
  <c r="G355" i="18" s="1"/>
  <c r="G354" i="18" s="1"/>
  <c r="G353" i="18" s="1"/>
  <c r="H355" i="18"/>
  <c r="H354" i="18"/>
  <c r="H353" i="18" s="1"/>
  <c r="H351" i="18"/>
  <c r="H350" i="18" s="1"/>
  <c r="H349" i="18" s="1"/>
  <c r="G351" i="18"/>
  <c r="G350" i="18" s="1"/>
  <c r="G349" i="18" s="1"/>
  <c r="G348" i="18" s="1"/>
  <c r="F351" i="18"/>
  <c r="F350" i="18"/>
  <c r="F349" i="18"/>
  <c r="F348" i="18" s="1"/>
  <c r="H348" i="18"/>
  <c r="H346" i="18"/>
  <c r="H345" i="18" s="1"/>
  <c r="H344" i="18" s="1"/>
  <c r="G346" i="18"/>
  <c r="F346" i="18"/>
  <c r="G345" i="18"/>
  <c r="G344" i="18" s="1"/>
  <c r="F345" i="18"/>
  <c r="F344" i="18"/>
  <c r="F342" i="18"/>
  <c r="F341" i="18" s="1"/>
  <c r="F337" i="18" s="1"/>
  <c r="F330" i="18" s="1"/>
  <c r="F340" i="18"/>
  <c r="H339" i="18"/>
  <c r="H338" i="18" s="1"/>
  <c r="H337" i="18" s="1"/>
  <c r="G339" i="18"/>
  <c r="F339" i="18"/>
  <c r="G338" i="18"/>
  <c r="G337" i="18" s="1"/>
  <c r="G330" i="18" s="1"/>
  <c r="F338" i="18"/>
  <c r="F335" i="18"/>
  <c r="F334" i="18" s="1"/>
  <c r="F332" i="18"/>
  <c r="F331" i="18"/>
  <c r="H330" i="18"/>
  <c r="H328" i="18"/>
  <c r="H327" i="18" s="1"/>
  <c r="H326" i="18" s="1"/>
  <c r="G328" i="18"/>
  <c r="G327" i="18" s="1"/>
  <c r="G326" i="18" s="1"/>
  <c r="F328" i="18"/>
  <c r="F327" i="18"/>
  <c r="F326" i="18"/>
  <c r="H324" i="18"/>
  <c r="G324" i="18"/>
  <c r="F324" i="18"/>
  <c r="H323" i="18"/>
  <c r="H322" i="18" s="1"/>
  <c r="H321" i="18" s="1"/>
  <c r="H317" i="18" s="1"/>
  <c r="G323" i="18"/>
  <c r="F323" i="18"/>
  <c r="G322" i="18"/>
  <c r="F322" i="18"/>
  <c r="F321" i="18" s="1"/>
  <c r="H319" i="18"/>
  <c r="H318" i="18" s="1"/>
  <c r="G319" i="18"/>
  <c r="F319" i="18"/>
  <c r="G318" i="18"/>
  <c r="F318" i="18"/>
  <c r="H315" i="18"/>
  <c r="G315" i="18"/>
  <c r="F315" i="18"/>
  <c r="F314" i="18" s="1"/>
  <c r="H314" i="18"/>
  <c r="H310" i="18" s="1"/>
  <c r="G314" i="18"/>
  <c r="G310" i="18" s="1"/>
  <c r="G309" i="18" s="1"/>
  <c r="H312" i="18"/>
  <c r="H311" i="18" s="1"/>
  <c r="G312" i="18"/>
  <c r="G311" i="18" s="1"/>
  <c r="F312" i="18"/>
  <c r="F311" i="18"/>
  <c r="F310" i="18"/>
  <c r="F309" i="18" s="1"/>
  <c r="F308" i="18" s="1"/>
  <c r="H309" i="18"/>
  <c r="H308" i="18"/>
  <c r="G308" i="18"/>
  <c r="H305" i="18"/>
  <c r="G305" i="18"/>
  <c r="H304" i="18"/>
  <c r="H295" i="18" s="1"/>
  <c r="G304" i="18"/>
  <c r="H302" i="18"/>
  <c r="G302" i="18"/>
  <c r="F302" i="18"/>
  <c r="H301" i="18"/>
  <c r="G301" i="18"/>
  <c r="H299" i="18"/>
  <c r="G299" i="18"/>
  <c r="G296" i="18" s="1"/>
  <c r="G295" i="18" s="1"/>
  <c r="F299" i="18"/>
  <c r="H297" i="18"/>
  <c r="G297" i="18"/>
  <c r="F297" i="18"/>
  <c r="F296" i="18" s="1"/>
  <c r="F295" i="18" s="1"/>
  <c r="H296" i="18"/>
  <c r="H293" i="18"/>
  <c r="G293" i="18"/>
  <c r="G292" i="18" s="1"/>
  <c r="G291" i="18" s="1"/>
  <c r="F293" i="18"/>
  <c r="H292" i="18"/>
  <c r="F292" i="18"/>
  <c r="F291" i="18" s="1"/>
  <c r="H291" i="18"/>
  <c r="H289" i="18"/>
  <c r="H288" i="18" s="1"/>
  <c r="H287" i="18" s="1"/>
  <c r="G289" i="18"/>
  <c r="G288" i="18" s="1"/>
  <c r="G287" i="18" s="1"/>
  <c r="G286" i="18" s="1"/>
  <c r="F289" i="18"/>
  <c r="F288" i="18"/>
  <c r="F287" i="18"/>
  <c r="H286" i="18"/>
  <c r="H284" i="18"/>
  <c r="H283" i="18" s="1"/>
  <c r="H282" i="18" s="1"/>
  <c r="G284" i="18"/>
  <c r="F284" i="18"/>
  <c r="G283" i="18"/>
  <c r="G282" i="18" s="1"/>
  <c r="F283" i="18"/>
  <c r="F282" i="18"/>
  <c r="H280" i="18"/>
  <c r="H279" i="18" s="1"/>
  <c r="H278" i="18" s="1"/>
  <c r="H277" i="18" s="1"/>
  <c r="G280" i="18"/>
  <c r="F280" i="18"/>
  <c r="G279" i="18"/>
  <c r="G278" i="18" s="1"/>
  <c r="G277" i="18" s="1"/>
  <c r="F279" i="18"/>
  <c r="F278" i="18"/>
  <c r="F277" i="18"/>
  <c r="H276" i="18"/>
  <c r="H275" i="18" s="1"/>
  <c r="H274" i="18" s="1"/>
  <c r="G276" i="18"/>
  <c r="F276" i="18"/>
  <c r="G275" i="18"/>
  <c r="G274" i="18" s="1"/>
  <c r="G270" i="18" s="1"/>
  <c r="F275" i="18"/>
  <c r="F274" i="18"/>
  <c r="H272" i="18"/>
  <c r="G272" i="18"/>
  <c r="F272" i="18"/>
  <c r="F271" i="18" s="1"/>
  <c r="H271" i="18"/>
  <c r="H270" i="18" s="1"/>
  <c r="G271" i="18"/>
  <c r="H268" i="18"/>
  <c r="G268" i="18"/>
  <c r="G267" i="18" s="1"/>
  <c r="F268" i="18"/>
  <c r="H267" i="18"/>
  <c r="F267" i="18"/>
  <c r="H265" i="18"/>
  <c r="H264" i="18" s="1"/>
  <c r="H263" i="18" s="1"/>
  <c r="G265" i="18"/>
  <c r="F265" i="18"/>
  <c r="G264" i="18"/>
  <c r="G263" i="18" s="1"/>
  <c r="F264" i="18"/>
  <c r="F263" i="18"/>
  <c r="H261" i="18"/>
  <c r="G261" i="18"/>
  <c r="F261" i="18"/>
  <c r="F260" i="18" s="1"/>
  <c r="F259" i="18" s="1"/>
  <c r="H260" i="18"/>
  <c r="H259" i="18" s="1"/>
  <c r="G260" i="18"/>
  <c r="G259" i="18"/>
  <c r="H257" i="18"/>
  <c r="G257" i="18"/>
  <c r="G248" i="18" s="1"/>
  <c r="F257" i="18"/>
  <c r="H255" i="18"/>
  <c r="G255" i="18"/>
  <c r="F255" i="18"/>
  <c r="F254" i="18" s="1"/>
  <c r="H254" i="18"/>
  <c r="G254" i="18"/>
  <c r="H252" i="18"/>
  <c r="H251" i="18" s="1"/>
  <c r="G252" i="18"/>
  <c r="G251" i="18" s="1"/>
  <c r="F252" i="18"/>
  <c r="F251" i="18"/>
  <c r="H249" i="18"/>
  <c r="G249" i="18"/>
  <c r="F249" i="18"/>
  <c r="F248" i="18" s="1"/>
  <c r="H248" i="18"/>
  <c r="H246" i="18"/>
  <c r="H245" i="18" s="1"/>
  <c r="H244" i="18" s="1"/>
  <c r="H243" i="18" s="1"/>
  <c r="G246" i="18"/>
  <c r="F246" i="18"/>
  <c r="G245" i="18"/>
  <c r="F245" i="18"/>
  <c r="F244" i="18" s="1"/>
  <c r="F243" i="18" s="1"/>
  <c r="H238" i="18"/>
  <c r="G238" i="18"/>
  <c r="F238" i="18"/>
  <c r="H237" i="18"/>
  <c r="H236" i="18" s="1"/>
  <c r="G237" i="18"/>
  <c r="G236" i="18" s="1"/>
  <c r="G235" i="18" s="1"/>
  <c r="G234" i="18" s="1"/>
  <c r="G233" i="18" s="1"/>
  <c r="G232" i="18" s="1"/>
  <c r="G231" i="18" s="1"/>
  <c r="F237" i="18"/>
  <c r="F236" i="18"/>
  <c r="F235" i="18"/>
  <c r="F234" i="18" s="1"/>
  <c r="F233" i="18" s="1"/>
  <c r="F232" i="18" s="1"/>
  <c r="F231" i="18" s="1"/>
  <c r="H230" i="18"/>
  <c r="H229" i="18" s="1"/>
  <c r="G230" i="18"/>
  <c r="G229" i="18"/>
  <c r="F229" i="18"/>
  <c r="H227" i="18"/>
  <c r="G227" i="18"/>
  <c r="F227" i="18"/>
  <c r="F226" i="18" s="1"/>
  <c r="H226" i="18"/>
  <c r="G226" i="18"/>
  <c r="F224" i="18"/>
  <c r="F223" i="18" s="1"/>
  <c r="H221" i="18"/>
  <c r="G221" i="18"/>
  <c r="F221" i="18"/>
  <c r="F220" i="18" s="1"/>
  <c r="H220" i="18"/>
  <c r="G220" i="18"/>
  <c r="H218" i="18"/>
  <c r="H217" i="18" s="1"/>
  <c r="G218" i="18"/>
  <c r="G217" i="18" s="1"/>
  <c r="G213" i="18" s="1"/>
  <c r="F218" i="18"/>
  <c r="F217" i="18"/>
  <c r="F216" i="18"/>
  <c r="F215" i="18" s="1"/>
  <c r="F214" i="18" s="1"/>
  <c r="F213" i="18" s="1"/>
  <c r="H215" i="18"/>
  <c r="G215" i="18"/>
  <c r="G214" i="18" s="1"/>
  <c r="H214" i="18"/>
  <c r="H213" i="18" s="1"/>
  <c r="H211" i="18"/>
  <c r="H210" i="18" s="1"/>
  <c r="H209" i="18" s="1"/>
  <c r="G211" i="18"/>
  <c r="F211" i="18"/>
  <c r="G210" i="18"/>
  <c r="G209" i="18" s="1"/>
  <c r="F210" i="18"/>
  <c r="F209" i="18" s="1"/>
  <c r="H207" i="18"/>
  <c r="H206" i="18" s="1"/>
  <c r="H205" i="18" s="1"/>
  <c r="G207" i="18"/>
  <c r="G206" i="18" s="1"/>
  <c r="G205" i="18" s="1"/>
  <c r="F207" i="18"/>
  <c r="F206" i="18"/>
  <c r="F205" i="18" s="1"/>
  <c r="H203" i="18"/>
  <c r="H202" i="18" s="1"/>
  <c r="H201" i="18" s="1"/>
  <c r="G203" i="18"/>
  <c r="F203" i="18"/>
  <c r="F202" i="18" s="1"/>
  <c r="G202" i="18"/>
  <c r="G201" i="18" s="1"/>
  <c r="F201" i="18"/>
  <c r="H199" i="18"/>
  <c r="G199" i="18"/>
  <c r="G198" i="18" s="1"/>
  <c r="G197" i="18" s="1"/>
  <c r="F199" i="18"/>
  <c r="H198" i="18"/>
  <c r="F198" i="18"/>
  <c r="F197" i="18" s="1"/>
  <c r="H197" i="18"/>
  <c r="F196" i="18"/>
  <c r="F195" i="18" s="1"/>
  <c r="H195" i="18"/>
  <c r="H194" i="18" s="1"/>
  <c r="H193" i="18" s="1"/>
  <c r="G195" i="18"/>
  <c r="G194" i="18" s="1"/>
  <c r="G193" i="18" s="1"/>
  <c r="F194" i="18"/>
  <c r="F193" i="18" s="1"/>
  <c r="H191" i="18"/>
  <c r="H190" i="18" s="1"/>
  <c r="H189" i="18" s="1"/>
  <c r="G191" i="18"/>
  <c r="F191" i="18"/>
  <c r="F190" i="18" s="1"/>
  <c r="F189" i="18" s="1"/>
  <c r="G190" i="18"/>
  <c r="G189" i="18"/>
  <c r="H187" i="18"/>
  <c r="G187" i="18"/>
  <c r="G186" i="18" s="1"/>
  <c r="F187" i="18"/>
  <c r="F186" i="18" s="1"/>
  <c r="H186" i="18"/>
  <c r="H184" i="18"/>
  <c r="H183" i="18" s="1"/>
  <c r="H182" i="18" s="1"/>
  <c r="H181" i="18" s="1"/>
  <c r="G184" i="18"/>
  <c r="G183" i="18" s="1"/>
  <c r="G182" i="18" s="1"/>
  <c r="G181" i="18" s="1"/>
  <c r="F184" i="18"/>
  <c r="F183" i="18"/>
  <c r="F182" i="18" s="1"/>
  <c r="F181" i="18" s="1"/>
  <c r="H179" i="18"/>
  <c r="G179" i="18"/>
  <c r="G178" i="18" s="1"/>
  <c r="G177" i="18" s="1"/>
  <c r="G176" i="18" s="1"/>
  <c r="G175" i="18" s="1"/>
  <c r="F179" i="18"/>
  <c r="H178" i="18"/>
  <c r="H177" i="18" s="1"/>
  <c r="H176" i="18" s="1"/>
  <c r="H175" i="18" s="1"/>
  <c r="F178" i="18"/>
  <c r="F177" i="18"/>
  <c r="F176" i="18" s="1"/>
  <c r="F175" i="18" s="1"/>
  <c r="F172" i="18"/>
  <c r="F170" i="18"/>
  <c r="F169" i="18"/>
  <c r="F167" i="18"/>
  <c r="H165" i="18"/>
  <c r="H164" i="18" s="1"/>
  <c r="G165" i="18"/>
  <c r="F165" i="18"/>
  <c r="F164" i="18" s="1"/>
  <c r="F163" i="18" s="1"/>
  <c r="F162" i="18" s="1"/>
  <c r="G164" i="18"/>
  <c r="G163" i="18" s="1"/>
  <c r="G162" i="18" s="1"/>
  <c r="H163" i="18"/>
  <c r="H162" i="18"/>
  <c r="H160" i="18"/>
  <c r="H159" i="18" s="1"/>
  <c r="G160" i="18"/>
  <c r="G159" i="18" s="1"/>
  <c r="G158" i="18" s="1"/>
  <c r="G157" i="18" s="1"/>
  <c r="F160" i="18"/>
  <c r="F159" i="18" s="1"/>
  <c r="F158" i="18" s="1"/>
  <c r="F157" i="18" s="1"/>
  <c r="H158" i="18"/>
  <c r="H157" i="18" s="1"/>
  <c r="H155" i="18"/>
  <c r="H154" i="18" s="1"/>
  <c r="G155" i="18"/>
  <c r="G154" i="18" s="1"/>
  <c r="G153" i="18" s="1"/>
  <c r="F155" i="18"/>
  <c r="F154" i="18"/>
  <c r="F153" i="18" s="1"/>
  <c r="H153" i="18"/>
  <c r="H151" i="18"/>
  <c r="H150" i="18" s="1"/>
  <c r="H149" i="18" s="1"/>
  <c r="G151" i="18"/>
  <c r="G150" i="18" s="1"/>
  <c r="F151" i="18"/>
  <c r="F150" i="18"/>
  <c r="F149" i="18" s="1"/>
  <c r="G149" i="18"/>
  <c r="F147" i="18"/>
  <c r="F146" i="18" s="1"/>
  <c r="F145" i="18"/>
  <c r="H143" i="18"/>
  <c r="H142" i="18" s="1"/>
  <c r="H141" i="18" s="1"/>
  <c r="G143" i="18"/>
  <c r="F143" i="18"/>
  <c r="G142" i="18"/>
  <c r="G141" i="18" s="1"/>
  <c r="F142" i="18"/>
  <c r="F141" i="18"/>
  <c r="H135" i="18"/>
  <c r="H134" i="18" s="1"/>
  <c r="H133" i="18" s="1"/>
  <c r="G135" i="18"/>
  <c r="F135" i="18"/>
  <c r="F134" i="18" s="1"/>
  <c r="G134" i="18"/>
  <c r="G133" i="18" s="1"/>
  <c r="F133" i="18"/>
  <c r="H131" i="18"/>
  <c r="G131" i="18"/>
  <c r="F131" i="18"/>
  <c r="H130" i="18"/>
  <c r="H129" i="18" s="1"/>
  <c r="G130" i="18"/>
  <c r="F130" i="18"/>
  <c r="F129" i="18" s="1"/>
  <c r="G129" i="18"/>
  <c r="H128" i="18"/>
  <c r="H127" i="18" s="1"/>
  <c r="G128" i="18"/>
  <c r="F128" i="18"/>
  <c r="G127" i="18"/>
  <c r="F127" i="18"/>
  <c r="H124" i="18"/>
  <c r="H123" i="18" s="1"/>
  <c r="H122" i="18" s="1"/>
  <c r="H121" i="18" s="1"/>
  <c r="G124" i="18"/>
  <c r="G123" i="18" s="1"/>
  <c r="G122" i="18" s="1"/>
  <c r="G121" i="18" s="1"/>
  <c r="F124" i="18"/>
  <c r="F123" i="18"/>
  <c r="F122" i="18" s="1"/>
  <c r="F121" i="18"/>
  <c r="H115" i="18"/>
  <c r="G115" i="18"/>
  <c r="G114" i="18" s="1"/>
  <c r="G113" i="18" s="1"/>
  <c r="G112" i="18" s="1"/>
  <c r="F115" i="18"/>
  <c r="H114" i="18"/>
  <c r="H113" i="18" s="1"/>
  <c r="H112" i="18" s="1"/>
  <c r="F114" i="18"/>
  <c r="F113" i="18"/>
  <c r="F112" i="18" s="1"/>
  <c r="H109" i="18"/>
  <c r="H108" i="18" s="1"/>
  <c r="G109" i="18"/>
  <c r="F109" i="18"/>
  <c r="F108" i="18" s="1"/>
  <c r="F107" i="18" s="1"/>
  <c r="F106" i="18" s="1"/>
  <c r="G108" i="18"/>
  <c r="G107" i="18" s="1"/>
  <c r="G106" i="18" s="1"/>
  <c r="G105" i="18" s="1"/>
  <c r="H107" i="18"/>
  <c r="H106" i="18"/>
  <c r="H105" i="18" s="1"/>
  <c r="F105" i="18"/>
  <c r="H103" i="18"/>
  <c r="G103" i="18"/>
  <c r="G102" i="18" s="1"/>
  <c r="F103" i="18"/>
  <c r="F102" i="18" s="1"/>
  <c r="F101" i="18" s="1"/>
  <c r="F100" i="18" s="1"/>
  <c r="H102" i="18"/>
  <c r="H101" i="18" s="1"/>
  <c r="G101" i="18"/>
  <c r="G100" i="18" s="1"/>
  <c r="H100" i="18"/>
  <c r="H98" i="18"/>
  <c r="G98" i="18"/>
  <c r="G97" i="18" s="1"/>
  <c r="F98" i="18"/>
  <c r="H97" i="18"/>
  <c r="F97" i="18"/>
  <c r="H95" i="18"/>
  <c r="G95" i="18"/>
  <c r="F95" i="18"/>
  <c r="H93" i="18"/>
  <c r="H92" i="18" s="1"/>
  <c r="H91" i="18" s="1"/>
  <c r="H90" i="18" s="1"/>
  <c r="H89" i="18" s="1"/>
  <c r="G93" i="18"/>
  <c r="G92" i="18" s="1"/>
  <c r="G91" i="18" s="1"/>
  <c r="G90" i="18" s="1"/>
  <c r="F93" i="18"/>
  <c r="F92" i="18"/>
  <c r="F91" i="18" s="1"/>
  <c r="F90" i="18" s="1"/>
  <c r="F89" i="18" s="1"/>
  <c r="G89" i="18"/>
  <c r="H87" i="18"/>
  <c r="H86" i="18" s="1"/>
  <c r="G87" i="18"/>
  <c r="G86" i="18" s="1"/>
  <c r="G85" i="18" s="1"/>
  <c r="G84" i="18" s="1"/>
  <c r="G83" i="18" s="1"/>
  <c r="F87" i="18"/>
  <c r="F86" i="18" s="1"/>
  <c r="F85" i="18" s="1"/>
  <c r="F84" i="18" s="1"/>
  <c r="F83" i="18" s="1"/>
  <c r="H85" i="18"/>
  <c r="H84" i="18" s="1"/>
  <c r="H83" i="18" s="1"/>
  <c r="H81" i="18"/>
  <c r="G81" i="18"/>
  <c r="G80" i="18" s="1"/>
  <c r="F81" i="18"/>
  <c r="F80" i="18" s="1"/>
  <c r="H80" i="18"/>
  <c r="H78" i="18"/>
  <c r="H77" i="18" s="1"/>
  <c r="H76" i="18" s="1"/>
  <c r="G78" i="18"/>
  <c r="G77" i="18" s="1"/>
  <c r="G76" i="18" s="1"/>
  <c r="F78" i="18"/>
  <c r="F77" i="18"/>
  <c r="F76" i="18" s="1"/>
  <c r="H74" i="18"/>
  <c r="G74" i="18"/>
  <c r="F74" i="18"/>
  <c r="H72" i="18"/>
  <c r="G72" i="18"/>
  <c r="G71" i="18" s="1"/>
  <c r="F72" i="18"/>
  <c r="F71" i="18"/>
  <c r="H69" i="18"/>
  <c r="G69" i="18"/>
  <c r="G68" i="18" s="1"/>
  <c r="F69" i="18"/>
  <c r="F68" i="18" s="1"/>
  <c r="H68" i="18"/>
  <c r="H66" i="18"/>
  <c r="H65" i="18" s="1"/>
  <c r="G66" i="18"/>
  <c r="G65" i="18" s="1"/>
  <c r="F66" i="18"/>
  <c r="F65" i="18"/>
  <c r="H63" i="18"/>
  <c r="G63" i="18"/>
  <c r="F63" i="18"/>
  <c r="H61" i="18"/>
  <c r="H60" i="18" s="1"/>
  <c r="G61" i="18"/>
  <c r="F61" i="18"/>
  <c r="F60" i="18" s="1"/>
  <c r="G60" i="18"/>
  <c r="H58" i="18"/>
  <c r="G58" i="18"/>
  <c r="F58" i="18"/>
  <c r="H56" i="18"/>
  <c r="G56" i="18"/>
  <c r="G55" i="18" s="1"/>
  <c r="F56" i="18"/>
  <c r="H55" i="18"/>
  <c r="H53" i="18"/>
  <c r="G53" i="18"/>
  <c r="F53" i="18"/>
  <c r="H52" i="18"/>
  <c r="H51" i="18" s="1"/>
  <c r="G52" i="18"/>
  <c r="G51" i="18" s="1"/>
  <c r="F52" i="18"/>
  <c r="F51" i="18" s="1"/>
  <c r="H50" i="18"/>
  <c r="H49" i="18" s="1"/>
  <c r="G50" i="18"/>
  <c r="F50" i="18"/>
  <c r="F49" i="18" s="1"/>
  <c r="G49" i="18"/>
  <c r="H47" i="18"/>
  <c r="H46" i="18" s="1"/>
  <c r="G47" i="18"/>
  <c r="G46" i="18" s="1"/>
  <c r="F47" i="18"/>
  <c r="F46" i="18" s="1"/>
  <c r="H44" i="18"/>
  <c r="G44" i="18"/>
  <c r="F44" i="18"/>
  <c r="H42" i="18"/>
  <c r="H41" i="18" s="1"/>
  <c r="G42" i="18"/>
  <c r="G41" i="18" s="1"/>
  <c r="F42" i="18"/>
  <c r="F41" i="18"/>
  <c r="H39" i="18"/>
  <c r="G39" i="18"/>
  <c r="F39" i="18"/>
  <c r="H37" i="18"/>
  <c r="H36" i="18" s="1"/>
  <c r="G37" i="18"/>
  <c r="F37" i="18"/>
  <c r="F36" i="18" s="1"/>
  <c r="G36" i="18"/>
  <c r="H34" i="18"/>
  <c r="G34" i="18"/>
  <c r="F34" i="18"/>
  <c r="H32" i="18"/>
  <c r="G32" i="18"/>
  <c r="F32" i="18"/>
  <c r="H30" i="18"/>
  <c r="H29" i="18" s="1"/>
  <c r="G30" i="18"/>
  <c r="F30" i="18"/>
  <c r="F29" i="18" s="1"/>
  <c r="G29" i="18"/>
  <c r="H27" i="18"/>
  <c r="H26" i="18" s="1"/>
  <c r="G27" i="18"/>
  <c r="G26" i="18" s="1"/>
  <c r="F27" i="18"/>
  <c r="F26" i="18" s="1"/>
  <c r="H21" i="18"/>
  <c r="G21" i="18"/>
  <c r="G20" i="18" s="1"/>
  <c r="F21" i="18"/>
  <c r="F20" i="18" s="1"/>
  <c r="F19" i="18" s="1"/>
  <c r="H20" i="18"/>
  <c r="H19" i="18" s="1"/>
  <c r="H18" i="18" s="1"/>
  <c r="H17" i="18" s="1"/>
  <c r="G19" i="18"/>
  <c r="G18" i="18" s="1"/>
  <c r="G17" i="18" s="1"/>
  <c r="F18" i="18"/>
  <c r="F17" i="18" s="1"/>
  <c r="H25" i="18" l="1"/>
  <c r="H24" i="18" s="1"/>
  <c r="H23" i="18" s="1"/>
  <c r="H16" i="18" s="1"/>
  <c r="F242" i="18"/>
  <c r="F241" i="18" s="1"/>
  <c r="F240" i="18" s="1"/>
  <c r="H242" i="18"/>
  <c r="H241" i="18" s="1"/>
  <c r="H240" i="18" s="1"/>
  <c r="F317" i="18"/>
  <c r="H392" i="18"/>
  <c r="F511" i="18"/>
  <c r="F510" i="18" s="1"/>
  <c r="F126" i="18"/>
  <c r="F111" i="18" s="1"/>
  <c r="H126" i="18"/>
  <c r="H111" i="18" s="1"/>
  <c r="F307" i="18"/>
  <c r="G392" i="18"/>
  <c r="G391" i="18" s="1"/>
  <c r="F25" i="18"/>
  <c r="F24" i="18" s="1"/>
  <c r="F23" i="18" s="1"/>
  <c r="F16" i="18" s="1"/>
  <c r="F916" i="18" s="1"/>
  <c r="F55" i="18"/>
  <c r="H71" i="18"/>
  <c r="G25" i="18"/>
  <c r="G24" i="18" s="1"/>
  <c r="G23" i="18" s="1"/>
  <c r="G16" i="18" s="1"/>
  <c r="G244" i="18"/>
  <c r="G243" i="18" s="1"/>
  <c r="G242" i="18" s="1"/>
  <c r="G241" i="18" s="1"/>
  <c r="G240" i="18" s="1"/>
  <c r="G321" i="18"/>
  <c r="G317" i="18" s="1"/>
  <c r="G307" i="18" s="1"/>
  <c r="G748" i="18"/>
  <c r="G747" i="18" s="1"/>
  <c r="F270" i="18"/>
  <c r="H433" i="18"/>
  <c r="H432" i="18" s="1"/>
  <c r="H428" i="18" s="1"/>
  <c r="H423" i="18" s="1"/>
  <c r="H438" i="18"/>
  <c r="G671" i="18"/>
  <c r="G698" i="18"/>
  <c r="G801" i="18"/>
  <c r="G870" i="18"/>
  <c r="G869" i="18" s="1"/>
  <c r="G126" i="18"/>
  <c r="G111" i="18" s="1"/>
  <c r="H235" i="18"/>
  <c r="H234" i="18" s="1"/>
  <c r="H233" i="18" s="1"/>
  <c r="H232" i="18" s="1"/>
  <c r="H231" i="18" s="1"/>
  <c r="F286" i="18"/>
  <c r="H369" i="18"/>
  <c r="H362" i="18" s="1"/>
  <c r="H307" i="18" s="1"/>
  <c r="H511" i="18"/>
  <c r="H510" i="18" s="1"/>
  <c r="H532" i="18"/>
  <c r="H533" i="18"/>
  <c r="F870" i="18"/>
  <c r="F869" i="18" s="1"/>
  <c r="F465" i="18"/>
  <c r="F423" i="18" s="1"/>
  <c r="F391" i="18" s="1"/>
  <c r="H563" i="18"/>
  <c r="H562" i="18" s="1"/>
  <c r="G609" i="18"/>
  <c r="F620" i="18"/>
  <c r="F609" i="18" s="1"/>
  <c r="G533" i="18"/>
  <c r="H628" i="18"/>
  <c r="H627" i="18" s="1"/>
  <c r="H761" i="18"/>
  <c r="H760" i="18" s="1"/>
  <c r="H759" i="18" s="1"/>
  <c r="H748" i="18" s="1"/>
  <c r="H747" i="18" s="1"/>
  <c r="H816" i="18"/>
  <c r="H815" i="18" s="1"/>
  <c r="H801" i="18" s="1"/>
  <c r="F877" i="18"/>
  <c r="F876" i="18" s="1"/>
  <c r="F672" i="18"/>
  <c r="F671" i="18" s="1"/>
  <c r="F670" i="18" s="1"/>
  <c r="F660" i="18" s="1"/>
  <c r="F555" i="18" s="1"/>
  <c r="H705" i="18"/>
  <c r="H660" i="18" s="1"/>
  <c r="H555" i="18" s="1"/>
  <c r="F760" i="18"/>
  <c r="F759" i="18" s="1"/>
  <c r="F748" i="18" s="1"/>
  <c r="F747" i="18" s="1"/>
  <c r="F816" i="18"/>
  <c r="F815" i="18" s="1"/>
  <c r="F801" i="18" s="1"/>
  <c r="F830" i="18"/>
  <c r="F829" i="18" s="1"/>
  <c r="F828" i="18" s="1"/>
  <c r="F852" i="18"/>
  <c r="G816" i="18"/>
  <c r="G815" i="18" s="1"/>
  <c r="G836" i="18"/>
  <c r="G835" i="18" s="1"/>
  <c r="G830" i="18" s="1"/>
  <c r="G863" i="18"/>
  <c r="G862" i="18" s="1"/>
  <c r="G829" i="18" s="1"/>
  <c r="G828" i="18" s="1"/>
  <c r="H391" i="18" l="1"/>
  <c r="H916" i="18" s="1"/>
  <c r="G670" i="18"/>
  <c r="G660" i="18" s="1"/>
  <c r="G555" i="18" s="1"/>
  <c r="G916" i="18" s="1"/>
</calcChain>
</file>

<file path=xl/sharedStrings.xml><?xml version="1.0" encoding="utf-8"?>
<sst xmlns="http://schemas.openxmlformats.org/spreadsheetml/2006/main" count="16991" uniqueCount="882">
  <si>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</si>
  <si>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</si>
  <si>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</si>
  <si>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</si>
  <si>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</si>
  <si>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</si>
  <si>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</si>
  <si>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</si>
  <si>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</si>
  <si>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</si>
  <si>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</si>
  <si>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</si>
  <si>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</si>
  <si>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</si>
  <si>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</si>
  <si>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</si>
  <si>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</si>
  <si>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</si>
  <si>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</si>
  <si>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</si>
  <si>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</si>
  <si>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</si>
  <si>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</si>
  <si>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</si>
  <si>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</si>
  <si>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</si>
  <si>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</si>
  <si>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</si>
  <si>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</si>
  <si>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</si>
  <si>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</si>
  <si>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</si>
  <si>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</si>
  <si>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</si>
  <si>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</si>
  <si>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</si>
  <si>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</si>
  <si>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</si>
  <si>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</si>
  <si>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</si>
  <si>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</si>
  <si>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</si>
  <si>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</si>
  <si>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</si>
  <si>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</si>
  <si>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</si>
  <si>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</si>
  <si>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</si>
  <si>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</si>
  <si>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</si>
  <si>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</si>
  <si>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</si>
  <si>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</si>
  <si>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</si>
  <si>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</si>
  <si>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</si>
  <si>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</si>
  <si>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</si>
  <si>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</si>
  <si>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</si>
  <si>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</si>
  <si>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</si>
  <si>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</si>
  <si>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</si>
  <si>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</si>
  <si>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</si>
  <si>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</si>
  <si>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</si>
  <si>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</si>
  <si>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</si>
  <si>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</si>
  <si>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</si>
  <si>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</si>
  <si>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</si>
  <si>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</si>
  <si>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</si>
  <si>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</si>
  <si>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</si>
  <si>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</si>
  <si>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</si>
  <si>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</si>
  <si>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</si>
  <si>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</si>
  <si>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</si>
  <si>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</si>
  <si>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</si>
  <si>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</si>
  <si>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</si>
  <si>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</si>
  <si>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</si>
  <si>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</si>
  <si>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</si>
  <si>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</si>
  <si>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</si>
  <si>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</si>
  <si>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</si>
  <si>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</si>
  <si>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</si>
  <si>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</si>
  <si>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</si>
  <si>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</si>
  <si>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</si>
  <si>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</si>
  <si>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</si>
  <si>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</si>
  <si>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</si>
  <si>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</si>
  <si>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</si>
  <si>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</si>
  <si>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</si>
  <si>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</si>
  <si>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</si>
  <si>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</si>
  <si>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</si>
  <si>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</si>
  <si>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</si>
  <si>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</si>
  <si>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</si>
  <si>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</si>
  <si>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</si>
  <si>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</si>
  <si>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</si>
  <si>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</si>
  <si>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</si>
  <si>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</si>
  <si>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</si>
  <si>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</si>
  <si>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</si>
  <si>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</si>
  <si>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</si>
  <si>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</si>
  <si>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</si>
  <si>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</si>
  <si>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</si>
  <si>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</si>
  <si>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</si>
  <si>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</si>
  <si>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</si>
  <si>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</si>
  <si>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</si>
  <si>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</si>
  <si>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</si>
  <si>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</si>
  <si>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</si>
  <si>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</si>
  <si>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</si>
  <si>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</si>
  <si>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</si>
  <si>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</si>
  <si>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</si>
  <si>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</si>
  <si>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</si>
  <si>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</si>
  <si>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</si>
  <si>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</si>
  <si>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</si>
  <si>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</si>
  <si>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</si>
  <si>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</si>
  <si>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</si>
  <si>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</si>
  <si>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</si>
  <si>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</si>
  <si>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</si>
  <si>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</si>
  <si>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</si>
  <si>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</si>
  <si>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</si>
  <si>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</si>
  <si>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</si>
  <si>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</si>
  <si>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</si>
  <si>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</si>
  <si>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</si>
  <si>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</si>
  <si>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</si>
  <si>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</si>
  <si>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</si>
  <si>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</si>
  <si>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</si>
  <si>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</si>
  <si>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</si>
  <si>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</si>
  <si>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</si>
  <si>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</si>
  <si>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</si>
  <si>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</si>
  <si>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</si>
  <si>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</si>
  <si>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</si>
  <si>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</si>
  <si>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</si>
  <si>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</si>
  <si>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</si>
  <si>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</si>
  <si>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</si>
  <si>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</si>
  <si>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</si>
  <si>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</si>
  <si>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</si>
  <si>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</si>
  <si>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</si>
  <si>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</si>
  <si>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</si>
  <si>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</si>
  <si>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</si>
  <si>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</si>
  <si>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</si>
  <si>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</si>
  <si>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</si>
  <si>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</si>
  <si>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</si>
  <si>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</si>
  <si>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</si>
  <si>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</si>
  <si>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</si>
  <si>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</si>
  <si>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</si>
  <si>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</si>
  <si>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</si>
  <si>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</si>
  <si>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</si>
  <si>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</si>
  <si>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</si>
  <si>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</si>
  <si>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</si>
  <si>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</si>
  <si>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</si>
  <si>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</si>
  <si>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</si>
  <si>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</si>
  <si>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</si>
  <si>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</si>
  <si>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</si>
  <si>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</si>
  <si>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</si>
  <si>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</si>
  <si>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</si>
  <si>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</si>
  <si>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</si>
  <si>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</si>
  <si>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</si>
  <si>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</si>
  <si>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</si>
  <si>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</si>
  <si>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</si>
  <si>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</si>
  <si>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</si>
  <si>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</si>
  <si>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</si>
  <si>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</si>
  <si>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</si>
  <si>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</si>
  <si>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</si>
  <si>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</si>
  <si>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</si>
  <si>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</si>
  <si>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</si>
  <si>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</si>
  <si>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</si>
  <si>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</si>
  <si>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</si>
  <si>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</si>
  <si>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</si>
  <si>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</si>
  <si>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</si>
  <si>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</si>
  <si>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</si>
  <si>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</si>
  <si>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</si>
  <si>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</si>
  <si>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</si>
  <si>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</si>
  <si>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</si>
  <si>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</si>
  <si>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</si>
  <si>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</si>
  <si>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</si>
  <si>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</si>
  <si>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</si>
  <si>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</si>
  <si>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</si>
  <si>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</si>
  <si>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</si>
  <si>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</si>
  <si>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</si>
  <si>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</si>
  <si>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</si>
  <si>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</si>
  <si>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</si>
  <si>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</si>
  <si>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</si>
  <si>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</si>
  <si>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</si>
  <si>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</si>
  <si>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</si>
  <si>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</si>
  <si>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</si>
  <si>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</si>
  <si>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</si>
  <si>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</si>
  <si>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</si>
  <si>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</si>
  <si>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</si>
  <si>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</si>
  <si>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</si>
  <si>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</si>
  <si>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</si>
  <si>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</si>
  <si>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</si>
  <si>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</si>
  <si>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</si>
  <si>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</si>
  <si>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</si>
  <si>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</si>
  <si>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</si>
  <si>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</si>
  <si>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</si>
  <si>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</si>
  <si>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</si>
  <si>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</si>
  <si>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</si>
  <si>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</si>
  <si>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</si>
  <si>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</si>
  <si>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</si>
  <si>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</si>
  <si>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</si>
  <si>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</si>
  <si>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</si>
  <si>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</si>
  <si>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</si>
  <si>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</si>
  <si>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</si>
  <si>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</si>
  <si>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</si>
  <si>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</si>
  <si>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</si>
  <si>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</si>
  <si>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</si>
  <si>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</si>
  <si>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</si>
  <si>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</si>
  <si>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</si>
  <si>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</si>
  <si>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</si>
  <si>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</si>
  <si>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</si>
  <si>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</si>
  <si>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</si>
  <si>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</si>
  <si>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</si>
  <si>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</si>
  <si>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</si>
  <si>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</si>
  <si>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</si>
  <si>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</si>
  <si>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</si>
  <si>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</si>
  <si>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</si>
  <si>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</si>
  <si>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</si>
  <si>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</si>
  <si>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</si>
  <si>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</si>
  <si>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</si>
  <si>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</si>
  <si>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</si>
  <si>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</si>
  <si>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</si>
  <si>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</si>
  <si>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</si>
  <si>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</si>
  <si>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</si>
  <si>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</si>
  <si>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</si>
  <si>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</si>
  <si>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</si>
  <si>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</si>
  <si>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</si>
  <si>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</si>
  <si>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</si>
  <si>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</si>
  <si>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</si>
  <si>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</si>
  <si>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</si>
  <si>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</si>
  <si>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</si>
  <si>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</si>
  <si>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</si>
  <si>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</si>
  <si>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</si>
  <si>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</si>
  <si>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</si>
  <si>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</si>
  <si>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</si>
  <si>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</si>
  <si>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</si>
  <si>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</si>
  <si>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</si>
  <si>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</si>
  <si>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</si>
  <si>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</si>
  <si>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</si>
  <si>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</si>
  <si>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</si>
  <si>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</si>
  <si>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</si>
  <si>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</si>
  <si>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</si>
  <si>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</si>
  <si>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</si>
  <si>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</si>
  <si>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</si>
  <si>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</si>
  <si>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</si>
  <si>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</si>
  <si>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</si>
  <si>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</si>
  <si>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</si>
  <si>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</si>
  <si>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</si>
  <si>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</si>
  <si>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</si>
  <si>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</si>
  <si>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</si>
  <si>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</si>
  <si>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</si>
  <si>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</si>
  <si>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</si>
  <si>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</si>
  <si>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</si>
  <si>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</si>
  <si>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</si>
  <si>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</si>
  <si>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</si>
  <si>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</si>
  <si>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</si>
  <si>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</si>
  <si>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</si>
  <si>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</si>
  <si>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</si>
  <si>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</si>
  <si>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</si>
  <si>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</si>
  <si>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</si>
  <si>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</si>
  <si>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</si>
  <si>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</si>
  <si>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</si>
  <si>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</si>
  <si>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</si>
  <si>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</si>
  <si>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</si>
  <si>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</si>
  <si>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</si>
  <si>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</si>
  <si>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</si>
  <si>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</si>
  <si>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</si>
  <si>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</si>
  <si>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</si>
  <si>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</si>
  <si>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</si>
  <si>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</si>
  <si>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</si>
  <si>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</si>
  <si>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</si>
  <si>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</si>
  <si>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</si>
  <si>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</si>
  <si>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</si>
  <si>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</si>
  <si>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</si>
  <si>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</si>
  <si>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</si>
  <si>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</si>
  <si>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</si>
  <si>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</si>
  <si>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</si>
  <si>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</si>
  <si>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</si>
  <si>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</si>
  <si>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</si>
  <si>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</si>
  <si>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</si>
  <si>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</si>
  <si>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</si>
  <si>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</si>
  <si>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</si>
  <si>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</si>
  <si>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</si>
  <si>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</si>
  <si>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</si>
  <si>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</si>
  <si>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</si>
  <si>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</si>
  <si>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</si>
  <si>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</si>
  <si>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</si>
  <si>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</si>
  <si>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</si>
  <si>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</si>
  <si>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</si>
  <si>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</si>
  <si>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</si>
  <si>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</si>
  <si>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</si>
  <si>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</si>
  <si>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</si>
  <si>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</si>
  <si>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</si>
  <si>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</si>
  <si>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</si>
  <si>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</si>
  <si>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</si>
  <si>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</si>
  <si>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</si>
  <si>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</si>
  <si>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</si>
  <si>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</si>
  <si>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</si>
  <si>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</si>
  <si>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</si>
  <si>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</si>
  <si>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</si>
  <si>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</si>
  <si>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</si>
  <si>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</si>
  <si>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</si>
  <si>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</si>
  <si>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</si>
  <si>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</si>
  <si>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</si>
  <si>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</si>
  <si>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</si>
  <si>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</si>
  <si>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</si>
  <si>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</si>
  <si>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</si>
  <si>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</si>
  <si>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</si>
  <si>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</si>
  <si>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</si>
  <si>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</si>
  <si>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</si>
  <si>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</si>
  <si>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</si>
  <si>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</si>
  <si>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</si>
  <si>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</si>
  <si>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</si>
  <si>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</si>
  <si>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</si>
  <si>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</si>
  <si>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</si>
  <si>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</si>
  <si>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</si>
  <si>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</si>
  <si>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</si>
  <si>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</si>
  <si>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</si>
  <si>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</si>
  <si>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</si>
  <si>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</si>
  <si>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</si>
  <si>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</si>
  <si>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</si>
  <si>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</si>
  <si>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</si>
  <si>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</si>
  <si>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</si>
  <si>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</si>
  <si>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</si>
  <si>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</si>
  <si>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</si>
  <si>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</si>
  <si>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</si>
  <si>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</si>
  <si>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</si>
  <si>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</si>
  <si>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>Наименование</t>
  </si>
  <si>
    <t xml:space="preserve">Код            </t>
  </si>
  <si>
    <t>Приложение 2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</si>
  <si>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</si>
  <si>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</si>
  <si>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</si>
  <si>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</si>
  <si>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</si>
  <si>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</si>
  <si>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</si>
  <si>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</si>
  <si>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</si>
  <si>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</si>
  <si>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</si>
  <si>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</si>
  <si>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</si>
  <si>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</si>
  <si>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</si>
  <si>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</si>
  <si>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</si>
  <si>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</si>
  <si>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</si>
  <si>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</si>
  <si>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</si>
  <si>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</si>
  <si>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</si>
  <si>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</si>
  <si>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</si>
  <si>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</si>
  <si>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</si>
  <si>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</si>
  <si>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</si>
  <si>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</si>
  <si>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</si>
  <si>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</si>
  <si>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</si>
  <si>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</si>
  <si>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</si>
  <si>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</si>
  <si>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</si>
  <si>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</si>
  <si>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</si>
  <si>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</si>
  <si>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</si>
  <si>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</si>
  <si>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</si>
  <si>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</si>
  <si>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</si>
  <si>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</si>
  <si>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</si>
  <si>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</si>
  <si>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</si>
  <si>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</si>
  <si>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2 07 04050 04 0000 180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</si>
  <si>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</si>
  <si>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</si>
  <si>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</si>
  <si>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</si>
  <si>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</si>
  <si>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</si>
  <si>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</si>
  <si>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</si>
  <si>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</si>
  <si>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</si>
  <si>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</si>
  <si>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</si>
  <si>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</si>
  <si>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</si>
  <si>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</si>
  <si>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</si>
  <si>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</si>
  <si>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</si>
  <si>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</si>
  <si>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</si>
  <si>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</si>
  <si>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</si>
  <si>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</si>
  <si>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</si>
  <si>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</si>
  <si>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</si>
  <si>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</si>
  <si>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</si>
  <si>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</si>
  <si>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</si>
  <si>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</si>
  <si>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</si>
  <si>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</si>
  <si>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</si>
  <si>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</si>
  <si>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</si>
  <si>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</si>
  <si>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</si>
  <si>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</si>
  <si>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</si>
  <si>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</si>
  <si>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</si>
  <si>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</si>
  <si>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</si>
  <si>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</si>
  <si>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</si>
  <si>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</si>
  <si>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</si>
  <si>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</si>
  <si>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</si>
  <si>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</si>
  <si>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</si>
  <si>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</si>
  <si>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</si>
  <si>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</si>
  <si>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на 2019 год и на плановый период 2020 и 2021 годов</t>
  </si>
  <si>
    <t>Код главного администратора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</si>
  <si>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</si>
  <si>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</si>
  <si>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</si>
  <si>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</si>
  <si>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</si>
  <si>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</si>
  <si>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2 02 10000 00 0000 150</t>
  </si>
  <si>
    <t>2 02 15001 04 0001 150</t>
  </si>
  <si>
    <t>2 02 15001 04 0002 150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</si>
  <si>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</si>
  <si>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</si>
  <si>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</si>
  <si>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</si>
  <si>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</si>
  <si>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</si>
  <si>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</si>
  <si>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</si>
  <si>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</si>
  <si>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</si>
  <si>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</si>
  <si>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</si>
  <si>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</si>
  <si>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</si>
  <si>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</si>
  <si>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</si>
  <si>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</si>
  <si>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</si>
  <si>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</si>
  <si>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</si>
  <si>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</si>
  <si>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</si>
  <si>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</si>
  <si>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</si>
  <si>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</si>
  <si>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</si>
  <si>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</si>
  <si>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</si>
  <si>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</si>
  <si>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</si>
  <si>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Иные межбюджетные трансферты бюджетам </t>
  </si>
  <si>
    <t>2 02 40000 00 0000 150</t>
  </si>
  <si>
    <t>1.    Субсидии юридическим лицам на возмещение недополученных доходов в связи с оказанием услуг муниципальных бань.</t>
  </si>
  <si>
    <t>Приложение 8</t>
  </si>
  <si>
    <t>Случаи предоставления субсидии юридическим лицам (за исключением субсидий государственным (муниципальным) учреждениям),  индивидуальным предпринимателям, а также физическим лицам – производителям товаров, работ, услуг</t>
  </si>
  <si>
    <t xml:space="preserve">Поступление доходов в бюджет городского округа п.Михайловский </t>
  </si>
  <si>
    <t xml:space="preserve">Перечень главных администраторов доходов бюджета городского округа п.Михайловский, закрепляемые за ними виды (подвиды) доходов бюджета </t>
  </si>
  <si>
    <t xml:space="preserve">Перечень главных администраторов источников финансирования дефицита бюджета городского округа п.Михайловский, закрепляемые за ними коды классификации источников финансирования дефицита бюджета  </t>
  </si>
  <si>
    <t>НОРМАТИВЫ РАСПРЕДЕЛЕНИЯ ДОХОДОВ ОТ НАЛОГОВ, СБОРОВ И ИНЫХ ПОСТУПЛЕНИЙ В БЮДЖЕТ ГОРОДСКОГО ОКРУГА п.МИХАЙЛОВСКИЙ САРАТОВСКОЙ ОБЛАСТИ НА 2019 ГОД И НА ПЛАНОВЫЙ ПЕРИОД 2020 И 2021 ГОДОВ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</si>
  <si>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</si>
  <si>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</si>
  <si>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</si>
  <si>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</si>
  <si>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</si>
  <si>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</si>
  <si>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</si>
  <si>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</si>
  <si>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</si>
  <si>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</si>
  <si>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</si>
  <si>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 xml:space="preserve">Финансовое управление администрации ЗАТО Михайловский Саратовской области 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</si>
  <si>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</si>
  <si>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</si>
  <si>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</si>
  <si>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</si>
  <si>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</si>
  <si>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</si>
  <si>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</si>
  <si>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</si>
  <si>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</si>
  <si>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</si>
  <si>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</si>
  <si>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</si>
  <si>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</si>
  <si>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</si>
  <si>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</si>
  <si>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</si>
  <si>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</si>
  <si>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</si>
  <si>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</si>
  <si>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</si>
  <si>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</si>
  <si>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</si>
  <si>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</si>
  <si>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</si>
  <si>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</si>
  <si>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</si>
  <si>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</si>
  <si>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</si>
  <si>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</si>
  <si>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</si>
  <si>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</si>
  <si>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</si>
  <si>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</si>
  <si>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</si>
  <si>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</si>
  <si>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</si>
  <si>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</si>
  <si>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</si>
  <si>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</si>
  <si>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</si>
  <si>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</si>
  <si>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</si>
  <si>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</si>
  <si>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</si>
  <si>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</si>
  <si>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</si>
  <si>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</si>
  <si>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</si>
  <si>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</si>
  <si>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</si>
  <si>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</si>
  <si>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</si>
  <si>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</si>
  <si>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 xml:space="preserve">Ведомственная структура расходов бюджета городского округа п.Михайловский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</si>
  <si>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п.Михайловский на 2019 год и на плановый период 2020 и 2021 годов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</si>
  <si>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</si>
  <si>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2 02 49999 04 0020 150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</si>
  <si>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</si>
  <si>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</si>
  <si>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</si>
  <si>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</si>
  <si>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</si>
  <si>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от 24 января 2019 года №186</t>
  </si>
  <si>
    <t>2 02 19999 04 0000 150</t>
  </si>
  <si>
    <t>Дотации в целях обеспечения сбалансированности бюджета городского округа Михайловский</t>
  </si>
  <si>
    <t>от  24 января 2019 года №186</t>
  </si>
  <si>
    <t>Приложение 9</t>
  </si>
  <si>
    <t>от  20 декабря 2018 года №177</t>
  </si>
  <si>
    <t>Источники внутреннего финансирования дефицита бюджета городского округа п.Михайловский  на 2019 год и на плановый период 2020 и 2021 годов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</si>
  <si>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</si>
  <si>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</si>
  <si>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</si>
  <si>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</si>
  <si>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</si>
  <si>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</si>
  <si>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</si>
  <si>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</si>
  <si>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</si>
  <si>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</si>
  <si>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</si>
  <si>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</si>
  <si>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</si>
  <si>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</si>
  <si>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</si>
  <si>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</si>
  <si>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</si>
  <si>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</si>
  <si>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</si>
  <si>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</si>
  <si>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</si>
  <si>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</si>
  <si>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</si>
  <si>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</si>
  <si>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</si>
  <si>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</si>
  <si>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</si>
  <si>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</si>
  <si>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</si>
  <si>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</si>
  <si>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</si>
  <si>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</si>
  <si>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</si>
  <si>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</si>
  <si>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</si>
  <si>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от 21 февраля 2019 года №191</t>
  </si>
  <si>
    <t>2 08 04000 04 0000 150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</si>
  <si>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</si>
  <si>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3500000000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</si>
  <si>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</si>
  <si>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3500100000</t>
  </si>
  <si>
    <t>35001Z0000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</si>
  <si>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</si>
  <si>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3500200000</t>
  </si>
  <si>
    <t>35002Z0000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</si>
  <si>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</si>
  <si>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1100300000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</si>
  <si>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</si>
  <si>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11003S2110</t>
  </si>
  <si>
    <t>от 28 марта 2019 года №199</t>
  </si>
  <si>
    <t>2 02 25555 04 0000 150</t>
  </si>
  <si>
    <t>Субсидии бюджетам городских округов на поддержку муниципальных программ формирования современной городской среды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</si>
  <si>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</si>
  <si>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0900600000</t>
  </si>
  <si>
    <t>09006Z0000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</si>
  <si>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</si>
  <si>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350F200000</t>
  </si>
  <si>
    <t>Реализация программ формирования современной городской среды</t>
  </si>
  <si>
    <t>350F255550</t>
  </si>
  <si>
    <t>Реализация программ формирования современной городской среды (за счет средств местного бюджета)</t>
  </si>
  <si>
    <t>350F255554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</si>
</sst>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0" fillId="0" borderId="0"/>
    <xf numFmtId="0" fontId="31" fillId="0" borderId="0"/>
    <xf numFmtId="9" fontId="44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0" fontId="28" fillId="0" borderId="0" xfId="1" applyFont="1" applyFill="1"/>
    <xf numFmtId="0" fontId="29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8" fillId="0" borderId="0" xfId="1" applyFont="1"/>
    <xf numFmtId="164" fontId="18" fillId="0" borderId="0" xfId="1" applyNumberFormat="1"/>
    <xf numFmtId="0" fontId="18" fillId="2" borderId="0" xfId="1" applyFill="1"/>
    <xf numFmtId="164" fontId="18" fillId="0" borderId="0" xfId="1" applyNumberFormat="1" applyFill="1"/>
    <xf numFmtId="165" fontId="28" fillId="0" borderId="0" xfId="1" applyNumberFormat="1" applyFont="1" applyFill="1"/>
    <xf numFmtId="0" fontId="18" fillId="0" borderId="0" xfId="1" applyFill="1" applyBorder="1"/>
    <xf numFmtId="49" fontId="26" fillId="0" borderId="0" xfId="1" applyNumberFormat="1" applyFont="1" applyFill="1" applyBorder="1" applyAlignment="1">
      <alignment horizontal="center"/>
    </xf>
    <xf numFmtId="164" fontId="29" fillId="0" borderId="0" xfId="1" applyNumberFormat="1" applyFont="1"/>
    <xf numFmtId="0" fontId="34" fillId="0" borderId="0" xfId="0" applyFont="1" applyAlignment="1"/>
    <xf numFmtId="0" fontId="12" fillId="0" borderId="0" xfId="0" applyFont="1"/>
    <xf numFmtId="0" fontId="35" fillId="0" borderId="0" xfId="11" applyFont="1" applyBorder="1"/>
    <xf numFmtId="0" fontId="36" fillId="0" borderId="0" xfId="11" applyFont="1"/>
    <xf numFmtId="0" fontId="35" fillId="0" borderId="0" xfId="11" applyFont="1" applyBorder="1" applyAlignment="1">
      <alignment wrapText="1"/>
    </xf>
    <xf numFmtId="0" fontId="36" fillId="0" borderId="0" xfId="11" applyFont="1" applyAlignment="1">
      <alignment wrapText="1"/>
    </xf>
    <xf numFmtId="49" fontId="35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35" fillId="0" borderId="0" xfId="11" applyFont="1" applyFill="1" applyBorder="1"/>
    <xf numFmtId="49" fontId="35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left" wrapText="1"/>
    </xf>
    <xf numFmtId="49" fontId="35" fillId="0" borderId="2" xfId="11" applyNumberFormat="1" applyFont="1" applyBorder="1" applyAlignment="1">
      <alignment horizontal="left" wrapText="1"/>
    </xf>
    <xf numFmtId="166" fontId="35" fillId="0" borderId="2" xfId="11" applyNumberFormat="1" applyFont="1" applyBorder="1" applyAlignment="1">
      <alignment horizontal="left" vertical="top" wrapText="1"/>
    </xf>
    <xf numFmtId="0" fontId="35" fillId="0" borderId="2" xfId="11" applyFont="1" applyFill="1" applyBorder="1" applyAlignment="1">
      <alignment horizontal="left" wrapText="1"/>
    </xf>
    <xf numFmtId="49" fontId="37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37" fillId="0" borderId="2" xfId="11" applyNumberFormat="1" applyFont="1" applyBorder="1" applyAlignment="1">
      <alignment horizontal="center"/>
    </xf>
    <xf numFmtId="0" fontId="35" fillId="0" borderId="2" xfId="11" applyNumberFormat="1" applyFont="1" applyFill="1" applyBorder="1" applyAlignment="1">
      <alignment horizontal="left" vertical="center" wrapText="1"/>
    </xf>
    <xf numFmtId="49" fontId="35" fillId="0" borderId="2" xfId="11" applyNumberFormat="1" applyFont="1" applyBorder="1" applyAlignment="1">
      <alignment horizontal="left"/>
    </xf>
    <xf numFmtId="0" fontId="37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24" fillId="0" borderId="2" xfId="11" applyFont="1" applyBorder="1" applyAlignment="1">
      <alignment horizontal="center" wrapText="1"/>
    </xf>
    <xf numFmtId="0" fontId="37" fillId="0" borderId="0" xfId="11" applyFont="1" applyBorder="1" applyAlignment="1">
      <alignment horizontal="left" wrapText="1"/>
    </xf>
    <xf numFmtId="49" fontId="38" fillId="0" borderId="2" xfId="11" applyNumberFormat="1" applyFont="1" applyBorder="1" applyAlignment="1">
      <alignment horizontal="center"/>
    </xf>
    <xf numFmtId="0" fontId="37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35" fillId="0" borderId="2" xfId="11" applyFont="1" applyBorder="1" applyAlignment="1">
      <alignment horizontal="left"/>
    </xf>
    <xf numFmtId="0" fontId="36" fillId="0" borderId="0" xfId="11" applyFont="1" applyBorder="1"/>
    <xf numFmtId="0" fontId="36" fillId="0" borderId="0" xfId="11" applyFont="1" applyBorder="1" applyAlignment="1">
      <alignment wrapText="1"/>
    </xf>
    <xf numFmtId="4" fontId="40" fillId="0" borderId="2" xfId="1" applyNumberFormat="1" applyFont="1" applyFill="1" applyBorder="1" applyAlignment="1">
      <alignment wrapText="1"/>
    </xf>
    <xf numFmtId="4" fontId="40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0" fillId="0" borderId="2" xfId="1" applyFont="1" applyFill="1" applyBorder="1" applyAlignment="1">
      <alignment horizontal="center" wrapText="1"/>
    </xf>
    <xf numFmtId="0" fontId="41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left" wrapText="1"/>
    </xf>
    <xf numFmtId="49" fontId="40" fillId="0" borderId="2" xfId="1" applyNumberFormat="1" applyFont="1" applyFill="1" applyBorder="1" applyAlignment="1">
      <alignment horizontal="center" wrapText="1"/>
    </xf>
    <xf numFmtId="4" fontId="42" fillId="0" borderId="2" xfId="1" applyNumberFormat="1" applyFont="1" applyFill="1" applyBorder="1" applyAlignment="1">
      <alignment horizontal="center" wrapText="1"/>
    </xf>
    <xf numFmtId="0" fontId="39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4" fontId="0" fillId="0" borderId="1" xfId="0" applyNumberFormat="1" applyFill="1" applyBorder="1"/>
    <xf numFmtId="4" fontId="12" fillId="0" borderId="1" xfId="0" applyNumberFormat="1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9" fillId="0" borderId="0" xfId="1" applyFont="1" applyFill="1" applyAlignment="1">
      <alignment wrapText="1"/>
    </xf>
    <xf numFmtId="49" fontId="19" fillId="0" borderId="0" xfId="2" applyNumberFormat="1" applyFont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24" fillId="0" borderId="4" xfId="11" applyNumberFormat="1" applyFont="1" applyBorder="1" applyAlignment="1">
      <alignment horizontal="center"/>
    </xf>
    <xf numFmtId="0" fontId="16" fillId="0" borderId="4" xfId="11" applyFont="1" applyFill="1" applyBorder="1" applyAlignment="1">
      <alignment horizontal="center" wrapText="1"/>
    </xf>
    <xf numFmtId="49" fontId="35" fillId="0" borderId="4" xfId="11" applyNumberFormat="1" applyFont="1" applyBorder="1" applyAlignment="1">
      <alignment horizontal="left" vertical="top" wrapText="1"/>
    </xf>
    <xf numFmtId="0" fontId="16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6" fillId="3" borderId="0" xfId="1" applyNumberFormat="1" applyFont="1" applyFill="1" applyBorder="1" applyAlignment="1">
      <alignment horizontal="center"/>
    </xf>
    <xf numFmtId="9" fontId="18" fillId="0" borderId="0" xfId="13" applyFont="1"/>
    <xf numFmtId="49" fontId="26" fillId="4" borderId="2" xfId="1" applyNumberFormat="1" applyFont="1" applyFill="1" applyBorder="1" applyAlignment="1">
      <alignment horizontal="center"/>
    </xf>
    <xf numFmtId="164" fontId="26" fillId="4" borderId="2" xfId="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0" fontId="25" fillId="0" borderId="2" xfId="11" applyFont="1" applyFill="1" applyBorder="1" applyAlignment="1">
      <alignment horizontal="center" vertical="center" wrapText="1"/>
    </xf>
    <xf numFmtId="0" fontId="37" fillId="0" borderId="2" xfId="1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wrapText="1"/>
    </xf>
    <xf numFmtId="0" fontId="45" fillId="4" borderId="2" xfId="1" applyFont="1" applyFill="1" applyBorder="1" applyAlignment="1">
      <alignment horizontal="left" wrapText="1"/>
    </xf>
    <xf numFmtId="0" fontId="20" fillId="0" borderId="2" xfId="1" applyFont="1" applyFill="1" applyBorder="1" applyAlignment="1">
      <alignment horizontal="center"/>
    </xf>
    <xf numFmtId="0" fontId="18" fillId="0" borderId="0" xfId="1" applyFill="1" applyAlignment="1">
      <alignment horizontal="right"/>
    </xf>
    <xf numFmtId="0" fontId="24" fillId="4" borderId="2" xfId="1" applyFont="1" applyFill="1" applyBorder="1" applyAlignment="1">
      <alignment horizontal="center" vertical="center" wrapText="1"/>
    </xf>
    <xf numFmtId="49" fontId="24" fillId="4" borderId="2" xfId="1" applyNumberFormat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/>
    </xf>
    <xf numFmtId="0" fontId="16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7" fillId="4" borderId="2" xfId="1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6" fillId="4" borderId="2" xfId="1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wrapText="1"/>
    </xf>
    <xf numFmtId="9" fontId="26" fillId="4" borderId="2" xfId="13" applyFont="1" applyFill="1" applyBorder="1" applyAlignment="1">
      <alignment horizontal="center"/>
    </xf>
    <xf numFmtId="164" fontId="26" fillId="4" borderId="2" xfId="13" applyNumberFormat="1" applyFont="1" applyFill="1" applyBorder="1" applyAlignment="1">
      <alignment horizontal="center"/>
    </xf>
    <xf numFmtId="49" fontId="19" fillId="4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164" fontId="18" fillId="4" borderId="2" xfId="1" applyNumberFormat="1" applyFont="1" applyFill="1" applyBorder="1" applyAlignment="1">
      <alignment horizontal="center"/>
    </xf>
    <xf numFmtId="4" fontId="18" fillId="4" borderId="2" xfId="1" applyNumberFormat="1" applyFont="1" applyFill="1" applyBorder="1" applyAlignment="1">
      <alignment horizontal="center"/>
    </xf>
    <xf numFmtId="49" fontId="19" fillId="0" borderId="0" xfId="2" applyNumberFormat="1" applyFont="1" applyAlignment="1">
      <alignment horizontal="right" vertical="center"/>
    </xf>
    <xf numFmtId="0" fontId="46" fillId="0" borderId="0" xfId="2" applyFont="1" applyFill="1" applyAlignment="1">
      <alignment vertical="center"/>
    </xf>
    <xf numFmtId="49" fontId="47" fillId="0" borderId="0" xfId="2" applyNumberFormat="1" applyFont="1" applyAlignment="1">
      <alignment horizontal="right" vertical="center"/>
    </xf>
    <xf numFmtId="0" fontId="46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27" fillId="0" borderId="2" xfId="1" applyFont="1" applyFill="1" applyBorder="1" applyAlignment="1">
      <alignment horizontal="left" wrapText="1"/>
    </xf>
    <xf numFmtId="3" fontId="40" fillId="0" borderId="2" xfId="1" applyNumberFormat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0" fontId="48" fillId="0" borderId="2" xfId="1" applyFont="1" applyBorder="1" applyAlignment="1">
      <alignment horizontal="center" wrapText="1"/>
    </xf>
    <xf numFmtId="49" fontId="48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8" fillId="0" borderId="2" xfId="1" applyNumberFormat="1" applyFont="1" applyBorder="1" applyAlignment="1">
      <alignment horizontal="left" wrapText="1"/>
    </xf>
    <xf numFmtId="164" fontId="48" fillId="0" borderId="2" xfId="1" applyNumberFormat="1" applyFont="1" applyBorder="1" applyAlignment="1">
      <alignment horizontal="right" wrapText="1"/>
    </xf>
    <xf numFmtId="49" fontId="41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7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39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7" fillId="0" borderId="2" xfId="1" applyFont="1" applyBorder="1" applyAlignment="1">
      <alignment horizontal="center" wrapText="1"/>
    </xf>
    <xf numFmtId="49" fontId="27" fillId="0" borderId="2" xfId="1" applyNumberFormat="1" applyFont="1" applyBorder="1" applyAlignment="1">
      <alignment horizontal="left" wrapText="1"/>
    </xf>
    <xf numFmtId="164" fontId="27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8" fillId="4" borderId="2" xfId="1" applyFont="1" applyFill="1" applyBorder="1"/>
    <xf numFmtId="0" fontId="40" fillId="0" borderId="2" xfId="1" applyFont="1" applyBorder="1" applyAlignment="1">
      <alignment horizontal="center" wrapText="1"/>
    </xf>
    <xf numFmtId="49" fontId="40" fillId="0" borderId="2" xfId="1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3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center" vertic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164" fontId="19" fillId="0" borderId="0" xfId="3" applyNumberFormat="1" applyFont="1" applyFill="1" applyAlignment="1">
      <alignment horizontal="right" wrapText="1"/>
    </xf>
    <xf numFmtId="0" fontId="43" fillId="0" borderId="3" xfId="11" applyFont="1" applyBorder="1" applyAlignment="1">
      <alignment horizontal="center" wrapText="1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19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/>
    <xf numFmtId="4" fontId="19" fillId="4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43" fillId="0" borderId="0" xfId="11" applyFont="1" applyBorder="1" applyAlignment="1">
      <alignment horizontal="center" wrapText="1"/>
    </xf>
    <xf numFmtId="0" fontId="40" fillId="0" borderId="2" xfId="1" applyFont="1" applyFill="1" applyBorder="1" applyAlignment="1">
      <alignment horizontal="center" vertical="center" wrapText="1"/>
    </xf>
    <xf numFmtId="4" fontId="40" fillId="0" borderId="2" xfId="1" applyNumberFormat="1" applyFont="1" applyFill="1" applyBorder="1" applyAlignment="1">
      <alignment horizontal="center" vertical="center" wrapText="1"/>
    </xf>
    <xf numFmtId="0" fontId="39" fillId="0" borderId="0" xfId="1" applyFont="1" applyFill="1" applyAlignment="1">
      <alignment horizontal="center" wrapText="1"/>
    </xf>
    <xf numFmtId="4" fontId="40" fillId="0" borderId="2" xfId="1" applyNumberFormat="1" applyFont="1" applyBorder="1" applyAlignment="1">
      <alignment horizontal="center" wrapText="1"/>
    </xf>
    <xf numFmtId="0" fontId="39" fillId="0" borderId="0" xfId="1" applyFont="1" applyAlignment="1">
      <alignment horizontal="center" wrapText="1"/>
    </xf>
    <xf numFmtId="0" fontId="40" fillId="0" borderId="2" xfId="1" applyFont="1" applyBorder="1" applyAlignment="1">
      <alignment horizontal="center" wrapText="1"/>
    </xf>
    <xf numFmtId="49" fontId="40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  <xf numFmtId="0" fontId="26" fillId="0" borderId="0" xfId="2" applyFont="1" applyAlignment="1">
      <alignment horizontal="center" vertical="center" wrapText="1"/>
    </xf>
    <xf numFmtId="0" fontId="47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67"/>
  <sheetViews>
    <sheetView tabSelected="1" view="pageBreakPreview" topLeftCell="A5" zoomScaleSheetLayoutView="100" workbookViewId="0">
      <selection activeCell="A6" sqref="A6:H6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9" max="9" width="9.140625" customWidth="1"/>
    <col min="10" max="10" width="14.7109375" customWidth="1"/>
  </cols>
  <sheetData>
    <row r="1" spans="1:10" ht="15.75" hidden="1" x14ac:dyDescent="0.25">
      <c r="A1" s="184" t="s">
        <v>618</v>
      </c>
      <c r="B1" s="184"/>
      <c r="C1" s="184"/>
      <c r="D1" s="184"/>
      <c r="E1" s="184"/>
      <c r="F1" s="184"/>
      <c r="G1" s="184"/>
      <c r="H1" s="184"/>
      <c r="I1" s="6"/>
      <c r="J1" s="6"/>
    </row>
    <row r="2" spans="1:10" ht="15.75" hidden="1" x14ac:dyDescent="0.25">
      <c r="A2" s="185" t="s">
        <v>689</v>
      </c>
      <c r="B2" s="185"/>
      <c r="C2" s="185"/>
      <c r="D2" s="185"/>
      <c r="E2" s="185"/>
      <c r="F2" s="185"/>
      <c r="G2" s="185"/>
      <c r="H2" s="185"/>
      <c r="I2" s="6"/>
      <c r="J2" s="6"/>
    </row>
    <row r="3" spans="1:10" ht="15.75" hidden="1" x14ac:dyDescent="0.25">
      <c r="A3" s="179" t="s">
        <v>870</v>
      </c>
      <c r="B3" s="179"/>
      <c r="C3" s="179"/>
      <c r="D3" s="179"/>
      <c r="E3" s="179"/>
      <c r="F3" s="179"/>
      <c r="G3" s="179"/>
      <c r="H3" s="179"/>
      <c r="I3" s="6"/>
      <c r="J3" s="6"/>
    </row>
    <row r="4" spans="1:10" ht="15.75" hidden="1" x14ac:dyDescent="0.25">
      <c r="A4" s="186"/>
      <c r="B4" s="186"/>
      <c r="C4" s="186"/>
      <c r="D4" s="186"/>
      <c r="E4" s="186"/>
      <c r="F4" s="186"/>
      <c r="G4" s="162"/>
      <c r="H4" s="162"/>
      <c r="I4" s="6"/>
      <c r="J4" s="6"/>
    </row>
    <row r="5" spans="1:10" ht="15.75" x14ac:dyDescent="0.25">
      <c r="A5" s="184" t="s">
        <v>618</v>
      </c>
      <c r="B5" s="184"/>
      <c r="C5" s="184"/>
      <c r="D5" s="184"/>
      <c r="E5" s="184"/>
      <c r="F5" s="184"/>
      <c r="G5" s="184"/>
      <c r="H5" s="184"/>
      <c r="I5" s="6"/>
      <c r="J5" s="6"/>
    </row>
    <row r="6" spans="1:10" ht="15.75" x14ac:dyDescent="0.25">
      <c r="A6" s="185" t="s">
        <v>689</v>
      </c>
      <c r="B6" s="185"/>
      <c r="C6" s="185"/>
      <c r="D6" s="185"/>
      <c r="E6" s="185"/>
      <c r="F6" s="185"/>
      <c r="G6" s="185"/>
      <c r="H6" s="185"/>
      <c r="I6" s="6"/>
      <c r="J6" s="6"/>
    </row>
    <row r="7" spans="1:10" ht="15.75" x14ac:dyDescent="0.25">
      <c r="A7" s="179" t="s">
        <v>813</v>
      </c>
      <c r="B7" s="179"/>
      <c r="C7" s="179"/>
      <c r="D7" s="179"/>
      <c r="E7" s="179"/>
      <c r="F7" s="179"/>
      <c r="G7" s="179"/>
      <c r="H7" s="179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80" t="s">
        <v>736</v>
      </c>
      <c r="B13" s="180"/>
      <c r="C13" s="180"/>
      <c r="D13" s="180"/>
      <c r="E13" s="180"/>
      <c r="F13" s="180"/>
      <c r="G13" s="8"/>
      <c r="H13" s="8"/>
      <c r="I13" s="8"/>
      <c r="J13" s="8"/>
    </row>
    <row r="14" spans="1:10" s="51" customFormat="1" ht="19.5" x14ac:dyDescent="0.35">
      <c r="A14" s="180" t="s">
        <v>690</v>
      </c>
      <c r="B14" s="180"/>
      <c r="C14" s="180"/>
      <c r="D14" s="180"/>
      <c r="E14" s="180"/>
      <c r="F14" s="180"/>
      <c r="G14" s="50"/>
      <c r="H14" s="50"/>
      <c r="I14" s="50"/>
      <c r="J14" s="5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81" t="s">
        <v>504</v>
      </c>
      <c r="B16" s="181"/>
      <c r="C16" s="181"/>
      <c r="D16" s="181"/>
      <c r="E16" s="181"/>
      <c r="F16" s="181"/>
      <c r="G16" s="6"/>
      <c r="H16" s="6"/>
      <c r="I16" s="6"/>
      <c r="J16" s="6"/>
    </row>
    <row r="17" spans="1:8" ht="11.25" customHeight="1" x14ac:dyDescent="0.25">
      <c r="A17" s="178" t="s">
        <v>4</v>
      </c>
      <c r="B17" s="182"/>
      <c r="C17" s="178" t="s">
        <v>5</v>
      </c>
      <c r="D17" s="183" t="s">
        <v>0</v>
      </c>
      <c r="E17" s="183"/>
      <c r="F17" s="183"/>
    </row>
    <row r="18" spans="1:8" x14ac:dyDescent="0.25">
      <c r="A18" s="182"/>
      <c r="B18" s="182"/>
      <c r="C18" s="182"/>
      <c r="D18" s="183"/>
      <c r="E18" s="183"/>
      <c r="F18" s="183"/>
    </row>
    <row r="19" spans="1:8" ht="15.75" x14ac:dyDescent="0.25">
      <c r="A19" s="182"/>
      <c r="B19" s="182"/>
      <c r="C19" s="182"/>
      <c r="D19" s="164" t="s">
        <v>1</v>
      </c>
      <c r="E19" s="15" t="s">
        <v>2</v>
      </c>
      <c r="F19" s="15" t="s">
        <v>623</v>
      </c>
    </row>
    <row r="20" spans="1:8" ht="15.75" x14ac:dyDescent="0.25">
      <c r="A20" s="178">
        <v>1</v>
      </c>
      <c r="B20" s="178"/>
      <c r="C20" s="163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77" t="s">
        <v>3</v>
      </c>
      <c r="B21" s="177"/>
      <c r="C21" s="17" t="s">
        <v>6</v>
      </c>
      <c r="D21" s="18">
        <f>D22+D23+D24+D25+D26+D27+D29+D28</f>
        <v>14042.2</v>
      </c>
      <c r="E21" s="18">
        <f>E22+E23+E24+E25+E26+E27+E29+E28</f>
        <v>14678.2</v>
      </c>
      <c r="F21" s="18">
        <f>F22+F23+F24+F25+F26+F27+F29+F28</f>
        <v>21870.100000000002</v>
      </c>
    </row>
    <row r="22" spans="1:8" ht="19.5" customHeight="1" x14ac:dyDescent="0.25">
      <c r="A22" s="171" t="s">
        <v>7</v>
      </c>
      <c r="B22" s="171"/>
      <c r="C22" s="10" t="s">
        <v>8</v>
      </c>
      <c r="D22" s="11">
        <f>10145-500</f>
        <v>9645</v>
      </c>
      <c r="E22" s="11">
        <v>10489.9</v>
      </c>
      <c r="F22" s="11">
        <f>10878.1</f>
        <v>10878.1</v>
      </c>
    </row>
    <row r="23" spans="1:8" ht="41.25" customHeight="1" x14ac:dyDescent="0.25">
      <c r="A23" s="171" t="s">
        <v>9</v>
      </c>
      <c r="B23" s="171"/>
      <c r="C23" s="19" t="s">
        <v>10</v>
      </c>
      <c r="D23" s="11">
        <v>1826.1</v>
      </c>
      <c r="E23" s="11">
        <v>1888.2</v>
      </c>
      <c r="F23" s="11">
        <v>1958.1</v>
      </c>
    </row>
    <row r="24" spans="1:8" ht="21" customHeight="1" x14ac:dyDescent="0.25">
      <c r="A24" s="171" t="s">
        <v>11</v>
      </c>
      <c r="B24" s="171"/>
      <c r="C24" s="10" t="s">
        <v>12</v>
      </c>
      <c r="D24" s="11">
        <v>306</v>
      </c>
      <c r="E24" s="11">
        <v>457</v>
      </c>
      <c r="F24" s="11">
        <v>457</v>
      </c>
    </row>
    <row r="25" spans="1:8" ht="22.5" customHeight="1" x14ac:dyDescent="0.25">
      <c r="A25" s="171" t="s">
        <v>13</v>
      </c>
      <c r="B25" s="171"/>
      <c r="C25" s="10" t="s">
        <v>14</v>
      </c>
      <c r="D25" s="11">
        <v>950</v>
      </c>
      <c r="E25" s="11">
        <v>502</v>
      </c>
      <c r="F25" s="11">
        <v>505</v>
      </c>
    </row>
    <row r="26" spans="1:8" ht="41.25" customHeight="1" x14ac:dyDescent="0.25">
      <c r="A26" s="171" t="s">
        <v>15</v>
      </c>
      <c r="B26" s="171"/>
      <c r="C26" s="19" t="s">
        <v>16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71" t="s">
        <v>17</v>
      </c>
      <c r="B27" s="171"/>
      <c r="C27" s="19" t="s">
        <v>18</v>
      </c>
      <c r="D27" s="11">
        <v>192.5</v>
      </c>
      <c r="E27" s="11">
        <v>203.5</v>
      </c>
      <c r="F27" s="11">
        <v>203.5</v>
      </c>
    </row>
    <row r="28" spans="1:8" ht="29.25" customHeight="1" x14ac:dyDescent="0.25">
      <c r="A28" s="171" t="s">
        <v>43</v>
      </c>
      <c r="B28" s="171"/>
      <c r="C28" s="19" t="s">
        <v>509</v>
      </c>
      <c r="D28" s="11"/>
      <c r="E28" s="11"/>
      <c r="F28" s="11">
        <v>6725.8</v>
      </c>
      <c r="H28" s="19"/>
    </row>
    <row r="29" spans="1:8" ht="18" customHeight="1" x14ac:dyDescent="0.25">
      <c r="A29" s="171" t="s">
        <v>19</v>
      </c>
      <c r="B29" s="171"/>
      <c r="C29" s="10" t="s">
        <v>20</v>
      </c>
      <c r="D29" s="11">
        <v>151</v>
      </c>
      <c r="E29" s="11">
        <v>161</v>
      </c>
      <c r="F29" s="11">
        <v>161</v>
      </c>
    </row>
    <row r="30" spans="1:8" ht="20.25" customHeight="1" x14ac:dyDescent="0.25">
      <c r="A30" s="177" t="s">
        <v>21</v>
      </c>
      <c r="B30" s="177"/>
      <c r="C30" s="20" t="s">
        <v>22</v>
      </c>
      <c r="D30" s="13">
        <f>D31</f>
        <v>81517.7</v>
      </c>
      <c r="E30" s="13">
        <f t="shared" ref="E30:F30" si="0">E31</f>
        <v>71181.700000000012</v>
      </c>
      <c r="F30" s="13">
        <f t="shared" si="0"/>
        <v>50012</v>
      </c>
    </row>
    <row r="31" spans="1:8" ht="54.75" customHeight="1" x14ac:dyDescent="0.25">
      <c r="A31" s="171" t="s">
        <v>23</v>
      </c>
      <c r="B31" s="171"/>
      <c r="C31" s="19" t="s">
        <v>24</v>
      </c>
      <c r="D31" s="12">
        <f>D32+D39+D43+D62</f>
        <v>81517.7</v>
      </c>
      <c r="E31" s="12">
        <f>E32+E39+E43</f>
        <v>71181.700000000012</v>
      </c>
      <c r="F31" s="12">
        <f t="shared" ref="F31" si="1">F32+F39+F43</f>
        <v>50012</v>
      </c>
    </row>
    <row r="32" spans="1:8" ht="33" customHeight="1" x14ac:dyDescent="0.25">
      <c r="A32" s="170" t="s">
        <v>698</v>
      </c>
      <c r="B32" s="170"/>
      <c r="C32" s="21" t="s">
        <v>25</v>
      </c>
      <c r="D32" s="93">
        <f>D34+D35+D37+D38</f>
        <v>48941.200000000004</v>
      </c>
      <c r="E32" s="93">
        <f t="shared" ref="E32:F32" si="2">E34+E35+E37</f>
        <v>42940.800000000003</v>
      </c>
      <c r="F32" s="93">
        <f t="shared" si="2"/>
        <v>20446.899999999998</v>
      </c>
    </row>
    <row r="33" spans="1:9" ht="31.5" hidden="1" customHeight="1" x14ac:dyDescent="0.25">
      <c r="A33" s="171"/>
      <c r="B33" s="171"/>
      <c r="C33" s="19"/>
      <c r="D33" s="12"/>
      <c r="E33" s="12"/>
      <c r="F33" s="12"/>
    </row>
    <row r="34" spans="1:9" ht="39" customHeight="1" x14ac:dyDescent="0.25">
      <c r="A34" s="171" t="s">
        <v>699</v>
      </c>
      <c r="B34" s="171"/>
      <c r="C34" s="19" t="s">
        <v>624</v>
      </c>
      <c r="D34" s="92">
        <v>123.3</v>
      </c>
      <c r="E34" s="92">
        <v>128.5</v>
      </c>
      <c r="F34" s="92">
        <v>131.80000000000001</v>
      </c>
    </row>
    <row r="35" spans="1:9" ht="51.75" x14ac:dyDescent="0.25">
      <c r="A35" s="171" t="s">
        <v>700</v>
      </c>
      <c r="B35" s="171"/>
      <c r="C35" s="19" t="s">
        <v>625</v>
      </c>
      <c r="D35" s="92">
        <v>21361.5</v>
      </c>
      <c r="E35" s="92">
        <v>20939.3</v>
      </c>
      <c r="F35" s="92">
        <v>20315.099999999999</v>
      </c>
    </row>
    <row r="36" spans="1:9" hidden="1" x14ac:dyDescent="0.25">
      <c r="A36" s="171"/>
      <c r="B36" s="171"/>
      <c r="C36" s="19"/>
      <c r="D36" s="92"/>
      <c r="E36" s="92"/>
      <c r="F36" s="92"/>
    </row>
    <row r="37" spans="1:9" ht="33.75" customHeight="1" x14ac:dyDescent="0.25">
      <c r="A37" s="176" t="s">
        <v>815</v>
      </c>
      <c r="B37" s="176"/>
      <c r="C37" s="19" t="s">
        <v>816</v>
      </c>
      <c r="D37" s="92">
        <v>24489</v>
      </c>
      <c r="E37" s="92">
        <v>21873</v>
      </c>
      <c r="F37" s="92">
        <v>0</v>
      </c>
      <c r="I37" s="94"/>
    </row>
    <row r="38" spans="1:9" ht="46.5" customHeight="1" x14ac:dyDescent="0.25">
      <c r="A38" s="171" t="s">
        <v>701</v>
      </c>
      <c r="B38" s="171"/>
      <c r="C38" s="19" t="s">
        <v>626</v>
      </c>
      <c r="D38" s="92">
        <v>2967.4</v>
      </c>
      <c r="E38" s="92"/>
      <c r="F38" s="92"/>
      <c r="I38" s="94"/>
    </row>
    <row r="39" spans="1:9" ht="39" x14ac:dyDescent="0.25">
      <c r="A39" s="170" t="s">
        <v>702</v>
      </c>
      <c r="B39" s="170"/>
      <c r="C39" s="21" t="s">
        <v>26</v>
      </c>
      <c r="D39" s="93">
        <f>D40+D41+D42</f>
        <v>2840.2</v>
      </c>
      <c r="E39" s="93">
        <f>E41</f>
        <v>846</v>
      </c>
      <c r="F39" s="93">
        <f>F41</f>
        <v>887</v>
      </c>
      <c r="I39" s="94"/>
    </row>
    <row r="40" spans="1:9" ht="51.75" x14ac:dyDescent="0.25">
      <c r="A40" s="175" t="s">
        <v>703</v>
      </c>
      <c r="B40" s="175"/>
      <c r="C40" s="22" t="s">
        <v>627</v>
      </c>
      <c r="D40" s="92">
        <v>1458.2</v>
      </c>
      <c r="E40" s="92"/>
      <c r="F40" s="92"/>
      <c r="I40" s="95"/>
    </row>
    <row r="41" spans="1:9" ht="51.75" x14ac:dyDescent="0.25">
      <c r="A41" s="175" t="s">
        <v>725</v>
      </c>
      <c r="B41" s="175"/>
      <c r="C41" s="22" t="s">
        <v>628</v>
      </c>
      <c r="D41" s="92">
        <v>778</v>
      </c>
      <c r="E41" s="92">
        <v>846</v>
      </c>
      <c r="F41" s="92">
        <v>887</v>
      </c>
      <c r="I41" s="96"/>
    </row>
    <row r="42" spans="1:9" ht="39" x14ac:dyDescent="0.25">
      <c r="A42" s="175" t="s">
        <v>871</v>
      </c>
      <c r="B42" s="175"/>
      <c r="C42" s="169" t="s">
        <v>872</v>
      </c>
      <c r="D42" s="92">
        <v>604</v>
      </c>
      <c r="E42" s="92"/>
      <c r="F42" s="92"/>
      <c r="I42" s="96"/>
    </row>
    <row r="43" spans="1:9" ht="26.25" x14ac:dyDescent="0.25">
      <c r="A43" s="170" t="s">
        <v>704</v>
      </c>
      <c r="B43" s="170"/>
      <c r="C43" s="21" t="s">
        <v>27</v>
      </c>
      <c r="D43" s="93">
        <f>D44+D61</f>
        <v>26696.299999999996</v>
      </c>
      <c r="E43" s="93">
        <f>E44+E61</f>
        <v>27394.900000000005</v>
      </c>
      <c r="F43" s="93">
        <f t="shared" ref="F43" si="3">F44+F61</f>
        <v>28678.1</v>
      </c>
      <c r="I43" s="95"/>
    </row>
    <row r="44" spans="1:9" ht="39" x14ac:dyDescent="0.25">
      <c r="A44" s="171" t="s">
        <v>705</v>
      </c>
      <c r="B44" s="171"/>
      <c r="C44" s="22" t="s">
        <v>28</v>
      </c>
      <c r="D44" s="92">
        <f>D45+D46+D47+D48+D49+D50+D51+D52+D53+D54+D55+D56+D57+D58+D59+D60</f>
        <v>26613.399999999994</v>
      </c>
      <c r="E44" s="92">
        <f>E45+E46+E47+E48+E49+E50+E51+E52+E53+E54+E55+E56+E57+E58+E59+E60</f>
        <v>27312.000000000004</v>
      </c>
      <c r="F44" s="92">
        <f t="shared" ref="F44" si="4">F45+F46+F47+F48+F49+F50+F51+F52+F53+F54+F55+F56+F57+F58+F59+F60</f>
        <v>28595.199999999997</v>
      </c>
      <c r="I44" s="95"/>
    </row>
    <row r="45" spans="1:9" ht="90" x14ac:dyDescent="0.25">
      <c r="A45" s="171" t="s">
        <v>706</v>
      </c>
      <c r="B45" s="171"/>
      <c r="C45" s="22" t="s">
        <v>29</v>
      </c>
      <c r="D45" s="92">
        <v>285.7</v>
      </c>
      <c r="E45" s="92">
        <v>285.7</v>
      </c>
      <c r="F45" s="92">
        <v>285.7</v>
      </c>
      <c r="I45" s="95"/>
    </row>
    <row r="46" spans="1:9" ht="77.25" x14ac:dyDescent="0.25">
      <c r="A46" s="171" t="s">
        <v>707</v>
      </c>
      <c r="B46" s="171"/>
      <c r="C46" s="22" t="s">
        <v>30</v>
      </c>
      <c r="D46" s="92">
        <v>89</v>
      </c>
      <c r="E46" s="92">
        <v>89</v>
      </c>
      <c r="F46" s="92">
        <v>89</v>
      </c>
      <c r="I46" s="95"/>
    </row>
    <row r="47" spans="1:9" ht="179.25" x14ac:dyDescent="0.25">
      <c r="A47" s="171" t="s">
        <v>708</v>
      </c>
      <c r="B47" s="171"/>
      <c r="C47" s="22" t="s">
        <v>31</v>
      </c>
      <c r="D47" s="92">
        <v>50.7</v>
      </c>
      <c r="E47" s="92">
        <v>52.4</v>
      </c>
      <c r="F47" s="92">
        <v>54</v>
      </c>
      <c r="I47" s="95"/>
    </row>
    <row r="48" spans="1:9" ht="77.25" x14ac:dyDescent="0.25">
      <c r="A48" s="171" t="s">
        <v>709</v>
      </c>
      <c r="B48" s="171"/>
      <c r="C48" s="22" t="s">
        <v>32</v>
      </c>
      <c r="D48" s="92">
        <v>386.8</v>
      </c>
      <c r="E48" s="92">
        <v>344.9</v>
      </c>
      <c r="F48" s="92">
        <v>317.10000000000002</v>
      </c>
      <c r="I48" s="95"/>
    </row>
    <row r="49" spans="1:9" ht="129" customHeight="1" x14ac:dyDescent="0.25">
      <c r="A49" s="171" t="s">
        <v>710</v>
      </c>
      <c r="B49" s="171"/>
      <c r="C49" s="22" t="s">
        <v>629</v>
      </c>
      <c r="D49" s="92">
        <v>25</v>
      </c>
      <c r="E49" s="92">
        <v>22.9</v>
      </c>
      <c r="F49" s="92">
        <v>21</v>
      </c>
      <c r="I49" s="96"/>
    </row>
    <row r="50" spans="1:9" ht="55.5" customHeight="1" x14ac:dyDescent="0.25">
      <c r="A50" s="171" t="s">
        <v>711</v>
      </c>
      <c r="B50" s="171"/>
      <c r="C50" s="22" t="s">
        <v>34</v>
      </c>
      <c r="D50" s="92">
        <v>8858.2000000000007</v>
      </c>
      <c r="E50" s="92">
        <v>9056.1</v>
      </c>
      <c r="F50" s="92">
        <v>9571.6</v>
      </c>
      <c r="I50" s="96"/>
    </row>
    <row r="51" spans="1:9" ht="56.25" customHeight="1" x14ac:dyDescent="0.25">
      <c r="A51" s="171" t="s">
        <v>712</v>
      </c>
      <c r="B51" s="171"/>
      <c r="C51" s="22" t="s">
        <v>33</v>
      </c>
      <c r="D51" s="92">
        <v>14953.6</v>
      </c>
      <c r="E51" s="92">
        <v>15434.9</v>
      </c>
      <c r="F51" s="92">
        <v>16168.4</v>
      </c>
      <c r="I51" s="96"/>
    </row>
    <row r="52" spans="1:9" ht="150.75" customHeight="1" x14ac:dyDescent="0.25">
      <c r="A52" s="171" t="s">
        <v>713</v>
      </c>
      <c r="B52" s="171"/>
      <c r="C52" s="22" t="s">
        <v>630</v>
      </c>
      <c r="D52" s="92">
        <v>202.8</v>
      </c>
      <c r="E52" s="92">
        <v>209.7</v>
      </c>
      <c r="F52" s="92">
        <v>216.5</v>
      </c>
      <c r="I52" s="95"/>
    </row>
    <row r="53" spans="1:9" ht="79.5" customHeight="1" x14ac:dyDescent="0.25">
      <c r="A53" s="171" t="s">
        <v>714</v>
      </c>
      <c r="B53" s="171"/>
      <c r="C53" s="22" t="s">
        <v>35</v>
      </c>
      <c r="D53" s="92">
        <v>214.8</v>
      </c>
      <c r="E53" s="92">
        <v>221.7</v>
      </c>
      <c r="F53" s="92">
        <v>228.6</v>
      </c>
      <c r="I53" s="95"/>
    </row>
    <row r="54" spans="1:9" ht="77.25" x14ac:dyDescent="0.25">
      <c r="A54" s="171" t="s">
        <v>715</v>
      </c>
      <c r="B54" s="171"/>
      <c r="C54" s="22" t="s">
        <v>36</v>
      </c>
      <c r="D54" s="92">
        <v>174.8</v>
      </c>
      <c r="E54" s="92">
        <v>181.3</v>
      </c>
      <c r="F54" s="92">
        <v>188</v>
      </c>
      <c r="I54" s="95"/>
    </row>
    <row r="55" spans="1:9" ht="77.25" x14ac:dyDescent="0.25">
      <c r="A55" s="171" t="s">
        <v>716</v>
      </c>
      <c r="B55" s="171"/>
      <c r="C55" s="22" t="s">
        <v>37</v>
      </c>
      <c r="D55" s="92">
        <v>221.6</v>
      </c>
      <c r="E55" s="92">
        <v>228.5</v>
      </c>
      <c r="F55" s="92">
        <v>235.5</v>
      </c>
      <c r="I55" s="96"/>
    </row>
    <row r="56" spans="1:9" ht="102.75" x14ac:dyDescent="0.25">
      <c r="A56" s="171" t="s">
        <v>717</v>
      </c>
      <c r="B56" s="171"/>
      <c r="C56" s="22" t="s">
        <v>38</v>
      </c>
      <c r="D56" s="92">
        <v>213</v>
      </c>
      <c r="E56" s="92">
        <v>219.9</v>
      </c>
      <c r="F56" s="92">
        <v>226.8</v>
      </c>
      <c r="I56" s="96"/>
    </row>
    <row r="57" spans="1:9" ht="77.25" x14ac:dyDescent="0.25">
      <c r="A57" s="171" t="s">
        <v>718</v>
      </c>
      <c r="B57" s="171"/>
      <c r="C57" s="22" t="s">
        <v>40</v>
      </c>
      <c r="D57" s="92">
        <v>674.6</v>
      </c>
      <c r="E57" s="92">
        <v>695.3</v>
      </c>
      <c r="F57" s="92">
        <v>716.3</v>
      </c>
      <c r="I57" s="96"/>
    </row>
    <row r="58" spans="1:9" ht="77.25" x14ac:dyDescent="0.25">
      <c r="A58" s="171" t="s">
        <v>719</v>
      </c>
      <c r="B58" s="171"/>
      <c r="C58" s="22" t="s">
        <v>41</v>
      </c>
      <c r="D58" s="92">
        <v>1.3</v>
      </c>
      <c r="E58" s="92">
        <v>1.3</v>
      </c>
      <c r="F58" s="92">
        <v>1.3</v>
      </c>
      <c r="I58" s="95"/>
    </row>
    <row r="59" spans="1:9" ht="48.75" customHeight="1" x14ac:dyDescent="0.25">
      <c r="A59" s="171" t="s">
        <v>720</v>
      </c>
      <c r="B59" s="171"/>
      <c r="C59" s="22" t="s">
        <v>631</v>
      </c>
      <c r="D59" s="92">
        <v>48.7</v>
      </c>
      <c r="E59" s="92">
        <v>48.7</v>
      </c>
      <c r="F59" s="92">
        <v>48.7</v>
      </c>
      <c r="I59" s="95"/>
    </row>
    <row r="60" spans="1:9" ht="64.5" x14ac:dyDescent="0.25">
      <c r="A60" s="171" t="s">
        <v>721</v>
      </c>
      <c r="B60" s="171"/>
      <c r="C60" s="22" t="s">
        <v>39</v>
      </c>
      <c r="D60" s="92">
        <v>212.8</v>
      </c>
      <c r="E60" s="92">
        <v>219.7</v>
      </c>
      <c r="F60" s="92">
        <v>226.7</v>
      </c>
      <c r="I60" s="95"/>
    </row>
    <row r="61" spans="1:9" ht="51.75" x14ac:dyDescent="0.25">
      <c r="A61" s="171" t="s">
        <v>722</v>
      </c>
      <c r="B61" s="171"/>
      <c r="C61" s="19" t="s">
        <v>632</v>
      </c>
      <c r="D61" s="92">
        <v>82.9</v>
      </c>
      <c r="E61" s="92">
        <v>82.9</v>
      </c>
      <c r="F61" s="92">
        <v>82.9</v>
      </c>
      <c r="I61" s="95"/>
    </row>
    <row r="62" spans="1:9" ht="18" customHeight="1" x14ac:dyDescent="0.25">
      <c r="A62" s="170" t="s">
        <v>732</v>
      </c>
      <c r="B62" s="170"/>
      <c r="C62" s="21" t="s">
        <v>731</v>
      </c>
      <c r="D62" s="93">
        <f>D63</f>
        <v>3040</v>
      </c>
      <c r="E62" s="93"/>
      <c r="F62" s="93"/>
      <c r="I62" s="95"/>
    </row>
    <row r="63" spans="1:9" ht="64.5" x14ac:dyDescent="0.25">
      <c r="A63" s="171" t="s">
        <v>808</v>
      </c>
      <c r="B63" s="171"/>
      <c r="C63" s="19" t="s">
        <v>807</v>
      </c>
      <c r="D63" s="92">
        <v>3040</v>
      </c>
      <c r="E63" s="92"/>
      <c r="F63" s="92"/>
      <c r="I63" s="95"/>
    </row>
    <row r="64" spans="1:9" x14ac:dyDescent="0.25">
      <c r="A64" s="172" t="s">
        <v>42</v>
      </c>
      <c r="B64" s="172"/>
      <c r="C64" s="9"/>
      <c r="D64" s="13">
        <f>D21+D30</f>
        <v>95559.9</v>
      </c>
      <c r="E64" s="13">
        <f>E21+E30</f>
        <v>85859.900000000009</v>
      </c>
      <c r="F64" s="13">
        <f>F21+F30</f>
        <v>71882.100000000006</v>
      </c>
      <c r="I64" s="95"/>
    </row>
    <row r="65" spans="1:9" x14ac:dyDescent="0.25">
      <c r="A65" s="173"/>
      <c r="B65" s="173"/>
      <c r="C65" s="14"/>
      <c r="D65" s="14"/>
      <c r="E65" s="14"/>
      <c r="F65" s="14"/>
      <c r="I65" s="95"/>
    </row>
    <row r="66" spans="1:9" x14ac:dyDescent="0.25">
      <c r="A66" s="173"/>
      <c r="B66" s="173"/>
      <c r="C66" s="14"/>
      <c r="D66" s="14"/>
      <c r="E66" s="14"/>
      <c r="F66" s="14"/>
      <c r="I66" s="95"/>
    </row>
    <row r="67" spans="1:9" x14ac:dyDescent="0.25">
      <c r="A67" s="174"/>
      <c r="B67" s="174"/>
    </row>
  </sheetData>
  <mergeCells count="61">
    <mergeCell ref="A6:H6"/>
    <mergeCell ref="A1:H1"/>
    <mergeCell ref="A2:H2"/>
    <mergeCell ref="A3:H3"/>
    <mergeCell ref="A4:F4"/>
    <mergeCell ref="A5:H5"/>
    <mergeCell ref="A7:H7"/>
    <mergeCell ref="A13:F13"/>
    <mergeCell ref="A14:F14"/>
    <mergeCell ref="A16:F16"/>
    <mergeCell ref="A17:B19"/>
    <mergeCell ref="C17:C19"/>
    <mergeCell ref="D17:F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1"/>
  <sheetViews>
    <sheetView view="pageBreakPreview" topLeftCell="A8" zoomScaleSheetLayoutView="100" workbookViewId="0">
      <selection activeCell="B10" sqref="B10:I10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60" t="s">
        <v>503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5.75" hidden="1" x14ac:dyDescent="0.2">
      <c r="C2" s="161" t="s">
        <v>45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5.75" hidden="1" x14ac:dyDescent="0.2">
      <c r="C3" s="159" t="s">
        <v>633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5.75" hidden="1" x14ac:dyDescent="0.25">
      <c r="B4" s="184" t="s">
        <v>618</v>
      </c>
      <c r="C4" s="184"/>
      <c r="D4" s="184"/>
      <c r="E4" s="184"/>
      <c r="F4" s="184"/>
      <c r="G4" s="184"/>
      <c r="H4" s="184"/>
      <c r="I4" s="184"/>
      <c r="J4" s="99"/>
      <c r="K4" s="99"/>
      <c r="L4" s="99"/>
      <c r="M4" s="99"/>
      <c r="N4" s="99"/>
      <c r="O4" s="99"/>
    </row>
    <row r="5" spans="1:15" ht="15.75" hidden="1" x14ac:dyDescent="0.2">
      <c r="B5" s="185" t="s">
        <v>689</v>
      </c>
      <c r="C5" s="185"/>
      <c r="D5" s="185"/>
      <c r="E5" s="185"/>
      <c r="F5" s="185"/>
      <c r="G5" s="185"/>
      <c r="H5" s="185"/>
      <c r="I5" s="185"/>
      <c r="J5" s="99"/>
      <c r="K5" s="99"/>
      <c r="L5" s="99"/>
      <c r="M5" s="99"/>
      <c r="N5" s="99"/>
      <c r="O5" s="99"/>
    </row>
    <row r="6" spans="1:15" ht="15.75" hidden="1" x14ac:dyDescent="0.2">
      <c r="B6" s="179" t="s">
        <v>856</v>
      </c>
      <c r="C6" s="179"/>
      <c r="D6" s="179"/>
      <c r="E6" s="179"/>
      <c r="F6" s="179"/>
      <c r="G6" s="179"/>
      <c r="H6" s="179"/>
      <c r="I6" s="179"/>
      <c r="J6" s="99"/>
      <c r="K6" s="99"/>
      <c r="L6" s="99"/>
      <c r="M6" s="99"/>
      <c r="N6" s="99"/>
      <c r="O6" s="99"/>
    </row>
    <row r="7" spans="1:15" ht="15.75" hidden="1" x14ac:dyDescent="0.2">
      <c r="C7" s="15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ht="15.75" x14ac:dyDescent="0.25">
      <c r="B8" s="184" t="s">
        <v>583</v>
      </c>
      <c r="C8" s="184"/>
      <c r="D8" s="184"/>
      <c r="E8" s="184"/>
      <c r="F8" s="184"/>
      <c r="G8" s="184"/>
      <c r="H8" s="184"/>
      <c r="I8" s="184"/>
    </row>
    <row r="9" spans="1:15" ht="15.75" x14ac:dyDescent="0.2">
      <c r="B9" s="185" t="s">
        <v>689</v>
      </c>
      <c r="C9" s="185"/>
      <c r="D9" s="185"/>
      <c r="E9" s="185"/>
      <c r="F9" s="185"/>
      <c r="G9" s="185"/>
      <c r="H9" s="185"/>
      <c r="I9" s="185"/>
    </row>
    <row r="10" spans="1:15" ht="15.75" x14ac:dyDescent="0.2">
      <c r="B10" s="179" t="s">
        <v>813</v>
      </c>
      <c r="C10" s="179"/>
      <c r="D10" s="179"/>
      <c r="E10" s="179"/>
      <c r="F10" s="179"/>
      <c r="G10" s="179"/>
      <c r="H10" s="179"/>
      <c r="I10" s="179"/>
    </row>
    <row r="11" spans="1:15" ht="13.5" customHeight="1" x14ac:dyDescent="0.25">
      <c r="B11" s="192"/>
      <c r="C11" s="192"/>
      <c r="D11" s="192"/>
      <c r="E11" s="192"/>
      <c r="F11" s="192"/>
      <c r="G11" s="192"/>
      <c r="H11" s="192"/>
      <c r="I11" s="192"/>
    </row>
    <row r="12" spans="1:15" ht="35.25" customHeight="1" x14ac:dyDescent="0.25">
      <c r="A12" s="193" t="s">
        <v>737</v>
      </c>
      <c r="B12" s="193"/>
      <c r="C12" s="193"/>
      <c r="D12" s="52"/>
    </row>
    <row r="13" spans="1:15" ht="54" customHeight="1" x14ac:dyDescent="0.2">
      <c r="A13" s="73" t="s">
        <v>691</v>
      </c>
      <c r="B13" s="110" t="s">
        <v>582</v>
      </c>
      <c r="C13" s="109" t="s">
        <v>581</v>
      </c>
      <c r="D13" s="54"/>
    </row>
    <row r="14" spans="1:15" ht="27.75" customHeight="1" x14ac:dyDescent="0.2">
      <c r="A14" s="68" t="s">
        <v>478</v>
      </c>
      <c r="B14" s="72"/>
      <c r="C14" s="71" t="s">
        <v>751</v>
      </c>
      <c r="D14" s="52"/>
    </row>
    <row r="15" spans="1:15" ht="15.75" customHeight="1" x14ac:dyDescent="0.2">
      <c r="A15" s="58" t="s">
        <v>478</v>
      </c>
      <c r="B15" s="57" t="s">
        <v>580</v>
      </c>
      <c r="C15" s="56" t="s">
        <v>579</v>
      </c>
      <c r="D15" s="52"/>
    </row>
    <row r="16" spans="1:15" ht="15.75" customHeight="1" x14ac:dyDescent="0.2">
      <c r="A16" s="58" t="s">
        <v>478</v>
      </c>
      <c r="B16" s="57" t="s">
        <v>578</v>
      </c>
      <c r="C16" s="56" t="s">
        <v>577</v>
      </c>
      <c r="D16" s="52"/>
    </row>
    <row r="17" spans="1:4" ht="16.5" customHeight="1" x14ac:dyDescent="0.2">
      <c r="A17" s="58" t="s">
        <v>478</v>
      </c>
      <c r="B17" s="57" t="s">
        <v>547</v>
      </c>
      <c r="C17" s="63" t="s">
        <v>546</v>
      </c>
      <c r="D17" s="52"/>
    </row>
    <row r="18" spans="1:4" ht="18" customHeight="1" x14ac:dyDescent="0.2">
      <c r="A18" s="58" t="s">
        <v>478</v>
      </c>
      <c r="B18" s="57" t="s">
        <v>543</v>
      </c>
      <c r="C18" s="63" t="s">
        <v>542</v>
      </c>
      <c r="D18" s="52"/>
    </row>
    <row r="19" spans="1:4" ht="18.75" customHeight="1" x14ac:dyDescent="0.2">
      <c r="A19" s="58" t="s">
        <v>478</v>
      </c>
      <c r="B19" s="57" t="s">
        <v>576</v>
      </c>
      <c r="C19" s="56" t="s">
        <v>575</v>
      </c>
      <c r="D19" s="52"/>
    </row>
    <row r="20" spans="1:4" ht="28.5" customHeight="1" x14ac:dyDescent="0.2">
      <c r="A20" s="61" t="s">
        <v>478</v>
      </c>
      <c r="B20" s="57" t="s">
        <v>523</v>
      </c>
      <c r="C20" s="60" t="s">
        <v>522</v>
      </c>
      <c r="D20" s="59"/>
    </row>
    <row r="21" spans="1:4" ht="27" customHeight="1" x14ac:dyDescent="0.2">
      <c r="A21" s="61" t="s">
        <v>478</v>
      </c>
      <c r="B21" s="57" t="s">
        <v>521</v>
      </c>
      <c r="C21" s="60" t="s">
        <v>574</v>
      </c>
      <c r="D21" s="59"/>
    </row>
    <row r="22" spans="1:4" ht="26.25" customHeight="1" x14ac:dyDescent="0.2">
      <c r="A22" s="58" t="s">
        <v>478</v>
      </c>
      <c r="B22" s="57" t="s">
        <v>573</v>
      </c>
      <c r="C22" s="56" t="s">
        <v>572</v>
      </c>
      <c r="D22" s="52"/>
    </row>
    <row r="23" spans="1:4" ht="16.5" customHeight="1" x14ac:dyDescent="0.2">
      <c r="A23" s="58" t="s">
        <v>478</v>
      </c>
      <c r="B23" s="57" t="s">
        <v>515</v>
      </c>
      <c r="C23" s="56" t="s">
        <v>571</v>
      </c>
      <c r="D23" s="52"/>
    </row>
    <row r="24" spans="1:4" ht="14.25" customHeight="1" x14ac:dyDescent="0.2">
      <c r="A24" s="58" t="s">
        <v>478</v>
      </c>
      <c r="B24" s="57" t="s">
        <v>513</v>
      </c>
      <c r="C24" s="56" t="s">
        <v>512</v>
      </c>
      <c r="D24" s="52"/>
    </row>
    <row r="25" spans="1:4" ht="15" customHeight="1" x14ac:dyDescent="0.2">
      <c r="A25" s="58" t="s">
        <v>478</v>
      </c>
      <c r="B25" s="67" t="s">
        <v>723</v>
      </c>
      <c r="C25" s="70" t="s">
        <v>570</v>
      </c>
      <c r="D25" s="52"/>
    </row>
    <row r="26" spans="1:4" ht="41.25" customHeight="1" x14ac:dyDescent="0.2">
      <c r="A26" s="58" t="s">
        <v>478</v>
      </c>
      <c r="B26" s="67" t="s">
        <v>857</v>
      </c>
      <c r="C26" s="69" t="s">
        <v>569</v>
      </c>
      <c r="D26" s="52"/>
    </row>
    <row r="27" spans="1:4" ht="20.25" customHeight="1" x14ac:dyDescent="0.2">
      <c r="A27" s="58" t="s">
        <v>478</v>
      </c>
      <c r="B27" s="67" t="s">
        <v>568</v>
      </c>
      <c r="C27" s="69" t="s">
        <v>567</v>
      </c>
      <c r="D27" s="52"/>
    </row>
    <row r="28" spans="1:4" ht="24.75" customHeight="1" x14ac:dyDescent="0.2">
      <c r="A28" s="58" t="s">
        <v>478</v>
      </c>
      <c r="B28" s="67" t="s">
        <v>724</v>
      </c>
      <c r="C28" s="69" t="s">
        <v>566</v>
      </c>
      <c r="D28" s="52"/>
    </row>
    <row r="29" spans="1:4" ht="21.75" customHeight="1" x14ac:dyDescent="0.2">
      <c r="A29" s="68" t="s">
        <v>484</v>
      </c>
      <c r="B29" s="67"/>
      <c r="C29" s="66" t="s">
        <v>483</v>
      </c>
      <c r="D29" s="52"/>
    </row>
    <row r="30" spans="1:4" ht="23.25" customHeight="1" x14ac:dyDescent="0.2">
      <c r="A30" s="58" t="s">
        <v>484</v>
      </c>
      <c r="B30" s="57" t="s">
        <v>565</v>
      </c>
      <c r="C30" s="56" t="s">
        <v>564</v>
      </c>
      <c r="D30" s="52"/>
    </row>
    <row r="31" spans="1:4" ht="15" customHeight="1" x14ac:dyDescent="0.2">
      <c r="A31" s="58" t="s">
        <v>484</v>
      </c>
      <c r="B31" s="57" t="s">
        <v>563</v>
      </c>
      <c r="C31" s="56" t="s">
        <v>562</v>
      </c>
      <c r="D31" s="52"/>
    </row>
    <row r="32" spans="1:4" ht="24.75" customHeight="1" x14ac:dyDescent="0.2">
      <c r="A32" s="58" t="s">
        <v>484</v>
      </c>
      <c r="B32" s="57" t="s">
        <v>561</v>
      </c>
      <c r="C32" s="64" t="s">
        <v>560</v>
      </c>
      <c r="D32" s="52"/>
    </row>
    <row r="33" spans="1:4" ht="13.5" customHeight="1" x14ac:dyDescent="0.2">
      <c r="A33" s="58" t="s">
        <v>484</v>
      </c>
      <c r="B33" s="57" t="s">
        <v>559</v>
      </c>
      <c r="C33" s="56" t="s">
        <v>558</v>
      </c>
      <c r="D33" s="52"/>
    </row>
    <row r="34" spans="1:4" ht="36.75" customHeight="1" x14ac:dyDescent="0.2">
      <c r="A34" s="61" t="s">
        <v>484</v>
      </c>
      <c r="B34" s="57" t="s">
        <v>557</v>
      </c>
      <c r="C34" s="65" t="s">
        <v>556</v>
      </c>
      <c r="D34" s="59"/>
    </row>
    <row r="35" spans="1:4" ht="26.25" customHeight="1" x14ac:dyDescent="0.2">
      <c r="A35" s="58" t="s">
        <v>484</v>
      </c>
      <c r="B35" s="57" t="s">
        <v>555</v>
      </c>
      <c r="C35" s="64" t="s">
        <v>554</v>
      </c>
      <c r="D35" s="52"/>
    </row>
    <row r="36" spans="1:4" ht="24" customHeight="1" x14ac:dyDescent="0.2">
      <c r="A36" s="58" t="s">
        <v>484</v>
      </c>
      <c r="B36" s="57" t="s">
        <v>553</v>
      </c>
      <c r="C36" s="64" t="s">
        <v>552</v>
      </c>
      <c r="D36" s="52"/>
    </row>
    <row r="37" spans="1:4" ht="16.5" customHeight="1" x14ac:dyDescent="0.2">
      <c r="A37" s="58" t="s">
        <v>484</v>
      </c>
      <c r="B37" s="57" t="s">
        <v>553</v>
      </c>
      <c r="C37" s="64" t="s">
        <v>620</v>
      </c>
      <c r="D37" s="52"/>
    </row>
    <row r="38" spans="1:4" ht="27" customHeight="1" x14ac:dyDescent="0.2">
      <c r="A38" s="58" t="s">
        <v>484</v>
      </c>
      <c r="B38" s="57" t="s">
        <v>551</v>
      </c>
      <c r="C38" s="56" t="s">
        <v>550</v>
      </c>
      <c r="D38" s="52"/>
    </row>
    <row r="39" spans="1:4" ht="27" customHeight="1" x14ac:dyDescent="0.2">
      <c r="A39" s="58" t="s">
        <v>484</v>
      </c>
      <c r="B39" s="57" t="s">
        <v>549</v>
      </c>
      <c r="C39" s="56" t="s">
        <v>548</v>
      </c>
      <c r="D39" s="52"/>
    </row>
    <row r="40" spans="1:4" x14ac:dyDescent="0.2">
      <c r="A40" s="58" t="s">
        <v>484</v>
      </c>
      <c r="B40" s="57" t="s">
        <v>547</v>
      </c>
      <c r="C40" s="63" t="s">
        <v>546</v>
      </c>
      <c r="D40" s="52"/>
    </row>
    <row r="41" spans="1:4" x14ac:dyDescent="0.2">
      <c r="A41" s="58" t="s">
        <v>484</v>
      </c>
      <c r="B41" s="57" t="s">
        <v>545</v>
      </c>
      <c r="C41" s="63" t="s">
        <v>544</v>
      </c>
      <c r="D41" s="52"/>
    </row>
    <row r="42" spans="1:4" x14ac:dyDescent="0.2">
      <c r="A42" s="58" t="s">
        <v>484</v>
      </c>
      <c r="B42" s="57" t="s">
        <v>543</v>
      </c>
      <c r="C42" s="63" t="s">
        <v>542</v>
      </c>
      <c r="D42" s="52"/>
    </row>
    <row r="43" spans="1:4" ht="17.25" customHeight="1" x14ac:dyDescent="0.2">
      <c r="A43" s="58" t="s">
        <v>484</v>
      </c>
      <c r="B43" s="57" t="s">
        <v>541</v>
      </c>
      <c r="C43" s="56" t="s">
        <v>540</v>
      </c>
      <c r="D43" s="52"/>
    </row>
    <row r="44" spans="1:4" ht="36" customHeight="1" x14ac:dyDescent="0.2">
      <c r="A44" s="58" t="s">
        <v>484</v>
      </c>
      <c r="B44" s="57" t="s">
        <v>539</v>
      </c>
      <c r="C44" s="62" t="s">
        <v>538</v>
      </c>
      <c r="D44" s="52"/>
    </row>
    <row r="45" spans="1:4" ht="33" customHeight="1" x14ac:dyDescent="0.2">
      <c r="A45" s="58" t="s">
        <v>484</v>
      </c>
      <c r="B45" s="57" t="s">
        <v>537</v>
      </c>
      <c r="C45" s="62" t="s">
        <v>536</v>
      </c>
      <c r="D45" s="52"/>
    </row>
    <row r="46" spans="1:4" ht="39.75" customHeight="1" x14ac:dyDescent="0.2">
      <c r="A46" s="58" t="s">
        <v>484</v>
      </c>
      <c r="B46" s="57" t="s">
        <v>535</v>
      </c>
      <c r="C46" s="62" t="s">
        <v>534</v>
      </c>
      <c r="D46" s="52"/>
    </row>
    <row r="47" spans="1:4" ht="36" customHeight="1" x14ac:dyDescent="0.2">
      <c r="A47" s="58" t="s">
        <v>484</v>
      </c>
      <c r="B47" s="57" t="s">
        <v>533</v>
      </c>
      <c r="C47" s="62" t="s">
        <v>532</v>
      </c>
      <c r="D47" s="52"/>
    </row>
    <row r="48" spans="1:4" ht="26.25" customHeight="1" x14ac:dyDescent="0.2">
      <c r="A48" s="58" t="s">
        <v>484</v>
      </c>
      <c r="B48" s="57" t="s">
        <v>531</v>
      </c>
      <c r="C48" s="56" t="s">
        <v>530</v>
      </c>
      <c r="D48" s="52"/>
    </row>
    <row r="49" spans="1:4" ht="25.5" customHeight="1" x14ac:dyDescent="0.2">
      <c r="A49" s="58" t="s">
        <v>484</v>
      </c>
      <c r="B49" s="57" t="s">
        <v>529</v>
      </c>
      <c r="C49" s="56" t="s">
        <v>528</v>
      </c>
      <c r="D49" s="52"/>
    </row>
    <row r="50" spans="1:4" ht="15.75" customHeight="1" x14ac:dyDescent="0.2">
      <c r="A50" s="58" t="s">
        <v>484</v>
      </c>
      <c r="B50" s="57" t="s">
        <v>527</v>
      </c>
      <c r="C50" s="56" t="s">
        <v>526</v>
      </c>
      <c r="D50" s="52"/>
    </row>
    <row r="51" spans="1:4" ht="17.25" customHeight="1" x14ac:dyDescent="0.2">
      <c r="A51" s="61" t="s">
        <v>484</v>
      </c>
      <c r="B51" s="57" t="s">
        <v>525</v>
      </c>
      <c r="C51" s="60" t="s">
        <v>524</v>
      </c>
      <c r="D51" s="59"/>
    </row>
    <row r="52" spans="1:4" ht="25.5" customHeight="1" x14ac:dyDescent="0.2">
      <c r="A52" s="61" t="s">
        <v>484</v>
      </c>
      <c r="B52" s="57" t="s">
        <v>523</v>
      </c>
      <c r="C52" s="60" t="s">
        <v>522</v>
      </c>
      <c r="D52" s="59"/>
    </row>
    <row r="53" spans="1:4" ht="24.75" customHeight="1" x14ac:dyDescent="0.2">
      <c r="A53" s="61" t="s">
        <v>484</v>
      </c>
      <c r="B53" s="57" t="s">
        <v>521</v>
      </c>
      <c r="C53" s="60" t="s">
        <v>520</v>
      </c>
      <c r="D53" s="59"/>
    </row>
    <row r="54" spans="1:4" ht="24.75" customHeight="1" x14ac:dyDescent="0.2">
      <c r="A54" s="61" t="s">
        <v>484</v>
      </c>
      <c r="B54" s="57" t="s">
        <v>519</v>
      </c>
      <c r="C54" s="60" t="s">
        <v>518</v>
      </c>
      <c r="D54" s="59"/>
    </row>
    <row r="55" spans="1:4" ht="15" customHeight="1" x14ac:dyDescent="0.2">
      <c r="A55" s="58" t="s">
        <v>484</v>
      </c>
      <c r="B55" s="57" t="s">
        <v>517</v>
      </c>
      <c r="C55" s="56" t="s">
        <v>516</v>
      </c>
      <c r="D55" s="52"/>
    </row>
    <row r="56" spans="1:4" ht="13.5" customHeight="1" x14ac:dyDescent="0.2">
      <c r="A56" s="58" t="s">
        <v>484</v>
      </c>
      <c r="B56" s="57" t="s">
        <v>515</v>
      </c>
      <c r="C56" s="56" t="s">
        <v>514</v>
      </c>
      <c r="D56" s="52"/>
    </row>
    <row r="57" spans="1:4" ht="15" customHeight="1" x14ac:dyDescent="0.2">
      <c r="A57" s="100" t="s">
        <v>484</v>
      </c>
      <c r="B57" s="101" t="s">
        <v>513</v>
      </c>
      <c r="C57" s="102" t="s">
        <v>512</v>
      </c>
      <c r="D57" s="52"/>
    </row>
    <row r="58" spans="1:4" ht="12.75" customHeight="1" x14ac:dyDescent="0.2">
      <c r="A58" s="58" t="s">
        <v>484</v>
      </c>
      <c r="B58" s="103" t="s">
        <v>634</v>
      </c>
      <c r="C58" s="104" t="s">
        <v>635</v>
      </c>
      <c r="D58" s="52"/>
    </row>
    <row r="59" spans="1:4" ht="18.75" customHeight="1" x14ac:dyDescent="0.2">
      <c r="A59" s="53"/>
      <c r="B59" s="194" t="s">
        <v>511</v>
      </c>
      <c r="C59" s="194"/>
      <c r="D59" s="52"/>
    </row>
    <row r="60" spans="1:4" ht="26.25" customHeight="1" x14ac:dyDescent="0.2">
      <c r="A60" s="55"/>
      <c r="B60" s="194" t="s">
        <v>510</v>
      </c>
      <c r="C60" s="195"/>
      <c r="D60" s="54"/>
    </row>
    <row r="61" spans="1:4" x14ac:dyDescent="0.2">
      <c r="A61" s="53"/>
      <c r="B61" s="194"/>
      <c r="C61" s="194"/>
      <c r="D61" s="52"/>
    </row>
  </sheetData>
  <mergeCells count="11">
    <mergeCell ref="B10:I10"/>
    <mergeCell ref="B4:I4"/>
    <mergeCell ref="B5:I5"/>
    <mergeCell ref="B6:I6"/>
    <mergeCell ref="B8:I8"/>
    <mergeCell ref="B9:I9"/>
    <mergeCell ref="B11:I11"/>
    <mergeCell ref="A12:C12"/>
    <mergeCell ref="B59:C59"/>
    <mergeCell ref="B60:C60"/>
    <mergeCell ref="B61:C61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sqref="A1:J15"/>
    </sheetView>
  </sheetViews>
  <sheetFormatPr defaultRowHeight="12.75" x14ac:dyDescent="0.2"/>
  <cols>
    <col min="1" max="1" width="7.28515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84" t="s">
        <v>584</v>
      </c>
      <c r="D1" s="184"/>
      <c r="E1" s="184"/>
      <c r="F1" s="184"/>
      <c r="G1" s="184"/>
      <c r="H1" s="184"/>
      <c r="I1" s="184"/>
      <c r="J1" s="184"/>
    </row>
    <row r="2" spans="1:10" ht="15.75" x14ac:dyDescent="0.2">
      <c r="C2" s="185" t="s">
        <v>689</v>
      </c>
      <c r="D2" s="185"/>
      <c r="E2" s="185"/>
      <c r="F2" s="185"/>
      <c r="G2" s="185"/>
      <c r="H2" s="185"/>
      <c r="I2" s="185"/>
      <c r="J2" s="185"/>
    </row>
    <row r="3" spans="1:10" ht="15.75" x14ac:dyDescent="0.2">
      <c r="C3" s="179" t="s">
        <v>813</v>
      </c>
      <c r="D3" s="179"/>
      <c r="E3" s="179"/>
      <c r="F3" s="179"/>
      <c r="G3" s="179"/>
      <c r="H3" s="179"/>
      <c r="I3" s="179"/>
      <c r="J3" s="179"/>
    </row>
    <row r="4" spans="1:10" ht="18.75" customHeight="1" x14ac:dyDescent="0.25">
      <c r="C4" s="192"/>
      <c r="D4" s="192"/>
      <c r="E4" s="192"/>
      <c r="F4" s="192"/>
      <c r="G4" s="192"/>
      <c r="H4" s="192"/>
      <c r="I4" s="192"/>
      <c r="J4" s="192"/>
    </row>
    <row r="5" spans="1:10" ht="51" customHeight="1" x14ac:dyDescent="0.25">
      <c r="A5" s="200" t="s">
        <v>738</v>
      </c>
      <c r="B5" s="200"/>
      <c r="C5" s="200"/>
      <c r="D5" s="200"/>
    </row>
    <row r="6" spans="1:10" ht="51" customHeight="1" x14ac:dyDescent="0.2">
      <c r="A6" s="73" t="s">
        <v>691</v>
      </c>
      <c r="B6" s="111" t="s">
        <v>582</v>
      </c>
      <c r="C6" s="112" t="s">
        <v>581</v>
      </c>
      <c r="D6" s="74"/>
    </row>
    <row r="7" spans="1:10" ht="44.25" customHeight="1" x14ac:dyDescent="0.2">
      <c r="A7" s="75" t="s">
        <v>478</v>
      </c>
      <c r="B7" s="72"/>
      <c r="C7" s="76" t="s">
        <v>751</v>
      </c>
      <c r="D7" s="74"/>
    </row>
    <row r="8" spans="1:10" ht="17.25" customHeight="1" x14ac:dyDescent="0.2">
      <c r="A8" s="58" t="s">
        <v>478</v>
      </c>
      <c r="B8" s="77" t="s">
        <v>585</v>
      </c>
      <c r="C8" s="62" t="s">
        <v>586</v>
      </c>
      <c r="D8" s="52"/>
    </row>
    <row r="9" spans="1:10" ht="18" customHeight="1" x14ac:dyDescent="0.2">
      <c r="A9" s="58" t="s">
        <v>478</v>
      </c>
      <c r="B9" s="77" t="s">
        <v>587</v>
      </c>
      <c r="C9" s="62" t="s">
        <v>588</v>
      </c>
      <c r="D9" s="52"/>
    </row>
    <row r="10" spans="1:10" ht="27.75" customHeight="1" x14ac:dyDescent="0.2">
      <c r="A10" s="58" t="s">
        <v>478</v>
      </c>
      <c r="B10" s="77" t="s">
        <v>621</v>
      </c>
      <c r="C10" s="62" t="s">
        <v>692</v>
      </c>
      <c r="D10" s="52"/>
    </row>
    <row r="11" spans="1:10" ht="27.75" customHeight="1" x14ac:dyDescent="0.2">
      <c r="A11" s="58" t="s">
        <v>478</v>
      </c>
      <c r="B11" s="77" t="s">
        <v>622</v>
      </c>
      <c r="C11" s="62" t="s">
        <v>694</v>
      </c>
      <c r="D11" s="52"/>
    </row>
    <row r="12" spans="1:10" x14ac:dyDescent="0.2">
      <c r="A12" s="58" t="s">
        <v>478</v>
      </c>
      <c r="B12" s="77" t="s">
        <v>589</v>
      </c>
      <c r="C12" s="78" t="s">
        <v>590</v>
      </c>
      <c r="D12" s="52"/>
    </row>
    <row r="13" spans="1:10" ht="18.75" customHeight="1" x14ac:dyDescent="0.2">
      <c r="A13" s="58" t="s">
        <v>478</v>
      </c>
      <c r="B13" s="77" t="s">
        <v>591</v>
      </c>
      <c r="C13" s="78" t="s">
        <v>592</v>
      </c>
      <c r="D13" s="52"/>
    </row>
    <row r="14" spans="1:10" ht="30.75" customHeight="1" x14ac:dyDescent="0.2">
      <c r="A14" s="79"/>
      <c r="B14" s="194" t="s">
        <v>693</v>
      </c>
      <c r="C14" s="194"/>
      <c r="D14" s="52"/>
    </row>
    <row r="15" spans="1:10" ht="24.75" customHeight="1" x14ac:dyDescent="0.2">
      <c r="A15" s="80"/>
      <c r="B15" s="194"/>
      <c r="C15" s="195"/>
      <c r="D15" s="54"/>
    </row>
    <row r="16" spans="1:10" x14ac:dyDescent="0.2">
      <c r="A16" s="79"/>
      <c r="D16" s="52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sqref="A1:J21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3.5703125" style="23" customWidth="1"/>
    <col min="4" max="4" width="14.425781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84" t="s">
        <v>44</v>
      </c>
      <c r="D1" s="184"/>
      <c r="E1" s="184"/>
      <c r="F1" s="184"/>
      <c r="G1" s="184"/>
      <c r="H1" s="184"/>
      <c r="I1" s="184"/>
      <c r="J1" s="184"/>
    </row>
    <row r="2" spans="1:10" ht="15.75" x14ac:dyDescent="0.2">
      <c r="C2" s="185" t="s">
        <v>689</v>
      </c>
      <c r="D2" s="185"/>
      <c r="E2" s="185"/>
      <c r="F2" s="185"/>
      <c r="G2" s="185"/>
      <c r="H2" s="185"/>
      <c r="I2" s="185"/>
      <c r="J2" s="185"/>
    </row>
    <row r="3" spans="1:10" ht="15.75" x14ac:dyDescent="0.2">
      <c r="C3" s="179" t="s">
        <v>813</v>
      </c>
      <c r="D3" s="179"/>
      <c r="E3" s="179"/>
      <c r="F3" s="179"/>
      <c r="G3" s="179"/>
      <c r="H3" s="179"/>
      <c r="I3" s="179"/>
      <c r="J3" s="179"/>
    </row>
    <row r="4" spans="1:10" ht="36.75" customHeight="1" x14ac:dyDescent="0.25">
      <c r="C4" s="192"/>
      <c r="D4" s="192"/>
      <c r="E4" s="192"/>
      <c r="F4" s="192"/>
      <c r="G4" s="192"/>
      <c r="H4" s="192"/>
      <c r="I4" s="192"/>
      <c r="J4" s="192"/>
    </row>
    <row r="5" spans="1:10" x14ac:dyDescent="0.2">
      <c r="A5" s="203" t="s">
        <v>739</v>
      </c>
      <c r="B5" s="203"/>
      <c r="C5" s="203"/>
      <c r="D5" s="203"/>
    </row>
    <row r="6" spans="1:10" ht="44.25" customHeight="1" x14ac:dyDescent="0.2">
      <c r="A6" s="203"/>
      <c r="B6" s="203"/>
      <c r="C6" s="203"/>
      <c r="D6" s="203"/>
    </row>
    <row r="7" spans="1:10" ht="15.75" x14ac:dyDescent="0.25">
      <c r="A7" s="201" t="s">
        <v>594</v>
      </c>
      <c r="B7" s="81" t="s">
        <v>595</v>
      </c>
      <c r="C7" s="202" t="s">
        <v>596</v>
      </c>
      <c r="D7" s="202" t="s">
        <v>597</v>
      </c>
    </row>
    <row r="8" spans="1:10" s="83" customFormat="1" ht="63.75" customHeight="1" x14ac:dyDescent="0.2">
      <c r="A8" s="201"/>
      <c r="B8" s="82" t="s">
        <v>595</v>
      </c>
      <c r="C8" s="202"/>
      <c r="D8" s="202"/>
    </row>
    <row r="9" spans="1:10" s="83" customFormat="1" ht="15.75" x14ac:dyDescent="0.25">
      <c r="A9" s="84">
        <v>1</v>
      </c>
      <c r="B9" s="84">
        <v>2</v>
      </c>
      <c r="C9" s="84">
        <v>2</v>
      </c>
      <c r="D9" s="84">
        <v>3</v>
      </c>
    </row>
    <row r="10" spans="1:10" ht="35.25" customHeight="1" x14ac:dyDescent="0.25">
      <c r="A10" s="84" t="s">
        <v>598</v>
      </c>
      <c r="B10" s="85"/>
      <c r="C10" s="86" t="s">
        <v>599</v>
      </c>
      <c r="D10" s="84">
        <v>100</v>
      </c>
    </row>
    <row r="11" spans="1:10" ht="66" customHeight="1" x14ac:dyDescent="0.25">
      <c r="A11" s="84" t="s">
        <v>600</v>
      </c>
      <c r="B11" s="85"/>
      <c r="C11" s="86" t="s">
        <v>601</v>
      </c>
      <c r="D11" s="87" t="s">
        <v>68</v>
      </c>
    </row>
    <row r="12" spans="1:10" ht="35.25" customHeight="1" x14ac:dyDescent="0.25">
      <c r="A12" s="84" t="s">
        <v>602</v>
      </c>
      <c r="B12" s="88"/>
      <c r="C12" s="86" t="s">
        <v>603</v>
      </c>
      <c r="D12" s="87" t="s">
        <v>68</v>
      </c>
    </row>
    <row r="13" spans="1:10" ht="35.25" customHeight="1" x14ac:dyDescent="0.25">
      <c r="A13" s="84" t="s">
        <v>604</v>
      </c>
      <c r="B13" s="89"/>
      <c r="C13" s="86" t="s">
        <v>605</v>
      </c>
      <c r="D13" s="87" t="s">
        <v>68</v>
      </c>
    </row>
    <row r="14" spans="1:10" ht="35.25" customHeight="1" x14ac:dyDescent="0.25">
      <c r="A14" s="84" t="s">
        <v>606</v>
      </c>
      <c r="B14" s="89"/>
      <c r="C14" s="86" t="s">
        <v>607</v>
      </c>
      <c r="D14" s="87" t="s">
        <v>68</v>
      </c>
    </row>
    <row r="15" spans="1:10" ht="36" hidden="1" customHeight="1" x14ac:dyDescent="0.25">
      <c r="A15" s="84"/>
      <c r="B15" s="89"/>
      <c r="C15" s="86"/>
      <c r="D15" s="87"/>
    </row>
    <row r="16" spans="1:10" ht="35.25" customHeight="1" x14ac:dyDescent="0.25">
      <c r="A16" s="84" t="s">
        <v>608</v>
      </c>
      <c r="B16" s="88"/>
      <c r="C16" s="86" t="s">
        <v>609</v>
      </c>
      <c r="D16" s="87" t="s">
        <v>68</v>
      </c>
    </row>
    <row r="17" spans="1:4" ht="49.5" customHeight="1" x14ac:dyDescent="0.25">
      <c r="A17" s="84" t="s">
        <v>610</v>
      </c>
      <c r="B17" s="88"/>
      <c r="C17" s="86" t="s">
        <v>611</v>
      </c>
      <c r="D17" s="87" t="s">
        <v>68</v>
      </c>
    </row>
    <row r="18" spans="1:4" ht="61.5" customHeight="1" x14ac:dyDescent="0.25">
      <c r="A18" s="84" t="s">
        <v>612</v>
      </c>
      <c r="B18" s="88"/>
      <c r="C18" s="86" t="s">
        <v>522</v>
      </c>
      <c r="D18" s="87" t="s">
        <v>68</v>
      </c>
    </row>
    <row r="19" spans="1:4" ht="52.5" customHeight="1" x14ac:dyDescent="0.25">
      <c r="A19" s="84" t="s">
        <v>613</v>
      </c>
      <c r="B19" s="88"/>
      <c r="C19" s="86" t="s">
        <v>614</v>
      </c>
      <c r="D19" s="87" t="s">
        <v>68</v>
      </c>
    </row>
    <row r="20" spans="1:4" ht="35.25" customHeight="1" x14ac:dyDescent="0.25">
      <c r="A20" s="84" t="s">
        <v>615</v>
      </c>
      <c r="B20" s="89"/>
      <c r="C20" s="86" t="s">
        <v>571</v>
      </c>
      <c r="D20" s="87" t="s">
        <v>68</v>
      </c>
    </row>
    <row r="21" spans="1:4" ht="16.5" customHeight="1" x14ac:dyDescent="0.25">
      <c r="A21" s="84" t="s">
        <v>616</v>
      </c>
      <c r="B21" s="89"/>
      <c r="C21" s="86" t="s">
        <v>512</v>
      </c>
      <c r="D21" s="87" t="s">
        <v>68</v>
      </c>
    </row>
    <row r="22" spans="1:4" ht="20.25" hidden="1" customHeight="1" x14ac:dyDescent="0.25">
      <c r="A22" s="84"/>
      <c r="B22" s="89"/>
      <c r="C22" s="90"/>
      <c r="D22" s="87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35"/>
  <sheetViews>
    <sheetView view="pageBreakPreview" topLeftCell="A8" zoomScaleSheetLayoutView="100" workbookViewId="0">
      <selection activeCell="A4" sqref="A4:XFD7"/>
    </sheetView>
  </sheetViews>
  <sheetFormatPr defaultRowHeight="12.75" x14ac:dyDescent="0.2"/>
  <cols>
    <col min="1" max="1" width="44.85546875" style="39" customWidth="1"/>
    <col min="2" max="2" width="7.5703125" style="31" customWidth="1"/>
    <col min="3" max="3" width="8.28515625" style="31" customWidth="1"/>
    <col min="4" max="4" width="12.7109375" style="31" customWidth="1"/>
    <col min="5" max="5" width="9.85546875" style="31" customWidth="1"/>
    <col min="6" max="6" width="12.7109375" style="31" customWidth="1"/>
    <col min="7" max="7" width="13.85546875" style="40" customWidth="1"/>
    <col min="8" max="8" width="14.85546875" style="4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4" t="s">
        <v>618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5" t="s">
        <v>45</v>
      </c>
      <c r="B2" s="185"/>
      <c r="C2" s="185"/>
      <c r="D2" s="185"/>
      <c r="E2" s="185"/>
      <c r="F2" s="185"/>
      <c r="G2" s="185"/>
      <c r="H2" s="185"/>
    </row>
    <row r="3" spans="1:9" ht="15.75" hidden="1" x14ac:dyDescent="0.2">
      <c r="A3" s="179" t="s">
        <v>686</v>
      </c>
      <c r="B3" s="179"/>
      <c r="C3" s="179"/>
      <c r="D3" s="179"/>
      <c r="E3" s="179"/>
      <c r="F3" s="179"/>
      <c r="G3" s="179"/>
      <c r="H3" s="179"/>
    </row>
    <row r="4" spans="1:9" ht="16.5" hidden="1" customHeight="1" x14ac:dyDescent="0.25">
      <c r="A4" s="184" t="s">
        <v>583</v>
      </c>
      <c r="B4" s="184"/>
      <c r="C4" s="184"/>
      <c r="D4" s="184"/>
      <c r="E4" s="184"/>
      <c r="F4" s="184"/>
      <c r="G4" s="184"/>
      <c r="H4" s="184"/>
    </row>
    <row r="5" spans="1:9" ht="15" hidden="1" customHeight="1" x14ac:dyDescent="0.2">
      <c r="A5" s="185" t="s">
        <v>689</v>
      </c>
      <c r="B5" s="185"/>
      <c r="C5" s="185"/>
      <c r="D5" s="185"/>
      <c r="E5" s="185"/>
      <c r="F5" s="185"/>
      <c r="G5" s="185"/>
      <c r="H5" s="185"/>
    </row>
    <row r="6" spans="1:9" ht="20.25" hidden="1" customHeight="1" x14ac:dyDescent="0.2">
      <c r="A6" s="179" t="s">
        <v>870</v>
      </c>
      <c r="B6" s="179"/>
      <c r="C6" s="179"/>
      <c r="D6" s="179"/>
      <c r="E6" s="179"/>
      <c r="F6" s="179"/>
      <c r="G6" s="179"/>
      <c r="H6" s="179"/>
      <c r="I6" s="99"/>
    </row>
    <row r="7" spans="1:9" ht="20.25" hidden="1" customHeight="1" x14ac:dyDescent="0.2">
      <c r="A7" s="186"/>
      <c r="B7" s="186"/>
      <c r="C7" s="186"/>
      <c r="D7" s="186"/>
      <c r="E7" s="186"/>
      <c r="F7" s="186"/>
      <c r="G7" s="186"/>
      <c r="H7" s="186"/>
      <c r="I7" s="99"/>
    </row>
    <row r="8" spans="1:9" ht="20.25" customHeight="1" x14ac:dyDescent="0.25">
      <c r="A8" s="184" t="s">
        <v>617</v>
      </c>
      <c r="B8" s="184"/>
      <c r="C8" s="184"/>
      <c r="D8" s="184"/>
      <c r="E8" s="184"/>
      <c r="F8" s="184"/>
      <c r="G8" s="184"/>
      <c r="H8" s="184"/>
      <c r="I8" s="99"/>
    </row>
    <row r="9" spans="1:9" ht="20.25" customHeight="1" x14ac:dyDescent="0.2">
      <c r="A9" s="185" t="s">
        <v>689</v>
      </c>
      <c r="B9" s="185"/>
      <c r="C9" s="185"/>
      <c r="D9" s="185"/>
      <c r="E9" s="185"/>
      <c r="F9" s="185"/>
      <c r="G9" s="185"/>
      <c r="H9" s="185"/>
      <c r="I9" s="99"/>
    </row>
    <row r="10" spans="1:9" ht="19.5" customHeight="1" x14ac:dyDescent="0.2">
      <c r="A10" s="179" t="s">
        <v>813</v>
      </c>
      <c r="B10" s="179"/>
      <c r="C10" s="179"/>
      <c r="D10" s="179"/>
      <c r="E10" s="179"/>
      <c r="F10" s="179"/>
      <c r="G10" s="179"/>
      <c r="H10" s="179"/>
    </row>
    <row r="11" spans="1:9" ht="88.5" customHeight="1" x14ac:dyDescent="0.3">
      <c r="A11" s="189" t="s">
        <v>740</v>
      </c>
      <c r="B11" s="189"/>
      <c r="C11" s="189"/>
      <c r="D11" s="189"/>
      <c r="E11" s="189"/>
      <c r="F11" s="189"/>
      <c r="G11" s="189"/>
      <c r="H11" s="189"/>
    </row>
    <row r="12" spans="1:9" s="25" customFormat="1" ht="15" customHeight="1" x14ac:dyDescent="0.3">
      <c r="A12" s="24"/>
      <c r="B12" s="24"/>
      <c r="C12" s="24"/>
      <c r="D12" s="24"/>
      <c r="E12" s="24"/>
      <c r="F12" s="24"/>
      <c r="G12" s="24"/>
      <c r="H12" s="24" t="s">
        <v>46</v>
      </c>
    </row>
    <row r="13" spans="1:9" s="26" customFormat="1" ht="16.5" customHeight="1" x14ac:dyDescent="0.2">
      <c r="A13" s="190" t="s">
        <v>47</v>
      </c>
      <c r="B13" s="191" t="s">
        <v>48</v>
      </c>
      <c r="C13" s="191" t="s">
        <v>49</v>
      </c>
      <c r="D13" s="191" t="s">
        <v>50</v>
      </c>
      <c r="E13" s="191" t="s">
        <v>51</v>
      </c>
      <c r="F13" s="187" t="s">
        <v>52</v>
      </c>
      <c r="G13" s="187" t="s">
        <v>695</v>
      </c>
      <c r="H13" s="187" t="s">
        <v>696</v>
      </c>
    </row>
    <row r="14" spans="1:9" s="26" customFormat="1" ht="39.75" customHeight="1" x14ac:dyDescent="0.2">
      <c r="A14" s="190"/>
      <c r="B14" s="188"/>
      <c r="C14" s="188"/>
      <c r="D14" s="188"/>
      <c r="E14" s="188"/>
      <c r="F14" s="188"/>
      <c r="G14" s="188"/>
      <c r="H14" s="188"/>
    </row>
    <row r="15" spans="1:9" s="29" customFormat="1" ht="12" customHeight="1" x14ac:dyDescent="0.2">
      <c r="A15" s="27">
        <v>1</v>
      </c>
      <c r="B15" s="27">
        <v>2</v>
      </c>
      <c r="C15" s="27">
        <v>3</v>
      </c>
      <c r="D15" s="27">
        <v>4</v>
      </c>
      <c r="E15" s="27">
        <v>5</v>
      </c>
      <c r="F15" s="28" t="s">
        <v>53</v>
      </c>
      <c r="G15" s="115">
        <v>7</v>
      </c>
      <c r="H15" s="115">
        <v>8</v>
      </c>
    </row>
    <row r="16" spans="1:9" s="25" customFormat="1" ht="15" x14ac:dyDescent="0.25">
      <c r="A16" s="113" t="s">
        <v>54</v>
      </c>
      <c r="B16" s="107" t="s">
        <v>55</v>
      </c>
      <c r="C16" s="107" t="s">
        <v>56</v>
      </c>
      <c r="D16" s="107" t="s">
        <v>57</v>
      </c>
      <c r="E16" s="107" t="s">
        <v>58</v>
      </c>
      <c r="F16" s="108">
        <f>F17+F23+F89+F105+F111</f>
        <v>23199.5</v>
      </c>
      <c r="G16" s="108">
        <f t="shared" ref="G16:H16" si="0">G17+G23+G89+G105+G111</f>
        <v>22023.300000000003</v>
      </c>
      <c r="H16" s="108">
        <f t="shared" si="0"/>
        <v>19550.3</v>
      </c>
    </row>
    <row r="17" spans="1:8" s="25" customFormat="1" ht="39" x14ac:dyDescent="0.25">
      <c r="A17" s="113" t="s">
        <v>59</v>
      </c>
      <c r="B17" s="107" t="s">
        <v>55</v>
      </c>
      <c r="C17" s="107" t="s">
        <v>60</v>
      </c>
      <c r="D17" s="107" t="s">
        <v>57</v>
      </c>
      <c r="E17" s="107" t="s">
        <v>58</v>
      </c>
      <c r="F17" s="108">
        <f t="shared" ref="F17:H21" si="1">F18</f>
        <v>1567.6</v>
      </c>
      <c r="G17" s="108">
        <f t="shared" si="1"/>
        <v>1629</v>
      </c>
      <c r="H17" s="108">
        <f t="shared" si="1"/>
        <v>1683</v>
      </c>
    </row>
    <row r="18" spans="1:8" s="25" customFormat="1" ht="26.25" x14ac:dyDescent="0.25">
      <c r="A18" s="113" t="s">
        <v>61</v>
      </c>
      <c r="B18" s="107" t="s">
        <v>55</v>
      </c>
      <c r="C18" s="107" t="s">
        <v>60</v>
      </c>
      <c r="D18" s="107" t="s">
        <v>62</v>
      </c>
      <c r="E18" s="107" t="s">
        <v>58</v>
      </c>
      <c r="F18" s="108">
        <f t="shared" si="1"/>
        <v>1567.6</v>
      </c>
      <c r="G18" s="108">
        <f t="shared" si="1"/>
        <v>1629</v>
      </c>
      <c r="H18" s="108">
        <f t="shared" si="1"/>
        <v>1683</v>
      </c>
    </row>
    <row r="19" spans="1:8" s="25" customFormat="1" ht="26.25" x14ac:dyDescent="0.25">
      <c r="A19" s="113" t="s">
        <v>63</v>
      </c>
      <c r="B19" s="107" t="s">
        <v>55</v>
      </c>
      <c r="C19" s="107" t="s">
        <v>60</v>
      </c>
      <c r="D19" s="107" t="s">
        <v>64</v>
      </c>
      <c r="E19" s="107" t="s">
        <v>58</v>
      </c>
      <c r="F19" s="108">
        <f t="shared" si="1"/>
        <v>1567.6</v>
      </c>
      <c r="G19" s="108">
        <f t="shared" si="1"/>
        <v>1629</v>
      </c>
      <c r="H19" s="108">
        <f t="shared" si="1"/>
        <v>1683</v>
      </c>
    </row>
    <row r="20" spans="1:8" s="25" customFormat="1" ht="31.5" customHeight="1" x14ac:dyDescent="0.25">
      <c r="A20" s="113" t="s">
        <v>65</v>
      </c>
      <c r="B20" s="107" t="s">
        <v>55</v>
      </c>
      <c r="C20" s="107" t="s">
        <v>60</v>
      </c>
      <c r="D20" s="107" t="s">
        <v>66</v>
      </c>
      <c r="E20" s="107" t="s">
        <v>58</v>
      </c>
      <c r="F20" s="108">
        <f t="shared" si="1"/>
        <v>1567.6</v>
      </c>
      <c r="G20" s="108">
        <f t="shared" si="1"/>
        <v>1629</v>
      </c>
      <c r="H20" s="108">
        <f t="shared" si="1"/>
        <v>1683</v>
      </c>
    </row>
    <row r="21" spans="1:8" s="25" customFormat="1" ht="64.5" x14ac:dyDescent="0.25">
      <c r="A21" s="113" t="s">
        <v>67</v>
      </c>
      <c r="B21" s="107" t="s">
        <v>55</v>
      </c>
      <c r="C21" s="107" t="s">
        <v>60</v>
      </c>
      <c r="D21" s="107" t="s">
        <v>66</v>
      </c>
      <c r="E21" s="107" t="s">
        <v>68</v>
      </c>
      <c r="F21" s="108">
        <f t="shared" si="1"/>
        <v>1567.6</v>
      </c>
      <c r="G21" s="108">
        <f t="shared" si="1"/>
        <v>1629</v>
      </c>
      <c r="H21" s="108">
        <f t="shared" si="1"/>
        <v>1683</v>
      </c>
    </row>
    <row r="22" spans="1:8" s="25" customFormat="1" ht="26.25" x14ac:dyDescent="0.25">
      <c r="A22" s="113" t="s">
        <v>69</v>
      </c>
      <c r="B22" s="107" t="s">
        <v>55</v>
      </c>
      <c r="C22" s="107" t="s">
        <v>60</v>
      </c>
      <c r="D22" s="107" t="s">
        <v>66</v>
      </c>
      <c r="E22" s="107" t="s">
        <v>70</v>
      </c>
      <c r="F22" s="108">
        <v>1567.6</v>
      </c>
      <c r="G22" s="108">
        <v>1629</v>
      </c>
      <c r="H22" s="108">
        <v>1683</v>
      </c>
    </row>
    <row r="23" spans="1:8" ht="60" customHeight="1" x14ac:dyDescent="0.25">
      <c r="A23" s="113" t="s">
        <v>71</v>
      </c>
      <c r="B23" s="107" t="s">
        <v>55</v>
      </c>
      <c r="C23" s="107" t="s">
        <v>72</v>
      </c>
      <c r="D23" s="107" t="s">
        <v>57</v>
      </c>
      <c r="E23" s="107" t="s">
        <v>58</v>
      </c>
      <c r="F23" s="108">
        <f t="shared" ref="F23:H24" si="2">F24</f>
        <v>10085.799999999999</v>
      </c>
      <c r="G23" s="108">
        <f t="shared" si="2"/>
        <v>10483.800000000001</v>
      </c>
      <c r="H23" s="108">
        <f t="shared" si="2"/>
        <v>10805</v>
      </c>
    </row>
    <row r="24" spans="1:8" ht="26.25" x14ac:dyDescent="0.25">
      <c r="A24" s="113" t="s">
        <v>61</v>
      </c>
      <c r="B24" s="107" t="s">
        <v>55</v>
      </c>
      <c r="C24" s="107" t="s">
        <v>72</v>
      </c>
      <c r="D24" s="107" t="s">
        <v>62</v>
      </c>
      <c r="E24" s="107" t="s">
        <v>58</v>
      </c>
      <c r="F24" s="108">
        <f t="shared" si="2"/>
        <v>10085.799999999999</v>
      </c>
      <c r="G24" s="108">
        <f t="shared" si="2"/>
        <v>10483.800000000001</v>
      </c>
      <c r="H24" s="108">
        <f t="shared" si="2"/>
        <v>10805</v>
      </c>
    </row>
    <row r="25" spans="1:8" ht="28.5" customHeight="1" x14ac:dyDescent="0.25">
      <c r="A25" s="113" t="s">
        <v>63</v>
      </c>
      <c r="B25" s="107" t="s">
        <v>55</v>
      </c>
      <c r="C25" s="107" t="s">
        <v>72</v>
      </c>
      <c r="D25" s="107" t="s">
        <v>64</v>
      </c>
      <c r="E25" s="107" t="s">
        <v>58</v>
      </c>
      <c r="F25" s="108">
        <f>F29+F36+F41+F46+F55+F60+F65+F71+F80+F68</f>
        <v>10085.799999999999</v>
      </c>
      <c r="G25" s="108">
        <f>G29+G36+G41+G46+G55+G60+G65+G71+G80+G68</f>
        <v>10483.800000000001</v>
      </c>
      <c r="H25" s="108">
        <f>H29+H36+H41+H46+H55+H60+H65+H71+H80+H68</f>
        <v>10805</v>
      </c>
    </row>
    <row r="26" spans="1:8" ht="25.5" hidden="1" customHeight="1" x14ac:dyDescent="0.25">
      <c r="A26" s="113" t="s">
        <v>73</v>
      </c>
      <c r="B26" s="107" t="s">
        <v>55</v>
      </c>
      <c r="C26" s="107" t="s">
        <v>72</v>
      </c>
      <c r="D26" s="107" t="s">
        <v>74</v>
      </c>
      <c r="E26" s="107" t="s">
        <v>58</v>
      </c>
      <c r="F26" s="108">
        <f t="shared" ref="F26:H27" si="3">F27</f>
        <v>0</v>
      </c>
      <c r="G26" s="108">
        <f t="shared" si="3"/>
        <v>0</v>
      </c>
      <c r="H26" s="108">
        <f t="shared" si="3"/>
        <v>0</v>
      </c>
    </row>
    <row r="27" spans="1:8" ht="64.5" hidden="1" x14ac:dyDescent="0.25">
      <c r="A27" s="113" t="s">
        <v>67</v>
      </c>
      <c r="B27" s="107" t="s">
        <v>55</v>
      </c>
      <c r="C27" s="107" t="s">
        <v>72</v>
      </c>
      <c r="D27" s="107" t="s">
        <v>74</v>
      </c>
      <c r="E27" s="107" t="s">
        <v>68</v>
      </c>
      <c r="F27" s="108">
        <f t="shared" si="3"/>
        <v>0</v>
      </c>
      <c r="G27" s="108">
        <f t="shared" si="3"/>
        <v>0</v>
      </c>
      <c r="H27" s="108">
        <f t="shared" si="3"/>
        <v>0</v>
      </c>
    </row>
    <row r="28" spans="1:8" ht="24.75" hidden="1" customHeight="1" x14ac:dyDescent="0.25">
      <c r="A28" s="113" t="s">
        <v>69</v>
      </c>
      <c r="B28" s="107" t="s">
        <v>55</v>
      </c>
      <c r="C28" s="107" t="s">
        <v>72</v>
      </c>
      <c r="D28" s="107" t="s">
        <v>74</v>
      </c>
      <c r="E28" s="107" t="s">
        <v>70</v>
      </c>
      <c r="F28" s="108"/>
      <c r="G28" s="108"/>
      <c r="H28" s="108"/>
    </row>
    <row r="29" spans="1:8" ht="26.25" x14ac:dyDescent="0.25">
      <c r="A29" s="113" t="s">
        <v>75</v>
      </c>
      <c r="B29" s="107" t="s">
        <v>55</v>
      </c>
      <c r="C29" s="107" t="s">
        <v>72</v>
      </c>
      <c r="D29" s="107" t="s">
        <v>76</v>
      </c>
      <c r="E29" s="107" t="s">
        <v>58</v>
      </c>
      <c r="F29" s="108">
        <f>F30+F32+F34</f>
        <v>8319.9000000000015</v>
      </c>
      <c r="G29" s="108">
        <f t="shared" ref="G29:H29" si="4">G30+G32+G34</f>
        <v>8664.8000000000011</v>
      </c>
      <c r="H29" s="108">
        <f t="shared" si="4"/>
        <v>8932.3000000000011</v>
      </c>
    </row>
    <row r="30" spans="1:8" ht="64.5" x14ac:dyDescent="0.25">
      <c r="A30" s="113" t="s">
        <v>67</v>
      </c>
      <c r="B30" s="107" t="s">
        <v>55</v>
      </c>
      <c r="C30" s="107" t="s">
        <v>72</v>
      </c>
      <c r="D30" s="107" t="s">
        <v>76</v>
      </c>
      <c r="E30" s="107" t="s">
        <v>68</v>
      </c>
      <c r="F30" s="108">
        <f>F31</f>
        <v>8255.7000000000007</v>
      </c>
      <c r="G30" s="108">
        <f>G31</f>
        <v>8600.6</v>
      </c>
      <c r="H30" s="108">
        <f>H31</f>
        <v>8868.1</v>
      </c>
    </row>
    <row r="31" spans="1:8" ht="26.25" customHeight="1" x14ac:dyDescent="0.25">
      <c r="A31" s="113" t="s">
        <v>69</v>
      </c>
      <c r="B31" s="107" t="s">
        <v>55</v>
      </c>
      <c r="C31" s="107" t="s">
        <v>72</v>
      </c>
      <c r="D31" s="107" t="s">
        <v>76</v>
      </c>
      <c r="E31" s="107" t="s">
        <v>70</v>
      </c>
      <c r="F31" s="108">
        <v>8255.7000000000007</v>
      </c>
      <c r="G31" s="108">
        <v>8600.6</v>
      </c>
      <c r="H31" s="108">
        <v>8868.1</v>
      </c>
    </row>
    <row r="32" spans="1:8" ht="27.75" customHeight="1" x14ac:dyDescent="0.25">
      <c r="A32" s="113" t="s">
        <v>77</v>
      </c>
      <c r="B32" s="107" t="s">
        <v>55</v>
      </c>
      <c r="C32" s="107" t="s">
        <v>72</v>
      </c>
      <c r="D32" s="107" t="s">
        <v>76</v>
      </c>
      <c r="E32" s="107" t="s">
        <v>78</v>
      </c>
      <c r="F32" s="108">
        <f>F33</f>
        <v>35</v>
      </c>
      <c r="G32" s="108">
        <f>G33</f>
        <v>35</v>
      </c>
      <c r="H32" s="108">
        <f>H33</f>
        <v>35</v>
      </c>
    </row>
    <row r="33" spans="1:8" ht="39" x14ac:dyDescent="0.25">
      <c r="A33" s="113" t="s">
        <v>79</v>
      </c>
      <c r="B33" s="107" t="s">
        <v>55</v>
      </c>
      <c r="C33" s="107" t="s">
        <v>72</v>
      </c>
      <c r="D33" s="107" t="s">
        <v>76</v>
      </c>
      <c r="E33" s="107" t="s">
        <v>80</v>
      </c>
      <c r="F33" s="108">
        <v>35</v>
      </c>
      <c r="G33" s="108">
        <v>35</v>
      </c>
      <c r="H33" s="108">
        <v>35</v>
      </c>
    </row>
    <row r="34" spans="1:8" ht="15" x14ac:dyDescent="0.25">
      <c r="A34" s="113" t="s">
        <v>81</v>
      </c>
      <c r="B34" s="107" t="s">
        <v>55</v>
      </c>
      <c r="C34" s="107" t="s">
        <v>72</v>
      </c>
      <c r="D34" s="107" t="s">
        <v>76</v>
      </c>
      <c r="E34" s="107" t="s">
        <v>82</v>
      </c>
      <c r="F34" s="108">
        <f>F35</f>
        <v>29.2</v>
      </c>
      <c r="G34" s="108">
        <f>G35</f>
        <v>29.2</v>
      </c>
      <c r="H34" s="108">
        <f>H35</f>
        <v>29.2</v>
      </c>
    </row>
    <row r="35" spans="1:8" ht="15" x14ac:dyDescent="0.25">
      <c r="A35" s="113" t="s">
        <v>83</v>
      </c>
      <c r="B35" s="107" t="s">
        <v>55</v>
      </c>
      <c r="C35" s="107" t="s">
        <v>72</v>
      </c>
      <c r="D35" s="107" t="s">
        <v>76</v>
      </c>
      <c r="E35" s="107" t="s">
        <v>84</v>
      </c>
      <c r="F35" s="108">
        <v>29.2</v>
      </c>
      <c r="G35" s="108">
        <v>29.2</v>
      </c>
      <c r="H35" s="108">
        <v>29.2</v>
      </c>
    </row>
    <row r="36" spans="1:8" ht="39" x14ac:dyDescent="0.25">
      <c r="A36" s="113" t="s">
        <v>85</v>
      </c>
      <c r="B36" s="107" t="s">
        <v>55</v>
      </c>
      <c r="C36" s="107" t="s">
        <v>72</v>
      </c>
      <c r="D36" s="107" t="s">
        <v>86</v>
      </c>
      <c r="E36" s="107" t="s">
        <v>58</v>
      </c>
      <c r="F36" s="108">
        <f>F37+F39</f>
        <v>212.79999999999998</v>
      </c>
      <c r="G36" s="108">
        <f>G37+G39</f>
        <v>219.70000000000002</v>
      </c>
      <c r="H36" s="108">
        <f>H37+H39</f>
        <v>226.7</v>
      </c>
    </row>
    <row r="37" spans="1:8" ht="69.75" customHeight="1" x14ac:dyDescent="0.25">
      <c r="A37" s="113" t="s">
        <v>67</v>
      </c>
      <c r="B37" s="107" t="s">
        <v>55</v>
      </c>
      <c r="C37" s="107" t="s">
        <v>72</v>
      </c>
      <c r="D37" s="107" t="s">
        <v>86</v>
      </c>
      <c r="E37" s="107" t="s">
        <v>68</v>
      </c>
      <c r="F37" s="108">
        <f>F38</f>
        <v>202.7</v>
      </c>
      <c r="G37" s="108">
        <f>G38</f>
        <v>210.4</v>
      </c>
      <c r="H37" s="108">
        <f>H38</f>
        <v>217.7</v>
      </c>
    </row>
    <row r="38" spans="1:8" ht="29.25" customHeight="1" x14ac:dyDescent="0.25">
      <c r="A38" s="113" t="s">
        <v>69</v>
      </c>
      <c r="B38" s="107" t="s">
        <v>55</v>
      </c>
      <c r="C38" s="107" t="s">
        <v>72</v>
      </c>
      <c r="D38" s="107" t="s">
        <v>86</v>
      </c>
      <c r="E38" s="107" t="s">
        <v>70</v>
      </c>
      <c r="F38" s="108">
        <v>202.7</v>
      </c>
      <c r="G38" s="108">
        <v>210.4</v>
      </c>
      <c r="H38" s="108">
        <v>217.7</v>
      </c>
    </row>
    <row r="39" spans="1:8" ht="27" customHeight="1" x14ac:dyDescent="0.25">
      <c r="A39" s="113" t="s">
        <v>77</v>
      </c>
      <c r="B39" s="107" t="s">
        <v>55</v>
      </c>
      <c r="C39" s="107" t="s">
        <v>72</v>
      </c>
      <c r="D39" s="107" t="s">
        <v>86</v>
      </c>
      <c r="E39" s="107" t="s">
        <v>78</v>
      </c>
      <c r="F39" s="108">
        <f>F40</f>
        <v>10.1</v>
      </c>
      <c r="G39" s="108">
        <f>G40</f>
        <v>9.3000000000000007</v>
      </c>
      <c r="H39" s="108">
        <f>H40</f>
        <v>9</v>
      </c>
    </row>
    <row r="40" spans="1:8" ht="33" customHeight="1" x14ac:dyDescent="0.25">
      <c r="A40" s="113" t="s">
        <v>79</v>
      </c>
      <c r="B40" s="107" t="s">
        <v>55</v>
      </c>
      <c r="C40" s="107" t="s">
        <v>72</v>
      </c>
      <c r="D40" s="107" t="s">
        <v>86</v>
      </c>
      <c r="E40" s="107" t="s">
        <v>80</v>
      </c>
      <c r="F40" s="108">
        <v>10.1</v>
      </c>
      <c r="G40" s="108">
        <v>9.3000000000000007</v>
      </c>
      <c r="H40" s="108">
        <v>9</v>
      </c>
    </row>
    <row r="41" spans="1:8" ht="54" customHeight="1" x14ac:dyDescent="0.25">
      <c r="A41" s="113" t="s">
        <v>811</v>
      </c>
      <c r="B41" s="107" t="s">
        <v>55</v>
      </c>
      <c r="C41" s="107" t="s">
        <v>72</v>
      </c>
      <c r="D41" s="107" t="s">
        <v>87</v>
      </c>
      <c r="E41" s="107" t="s">
        <v>58</v>
      </c>
      <c r="F41" s="108">
        <f>F42+F44</f>
        <v>214.8</v>
      </c>
      <c r="G41" s="108">
        <f>G42+G44</f>
        <v>221.70000000000002</v>
      </c>
      <c r="H41" s="108">
        <f>H42+H44</f>
        <v>228.6</v>
      </c>
    </row>
    <row r="42" spans="1:8" ht="66" customHeight="1" x14ac:dyDescent="0.25">
      <c r="A42" s="113" t="s">
        <v>67</v>
      </c>
      <c r="B42" s="107" t="s">
        <v>55</v>
      </c>
      <c r="C42" s="107" t="s">
        <v>72</v>
      </c>
      <c r="D42" s="107" t="s">
        <v>87</v>
      </c>
      <c r="E42" s="107" t="s">
        <v>68</v>
      </c>
      <c r="F42" s="108">
        <f>F43</f>
        <v>186.5</v>
      </c>
      <c r="G42" s="108">
        <f>G43</f>
        <v>192.8</v>
      </c>
      <c r="H42" s="108">
        <f>H43</f>
        <v>199.2</v>
      </c>
    </row>
    <row r="43" spans="1:8" ht="30" customHeight="1" x14ac:dyDescent="0.25">
      <c r="A43" s="113" t="s">
        <v>69</v>
      </c>
      <c r="B43" s="107" t="s">
        <v>55</v>
      </c>
      <c r="C43" s="107" t="s">
        <v>72</v>
      </c>
      <c r="D43" s="107" t="s">
        <v>87</v>
      </c>
      <c r="E43" s="107" t="s">
        <v>70</v>
      </c>
      <c r="F43" s="108">
        <v>186.5</v>
      </c>
      <c r="G43" s="108">
        <v>192.8</v>
      </c>
      <c r="H43" s="108">
        <v>199.2</v>
      </c>
    </row>
    <row r="44" spans="1:8" ht="30.75" customHeight="1" x14ac:dyDescent="0.25">
      <c r="A44" s="113" t="s">
        <v>77</v>
      </c>
      <c r="B44" s="107" t="s">
        <v>55</v>
      </c>
      <c r="C44" s="107" t="s">
        <v>72</v>
      </c>
      <c r="D44" s="107" t="s">
        <v>87</v>
      </c>
      <c r="E44" s="107" t="s">
        <v>78</v>
      </c>
      <c r="F44" s="108">
        <f>F45</f>
        <v>28.3</v>
      </c>
      <c r="G44" s="108">
        <f>G45</f>
        <v>28.9</v>
      </c>
      <c r="H44" s="108">
        <f>H45</f>
        <v>29.4</v>
      </c>
    </row>
    <row r="45" spans="1:8" ht="33.75" customHeight="1" x14ac:dyDescent="0.25">
      <c r="A45" s="113" t="s">
        <v>79</v>
      </c>
      <c r="B45" s="107" t="s">
        <v>55</v>
      </c>
      <c r="C45" s="107" t="s">
        <v>72</v>
      </c>
      <c r="D45" s="107" t="s">
        <v>87</v>
      </c>
      <c r="E45" s="107" t="s">
        <v>80</v>
      </c>
      <c r="F45" s="108">
        <v>28.3</v>
      </c>
      <c r="G45" s="108">
        <v>28.9</v>
      </c>
      <c r="H45" s="108">
        <v>29.4</v>
      </c>
    </row>
    <row r="46" spans="1:8" ht="40.5" customHeight="1" x14ac:dyDescent="0.25">
      <c r="A46" s="113" t="s">
        <v>88</v>
      </c>
      <c r="B46" s="107" t="s">
        <v>55</v>
      </c>
      <c r="C46" s="107" t="s">
        <v>72</v>
      </c>
      <c r="D46" s="107" t="s">
        <v>89</v>
      </c>
      <c r="E46" s="107" t="s">
        <v>58</v>
      </c>
      <c r="F46" s="108">
        <f>F47+F53</f>
        <v>221.6</v>
      </c>
      <c r="G46" s="108">
        <f t="shared" ref="G46:H46" si="5">G47+G53</f>
        <v>228.5</v>
      </c>
      <c r="H46" s="108">
        <f t="shared" si="5"/>
        <v>235.5</v>
      </c>
    </row>
    <row r="47" spans="1:8" ht="66.75" customHeight="1" x14ac:dyDescent="0.25">
      <c r="A47" s="113" t="s">
        <v>67</v>
      </c>
      <c r="B47" s="107" t="s">
        <v>55</v>
      </c>
      <c r="C47" s="107" t="s">
        <v>72</v>
      </c>
      <c r="D47" s="107" t="s">
        <v>89</v>
      </c>
      <c r="E47" s="107" t="s">
        <v>68</v>
      </c>
      <c r="F47" s="108">
        <f>F48</f>
        <v>212</v>
      </c>
      <c r="G47" s="108">
        <f>G48</f>
        <v>219.1</v>
      </c>
      <c r="H47" s="108">
        <f>H48</f>
        <v>226.7</v>
      </c>
    </row>
    <row r="48" spans="1:8" ht="30" customHeight="1" x14ac:dyDescent="0.25">
      <c r="A48" s="113" t="s">
        <v>69</v>
      </c>
      <c r="B48" s="107" t="s">
        <v>55</v>
      </c>
      <c r="C48" s="107" t="s">
        <v>72</v>
      </c>
      <c r="D48" s="107" t="s">
        <v>89</v>
      </c>
      <c r="E48" s="107" t="s">
        <v>70</v>
      </c>
      <c r="F48" s="108">
        <v>212</v>
      </c>
      <c r="G48" s="108">
        <v>219.1</v>
      </c>
      <c r="H48" s="108">
        <v>226.7</v>
      </c>
    </row>
    <row r="49" spans="1:8" ht="30" hidden="1" customHeight="1" x14ac:dyDescent="0.25">
      <c r="A49" s="113" t="s">
        <v>77</v>
      </c>
      <c r="B49" s="107" t="s">
        <v>55</v>
      </c>
      <c r="C49" s="107" t="s">
        <v>72</v>
      </c>
      <c r="D49" s="107" t="s">
        <v>89</v>
      </c>
      <c r="E49" s="107" t="s">
        <v>78</v>
      </c>
      <c r="F49" s="108">
        <f>F50</f>
        <v>0</v>
      </c>
      <c r="G49" s="108">
        <f>G50</f>
        <v>0</v>
      </c>
      <c r="H49" s="108">
        <f>H50</f>
        <v>0</v>
      </c>
    </row>
    <row r="50" spans="1:8" ht="39" hidden="1" x14ac:dyDescent="0.25">
      <c r="A50" s="113" t="s">
        <v>79</v>
      </c>
      <c r="B50" s="107" t="s">
        <v>55</v>
      </c>
      <c r="C50" s="107" t="s">
        <v>72</v>
      </c>
      <c r="D50" s="107" t="s">
        <v>89</v>
      </c>
      <c r="E50" s="107" t="s">
        <v>80</v>
      </c>
      <c r="F50" s="108">
        <f>34.4-9.7-24.7</f>
        <v>0</v>
      </c>
      <c r="G50" s="108">
        <f>34.4-9.7-24.7</f>
        <v>0</v>
      </c>
      <c r="H50" s="108">
        <f>34.4-9.7-24.7</f>
        <v>0</v>
      </c>
    </row>
    <row r="51" spans="1:8" ht="26.25" hidden="1" x14ac:dyDescent="0.25">
      <c r="A51" s="113" t="s">
        <v>77</v>
      </c>
      <c r="B51" s="107" t="s">
        <v>55</v>
      </c>
      <c r="C51" s="107" t="s">
        <v>72</v>
      </c>
      <c r="D51" s="107" t="s">
        <v>89</v>
      </c>
      <c r="E51" s="107" t="s">
        <v>78</v>
      </c>
      <c r="F51" s="108">
        <f>F52</f>
        <v>0</v>
      </c>
      <c r="G51" s="108">
        <f>G52</f>
        <v>0</v>
      </c>
      <c r="H51" s="108">
        <f>H52</f>
        <v>0</v>
      </c>
    </row>
    <row r="52" spans="1:8" ht="39" hidden="1" x14ac:dyDescent="0.25">
      <c r="A52" s="113" t="s">
        <v>79</v>
      </c>
      <c r="B52" s="107" t="s">
        <v>55</v>
      </c>
      <c r="C52" s="107" t="s">
        <v>72</v>
      </c>
      <c r="D52" s="107" t="s">
        <v>89</v>
      </c>
      <c r="E52" s="107" t="s">
        <v>80</v>
      </c>
      <c r="F52" s="108">
        <f>24.7-24.7</f>
        <v>0</v>
      </c>
      <c r="G52" s="108">
        <f>24.7-24.7</f>
        <v>0</v>
      </c>
      <c r="H52" s="108">
        <f>24.7-24.7</f>
        <v>0</v>
      </c>
    </row>
    <row r="53" spans="1:8" ht="26.25" x14ac:dyDescent="0.25">
      <c r="A53" s="113" t="s">
        <v>77</v>
      </c>
      <c r="B53" s="107" t="s">
        <v>55</v>
      </c>
      <c r="C53" s="107" t="s">
        <v>72</v>
      </c>
      <c r="D53" s="107" t="s">
        <v>89</v>
      </c>
      <c r="E53" s="107" t="s">
        <v>78</v>
      </c>
      <c r="F53" s="108">
        <f>F54</f>
        <v>9.6</v>
      </c>
      <c r="G53" s="108">
        <f t="shared" ref="G53:H53" si="6">G54</f>
        <v>9.4</v>
      </c>
      <c r="H53" s="108">
        <f t="shared" si="6"/>
        <v>8.8000000000000007</v>
      </c>
    </row>
    <row r="54" spans="1:8" ht="29.25" customHeight="1" x14ac:dyDescent="0.25">
      <c r="A54" s="113" t="s">
        <v>79</v>
      </c>
      <c r="B54" s="107" t="s">
        <v>55</v>
      </c>
      <c r="C54" s="107" t="s">
        <v>72</v>
      </c>
      <c r="D54" s="107" t="s">
        <v>89</v>
      </c>
      <c r="E54" s="107" t="s">
        <v>80</v>
      </c>
      <c r="F54" s="108">
        <v>9.6</v>
      </c>
      <c r="G54" s="108">
        <v>9.4</v>
      </c>
      <c r="H54" s="108">
        <v>8.8000000000000007</v>
      </c>
    </row>
    <row r="55" spans="1:8" ht="67.5" customHeight="1" x14ac:dyDescent="0.25">
      <c r="A55" s="113" t="s">
        <v>90</v>
      </c>
      <c r="B55" s="107" t="s">
        <v>55</v>
      </c>
      <c r="C55" s="107" t="s">
        <v>72</v>
      </c>
      <c r="D55" s="107" t="s">
        <v>91</v>
      </c>
      <c r="E55" s="107" t="s">
        <v>58</v>
      </c>
      <c r="F55" s="108">
        <f>F56+F58</f>
        <v>213</v>
      </c>
      <c r="G55" s="108">
        <f>G56+G58</f>
        <v>219.89999999999998</v>
      </c>
      <c r="H55" s="108">
        <f>H56+H58</f>
        <v>226.8</v>
      </c>
    </row>
    <row r="56" spans="1:8" ht="67.5" customHeight="1" x14ac:dyDescent="0.25">
      <c r="A56" s="113" t="s">
        <v>67</v>
      </c>
      <c r="B56" s="107" t="s">
        <v>55</v>
      </c>
      <c r="C56" s="107" t="s">
        <v>72</v>
      </c>
      <c r="D56" s="107" t="s">
        <v>91</v>
      </c>
      <c r="E56" s="107" t="s">
        <v>68</v>
      </c>
      <c r="F56" s="108">
        <f>F57</f>
        <v>184.7</v>
      </c>
      <c r="G56" s="108">
        <f>G57</f>
        <v>191.7</v>
      </c>
      <c r="H56" s="108">
        <f>H57</f>
        <v>198.3</v>
      </c>
    </row>
    <row r="57" spans="1:8" ht="30" customHeight="1" x14ac:dyDescent="0.25">
      <c r="A57" s="113" t="s">
        <v>69</v>
      </c>
      <c r="B57" s="107" t="s">
        <v>55</v>
      </c>
      <c r="C57" s="107" t="s">
        <v>72</v>
      </c>
      <c r="D57" s="107" t="s">
        <v>91</v>
      </c>
      <c r="E57" s="107" t="s">
        <v>70</v>
      </c>
      <c r="F57" s="108">
        <v>184.7</v>
      </c>
      <c r="G57" s="108">
        <v>191.7</v>
      </c>
      <c r="H57" s="108">
        <v>198.3</v>
      </c>
    </row>
    <row r="58" spans="1:8" ht="33.75" customHeight="1" x14ac:dyDescent="0.25">
      <c r="A58" s="113" t="s">
        <v>77</v>
      </c>
      <c r="B58" s="107" t="s">
        <v>55</v>
      </c>
      <c r="C58" s="107" t="s">
        <v>72</v>
      </c>
      <c r="D58" s="107" t="s">
        <v>91</v>
      </c>
      <c r="E58" s="107" t="s">
        <v>78</v>
      </c>
      <c r="F58" s="108">
        <f>F59</f>
        <v>28.3</v>
      </c>
      <c r="G58" s="108">
        <f>G59</f>
        <v>28.2</v>
      </c>
      <c r="H58" s="108">
        <f>H59</f>
        <v>28.5</v>
      </c>
    </row>
    <row r="59" spans="1:8" ht="32.25" customHeight="1" x14ac:dyDescent="0.25">
      <c r="A59" s="113" t="s">
        <v>79</v>
      </c>
      <c r="B59" s="107" t="s">
        <v>55</v>
      </c>
      <c r="C59" s="107" t="s">
        <v>72</v>
      </c>
      <c r="D59" s="107" t="s">
        <v>91</v>
      </c>
      <c r="E59" s="107" t="s">
        <v>80</v>
      </c>
      <c r="F59" s="108">
        <v>28.3</v>
      </c>
      <c r="G59" s="108">
        <v>28.2</v>
      </c>
      <c r="H59" s="108">
        <v>28.5</v>
      </c>
    </row>
    <row r="60" spans="1:8" ht="55.5" customHeight="1" x14ac:dyDescent="0.25">
      <c r="A60" s="113" t="s">
        <v>92</v>
      </c>
      <c r="B60" s="107" t="s">
        <v>55</v>
      </c>
      <c r="C60" s="107" t="s">
        <v>72</v>
      </c>
      <c r="D60" s="107" t="s">
        <v>93</v>
      </c>
      <c r="E60" s="107" t="s">
        <v>58</v>
      </c>
      <c r="F60" s="108">
        <f>F61+F63</f>
        <v>674.6</v>
      </c>
      <c r="G60" s="108">
        <f>G61+G63</f>
        <v>695.3</v>
      </c>
      <c r="H60" s="108">
        <f>H61+H63</f>
        <v>716.30000000000007</v>
      </c>
    </row>
    <row r="61" spans="1:8" ht="69" customHeight="1" x14ac:dyDescent="0.25">
      <c r="A61" s="113" t="s">
        <v>67</v>
      </c>
      <c r="B61" s="107" t="s">
        <v>55</v>
      </c>
      <c r="C61" s="107" t="s">
        <v>72</v>
      </c>
      <c r="D61" s="107" t="s">
        <v>93</v>
      </c>
      <c r="E61" s="107" t="s">
        <v>68</v>
      </c>
      <c r="F61" s="108">
        <f>F62</f>
        <v>633.70000000000005</v>
      </c>
      <c r="G61" s="108">
        <f>G62</f>
        <v>656.4</v>
      </c>
      <c r="H61" s="108">
        <f>H62</f>
        <v>679.1</v>
      </c>
    </row>
    <row r="62" spans="1:8" ht="31.5" customHeight="1" x14ac:dyDescent="0.25">
      <c r="A62" s="113" t="s">
        <v>69</v>
      </c>
      <c r="B62" s="107" t="s">
        <v>55</v>
      </c>
      <c r="C62" s="107" t="s">
        <v>72</v>
      </c>
      <c r="D62" s="107" t="s">
        <v>93</v>
      </c>
      <c r="E62" s="107" t="s">
        <v>70</v>
      </c>
      <c r="F62" s="108">
        <v>633.70000000000005</v>
      </c>
      <c r="G62" s="108">
        <v>656.4</v>
      </c>
      <c r="H62" s="108">
        <v>679.1</v>
      </c>
    </row>
    <row r="63" spans="1:8" ht="30" customHeight="1" x14ac:dyDescent="0.25">
      <c r="A63" s="113" t="s">
        <v>77</v>
      </c>
      <c r="B63" s="107" t="s">
        <v>55</v>
      </c>
      <c r="C63" s="107" t="s">
        <v>72</v>
      </c>
      <c r="D63" s="107" t="s">
        <v>93</v>
      </c>
      <c r="E63" s="107" t="s">
        <v>78</v>
      </c>
      <c r="F63" s="108">
        <f>F64</f>
        <v>40.9</v>
      </c>
      <c r="G63" s="108">
        <f>G64</f>
        <v>38.9</v>
      </c>
      <c r="H63" s="108">
        <f>H64</f>
        <v>37.200000000000003</v>
      </c>
    </row>
    <row r="64" spans="1:8" ht="33" customHeight="1" x14ac:dyDescent="0.25">
      <c r="A64" s="113" t="s">
        <v>79</v>
      </c>
      <c r="B64" s="107" t="s">
        <v>55</v>
      </c>
      <c r="C64" s="107" t="s">
        <v>72</v>
      </c>
      <c r="D64" s="107" t="s">
        <v>93</v>
      </c>
      <c r="E64" s="107" t="s">
        <v>80</v>
      </c>
      <c r="F64" s="108">
        <v>40.9</v>
      </c>
      <c r="G64" s="108">
        <v>38.9</v>
      </c>
      <c r="H64" s="108">
        <v>37.200000000000003</v>
      </c>
    </row>
    <row r="65" spans="1:8" ht="93.75" customHeight="1" x14ac:dyDescent="0.25">
      <c r="A65" s="113" t="s">
        <v>94</v>
      </c>
      <c r="B65" s="107" t="s">
        <v>55</v>
      </c>
      <c r="C65" s="107" t="s">
        <v>72</v>
      </c>
      <c r="D65" s="107" t="s">
        <v>95</v>
      </c>
      <c r="E65" s="107" t="s">
        <v>58</v>
      </c>
      <c r="F65" s="108">
        <f t="shared" ref="F65:H66" si="7">F66</f>
        <v>202.8</v>
      </c>
      <c r="G65" s="108">
        <f t="shared" si="7"/>
        <v>209.7</v>
      </c>
      <c r="H65" s="108">
        <f t="shared" si="7"/>
        <v>216.5</v>
      </c>
    </row>
    <row r="66" spans="1:8" ht="68.25" customHeight="1" x14ac:dyDescent="0.25">
      <c r="A66" s="113" t="s">
        <v>67</v>
      </c>
      <c r="B66" s="107" t="s">
        <v>55</v>
      </c>
      <c r="C66" s="107" t="s">
        <v>72</v>
      </c>
      <c r="D66" s="107" t="s">
        <v>95</v>
      </c>
      <c r="E66" s="107" t="s">
        <v>68</v>
      </c>
      <c r="F66" s="108">
        <f t="shared" si="7"/>
        <v>202.8</v>
      </c>
      <c r="G66" s="108">
        <f t="shared" si="7"/>
        <v>209.7</v>
      </c>
      <c r="H66" s="108">
        <f t="shared" si="7"/>
        <v>216.5</v>
      </c>
    </row>
    <row r="67" spans="1:8" ht="32.25" customHeight="1" x14ac:dyDescent="0.25">
      <c r="A67" s="113" t="s">
        <v>69</v>
      </c>
      <c r="B67" s="107" t="s">
        <v>55</v>
      </c>
      <c r="C67" s="107" t="s">
        <v>72</v>
      </c>
      <c r="D67" s="107" t="s">
        <v>95</v>
      </c>
      <c r="E67" s="107" t="s">
        <v>70</v>
      </c>
      <c r="F67" s="108">
        <v>202.8</v>
      </c>
      <c r="G67" s="108">
        <v>209.7</v>
      </c>
      <c r="H67" s="108">
        <v>216.5</v>
      </c>
    </row>
    <row r="68" spans="1:8" ht="90" hidden="1" x14ac:dyDescent="0.25">
      <c r="A68" s="113" t="s">
        <v>96</v>
      </c>
      <c r="B68" s="107" t="s">
        <v>55</v>
      </c>
      <c r="C68" s="107" t="s">
        <v>72</v>
      </c>
      <c r="D68" s="107" t="s">
        <v>97</v>
      </c>
      <c r="E68" s="107" t="s">
        <v>58</v>
      </c>
      <c r="F68" s="108">
        <f t="shared" ref="F68:H69" si="8">F69</f>
        <v>0</v>
      </c>
      <c r="G68" s="108">
        <f t="shared" si="8"/>
        <v>0</v>
      </c>
      <c r="H68" s="108">
        <f t="shared" si="8"/>
        <v>0</v>
      </c>
    </row>
    <row r="69" spans="1:8" ht="26.25" hidden="1" x14ac:dyDescent="0.25">
      <c r="A69" s="113" t="s">
        <v>77</v>
      </c>
      <c r="B69" s="107" t="s">
        <v>55</v>
      </c>
      <c r="C69" s="107" t="s">
        <v>72</v>
      </c>
      <c r="D69" s="107" t="s">
        <v>97</v>
      </c>
      <c r="E69" s="107" t="s">
        <v>78</v>
      </c>
      <c r="F69" s="108">
        <f t="shared" si="8"/>
        <v>0</v>
      </c>
      <c r="G69" s="108">
        <f t="shared" si="8"/>
        <v>0</v>
      </c>
      <c r="H69" s="108">
        <f t="shared" si="8"/>
        <v>0</v>
      </c>
    </row>
    <row r="70" spans="1:8" ht="39" hidden="1" x14ac:dyDescent="0.25">
      <c r="A70" s="113" t="s">
        <v>79</v>
      </c>
      <c r="B70" s="107" t="s">
        <v>55</v>
      </c>
      <c r="C70" s="107" t="s">
        <v>72</v>
      </c>
      <c r="D70" s="107" t="s">
        <v>97</v>
      </c>
      <c r="E70" s="107" t="s">
        <v>80</v>
      </c>
      <c r="F70" s="108">
        <v>0</v>
      </c>
      <c r="G70" s="108">
        <v>0</v>
      </c>
      <c r="H70" s="108">
        <v>0</v>
      </c>
    </row>
    <row r="71" spans="1:8" ht="81.75" customHeight="1" x14ac:dyDescent="0.25">
      <c r="A71" s="113" t="s">
        <v>98</v>
      </c>
      <c r="B71" s="107" t="s">
        <v>55</v>
      </c>
      <c r="C71" s="107" t="s">
        <v>72</v>
      </c>
      <c r="D71" s="107" t="s">
        <v>99</v>
      </c>
      <c r="E71" s="107" t="s">
        <v>58</v>
      </c>
      <c r="F71" s="108">
        <f>F72+F74</f>
        <v>25.000000000000004</v>
      </c>
      <c r="G71" s="108">
        <f>G72+G74</f>
        <v>22.900000000000002</v>
      </c>
      <c r="H71" s="108">
        <f>H72+H74</f>
        <v>21</v>
      </c>
    </row>
    <row r="72" spans="1:8" ht="68.25" customHeight="1" x14ac:dyDescent="0.25">
      <c r="A72" s="113" t="s">
        <v>67</v>
      </c>
      <c r="B72" s="107" t="s">
        <v>55</v>
      </c>
      <c r="C72" s="107" t="s">
        <v>72</v>
      </c>
      <c r="D72" s="107" t="s">
        <v>99</v>
      </c>
      <c r="E72" s="107" t="s">
        <v>68</v>
      </c>
      <c r="F72" s="108">
        <f>F73</f>
        <v>18.000000000000004</v>
      </c>
      <c r="G72" s="108">
        <f>G73</f>
        <v>18.100000000000001</v>
      </c>
      <c r="H72" s="108">
        <f>H73</f>
        <v>16.5</v>
      </c>
    </row>
    <row r="73" spans="1:8" ht="29.25" customHeight="1" x14ac:dyDescent="0.25">
      <c r="A73" s="113" t="s">
        <v>69</v>
      </c>
      <c r="B73" s="107" t="s">
        <v>55</v>
      </c>
      <c r="C73" s="107" t="s">
        <v>72</v>
      </c>
      <c r="D73" s="107" t="s">
        <v>99</v>
      </c>
      <c r="E73" s="107" t="s">
        <v>70</v>
      </c>
      <c r="F73" s="108">
        <f>19.6-1.2-0.4</f>
        <v>18.000000000000004</v>
      </c>
      <c r="G73" s="108">
        <v>18.100000000000001</v>
      </c>
      <c r="H73" s="108">
        <v>16.5</v>
      </c>
    </row>
    <row r="74" spans="1:8" ht="30" customHeight="1" x14ac:dyDescent="0.25">
      <c r="A74" s="113" t="s">
        <v>77</v>
      </c>
      <c r="B74" s="107" t="s">
        <v>55</v>
      </c>
      <c r="C74" s="107" t="s">
        <v>72</v>
      </c>
      <c r="D74" s="107" t="s">
        <v>99</v>
      </c>
      <c r="E74" s="107" t="s">
        <v>78</v>
      </c>
      <c r="F74" s="108">
        <f>F75</f>
        <v>7</v>
      </c>
      <c r="G74" s="108">
        <f>G75</f>
        <v>4.8</v>
      </c>
      <c r="H74" s="108">
        <f>H75</f>
        <v>4.5</v>
      </c>
    </row>
    <row r="75" spans="1:8" ht="27" customHeight="1" x14ac:dyDescent="0.25">
      <c r="A75" s="113" t="s">
        <v>79</v>
      </c>
      <c r="B75" s="107" t="s">
        <v>55</v>
      </c>
      <c r="C75" s="107" t="s">
        <v>72</v>
      </c>
      <c r="D75" s="107" t="s">
        <v>99</v>
      </c>
      <c r="E75" s="107" t="s">
        <v>80</v>
      </c>
      <c r="F75" s="108">
        <f>5.4+1.6</f>
        <v>7</v>
      </c>
      <c r="G75" s="108">
        <v>4.8</v>
      </c>
      <c r="H75" s="108">
        <v>4.5</v>
      </c>
    </row>
    <row r="76" spans="1:8" ht="19.5" hidden="1" customHeight="1" x14ac:dyDescent="0.25">
      <c r="A76" s="113" t="s">
        <v>100</v>
      </c>
      <c r="B76" s="107" t="s">
        <v>55</v>
      </c>
      <c r="C76" s="107" t="s">
        <v>101</v>
      </c>
      <c r="D76" s="107" t="s">
        <v>102</v>
      </c>
      <c r="E76" s="107" t="s">
        <v>58</v>
      </c>
      <c r="F76" s="108">
        <f t="shared" ref="F76:H78" si="9">F77</f>
        <v>0</v>
      </c>
      <c r="G76" s="108">
        <f t="shared" si="9"/>
        <v>0</v>
      </c>
      <c r="H76" s="108">
        <f t="shared" si="9"/>
        <v>0</v>
      </c>
    </row>
    <row r="77" spans="1:8" ht="42.75" hidden="1" customHeight="1" x14ac:dyDescent="0.25">
      <c r="A77" s="113" t="s">
        <v>103</v>
      </c>
      <c r="B77" s="107" t="s">
        <v>55</v>
      </c>
      <c r="C77" s="107" t="s">
        <v>101</v>
      </c>
      <c r="D77" s="107" t="s">
        <v>104</v>
      </c>
      <c r="E77" s="107" t="s">
        <v>58</v>
      </c>
      <c r="F77" s="108">
        <f t="shared" si="9"/>
        <v>0</v>
      </c>
      <c r="G77" s="108">
        <f t="shared" si="9"/>
        <v>0</v>
      </c>
      <c r="H77" s="108">
        <f t="shared" si="9"/>
        <v>0</v>
      </c>
    </row>
    <row r="78" spans="1:8" ht="27" hidden="1" customHeight="1" x14ac:dyDescent="0.25">
      <c r="A78" s="113" t="s">
        <v>105</v>
      </c>
      <c r="B78" s="107" t="s">
        <v>55</v>
      </c>
      <c r="C78" s="107" t="s">
        <v>101</v>
      </c>
      <c r="D78" s="107" t="s">
        <v>104</v>
      </c>
      <c r="E78" s="107" t="s">
        <v>78</v>
      </c>
      <c r="F78" s="108">
        <f t="shared" si="9"/>
        <v>0</v>
      </c>
      <c r="G78" s="108">
        <f t="shared" si="9"/>
        <v>0</v>
      </c>
      <c r="H78" s="108">
        <f t="shared" si="9"/>
        <v>0</v>
      </c>
    </row>
    <row r="79" spans="1:8" ht="27" hidden="1" customHeight="1" x14ac:dyDescent="0.25">
      <c r="A79" s="113" t="s">
        <v>79</v>
      </c>
      <c r="B79" s="107" t="s">
        <v>55</v>
      </c>
      <c r="C79" s="107" t="s">
        <v>101</v>
      </c>
      <c r="D79" s="107" t="s">
        <v>104</v>
      </c>
      <c r="E79" s="107" t="s">
        <v>80</v>
      </c>
      <c r="F79" s="108">
        <v>0</v>
      </c>
      <c r="G79" s="108">
        <v>0</v>
      </c>
      <c r="H79" s="108">
        <v>0</v>
      </c>
    </row>
    <row r="80" spans="1:8" ht="56.25" customHeight="1" x14ac:dyDescent="0.25">
      <c r="A80" s="113" t="s">
        <v>741</v>
      </c>
      <c r="B80" s="107" t="s">
        <v>55</v>
      </c>
      <c r="C80" s="107" t="s">
        <v>72</v>
      </c>
      <c r="D80" s="107" t="s">
        <v>106</v>
      </c>
      <c r="E80" s="107" t="s">
        <v>58</v>
      </c>
      <c r="F80" s="108">
        <f t="shared" ref="F80:H81" si="10">F81</f>
        <v>1.3</v>
      </c>
      <c r="G80" s="108">
        <f t="shared" si="10"/>
        <v>1.3</v>
      </c>
      <c r="H80" s="108">
        <f t="shared" si="10"/>
        <v>1.3</v>
      </c>
    </row>
    <row r="81" spans="1:8" ht="66" customHeight="1" x14ac:dyDescent="0.25">
      <c r="A81" s="113" t="s">
        <v>67</v>
      </c>
      <c r="B81" s="107" t="s">
        <v>55</v>
      </c>
      <c r="C81" s="107" t="s">
        <v>72</v>
      </c>
      <c r="D81" s="107" t="s">
        <v>106</v>
      </c>
      <c r="E81" s="107" t="s">
        <v>68</v>
      </c>
      <c r="F81" s="108">
        <f t="shared" si="10"/>
        <v>1.3</v>
      </c>
      <c r="G81" s="108">
        <f t="shared" si="10"/>
        <v>1.3</v>
      </c>
      <c r="H81" s="108">
        <f t="shared" si="10"/>
        <v>1.3</v>
      </c>
    </row>
    <row r="82" spans="1:8" ht="27" customHeight="1" x14ac:dyDescent="0.25">
      <c r="A82" s="113" t="s">
        <v>69</v>
      </c>
      <c r="B82" s="107" t="s">
        <v>55</v>
      </c>
      <c r="C82" s="107" t="s">
        <v>72</v>
      </c>
      <c r="D82" s="107" t="s">
        <v>106</v>
      </c>
      <c r="E82" s="107" t="s">
        <v>70</v>
      </c>
      <c r="F82" s="108">
        <v>1.3</v>
      </c>
      <c r="G82" s="108">
        <v>1.3</v>
      </c>
      <c r="H82" s="108">
        <v>1.3</v>
      </c>
    </row>
    <row r="83" spans="1:8" ht="20.25" hidden="1" customHeight="1" x14ac:dyDescent="0.25">
      <c r="A83" s="113" t="s">
        <v>100</v>
      </c>
      <c r="B83" s="107" t="s">
        <v>55</v>
      </c>
      <c r="C83" s="107" t="s">
        <v>101</v>
      </c>
      <c r="D83" s="107" t="s">
        <v>57</v>
      </c>
      <c r="E83" s="107" t="s">
        <v>58</v>
      </c>
      <c r="F83" s="108">
        <f t="shared" ref="F83:H87" si="11">F84</f>
        <v>0</v>
      </c>
      <c r="G83" s="108">
        <f t="shared" si="11"/>
        <v>0</v>
      </c>
      <c r="H83" s="108">
        <f t="shared" si="11"/>
        <v>0</v>
      </c>
    </row>
    <row r="84" spans="1:8" ht="27" hidden="1" customHeight="1" x14ac:dyDescent="0.25">
      <c r="A84" s="113" t="s">
        <v>61</v>
      </c>
      <c r="B84" s="107" t="s">
        <v>55</v>
      </c>
      <c r="C84" s="107" t="s">
        <v>101</v>
      </c>
      <c r="D84" s="107" t="s">
        <v>62</v>
      </c>
      <c r="E84" s="107" t="s">
        <v>58</v>
      </c>
      <c r="F84" s="108">
        <f t="shared" si="11"/>
        <v>0</v>
      </c>
      <c r="G84" s="108">
        <f t="shared" si="11"/>
        <v>0</v>
      </c>
      <c r="H84" s="108">
        <f t="shared" si="11"/>
        <v>0</v>
      </c>
    </row>
    <row r="85" spans="1:8" ht="27" hidden="1" customHeight="1" x14ac:dyDescent="0.25">
      <c r="A85" s="113" t="s">
        <v>63</v>
      </c>
      <c r="B85" s="107" t="s">
        <v>55</v>
      </c>
      <c r="C85" s="107" t="s">
        <v>101</v>
      </c>
      <c r="D85" s="107" t="s">
        <v>64</v>
      </c>
      <c r="E85" s="107" t="s">
        <v>58</v>
      </c>
      <c r="F85" s="108">
        <f t="shared" si="11"/>
        <v>0</v>
      </c>
      <c r="G85" s="108">
        <f t="shared" si="11"/>
        <v>0</v>
      </c>
      <c r="H85" s="108">
        <f t="shared" si="11"/>
        <v>0</v>
      </c>
    </row>
    <row r="86" spans="1:8" ht="41.25" hidden="1" customHeight="1" x14ac:dyDescent="0.25">
      <c r="A86" s="113" t="s">
        <v>103</v>
      </c>
      <c r="B86" s="107" t="s">
        <v>55</v>
      </c>
      <c r="C86" s="107" t="s">
        <v>101</v>
      </c>
      <c r="D86" s="107" t="s">
        <v>107</v>
      </c>
      <c r="E86" s="107" t="s">
        <v>58</v>
      </c>
      <c r="F86" s="108">
        <f t="shared" si="11"/>
        <v>0</v>
      </c>
      <c r="G86" s="108">
        <f t="shared" si="11"/>
        <v>0</v>
      </c>
      <c r="H86" s="108">
        <f t="shared" si="11"/>
        <v>0</v>
      </c>
    </row>
    <row r="87" spans="1:8" ht="27" hidden="1" customHeight="1" x14ac:dyDescent="0.25">
      <c r="A87" s="113" t="s">
        <v>77</v>
      </c>
      <c r="B87" s="107" t="s">
        <v>55</v>
      </c>
      <c r="C87" s="107" t="s">
        <v>101</v>
      </c>
      <c r="D87" s="107" t="s">
        <v>107</v>
      </c>
      <c r="E87" s="107" t="s">
        <v>78</v>
      </c>
      <c r="F87" s="108">
        <f t="shared" si="11"/>
        <v>0</v>
      </c>
      <c r="G87" s="108">
        <f t="shared" si="11"/>
        <v>0</v>
      </c>
      <c r="H87" s="108">
        <f t="shared" si="11"/>
        <v>0</v>
      </c>
    </row>
    <row r="88" spans="1:8" ht="27.75" hidden="1" customHeight="1" x14ac:dyDescent="0.25">
      <c r="A88" s="113" t="s">
        <v>79</v>
      </c>
      <c r="B88" s="107" t="s">
        <v>55</v>
      </c>
      <c r="C88" s="107" t="s">
        <v>101</v>
      </c>
      <c r="D88" s="107" t="s">
        <v>107</v>
      </c>
      <c r="E88" s="107" t="s">
        <v>80</v>
      </c>
      <c r="F88" s="108"/>
      <c r="G88" s="108"/>
      <c r="H88" s="108"/>
    </row>
    <row r="89" spans="1:8" ht="27" customHeight="1" x14ac:dyDescent="0.25">
      <c r="A89" s="113" t="s">
        <v>108</v>
      </c>
      <c r="B89" s="107" t="s">
        <v>55</v>
      </c>
      <c r="C89" s="107" t="s">
        <v>109</v>
      </c>
      <c r="D89" s="107" t="s">
        <v>57</v>
      </c>
      <c r="E89" s="107" t="s">
        <v>58</v>
      </c>
      <c r="F89" s="108">
        <f>F90</f>
        <v>3092.2</v>
      </c>
      <c r="G89" s="108">
        <f t="shared" ref="G89:H90" si="12">G90</f>
        <v>3246</v>
      </c>
      <c r="H89" s="108">
        <f t="shared" si="12"/>
        <v>3366.7</v>
      </c>
    </row>
    <row r="90" spans="1:8" ht="27" customHeight="1" x14ac:dyDescent="0.25">
      <c r="A90" s="113" t="s">
        <v>61</v>
      </c>
      <c r="B90" s="107" t="s">
        <v>55</v>
      </c>
      <c r="C90" s="107" t="s">
        <v>109</v>
      </c>
      <c r="D90" s="107" t="s">
        <v>62</v>
      </c>
      <c r="E90" s="107" t="s">
        <v>58</v>
      </c>
      <c r="F90" s="108">
        <f>F91</f>
        <v>3092.2</v>
      </c>
      <c r="G90" s="108">
        <f t="shared" si="12"/>
        <v>3246</v>
      </c>
      <c r="H90" s="108">
        <f t="shared" si="12"/>
        <v>3366.7</v>
      </c>
    </row>
    <row r="91" spans="1:8" ht="29.25" customHeight="1" x14ac:dyDescent="0.25">
      <c r="A91" s="113" t="s">
        <v>63</v>
      </c>
      <c r="B91" s="107" t="s">
        <v>55</v>
      </c>
      <c r="C91" s="107" t="s">
        <v>109</v>
      </c>
      <c r="D91" s="107" t="s">
        <v>64</v>
      </c>
      <c r="E91" s="107" t="s">
        <v>58</v>
      </c>
      <c r="F91" s="108">
        <f>F92+F97</f>
        <v>3092.2</v>
      </c>
      <c r="G91" s="108">
        <f>G92+G97</f>
        <v>3246</v>
      </c>
      <c r="H91" s="108">
        <f>H92+H97</f>
        <v>3366.7</v>
      </c>
    </row>
    <row r="92" spans="1:8" ht="32.25" customHeight="1" x14ac:dyDescent="0.25">
      <c r="A92" s="113" t="s">
        <v>75</v>
      </c>
      <c r="B92" s="107" t="s">
        <v>55</v>
      </c>
      <c r="C92" s="107" t="s">
        <v>109</v>
      </c>
      <c r="D92" s="107" t="s">
        <v>76</v>
      </c>
      <c r="E92" s="107" t="s">
        <v>58</v>
      </c>
      <c r="F92" s="108">
        <f>F93+F95</f>
        <v>2493.1</v>
      </c>
      <c r="G92" s="108">
        <f>G93+G95</f>
        <v>2624</v>
      </c>
      <c r="H92" s="108">
        <f>H93+H95</f>
        <v>2723.2</v>
      </c>
    </row>
    <row r="93" spans="1:8" ht="70.5" customHeight="1" x14ac:dyDescent="0.25">
      <c r="A93" s="113" t="s">
        <v>67</v>
      </c>
      <c r="B93" s="107" t="s">
        <v>55</v>
      </c>
      <c r="C93" s="107" t="s">
        <v>109</v>
      </c>
      <c r="D93" s="107" t="s">
        <v>76</v>
      </c>
      <c r="E93" s="107" t="s">
        <v>68</v>
      </c>
      <c r="F93" s="108">
        <f>F94</f>
        <v>2491.1</v>
      </c>
      <c r="G93" s="108">
        <f>G94</f>
        <v>2622</v>
      </c>
      <c r="H93" s="108">
        <f>H94</f>
        <v>2721.2</v>
      </c>
    </row>
    <row r="94" spans="1:8" ht="27" customHeight="1" x14ac:dyDescent="0.25">
      <c r="A94" s="113" t="s">
        <v>69</v>
      </c>
      <c r="B94" s="107" t="s">
        <v>55</v>
      </c>
      <c r="C94" s="107" t="s">
        <v>109</v>
      </c>
      <c r="D94" s="107" t="s">
        <v>76</v>
      </c>
      <c r="E94" s="107" t="s">
        <v>70</v>
      </c>
      <c r="F94" s="108">
        <v>2491.1</v>
      </c>
      <c r="G94" s="108">
        <v>2622</v>
      </c>
      <c r="H94" s="108">
        <v>2721.2</v>
      </c>
    </row>
    <row r="95" spans="1:8" ht="15.75" customHeight="1" x14ac:dyDescent="0.25">
      <c r="A95" s="113" t="s">
        <v>81</v>
      </c>
      <c r="B95" s="107" t="s">
        <v>55</v>
      </c>
      <c r="C95" s="107" t="s">
        <v>109</v>
      </c>
      <c r="D95" s="107" t="s">
        <v>76</v>
      </c>
      <c r="E95" s="107" t="s">
        <v>82</v>
      </c>
      <c r="F95" s="108">
        <f>F96</f>
        <v>2</v>
      </c>
      <c r="G95" s="108">
        <f>G96</f>
        <v>2</v>
      </c>
      <c r="H95" s="108">
        <f>H96</f>
        <v>2</v>
      </c>
    </row>
    <row r="96" spans="1:8" ht="17.25" customHeight="1" x14ac:dyDescent="0.25">
      <c r="A96" s="113" t="s">
        <v>83</v>
      </c>
      <c r="B96" s="107" t="s">
        <v>55</v>
      </c>
      <c r="C96" s="107" t="s">
        <v>109</v>
      </c>
      <c r="D96" s="107" t="s">
        <v>76</v>
      </c>
      <c r="E96" s="107" t="s">
        <v>84</v>
      </c>
      <c r="F96" s="108">
        <v>2</v>
      </c>
      <c r="G96" s="108">
        <v>2</v>
      </c>
      <c r="H96" s="108">
        <v>2</v>
      </c>
    </row>
    <row r="97" spans="1:8" ht="27" customHeight="1" x14ac:dyDescent="0.25">
      <c r="A97" s="113" t="s">
        <v>110</v>
      </c>
      <c r="B97" s="107" t="s">
        <v>55</v>
      </c>
      <c r="C97" s="107" t="s">
        <v>109</v>
      </c>
      <c r="D97" s="107" t="s">
        <v>111</v>
      </c>
      <c r="E97" s="107" t="s">
        <v>58</v>
      </c>
      <c r="F97" s="108">
        <f t="shared" ref="F97:H98" si="13">F98</f>
        <v>599.1</v>
      </c>
      <c r="G97" s="108">
        <f t="shared" si="13"/>
        <v>622</v>
      </c>
      <c r="H97" s="108">
        <f t="shared" si="13"/>
        <v>643.5</v>
      </c>
    </row>
    <row r="98" spans="1:8" ht="67.5" customHeight="1" x14ac:dyDescent="0.25">
      <c r="A98" s="113" t="s">
        <v>67</v>
      </c>
      <c r="B98" s="107" t="s">
        <v>55</v>
      </c>
      <c r="C98" s="107" t="s">
        <v>109</v>
      </c>
      <c r="D98" s="107" t="s">
        <v>111</v>
      </c>
      <c r="E98" s="107" t="s">
        <v>68</v>
      </c>
      <c r="F98" s="108">
        <f t="shared" si="13"/>
        <v>599.1</v>
      </c>
      <c r="G98" s="108">
        <f t="shared" si="13"/>
        <v>622</v>
      </c>
      <c r="H98" s="108">
        <f t="shared" si="13"/>
        <v>643.5</v>
      </c>
    </row>
    <row r="99" spans="1:8" ht="27" customHeight="1" x14ac:dyDescent="0.25">
      <c r="A99" s="113" t="s">
        <v>69</v>
      </c>
      <c r="B99" s="107" t="s">
        <v>55</v>
      </c>
      <c r="C99" s="107" t="s">
        <v>109</v>
      </c>
      <c r="D99" s="107" t="s">
        <v>111</v>
      </c>
      <c r="E99" s="107" t="s">
        <v>70</v>
      </c>
      <c r="F99" s="108">
        <v>599.1</v>
      </c>
      <c r="G99" s="108">
        <v>622</v>
      </c>
      <c r="H99" s="108">
        <v>643.5</v>
      </c>
    </row>
    <row r="100" spans="1:8" ht="18.75" hidden="1" customHeight="1" x14ac:dyDescent="0.25">
      <c r="A100" s="113" t="s">
        <v>112</v>
      </c>
      <c r="B100" s="107" t="s">
        <v>55</v>
      </c>
      <c r="C100" s="107" t="s">
        <v>113</v>
      </c>
      <c r="D100" s="107" t="s">
        <v>57</v>
      </c>
      <c r="E100" s="107" t="s">
        <v>58</v>
      </c>
      <c r="F100" s="108">
        <f t="shared" ref="F100:H103" si="14">F101</f>
        <v>0</v>
      </c>
      <c r="G100" s="108">
        <f t="shared" si="14"/>
        <v>0</v>
      </c>
      <c r="H100" s="108">
        <f t="shared" si="14"/>
        <v>0</v>
      </c>
    </row>
    <row r="101" spans="1:8" ht="18.75" hidden="1" customHeight="1" x14ac:dyDescent="0.25">
      <c r="A101" s="113" t="s">
        <v>114</v>
      </c>
      <c r="B101" s="107" t="s">
        <v>55</v>
      </c>
      <c r="C101" s="107" t="s">
        <v>113</v>
      </c>
      <c r="D101" s="107" t="s">
        <v>115</v>
      </c>
      <c r="E101" s="107" t="s">
        <v>58</v>
      </c>
      <c r="F101" s="108">
        <f t="shared" si="14"/>
        <v>0</v>
      </c>
      <c r="G101" s="108">
        <f t="shared" si="14"/>
        <v>0</v>
      </c>
      <c r="H101" s="108">
        <f t="shared" si="14"/>
        <v>0</v>
      </c>
    </row>
    <row r="102" spans="1:8" ht="28.5" hidden="1" customHeight="1" x14ac:dyDescent="0.25">
      <c r="A102" s="113" t="s">
        <v>116</v>
      </c>
      <c r="B102" s="107" t="s">
        <v>55</v>
      </c>
      <c r="C102" s="107" t="s">
        <v>113</v>
      </c>
      <c r="D102" s="107" t="s">
        <v>117</v>
      </c>
      <c r="E102" s="107" t="s">
        <v>58</v>
      </c>
      <c r="F102" s="108">
        <f t="shared" si="14"/>
        <v>0</v>
      </c>
      <c r="G102" s="108">
        <f t="shared" si="14"/>
        <v>0</v>
      </c>
      <c r="H102" s="108">
        <f t="shared" si="14"/>
        <v>0</v>
      </c>
    </row>
    <row r="103" spans="1:8" ht="27" hidden="1" customHeight="1" x14ac:dyDescent="0.25">
      <c r="A103" s="113" t="s">
        <v>77</v>
      </c>
      <c r="B103" s="107" t="s">
        <v>55</v>
      </c>
      <c r="C103" s="107" t="s">
        <v>113</v>
      </c>
      <c r="D103" s="107" t="s">
        <v>117</v>
      </c>
      <c r="E103" s="107" t="s">
        <v>78</v>
      </c>
      <c r="F103" s="108">
        <f t="shared" si="14"/>
        <v>0</v>
      </c>
      <c r="G103" s="108">
        <f t="shared" si="14"/>
        <v>0</v>
      </c>
      <c r="H103" s="108">
        <f t="shared" si="14"/>
        <v>0</v>
      </c>
    </row>
    <row r="104" spans="1:8" ht="27" hidden="1" customHeight="1" x14ac:dyDescent="0.25">
      <c r="A104" s="113" t="s">
        <v>79</v>
      </c>
      <c r="B104" s="107" t="s">
        <v>55</v>
      </c>
      <c r="C104" s="107" t="s">
        <v>113</v>
      </c>
      <c r="D104" s="107" t="s">
        <v>117</v>
      </c>
      <c r="E104" s="107" t="s">
        <v>80</v>
      </c>
      <c r="F104" s="108"/>
      <c r="G104" s="108"/>
      <c r="H104" s="108"/>
    </row>
    <row r="105" spans="1:8" ht="18" customHeight="1" x14ac:dyDescent="0.25">
      <c r="A105" s="113" t="s">
        <v>118</v>
      </c>
      <c r="B105" s="107" t="s">
        <v>55</v>
      </c>
      <c r="C105" s="107" t="s">
        <v>119</v>
      </c>
      <c r="D105" s="107" t="s">
        <v>57</v>
      </c>
      <c r="E105" s="107" t="s">
        <v>58</v>
      </c>
      <c r="F105" s="108">
        <f>F106</f>
        <v>99</v>
      </c>
      <c r="G105" s="108">
        <f t="shared" ref="G105:H109" si="15">G106</f>
        <v>99</v>
      </c>
      <c r="H105" s="108">
        <f t="shared" si="15"/>
        <v>99</v>
      </c>
    </row>
    <row r="106" spans="1:8" ht="15.75" customHeight="1" x14ac:dyDescent="0.25">
      <c r="A106" s="113" t="s">
        <v>120</v>
      </c>
      <c r="B106" s="107" t="s">
        <v>55</v>
      </c>
      <c r="C106" s="107" t="s">
        <v>119</v>
      </c>
      <c r="D106" s="107" t="s">
        <v>121</v>
      </c>
      <c r="E106" s="107" t="s">
        <v>58</v>
      </c>
      <c r="F106" s="108">
        <f>F107</f>
        <v>99</v>
      </c>
      <c r="G106" s="108">
        <f t="shared" si="15"/>
        <v>99</v>
      </c>
      <c r="H106" s="108">
        <f t="shared" si="15"/>
        <v>99</v>
      </c>
    </row>
    <row r="107" spans="1:8" ht="17.25" customHeight="1" x14ac:dyDescent="0.25">
      <c r="A107" s="113" t="s">
        <v>122</v>
      </c>
      <c r="B107" s="107" t="s">
        <v>55</v>
      </c>
      <c r="C107" s="107" t="s">
        <v>119</v>
      </c>
      <c r="D107" s="107" t="s">
        <v>123</v>
      </c>
      <c r="E107" s="107" t="s">
        <v>58</v>
      </c>
      <c r="F107" s="108">
        <f>F108</f>
        <v>99</v>
      </c>
      <c r="G107" s="108">
        <f t="shared" si="15"/>
        <v>99</v>
      </c>
      <c r="H107" s="108">
        <f t="shared" si="15"/>
        <v>99</v>
      </c>
    </row>
    <row r="108" spans="1:8" ht="30.75" customHeight="1" x14ac:dyDescent="0.25">
      <c r="A108" s="113" t="s">
        <v>124</v>
      </c>
      <c r="B108" s="107" t="s">
        <v>55</v>
      </c>
      <c r="C108" s="107" t="s">
        <v>119</v>
      </c>
      <c r="D108" s="107" t="s">
        <v>125</v>
      </c>
      <c r="E108" s="107" t="s">
        <v>58</v>
      </c>
      <c r="F108" s="108">
        <f>F109</f>
        <v>99</v>
      </c>
      <c r="G108" s="108">
        <f t="shared" si="15"/>
        <v>99</v>
      </c>
      <c r="H108" s="108">
        <f t="shared" si="15"/>
        <v>99</v>
      </c>
    </row>
    <row r="109" spans="1:8" ht="19.5" customHeight="1" x14ac:dyDescent="0.25">
      <c r="A109" s="113" t="s">
        <v>81</v>
      </c>
      <c r="B109" s="107" t="s">
        <v>55</v>
      </c>
      <c r="C109" s="107" t="s">
        <v>119</v>
      </c>
      <c r="D109" s="107" t="s">
        <v>125</v>
      </c>
      <c r="E109" s="107" t="s">
        <v>82</v>
      </c>
      <c r="F109" s="108">
        <f>F110</f>
        <v>99</v>
      </c>
      <c r="G109" s="108">
        <f t="shared" si="15"/>
        <v>99</v>
      </c>
      <c r="H109" s="108">
        <f t="shared" si="15"/>
        <v>99</v>
      </c>
    </row>
    <row r="110" spans="1:8" ht="16.5" customHeight="1" x14ac:dyDescent="0.25">
      <c r="A110" s="113" t="s">
        <v>126</v>
      </c>
      <c r="B110" s="107" t="s">
        <v>55</v>
      </c>
      <c r="C110" s="107" t="s">
        <v>119</v>
      </c>
      <c r="D110" s="107" t="s">
        <v>125</v>
      </c>
      <c r="E110" s="107" t="s">
        <v>127</v>
      </c>
      <c r="F110" s="108">
        <v>99</v>
      </c>
      <c r="G110" s="108">
        <v>99</v>
      </c>
      <c r="H110" s="108">
        <v>99</v>
      </c>
    </row>
    <row r="111" spans="1:8" ht="15" x14ac:dyDescent="0.25">
      <c r="A111" s="113" t="s">
        <v>128</v>
      </c>
      <c r="B111" s="107" t="s">
        <v>55</v>
      </c>
      <c r="C111" s="107" t="s">
        <v>129</v>
      </c>
      <c r="D111" s="107" t="s">
        <v>57</v>
      </c>
      <c r="E111" s="107" t="s">
        <v>58</v>
      </c>
      <c r="F111" s="108">
        <f>F126+F161+F179+F185+F221+F112+F201+F121+F166+F213+F217</f>
        <v>8354.9</v>
      </c>
      <c r="G111" s="108">
        <f>G126+G161+G166+G179+G185+G213+G217+G221</f>
        <v>6565.5</v>
      </c>
      <c r="H111" s="108">
        <f>H126+H161+H179+H185+H221+H112+H201+H121+H166+H213+H217</f>
        <v>3596.6</v>
      </c>
    </row>
    <row r="112" spans="1:8" ht="39" hidden="1" x14ac:dyDescent="0.25">
      <c r="A112" s="113" t="s">
        <v>130</v>
      </c>
      <c r="B112" s="107" t="s">
        <v>55</v>
      </c>
      <c r="C112" s="107" t="s">
        <v>129</v>
      </c>
      <c r="D112" s="107" t="s">
        <v>131</v>
      </c>
      <c r="E112" s="107" t="s">
        <v>58</v>
      </c>
      <c r="F112" s="108">
        <f t="shared" ref="F112:H115" si="16">F113</f>
        <v>0</v>
      </c>
      <c r="G112" s="108">
        <f t="shared" si="16"/>
        <v>0</v>
      </c>
      <c r="H112" s="108">
        <f t="shared" si="16"/>
        <v>0</v>
      </c>
    </row>
    <row r="113" spans="1:8" ht="26.25" hidden="1" x14ac:dyDescent="0.25">
      <c r="A113" s="113" t="s">
        <v>132</v>
      </c>
      <c r="B113" s="107" t="s">
        <v>55</v>
      </c>
      <c r="C113" s="107" t="s">
        <v>129</v>
      </c>
      <c r="D113" s="107" t="s">
        <v>133</v>
      </c>
      <c r="E113" s="107" t="s">
        <v>58</v>
      </c>
      <c r="F113" s="108">
        <f t="shared" si="16"/>
        <v>0</v>
      </c>
      <c r="G113" s="108">
        <f t="shared" si="16"/>
        <v>0</v>
      </c>
      <c r="H113" s="108">
        <f t="shared" si="16"/>
        <v>0</v>
      </c>
    </row>
    <row r="114" spans="1:8" ht="15" hidden="1" x14ac:dyDescent="0.25">
      <c r="A114" s="113" t="s">
        <v>134</v>
      </c>
      <c r="B114" s="107" t="s">
        <v>55</v>
      </c>
      <c r="C114" s="107" t="s">
        <v>129</v>
      </c>
      <c r="D114" s="107" t="s">
        <v>135</v>
      </c>
      <c r="E114" s="107" t="s">
        <v>58</v>
      </c>
      <c r="F114" s="108">
        <f t="shared" si="16"/>
        <v>0</v>
      </c>
      <c r="G114" s="108">
        <f t="shared" si="16"/>
        <v>0</v>
      </c>
      <c r="H114" s="108">
        <f t="shared" si="16"/>
        <v>0</v>
      </c>
    </row>
    <row r="115" spans="1:8" ht="26.25" hidden="1" x14ac:dyDescent="0.25">
      <c r="A115" s="113" t="s">
        <v>77</v>
      </c>
      <c r="B115" s="107" t="s">
        <v>55</v>
      </c>
      <c r="C115" s="107" t="s">
        <v>129</v>
      </c>
      <c r="D115" s="107" t="s">
        <v>135</v>
      </c>
      <c r="E115" s="107" t="s">
        <v>78</v>
      </c>
      <c r="F115" s="108">
        <f t="shared" si="16"/>
        <v>0</v>
      </c>
      <c r="G115" s="108">
        <f t="shared" si="16"/>
        <v>0</v>
      </c>
      <c r="H115" s="108">
        <f t="shared" si="16"/>
        <v>0</v>
      </c>
    </row>
    <row r="116" spans="1:8" ht="39" hidden="1" x14ac:dyDescent="0.25">
      <c r="A116" s="113" t="s">
        <v>79</v>
      </c>
      <c r="B116" s="107" t="s">
        <v>55</v>
      </c>
      <c r="C116" s="107" t="s">
        <v>129</v>
      </c>
      <c r="D116" s="107" t="s">
        <v>135</v>
      </c>
      <c r="E116" s="107" t="s">
        <v>80</v>
      </c>
      <c r="F116" s="108">
        <v>0</v>
      </c>
      <c r="G116" s="108">
        <v>0</v>
      </c>
      <c r="H116" s="108">
        <v>0</v>
      </c>
    </row>
    <row r="117" spans="1:8" ht="15" hidden="1" x14ac:dyDescent="0.25">
      <c r="A117" s="113"/>
      <c r="B117" s="107"/>
      <c r="C117" s="107"/>
      <c r="D117" s="107"/>
      <c r="E117" s="107"/>
      <c r="F117" s="108"/>
      <c r="G117" s="108"/>
      <c r="H117" s="108"/>
    </row>
    <row r="118" spans="1:8" ht="15" hidden="1" x14ac:dyDescent="0.25">
      <c r="A118" s="113"/>
      <c r="B118" s="107"/>
      <c r="C118" s="107"/>
      <c r="D118" s="107"/>
      <c r="E118" s="107"/>
      <c r="F118" s="108"/>
      <c r="G118" s="108"/>
      <c r="H118" s="108"/>
    </row>
    <row r="119" spans="1:8" ht="15" hidden="1" x14ac:dyDescent="0.25">
      <c r="A119" s="113"/>
      <c r="B119" s="107"/>
      <c r="C119" s="107"/>
      <c r="D119" s="107"/>
      <c r="E119" s="107"/>
      <c r="F119" s="108"/>
      <c r="G119" s="108"/>
      <c r="H119" s="108"/>
    </row>
    <row r="120" spans="1:8" ht="15" hidden="1" x14ac:dyDescent="0.25">
      <c r="A120" s="113"/>
      <c r="B120" s="107"/>
      <c r="C120" s="107"/>
      <c r="D120" s="107"/>
      <c r="E120" s="107"/>
      <c r="F120" s="108"/>
      <c r="G120" s="108"/>
      <c r="H120" s="108"/>
    </row>
    <row r="121" spans="1:8" ht="39" hidden="1" x14ac:dyDescent="0.25">
      <c r="A121" s="113" t="s">
        <v>130</v>
      </c>
      <c r="B121" s="107" t="s">
        <v>55</v>
      </c>
      <c r="C121" s="107" t="s">
        <v>129</v>
      </c>
      <c r="D121" s="107" t="s">
        <v>131</v>
      </c>
      <c r="E121" s="107" t="s">
        <v>58</v>
      </c>
      <c r="F121" s="108">
        <f>F122</f>
        <v>0</v>
      </c>
      <c r="G121" s="108">
        <f t="shared" ref="G121:H124" si="17">G122</f>
        <v>0</v>
      </c>
      <c r="H121" s="108">
        <f t="shared" si="17"/>
        <v>0</v>
      </c>
    </row>
    <row r="122" spans="1:8" ht="26.25" hidden="1" x14ac:dyDescent="0.25">
      <c r="A122" s="113" t="s">
        <v>132</v>
      </c>
      <c r="B122" s="107" t="s">
        <v>55</v>
      </c>
      <c r="C122" s="107" t="s">
        <v>129</v>
      </c>
      <c r="D122" s="107" t="s">
        <v>133</v>
      </c>
      <c r="E122" s="107" t="s">
        <v>58</v>
      </c>
      <c r="F122" s="108">
        <f>F123</f>
        <v>0</v>
      </c>
      <c r="G122" s="108">
        <f t="shared" si="17"/>
        <v>0</v>
      </c>
      <c r="H122" s="108">
        <f t="shared" si="17"/>
        <v>0</v>
      </c>
    </row>
    <row r="123" spans="1:8" ht="15" hidden="1" x14ac:dyDescent="0.25">
      <c r="A123" s="113" t="s">
        <v>134</v>
      </c>
      <c r="B123" s="107" t="s">
        <v>55</v>
      </c>
      <c r="C123" s="107" t="s">
        <v>129</v>
      </c>
      <c r="D123" s="107" t="s">
        <v>135</v>
      </c>
      <c r="E123" s="107" t="s">
        <v>58</v>
      </c>
      <c r="F123" s="108">
        <f>F124</f>
        <v>0</v>
      </c>
      <c r="G123" s="108">
        <f t="shared" si="17"/>
        <v>0</v>
      </c>
      <c r="H123" s="108">
        <f t="shared" si="17"/>
        <v>0</v>
      </c>
    </row>
    <row r="124" spans="1:8" ht="26.25" hidden="1" x14ac:dyDescent="0.25">
      <c r="A124" s="113" t="s">
        <v>77</v>
      </c>
      <c r="B124" s="107" t="s">
        <v>55</v>
      </c>
      <c r="C124" s="107" t="s">
        <v>129</v>
      </c>
      <c r="D124" s="107" t="s">
        <v>135</v>
      </c>
      <c r="E124" s="107" t="s">
        <v>78</v>
      </c>
      <c r="F124" s="108">
        <f>F125</f>
        <v>0</v>
      </c>
      <c r="G124" s="108">
        <f t="shared" si="17"/>
        <v>0</v>
      </c>
      <c r="H124" s="108">
        <f t="shared" si="17"/>
        <v>0</v>
      </c>
    </row>
    <row r="125" spans="1:8" ht="39" hidden="1" x14ac:dyDescent="0.25">
      <c r="A125" s="113" t="s">
        <v>79</v>
      </c>
      <c r="B125" s="107" t="s">
        <v>55</v>
      </c>
      <c r="C125" s="107" t="s">
        <v>129</v>
      </c>
      <c r="D125" s="107" t="s">
        <v>135</v>
      </c>
      <c r="E125" s="107" t="s">
        <v>80</v>
      </c>
      <c r="F125" s="108"/>
      <c r="G125" s="108"/>
      <c r="H125" s="108"/>
    </row>
    <row r="126" spans="1:8" ht="45.75" customHeight="1" x14ac:dyDescent="0.25">
      <c r="A126" s="113" t="s">
        <v>748</v>
      </c>
      <c r="B126" s="107" t="s">
        <v>55</v>
      </c>
      <c r="C126" s="107" t="s">
        <v>129</v>
      </c>
      <c r="D126" s="107" t="s">
        <v>136</v>
      </c>
      <c r="E126" s="107" t="s">
        <v>58</v>
      </c>
      <c r="F126" s="108">
        <f>F127+F141+F149+F153+F145+F157</f>
        <v>652.29999999999995</v>
      </c>
      <c r="G126" s="108">
        <f>G127+G141+G149+G153</f>
        <v>608.20000000000005</v>
      </c>
      <c r="H126" s="108">
        <f>H127+H141+H149+H153</f>
        <v>0</v>
      </c>
    </row>
    <row r="127" spans="1:8" ht="27.75" customHeight="1" x14ac:dyDescent="0.25">
      <c r="A127" s="113" t="s">
        <v>137</v>
      </c>
      <c r="B127" s="107" t="s">
        <v>55</v>
      </c>
      <c r="C127" s="107" t="s">
        <v>129</v>
      </c>
      <c r="D127" s="107" t="s">
        <v>138</v>
      </c>
      <c r="E127" s="107" t="s">
        <v>58</v>
      </c>
      <c r="F127" s="108">
        <f>F128</f>
        <v>30</v>
      </c>
      <c r="G127" s="108">
        <f>G128</f>
        <v>30</v>
      </c>
      <c r="H127" s="108">
        <f>H128</f>
        <v>0</v>
      </c>
    </row>
    <row r="128" spans="1:8" ht="15.75" customHeight="1" x14ac:dyDescent="0.25">
      <c r="A128" s="113" t="s">
        <v>134</v>
      </c>
      <c r="B128" s="107" t="s">
        <v>55</v>
      </c>
      <c r="C128" s="107" t="s">
        <v>129</v>
      </c>
      <c r="D128" s="107" t="s">
        <v>139</v>
      </c>
      <c r="E128" s="107" t="s">
        <v>58</v>
      </c>
      <c r="F128" s="108">
        <f>F131</f>
        <v>30</v>
      </c>
      <c r="G128" s="108">
        <f>G131</f>
        <v>30</v>
      </c>
      <c r="H128" s="108">
        <f>H131</f>
        <v>0</v>
      </c>
    </row>
    <row r="129" spans="1:8" ht="27" hidden="1" customHeight="1" x14ac:dyDescent="0.25">
      <c r="A129" s="113" t="s">
        <v>77</v>
      </c>
      <c r="B129" s="107" t="s">
        <v>55</v>
      </c>
      <c r="C129" s="107" t="s">
        <v>129</v>
      </c>
      <c r="D129" s="107" t="s">
        <v>139</v>
      </c>
      <c r="E129" s="107" t="s">
        <v>78</v>
      </c>
      <c r="F129" s="108">
        <f>F130</f>
        <v>0</v>
      </c>
      <c r="G129" s="108">
        <f>G130</f>
        <v>0</v>
      </c>
      <c r="H129" s="108">
        <f>H130</f>
        <v>0</v>
      </c>
    </row>
    <row r="130" spans="1:8" ht="27.75" hidden="1" customHeight="1" x14ac:dyDescent="0.25">
      <c r="A130" s="113" t="s">
        <v>79</v>
      </c>
      <c r="B130" s="107" t="s">
        <v>55</v>
      </c>
      <c r="C130" s="107" t="s">
        <v>129</v>
      </c>
      <c r="D130" s="107" t="s">
        <v>139</v>
      </c>
      <c r="E130" s="107" t="s">
        <v>80</v>
      </c>
      <c r="F130" s="108">
        <f>45-45</f>
        <v>0</v>
      </c>
      <c r="G130" s="108">
        <f>45-45</f>
        <v>0</v>
      </c>
      <c r="H130" s="108">
        <f>45-45</f>
        <v>0</v>
      </c>
    </row>
    <row r="131" spans="1:8" ht="17.25" customHeight="1" x14ac:dyDescent="0.25">
      <c r="A131" s="113" t="s">
        <v>81</v>
      </c>
      <c r="B131" s="107" t="s">
        <v>55</v>
      </c>
      <c r="C131" s="107" t="s">
        <v>129</v>
      </c>
      <c r="D131" s="107" t="s">
        <v>139</v>
      </c>
      <c r="E131" s="107" t="s">
        <v>82</v>
      </c>
      <c r="F131" s="108">
        <f>F132</f>
        <v>30</v>
      </c>
      <c r="G131" s="108">
        <f>G132</f>
        <v>30</v>
      </c>
      <c r="H131" s="108">
        <f>H132</f>
        <v>0</v>
      </c>
    </row>
    <row r="132" spans="1:8" ht="18" customHeight="1" x14ac:dyDescent="0.25">
      <c r="A132" s="113" t="s">
        <v>83</v>
      </c>
      <c r="B132" s="107" t="s">
        <v>55</v>
      </c>
      <c r="C132" s="107" t="s">
        <v>129</v>
      </c>
      <c r="D132" s="107" t="s">
        <v>139</v>
      </c>
      <c r="E132" s="107" t="s">
        <v>84</v>
      </c>
      <c r="F132" s="108">
        <v>30</v>
      </c>
      <c r="G132" s="108">
        <v>30</v>
      </c>
      <c r="H132" s="108">
        <v>0</v>
      </c>
    </row>
    <row r="133" spans="1:8" ht="76.5" hidden="1" customHeight="1" x14ac:dyDescent="0.25">
      <c r="A133" s="113" t="s">
        <v>140</v>
      </c>
      <c r="B133" s="107" t="s">
        <v>55</v>
      </c>
      <c r="C133" s="107" t="s">
        <v>129</v>
      </c>
      <c r="D133" s="107" t="s">
        <v>141</v>
      </c>
      <c r="E133" s="107" t="s">
        <v>58</v>
      </c>
      <c r="F133" s="108">
        <f t="shared" ref="F133:H135" si="18">F134</f>
        <v>0</v>
      </c>
      <c r="G133" s="108">
        <f t="shared" si="18"/>
        <v>0</v>
      </c>
      <c r="H133" s="108">
        <f t="shared" si="18"/>
        <v>0</v>
      </c>
    </row>
    <row r="134" spans="1:8" ht="15.75" hidden="1" customHeight="1" x14ac:dyDescent="0.25">
      <c r="A134" s="113" t="s">
        <v>134</v>
      </c>
      <c r="B134" s="107" t="s">
        <v>55</v>
      </c>
      <c r="C134" s="107" t="s">
        <v>129</v>
      </c>
      <c r="D134" s="107" t="s">
        <v>142</v>
      </c>
      <c r="E134" s="107" t="s">
        <v>58</v>
      </c>
      <c r="F134" s="108">
        <f t="shared" si="18"/>
        <v>0</v>
      </c>
      <c r="G134" s="108">
        <f t="shared" si="18"/>
        <v>0</v>
      </c>
      <c r="H134" s="108">
        <f t="shared" si="18"/>
        <v>0</v>
      </c>
    </row>
    <row r="135" spans="1:8" ht="25.5" hidden="1" customHeight="1" x14ac:dyDescent="0.25">
      <c r="A135" s="113" t="s">
        <v>77</v>
      </c>
      <c r="B135" s="107" t="s">
        <v>55</v>
      </c>
      <c r="C135" s="107" t="s">
        <v>129</v>
      </c>
      <c r="D135" s="107" t="s">
        <v>142</v>
      </c>
      <c r="E135" s="107" t="s">
        <v>78</v>
      </c>
      <c r="F135" s="108">
        <f t="shared" si="18"/>
        <v>0</v>
      </c>
      <c r="G135" s="108">
        <f t="shared" si="18"/>
        <v>0</v>
      </c>
      <c r="H135" s="108">
        <f t="shared" si="18"/>
        <v>0</v>
      </c>
    </row>
    <row r="136" spans="1:8" ht="27" hidden="1" customHeight="1" x14ac:dyDescent="0.25">
      <c r="A136" s="113" t="s">
        <v>79</v>
      </c>
      <c r="B136" s="107" t="s">
        <v>55</v>
      </c>
      <c r="C136" s="107" t="s">
        <v>129</v>
      </c>
      <c r="D136" s="107" t="s">
        <v>142</v>
      </c>
      <c r="E136" s="107" t="s">
        <v>80</v>
      </c>
      <c r="F136" s="108"/>
      <c r="G136" s="108"/>
      <c r="H136" s="108"/>
    </row>
    <row r="137" spans="1:8" ht="27" hidden="1" customHeight="1" x14ac:dyDescent="0.25">
      <c r="A137" s="113"/>
      <c r="B137" s="107"/>
      <c r="C137" s="107"/>
      <c r="D137" s="107"/>
      <c r="E137" s="107"/>
      <c r="F137" s="108"/>
      <c r="G137" s="108"/>
      <c r="H137" s="108"/>
    </row>
    <row r="138" spans="1:8" ht="27" hidden="1" customHeight="1" x14ac:dyDescent="0.25">
      <c r="A138" s="113"/>
      <c r="B138" s="107"/>
      <c r="C138" s="107"/>
      <c r="D138" s="107"/>
      <c r="E138" s="107"/>
      <c r="F138" s="108"/>
      <c r="G138" s="108"/>
      <c r="H138" s="108"/>
    </row>
    <row r="139" spans="1:8" ht="27" hidden="1" customHeight="1" x14ac:dyDescent="0.25">
      <c r="A139" s="113"/>
      <c r="B139" s="107"/>
      <c r="C139" s="107"/>
      <c r="D139" s="107"/>
      <c r="E139" s="107"/>
      <c r="F139" s="108"/>
      <c r="G139" s="108"/>
      <c r="H139" s="108"/>
    </row>
    <row r="140" spans="1:8" ht="27" hidden="1" customHeight="1" x14ac:dyDescent="0.25">
      <c r="A140" s="113"/>
      <c r="B140" s="107"/>
      <c r="C140" s="107"/>
      <c r="D140" s="107"/>
      <c r="E140" s="107"/>
      <c r="F140" s="108"/>
      <c r="G140" s="108"/>
      <c r="H140" s="108"/>
    </row>
    <row r="141" spans="1:8" ht="81.75" hidden="1" customHeight="1" x14ac:dyDescent="0.25">
      <c r="A141" s="122" t="s">
        <v>143</v>
      </c>
      <c r="B141" s="107" t="s">
        <v>55</v>
      </c>
      <c r="C141" s="107" t="s">
        <v>129</v>
      </c>
      <c r="D141" s="107" t="s">
        <v>144</v>
      </c>
      <c r="E141" s="107" t="s">
        <v>58</v>
      </c>
      <c r="F141" s="108">
        <f t="shared" ref="F141:H143" si="19">F142</f>
        <v>0</v>
      </c>
      <c r="G141" s="108">
        <f t="shared" si="19"/>
        <v>0</v>
      </c>
      <c r="H141" s="108">
        <f t="shared" si="19"/>
        <v>0</v>
      </c>
    </row>
    <row r="142" spans="1:8" ht="18.75" hidden="1" customHeight="1" x14ac:dyDescent="0.25">
      <c r="A142" s="122" t="s">
        <v>134</v>
      </c>
      <c r="B142" s="107" t="s">
        <v>55</v>
      </c>
      <c r="C142" s="107" t="s">
        <v>129</v>
      </c>
      <c r="D142" s="107" t="s">
        <v>145</v>
      </c>
      <c r="E142" s="107" t="s">
        <v>58</v>
      </c>
      <c r="F142" s="108">
        <f t="shared" si="19"/>
        <v>0</v>
      </c>
      <c r="G142" s="108">
        <f t="shared" si="19"/>
        <v>0</v>
      </c>
      <c r="H142" s="108">
        <f t="shared" si="19"/>
        <v>0</v>
      </c>
    </row>
    <row r="143" spans="1:8" ht="27" hidden="1" customHeight="1" x14ac:dyDescent="0.25">
      <c r="A143" s="113" t="s">
        <v>77</v>
      </c>
      <c r="B143" s="107" t="s">
        <v>55</v>
      </c>
      <c r="C143" s="107" t="s">
        <v>129</v>
      </c>
      <c r="D143" s="107" t="s">
        <v>145</v>
      </c>
      <c r="E143" s="107" t="s">
        <v>78</v>
      </c>
      <c r="F143" s="108">
        <f t="shared" si="19"/>
        <v>0</v>
      </c>
      <c r="G143" s="108">
        <f t="shared" si="19"/>
        <v>0</v>
      </c>
      <c r="H143" s="108">
        <f t="shared" si="19"/>
        <v>0</v>
      </c>
    </row>
    <row r="144" spans="1:8" ht="27" hidden="1" customHeight="1" x14ac:dyDescent="0.25">
      <c r="A144" s="113" t="s">
        <v>79</v>
      </c>
      <c r="B144" s="107" t="s">
        <v>55</v>
      </c>
      <c r="C144" s="107" t="s">
        <v>129</v>
      </c>
      <c r="D144" s="107" t="s">
        <v>145</v>
      </c>
      <c r="E144" s="107" t="s">
        <v>80</v>
      </c>
      <c r="F144" s="108"/>
      <c r="G144" s="108"/>
      <c r="H144" s="108"/>
    </row>
    <row r="145" spans="1:8" ht="81" customHeight="1" x14ac:dyDescent="0.25">
      <c r="A145" s="140" t="s">
        <v>143</v>
      </c>
      <c r="B145" s="107" t="s">
        <v>55</v>
      </c>
      <c r="C145" s="107" t="s">
        <v>129</v>
      </c>
      <c r="D145" s="107" t="s">
        <v>144</v>
      </c>
      <c r="E145" s="107" t="s">
        <v>58</v>
      </c>
      <c r="F145" s="108">
        <f>F146</f>
        <v>4.5</v>
      </c>
      <c r="G145" s="108">
        <v>0</v>
      </c>
      <c r="H145" s="108">
        <v>0</v>
      </c>
    </row>
    <row r="146" spans="1:8" ht="27" customHeight="1" x14ac:dyDescent="0.25">
      <c r="A146" s="113" t="s">
        <v>134</v>
      </c>
      <c r="B146" s="107" t="s">
        <v>55</v>
      </c>
      <c r="C146" s="107" t="s">
        <v>129</v>
      </c>
      <c r="D146" s="107" t="s">
        <v>145</v>
      </c>
      <c r="E146" s="107" t="s">
        <v>58</v>
      </c>
      <c r="F146" s="108">
        <f>F147</f>
        <v>4.5</v>
      </c>
      <c r="G146" s="108">
        <v>0</v>
      </c>
      <c r="H146" s="108">
        <v>0</v>
      </c>
    </row>
    <row r="147" spans="1:8" ht="27" customHeight="1" x14ac:dyDescent="0.25">
      <c r="A147" s="113" t="s">
        <v>77</v>
      </c>
      <c r="B147" s="107" t="s">
        <v>55</v>
      </c>
      <c r="C147" s="107" t="s">
        <v>129</v>
      </c>
      <c r="D147" s="107" t="s">
        <v>145</v>
      </c>
      <c r="E147" s="107" t="s">
        <v>78</v>
      </c>
      <c r="F147" s="108">
        <f>F148</f>
        <v>4.5</v>
      </c>
      <c r="G147" s="108">
        <v>0</v>
      </c>
      <c r="H147" s="108">
        <v>0</v>
      </c>
    </row>
    <row r="148" spans="1:8" ht="31.5" customHeight="1" x14ac:dyDescent="0.25">
      <c r="A148" s="113" t="s">
        <v>79</v>
      </c>
      <c r="B148" s="107" t="s">
        <v>55</v>
      </c>
      <c r="C148" s="107" t="s">
        <v>129</v>
      </c>
      <c r="D148" s="107" t="s">
        <v>145</v>
      </c>
      <c r="E148" s="107" t="s">
        <v>80</v>
      </c>
      <c r="F148" s="108">
        <v>4.5</v>
      </c>
      <c r="G148" s="108">
        <v>0</v>
      </c>
      <c r="H148" s="108">
        <v>0</v>
      </c>
    </row>
    <row r="149" spans="1:8" ht="43.5" customHeight="1" x14ac:dyDescent="0.25">
      <c r="A149" s="113" t="s">
        <v>146</v>
      </c>
      <c r="B149" s="107" t="s">
        <v>55</v>
      </c>
      <c r="C149" s="107" t="s">
        <v>129</v>
      </c>
      <c r="D149" s="107" t="s">
        <v>147</v>
      </c>
      <c r="E149" s="107" t="s">
        <v>58</v>
      </c>
      <c r="F149" s="108">
        <f t="shared" ref="F149:H151" si="20">F150</f>
        <v>16.899999999999999</v>
      </c>
      <c r="G149" s="108">
        <f t="shared" si="20"/>
        <v>0</v>
      </c>
      <c r="H149" s="108">
        <f t="shared" si="20"/>
        <v>0</v>
      </c>
    </row>
    <row r="150" spans="1:8" ht="19.5" customHeight="1" x14ac:dyDescent="0.25">
      <c r="A150" s="122" t="s">
        <v>134</v>
      </c>
      <c r="B150" s="107" t="s">
        <v>55</v>
      </c>
      <c r="C150" s="107" t="s">
        <v>129</v>
      </c>
      <c r="D150" s="107" t="s">
        <v>148</v>
      </c>
      <c r="E150" s="107" t="s">
        <v>58</v>
      </c>
      <c r="F150" s="108">
        <f t="shared" si="20"/>
        <v>16.899999999999999</v>
      </c>
      <c r="G150" s="108">
        <f t="shared" si="20"/>
        <v>0</v>
      </c>
      <c r="H150" s="108">
        <f t="shared" si="20"/>
        <v>0</v>
      </c>
    </row>
    <row r="151" spans="1:8" ht="27" customHeight="1" x14ac:dyDescent="0.25">
      <c r="A151" s="113" t="s">
        <v>77</v>
      </c>
      <c r="B151" s="107" t="s">
        <v>55</v>
      </c>
      <c r="C151" s="107" t="s">
        <v>129</v>
      </c>
      <c r="D151" s="107" t="s">
        <v>148</v>
      </c>
      <c r="E151" s="107" t="s">
        <v>78</v>
      </c>
      <c r="F151" s="108">
        <f t="shared" si="20"/>
        <v>16.899999999999999</v>
      </c>
      <c r="G151" s="108">
        <f t="shared" si="20"/>
        <v>0</v>
      </c>
      <c r="H151" s="108">
        <f t="shared" si="20"/>
        <v>0</v>
      </c>
    </row>
    <row r="152" spans="1:8" ht="27" customHeight="1" x14ac:dyDescent="0.25">
      <c r="A152" s="113" t="s">
        <v>79</v>
      </c>
      <c r="B152" s="107" t="s">
        <v>55</v>
      </c>
      <c r="C152" s="107" t="s">
        <v>129</v>
      </c>
      <c r="D152" s="107" t="s">
        <v>148</v>
      </c>
      <c r="E152" s="107" t="s">
        <v>80</v>
      </c>
      <c r="F152" s="108">
        <v>16.899999999999999</v>
      </c>
      <c r="G152" s="108">
        <v>0</v>
      </c>
      <c r="H152" s="108">
        <v>0</v>
      </c>
    </row>
    <row r="153" spans="1:8" ht="56.25" customHeight="1" x14ac:dyDescent="0.25">
      <c r="A153" s="113" t="s">
        <v>149</v>
      </c>
      <c r="B153" s="107" t="s">
        <v>55</v>
      </c>
      <c r="C153" s="107" t="s">
        <v>129</v>
      </c>
      <c r="D153" s="107" t="s">
        <v>150</v>
      </c>
      <c r="E153" s="107" t="s">
        <v>58</v>
      </c>
      <c r="F153" s="108">
        <f t="shared" ref="F153:H155" si="21">F154</f>
        <v>566.79999999999995</v>
      </c>
      <c r="G153" s="108">
        <f t="shared" si="21"/>
        <v>578.20000000000005</v>
      </c>
      <c r="H153" s="108">
        <f t="shared" si="21"/>
        <v>0</v>
      </c>
    </row>
    <row r="154" spans="1:8" ht="17.25" customHeight="1" x14ac:dyDescent="0.25">
      <c r="A154" s="122" t="s">
        <v>134</v>
      </c>
      <c r="B154" s="107" t="s">
        <v>55</v>
      </c>
      <c r="C154" s="107" t="s">
        <v>129</v>
      </c>
      <c r="D154" s="107" t="s">
        <v>151</v>
      </c>
      <c r="E154" s="107" t="s">
        <v>58</v>
      </c>
      <c r="F154" s="108">
        <f t="shared" si="21"/>
        <v>566.79999999999995</v>
      </c>
      <c r="G154" s="108">
        <f t="shared" si="21"/>
        <v>578.20000000000005</v>
      </c>
      <c r="H154" s="108">
        <f t="shared" si="21"/>
        <v>0</v>
      </c>
    </row>
    <row r="155" spans="1:8" ht="27" customHeight="1" x14ac:dyDescent="0.25">
      <c r="A155" s="113" t="s">
        <v>77</v>
      </c>
      <c r="B155" s="107" t="s">
        <v>55</v>
      </c>
      <c r="C155" s="107" t="s">
        <v>129</v>
      </c>
      <c r="D155" s="107" t="s">
        <v>151</v>
      </c>
      <c r="E155" s="107" t="s">
        <v>78</v>
      </c>
      <c r="F155" s="108">
        <f t="shared" si="21"/>
        <v>566.79999999999995</v>
      </c>
      <c r="G155" s="108">
        <f t="shared" si="21"/>
        <v>578.20000000000005</v>
      </c>
      <c r="H155" s="108">
        <f t="shared" si="21"/>
        <v>0</v>
      </c>
    </row>
    <row r="156" spans="1:8" ht="27" customHeight="1" x14ac:dyDescent="0.25">
      <c r="A156" s="113" t="s">
        <v>79</v>
      </c>
      <c r="B156" s="107" t="s">
        <v>55</v>
      </c>
      <c r="C156" s="107" t="s">
        <v>129</v>
      </c>
      <c r="D156" s="107" t="s">
        <v>151</v>
      </c>
      <c r="E156" s="107" t="s">
        <v>80</v>
      </c>
      <c r="F156" s="108">
        <v>566.79999999999995</v>
      </c>
      <c r="G156" s="108">
        <v>578.20000000000005</v>
      </c>
      <c r="H156" s="108">
        <v>0</v>
      </c>
    </row>
    <row r="157" spans="1:8" ht="81" customHeight="1" x14ac:dyDescent="0.25">
      <c r="A157" s="169" t="s">
        <v>873</v>
      </c>
      <c r="B157" s="107" t="s">
        <v>55</v>
      </c>
      <c r="C157" s="107" t="s">
        <v>129</v>
      </c>
      <c r="D157" s="107" t="s">
        <v>874</v>
      </c>
      <c r="E157" s="107" t="s">
        <v>58</v>
      </c>
      <c r="F157" s="108">
        <f>F158</f>
        <v>34.1</v>
      </c>
      <c r="G157" s="108">
        <v>0</v>
      </c>
      <c r="H157" s="108">
        <v>0</v>
      </c>
    </row>
    <row r="158" spans="1:8" ht="27" customHeight="1" x14ac:dyDescent="0.25">
      <c r="A158" s="122" t="s">
        <v>134</v>
      </c>
      <c r="B158" s="107" t="s">
        <v>55</v>
      </c>
      <c r="C158" s="107" t="s">
        <v>129</v>
      </c>
      <c r="D158" s="107" t="s">
        <v>875</v>
      </c>
      <c r="E158" s="107" t="s">
        <v>58</v>
      </c>
      <c r="F158" s="108">
        <f>F159</f>
        <v>34.1</v>
      </c>
      <c r="G158" s="108">
        <v>0</v>
      </c>
      <c r="H158" s="108">
        <v>0</v>
      </c>
    </row>
    <row r="159" spans="1:8" ht="27" customHeight="1" x14ac:dyDescent="0.25">
      <c r="A159" s="113" t="s">
        <v>77</v>
      </c>
      <c r="B159" s="107" t="s">
        <v>55</v>
      </c>
      <c r="C159" s="107" t="s">
        <v>129</v>
      </c>
      <c r="D159" s="107" t="s">
        <v>875</v>
      </c>
      <c r="E159" s="107" t="s">
        <v>78</v>
      </c>
      <c r="F159" s="108">
        <f>F160</f>
        <v>34.1</v>
      </c>
      <c r="G159" s="108">
        <v>0</v>
      </c>
      <c r="H159" s="108">
        <v>0</v>
      </c>
    </row>
    <row r="160" spans="1:8" ht="27" customHeight="1" x14ac:dyDescent="0.25">
      <c r="A160" s="113" t="s">
        <v>79</v>
      </c>
      <c r="B160" s="107" t="s">
        <v>55</v>
      </c>
      <c r="C160" s="107" t="s">
        <v>129</v>
      </c>
      <c r="D160" s="107" t="s">
        <v>875</v>
      </c>
      <c r="E160" s="107" t="s">
        <v>80</v>
      </c>
      <c r="F160" s="108">
        <v>34.1</v>
      </c>
      <c r="G160" s="108">
        <v>0</v>
      </c>
      <c r="H160" s="108">
        <v>0</v>
      </c>
    </row>
    <row r="161" spans="1:8" ht="64.5" x14ac:dyDescent="0.25">
      <c r="A161" s="113" t="s">
        <v>745</v>
      </c>
      <c r="B161" s="107" t="s">
        <v>55</v>
      </c>
      <c r="C161" s="107" t="s">
        <v>129</v>
      </c>
      <c r="D161" s="107" t="s">
        <v>153</v>
      </c>
      <c r="E161" s="107" t="s">
        <v>58</v>
      </c>
      <c r="F161" s="108">
        <f t="shared" ref="F161:H164" si="22">F162</f>
        <v>206</v>
      </c>
      <c r="G161" s="108">
        <f t="shared" si="22"/>
        <v>206</v>
      </c>
      <c r="H161" s="108">
        <f t="shared" si="22"/>
        <v>106</v>
      </c>
    </row>
    <row r="162" spans="1:8" ht="30" customHeight="1" x14ac:dyDescent="0.25">
      <c r="A162" s="113" t="s">
        <v>154</v>
      </c>
      <c r="B162" s="107" t="s">
        <v>55</v>
      </c>
      <c r="C162" s="107" t="s">
        <v>129</v>
      </c>
      <c r="D162" s="107" t="s">
        <v>155</v>
      </c>
      <c r="E162" s="107" t="s">
        <v>58</v>
      </c>
      <c r="F162" s="108">
        <f t="shared" si="22"/>
        <v>206</v>
      </c>
      <c r="G162" s="108">
        <f t="shared" si="22"/>
        <v>206</v>
      </c>
      <c r="H162" s="108">
        <f t="shared" si="22"/>
        <v>106</v>
      </c>
    </row>
    <row r="163" spans="1:8" ht="18" customHeight="1" x14ac:dyDescent="0.25">
      <c r="A163" s="113" t="s">
        <v>134</v>
      </c>
      <c r="B163" s="107" t="s">
        <v>55</v>
      </c>
      <c r="C163" s="107" t="s">
        <v>129</v>
      </c>
      <c r="D163" s="107" t="s">
        <v>156</v>
      </c>
      <c r="E163" s="107" t="s">
        <v>58</v>
      </c>
      <c r="F163" s="108">
        <f t="shared" si="22"/>
        <v>206</v>
      </c>
      <c r="G163" s="108">
        <f t="shared" si="22"/>
        <v>206</v>
      </c>
      <c r="H163" s="108">
        <f t="shared" si="22"/>
        <v>106</v>
      </c>
    </row>
    <row r="164" spans="1:8" ht="26.25" x14ac:dyDescent="0.25">
      <c r="A164" s="113" t="s">
        <v>77</v>
      </c>
      <c r="B164" s="107" t="s">
        <v>55</v>
      </c>
      <c r="C164" s="107" t="s">
        <v>129</v>
      </c>
      <c r="D164" s="107" t="s">
        <v>156</v>
      </c>
      <c r="E164" s="107" t="s">
        <v>78</v>
      </c>
      <c r="F164" s="108">
        <f t="shared" si="22"/>
        <v>206</v>
      </c>
      <c r="G164" s="108">
        <f t="shared" si="22"/>
        <v>206</v>
      </c>
      <c r="H164" s="108">
        <f t="shared" si="22"/>
        <v>106</v>
      </c>
    </row>
    <row r="165" spans="1:8" ht="30.75" customHeight="1" x14ac:dyDescent="0.25">
      <c r="A165" s="113" t="s">
        <v>79</v>
      </c>
      <c r="B165" s="107" t="s">
        <v>55</v>
      </c>
      <c r="C165" s="107" t="s">
        <v>129</v>
      </c>
      <c r="D165" s="107" t="s">
        <v>156</v>
      </c>
      <c r="E165" s="107" t="s">
        <v>80</v>
      </c>
      <c r="F165" s="108">
        <v>206</v>
      </c>
      <c r="G165" s="108">
        <v>206</v>
      </c>
      <c r="H165" s="108">
        <v>106</v>
      </c>
    </row>
    <row r="166" spans="1:8" ht="51" customHeight="1" x14ac:dyDescent="0.25">
      <c r="A166" s="113" t="s">
        <v>637</v>
      </c>
      <c r="B166" s="107" t="s">
        <v>55</v>
      </c>
      <c r="C166" s="107" t="s">
        <v>129</v>
      </c>
      <c r="D166" s="107" t="s">
        <v>638</v>
      </c>
      <c r="E166" s="107" t="s">
        <v>58</v>
      </c>
      <c r="F166" s="108">
        <f>F167</f>
        <v>1096.5</v>
      </c>
      <c r="G166" s="108">
        <f t="shared" ref="G166:H169" si="23">G167</f>
        <v>0</v>
      </c>
      <c r="H166" s="108">
        <f t="shared" si="23"/>
        <v>0</v>
      </c>
    </row>
    <row r="167" spans="1:8" ht="30.75" customHeight="1" x14ac:dyDescent="0.25">
      <c r="A167" s="113" t="s">
        <v>639</v>
      </c>
      <c r="B167" s="107" t="s">
        <v>55</v>
      </c>
      <c r="C167" s="107" t="s">
        <v>129</v>
      </c>
      <c r="D167" s="107" t="s">
        <v>640</v>
      </c>
      <c r="E167" s="107" t="s">
        <v>58</v>
      </c>
      <c r="F167" s="108">
        <f>F168+F173</f>
        <v>1096.5</v>
      </c>
      <c r="G167" s="108">
        <f t="shared" si="23"/>
        <v>0</v>
      </c>
      <c r="H167" s="108">
        <f t="shared" si="23"/>
        <v>0</v>
      </c>
    </row>
    <row r="168" spans="1:8" ht="22.5" customHeight="1" x14ac:dyDescent="0.25">
      <c r="A168" s="113" t="s">
        <v>134</v>
      </c>
      <c r="B168" s="107" t="s">
        <v>55</v>
      </c>
      <c r="C168" s="107" t="s">
        <v>129</v>
      </c>
      <c r="D168" s="107" t="s">
        <v>641</v>
      </c>
      <c r="E168" s="107" t="s">
        <v>58</v>
      </c>
      <c r="F168" s="108">
        <f>F169+F171+F176</f>
        <v>1096.5</v>
      </c>
      <c r="G168" s="108">
        <f t="shared" si="23"/>
        <v>0</v>
      </c>
      <c r="H168" s="108">
        <f t="shared" si="23"/>
        <v>0</v>
      </c>
    </row>
    <row r="169" spans="1:8" ht="30.75" hidden="1" customHeight="1" x14ac:dyDescent="0.25">
      <c r="A169" s="113" t="s">
        <v>77</v>
      </c>
      <c r="B169" s="107" t="s">
        <v>55</v>
      </c>
      <c r="C169" s="107" t="s">
        <v>129</v>
      </c>
      <c r="D169" s="107" t="s">
        <v>641</v>
      </c>
      <c r="E169" s="107" t="s">
        <v>78</v>
      </c>
      <c r="F169" s="108">
        <f>F170</f>
        <v>0</v>
      </c>
      <c r="G169" s="108">
        <f t="shared" si="23"/>
        <v>0</v>
      </c>
      <c r="H169" s="108">
        <f t="shared" si="23"/>
        <v>0</v>
      </c>
    </row>
    <row r="170" spans="1:8" ht="30.75" hidden="1" customHeight="1" x14ac:dyDescent="0.25">
      <c r="A170" s="113" t="s">
        <v>79</v>
      </c>
      <c r="B170" s="107" t="s">
        <v>55</v>
      </c>
      <c r="C170" s="107" t="s">
        <v>129</v>
      </c>
      <c r="D170" s="107" t="s">
        <v>641</v>
      </c>
      <c r="E170" s="107" t="s">
        <v>80</v>
      </c>
      <c r="F170" s="108"/>
      <c r="G170" s="108"/>
      <c r="H170" s="108"/>
    </row>
    <row r="171" spans="1:8" ht="23.25" customHeight="1" x14ac:dyDescent="0.25">
      <c r="A171" s="113" t="s">
        <v>81</v>
      </c>
      <c r="B171" s="107" t="s">
        <v>55</v>
      </c>
      <c r="C171" s="107" t="s">
        <v>129</v>
      </c>
      <c r="D171" s="107" t="s">
        <v>641</v>
      </c>
      <c r="E171" s="107" t="s">
        <v>82</v>
      </c>
      <c r="F171" s="108">
        <f>F172</f>
        <v>0.5</v>
      </c>
      <c r="G171" s="108">
        <v>0</v>
      </c>
      <c r="H171" s="108">
        <v>0</v>
      </c>
    </row>
    <row r="172" spans="1:8" ht="22.5" customHeight="1" x14ac:dyDescent="0.25">
      <c r="A172" s="113" t="s">
        <v>83</v>
      </c>
      <c r="B172" s="107" t="s">
        <v>55</v>
      </c>
      <c r="C172" s="107" t="s">
        <v>129</v>
      </c>
      <c r="D172" s="107" t="s">
        <v>641</v>
      </c>
      <c r="E172" s="107" t="s">
        <v>84</v>
      </c>
      <c r="F172" s="108">
        <f>2-1.5</f>
        <v>0.5</v>
      </c>
      <c r="G172" s="108">
        <v>0</v>
      </c>
      <c r="H172" s="108">
        <v>0</v>
      </c>
    </row>
    <row r="173" spans="1:8" ht="41.25" hidden="1" customHeight="1" x14ac:dyDescent="0.25">
      <c r="A173" s="113" t="s">
        <v>642</v>
      </c>
      <c r="B173" s="107" t="s">
        <v>55</v>
      </c>
      <c r="C173" s="107" t="s">
        <v>129</v>
      </c>
      <c r="D173" s="107" t="s">
        <v>643</v>
      </c>
      <c r="E173" s="107" t="s">
        <v>58</v>
      </c>
      <c r="F173" s="108">
        <f>F174</f>
        <v>0</v>
      </c>
      <c r="G173" s="108">
        <v>0</v>
      </c>
      <c r="H173" s="108">
        <v>0</v>
      </c>
    </row>
    <row r="174" spans="1:8" ht="27" hidden="1" customHeight="1" x14ac:dyDescent="0.25">
      <c r="A174" s="113" t="s">
        <v>77</v>
      </c>
      <c r="B174" s="107" t="s">
        <v>55</v>
      </c>
      <c r="C174" s="107" t="s">
        <v>129</v>
      </c>
      <c r="D174" s="107" t="s">
        <v>643</v>
      </c>
      <c r="E174" s="107" t="s">
        <v>78</v>
      </c>
      <c r="F174" s="108">
        <f>F175</f>
        <v>0</v>
      </c>
      <c r="G174" s="108">
        <v>0</v>
      </c>
      <c r="H174" s="108">
        <v>0</v>
      </c>
    </row>
    <row r="175" spans="1:8" ht="30.75" hidden="1" customHeight="1" x14ac:dyDescent="0.25">
      <c r="A175" s="113" t="s">
        <v>79</v>
      </c>
      <c r="B175" s="107" t="s">
        <v>55</v>
      </c>
      <c r="C175" s="107" t="s">
        <v>129</v>
      </c>
      <c r="D175" s="107" t="s">
        <v>643</v>
      </c>
      <c r="E175" s="107" t="s">
        <v>80</v>
      </c>
      <c r="F175" s="108"/>
      <c r="G175" s="108"/>
      <c r="H175" s="108"/>
    </row>
    <row r="176" spans="1:8" ht="30.75" customHeight="1" x14ac:dyDescent="0.25">
      <c r="A176" s="113" t="s">
        <v>77</v>
      </c>
      <c r="B176" s="107" t="s">
        <v>55</v>
      </c>
      <c r="C176" s="107" t="s">
        <v>129</v>
      </c>
      <c r="D176" s="107" t="s">
        <v>641</v>
      </c>
      <c r="E176" s="107" t="s">
        <v>78</v>
      </c>
      <c r="F176" s="108">
        <f>F177</f>
        <v>1096</v>
      </c>
      <c r="G176" s="108">
        <v>0</v>
      </c>
      <c r="H176" s="108">
        <v>0</v>
      </c>
    </row>
    <row r="177" spans="1:8" ht="30.75" customHeight="1" x14ac:dyDescent="0.25">
      <c r="A177" s="113" t="s">
        <v>79</v>
      </c>
      <c r="B177" s="107" t="s">
        <v>55</v>
      </c>
      <c r="C177" s="107" t="s">
        <v>129</v>
      </c>
      <c r="D177" s="107" t="s">
        <v>641</v>
      </c>
      <c r="E177" s="107" t="s">
        <v>80</v>
      </c>
      <c r="F177" s="108">
        <v>1096</v>
      </c>
      <c r="G177" s="108">
        <v>0</v>
      </c>
      <c r="H177" s="108">
        <v>0</v>
      </c>
    </row>
    <row r="178" spans="1:8" ht="30.75" hidden="1" customHeight="1" x14ac:dyDescent="0.25">
      <c r="A178" s="113"/>
      <c r="B178" s="107"/>
      <c r="C178" s="107"/>
      <c r="D178" s="107"/>
      <c r="E178" s="107"/>
      <c r="F178" s="108"/>
      <c r="G178" s="108"/>
      <c r="H178" s="108"/>
    </row>
    <row r="179" spans="1:8" s="106" customFormat="1" ht="56.25" customHeight="1" x14ac:dyDescent="0.25">
      <c r="A179" s="113" t="s">
        <v>157</v>
      </c>
      <c r="B179" s="128" t="s">
        <v>55</v>
      </c>
      <c r="C179" s="128" t="s">
        <v>129</v>
      </c>
      <c r="D179" s="128" t="s">
        <v>158</v>
      </c>
      <c r="E179" s="128" t="s">
        <v>58</v>
      </c>
      <c r="F179" s="129">
        <f t="shared" ref="F179:H183" si="24">F180</f>
        <v>87.6</v>
      </c>
      <c r="G179" s="129">
        <f t="shared" si="24"/>
        <v>0</v>
      </c>
      <c r="H179" s="129">
        <f t="shared" si="24"/>
        <v>0</v>
      </c>
    </row>
    <row r="180" spans="1:8" ht="44.25" customHeight="1" x14ac:dyDescent="0.25">
      <c r="A180" s="113" t="s">
        <v>159</v>
      </c>
      <c r="B180" s="107" t="s">
        <v>55</v>
      </c>
      <c r="C180" s="107" t="s">
        <v>129</v>
      </c>
      <c r="D180" s="107" t="s">
        <v>160</v>
      </c>
      <c r="E180" s="107" t="s">
        <v>58</v>
      </c>
      <c r="F180" s="108">
        <f t="shared" si="24"/>
        <v>87.6</v>
      </c>
      <c r="G180" s="108">
        <f t="shared" si="24"/>
        <v>0</v>
      </c>
      <c r="H180" s="108">
        <f t="shared" si="24"/>
        <v>0</v>
      </c>
    </row>
    <row r="181" spans="1:8" ht="43.5" customHeight="1" x14ac:dyDescent="0.25">
      <c r="A181" s="113" t="s">
        <v>161</v>
      </c>
      <c r="B181" s="107" t="s">
        <v>55</v>
      </c>
      <c r="C181" s="107" t="s">
        <v>129</v>
      </c>
      <c r="D181" s="107" t="s">
        <v>162</v>
      </c>
      <c r="E181" s="107" t="s">
        <v>58</v>
      </c>
      <c r="F181" s="108">
        <f t="shared" si="24"/>
        <v>87.6</v>
      </c>
      <c r="G181" s="108">
        <f t="shared" si="24"/>
        <v>0</v>
      </c>
      <c r="H181" s="108">
        <f t="shared" si="24"/>
        <v>0</v>
      </c>
    </row>
    <row r="182" spans="1:8" ht="18.75" customHeight="1" x14ac:dyDescent="0.25">
      <c r="A182" s="113" t="s">
        <v>134</v>
      </c>
      <c r="B182" s="107" t="s">
        <v>55</v>
      </c>
      <c r="C182" s="107" t="s">
        <v>129</v>
      </c>
      <c r="D182" s="107" t="s">
        <v>163</v>
      </c>
      <c r="E182" s="107" t="s">
        <v>58</v>
      </c>
      <c r="F182" s="108">
        <f t="shared" si="24"/>
        <v>87.6</v>
      </c>
      <c r="G182" s="108">
        <f t="shared" si="24"/>
        <v>0</v>
      </c>
      <c r="H182" s="108">
        <f t="shared" si="24"/>
        <v>0</v>
      </c>
    </row>
    <row r="183" spans="1:8" ht="26.25" customHeight="1" x14ac:dyDescent="0.25">
      <c r="A183" s="113" t="s">
        <v>77</v>
      </c>
      <c r="B183" s="107" t="s">
        <v>55</v>
      </c>
      <c r="C183" s="107" t="s">
        <v>129</v>
      </c>
      <c r="D183" s="107" t="s">
        <v>163</v>
      </c>
      <c r="E183" s="107" t="s">
        <v>78</v>
      </c>
      <c r="F183" s="108">
        <f t="shared" si="24"/>
        <v>87.6</v>
      </c>
      <c r="G183" s="108">
        <f t="shared" si="24"/>
        <v>0</v>
      </c>
      <c r="H183" s="108">
        <f t="shared" si="24"/>
        <v>0</v>
      </c>
    </row>
    <row r="184" spans="1:8" ht="31.5" customHeight="1" x14ac:dyDescent="0.25">
      <c r="A184" s="113" t="s">
        <v>79</v>
      </c>
      <c r="B184" s="107" t="s">
        <v>55</v>
      </c>
      <c r="C184" s="107" t="s">
        <v>129</v>
      </c>
      <c r="D184" s="107" t="s">
        <v>163</v>
      </c>
      <c r="E184" s="107" t="s">
        <v>80</v>
      </c>
      <c r="F184" s="108">
        <v>87.6</v>
      </c>
      <c r="G184" s="108">
        <v>0</v>
      </c>
      <c r="H184" s="108">
        <v>0</v>
      </c>
    </row>
    <row r="185" spans="1:8" ht="28.5" customHeight="1" x14ac:dyDescent="0.25">
      <c r="A185" s="113" t="s">
        <v>750</v>
      </c>
      <c r="B185" s="107" t="s">
        <v>55</v>
      </c>
      <c r="C185" s="107" t="s">
        <v>129</v>
      </c>
      <c r="D185" s="107" t="s">
        <v>164</v>
      </c>
      <c r="E185" s="107" t="s">
        <v>58</v>
      </c>
      <c r="F185" s="108">
        <f>F186+F197+F193</f>
        <v>877.7</v>
      </c>
      <c r="G185" s="108">
        <f t="shared" ref="G185:H185" si="25">G186+G197+G193</f>
        <v>1098.9000000000001</v>
      </c>
      <c r="H185" s="108">
        <f t="shared" si="25"/>
        <v>0</v>
      </c>
    </row>
    <row r="186" spans="1:8" ht="39" hidden="1" x14ac:dyDescent="0.25">
      <c r="A186" s="113" t="s">
        <v>165</v>
      </c>
      <c r="B186" s="107" t="s">
        <v>55</v>
      </c>
      <c r="C186" s="107" t="s">
        <v>129</v>
      </c>
      <c r="D186" s="107" t="s">
        <v>166</v>
      </c>
      <c r="E186" s="107" t="s">
        <v>58</v>
      </c>
      <c r="F186" s="108">
        <f t="shared" ref="F186:H188" si="26">F187</f>
        <v>0</v>
      </c>
      <c r="G186" s="108">
        <f t="shared" si="26"/>
        <v>0</v>
      </c>
      <c r="H186" s="108">
        <f t="shared" si="26"/>
        <v>0</v>
      </c>
    </row>
    <row r="187" spans="1:8" ht="15" hidden="1" x14ac:dyDescent="0.25">
      <c r="A187" s="113" t="s">
        <v>134</v>
      </c>
      <c r="B187" s="107" t="s">
        <v>55</v>
      </c>
      <c r="C187" s="107" t="s">
        <v>129</v>
      </c>
      <c r="D187" s="107" t="s">
        <v>167</v>
      </c>
      <c r="E187" s="107" t="s">
        <v>58</v>
      </c>
      <c r="F187" s="108">
        <f t="shared" si="26"/>
        <v>0</v>
      </c>
      <c r="G187" s="108">
        <f t="shared" si="26"/>
        <v>0</v>
      </c>
      <c r="H187" s="108">
        <f t="shared" si="26"/>
        <v>0</v>
      </c>
    </row>
    <row r="188" spans="1:8" ht="26.25" hidden="1" x14ac:dyDescent="0.25">
      <c r="A188" s="113" t="s">
        <v>77</v>
      </c>
      <c r="B188" s="107" t="s">
        <v>55</v>
      </c>
      <c r="C188" s="107" t="s">
        <v>129</v>
      </c>
      <c r="D188" s="107" t="s">
        <v>167</v>
      </c>
      <c r="E188" s="107" t="s">
        <v>78</v>
      </c>
      <c r="F188" s="108">
        <f t="shared" si="26"/>
        <v>0</v>
      </c>
      <c r="G188" s="108">
        <f t="shared" si="26"/>
        <v>0</v>
      </c>
      <c r="H188" s="108">
        <f t="shared" si="26"/>
        <v>0</v>
      </c>
    </row>
    <row r="189" spans="1:8" ht="39" hidden="1" x14ac:dyDescent="0.25">
      <c r="A189" s="113" t="s">
        <v>79</v>
      </c>
      <c r="B189" s="107" t="s">
        <v>55</v>
      </c>
      <c r="C189" s="107" t="s">
        <v>129</v>
      </c>
      <c r="D189" s="107" t="s">
        <v>167</v>
      </c>
      <c r="E189" s="107" t="s">
        <v>80</v>
      </c>
      <c r="F189" s="108">
        <v>0</v>
      </c>
      <c r="G189" s="108">
        <v>0</v>
      </c>
      <c r="H189" s="108">
        <v>0</v>
      </c>
    </row>
    <row r="190" spans="1:8" ht="15" hidden="1" x14ac:dyDescent="0.25">
      <c r="A190" s="113" t="s">
        <v>120</v>
      </c>
      <c r="B190" s="107" t="s">
        <v>55</v>
      </c>
      <c r="C190" s="107" t="s">
        <v>129</v>
      </c>
      <c r="D190" s="107" t="s">
        <v>168</v>
      </c>
      <c r="E190" s="107" t="s">
        <v>58</v>
      </c>
      <c r="F190" s="108">
        <f t="shared" ref="F190:H191" si="27">F191</f>
        <v>0</v>
      </c>
      <c r="G190" s="108">
        <f t="shared" si="27"/>
        <v>0</v>
      </c>
      <c r="H190" s="108">
        <f t="shared" si="27"/>
        <v>0</v>
      </c>
    </row>
    <row r="191" spans="1:8" ht="15" hidden="1" x14ac:dyDescent="0.25">
      <c r="A191" s="113" t="s">
        <v>169</v>
      </c>
      <c r="B191" s="107" t="s">
        <v>55</v>
      </c>
      <c r="C191" s="107" t="s">
        <v>129</v>
      </c>
      <c r="D191" s="107" t="s">
        <v>170</v>
      </c>
      <c r="E191" s="107" t="s">
        <v>58</v>
      </c>
      <c r="F191" s="108">
        <f t="shared" si="27"/>
        <v>0</v>
      </c>
      <c r="G191" s="108">
        <f t="shared" si="27"/>
        <v>0</v>
      </c>
      <c r="H191" s="108">
        <f t="shared" si="27"/>
        <v>0</v>
      </c>
    </row>
    <row r="192" spans="1:8" ht="15" hidden="1" x14ac:dyDescent="0.25">
      <c r="A192" s="113" t="s">
        <v>171</v>
      </c>
      <c r="B192" s="107" t="s">
        <v>55</v>
      </c>
      <c r="C192" s="107" t="s">
        <v>129</v>
      </c>
      <c r="D192" s="107" t="s">
        <v>170</v>
      </c>
      <c r="E192" s="107" t="s">
        <v>172</v>
      </c>
      <c r="F192" s="108">
        <v>0</v>
      </c>
      <c r="G192" s="108">
        <v>0</v>
      </c>
      <c r="H192" s="108">
        <v>0</v>
      </c>
    </row>
    <row r="193" spans="1:8" ht="39" x14ac:dyDescent="0.25">
      <c r="A193" s="113" t="s">
        <v>165</v>
      </c>
      <c r="B193" s="107" t="s">
        <v>55</v>
      </c>
      <c r="C193" s="107" t="s">
        <v>129</v>
      </c>
      <c r="D193" s="107" t="s">
        <v>166</v>
      </c>
      <c r="E193" s="107" t="s">
        <v>58</v>
      </c>
      <c r="F193" s="108">
        <f>F194</f>
        <v>360</v>
      </c>
      <c r="G193" s="108">
        <f t="shared" ref="G193:H195" si="28">G194</f>
        <v>0</v>
      </c>
      <c r="H193" s="108">
        <f t="shared" si="28"/>
        <v>0</v>
      </c>
    </row>
    <row r="194" spans="1:8" ht="15" x14ac:dyDescent="0.25">
      <c r="A194" s="113" t="s">
        <v>134</v>
      </c>
      <c r="B194" s="107" t="s">
        <v>55</v>
      </c>
      <c r="C194" s="107" t="s">
        <v>129</v>
      </c>
      <c r="D194" s="107" t="s">
        <v>167</v>
      </c>
      <c r="E194" s="107" t="s">
        <v>58</v>
      </c>
      <c r="F194" s="108">
        <f>F195</f>
        <v>360</v>
      </c>
      <c r="G194" s="108">
        <f t="shared" si="28"/>
        <v>0</v>
      </c>
      <c r="H194" s="108">
        <f t="shared" si="28"/>
        <v>0</v>
      </c>
    </row>
    <row r="195" spans="1:8" ht="26.25" x14ac:dyDescent="0.25">
      <c r="A195" s="113" t="s">
        <v>77</v>
      </c>
      <c r="B195" s="107" t="s">
        <v>55</v>
      </c>
      <c r="C195" s="107" t="s">
        <v>129</v>
      </c>
      <c r="D195" s="107" t="s">
        <v>167</v>
      </c>
      <c r="E195" s="107" t="s">
        <v>78</v>
      </c>
      <c r="F195" s="108">
        <f>F196</f>
        <v>360</v>
      </c>
      <c r="G195" s="108">
        <f t="shared" si="28"/>
        <v>0</v>
      </c>
      <c r="H195" s="108">
        <f t="shared" si="28"/>
        <v>0</v>
      </c>
    </row>
    <row r="196" spans="1:8" ht="39" x14ac:dyDescent="0.25">
      <c r="A196" s="113" t="s">
        <v>79</v>
      </c>
      <c r="B196" s="107" t="s">
        <v>55</v>
      </c>
      <c r="C196" s="107" t="s">
        <v>129</v>
      </c>
      <c r="D196" s="107" t="s">
        <v>167</v>
      </c>
      <c r="E196" s="107" t="s">
        <v>80</v>
      </c>
      <c r="F196" s="108">
        <v>360</v>
      </c>
      <c r="G196" s="108">
        <v>0</v>
      </c>
      <c r="H196" s="108">
        <v>0</v>
      </c>
    </row>
    <row r="197" spans="1:8" ht="31.5" customHeight="1" x14ac:dyDescent="0.25">
      <c r="A197" s="113" t="s">
        <v>173</v>
      </c>
      <c r="B197" s="107" t="s">
        <v>55</v>
      </c>
      <c r="C197" s="107" t="s">
        <v>129</v>
      </c>
      <c r="D197" s="107" t="s">
        <v>174</v>
      </c>
      <c r="E197" s="107" t="s">
        <v>58</v>
      </c>
      <c r="F197" s="108">
        <f t="shared" ref="F197:H199" si="29">F198</f>
        <v>517.70000000000005</v>
      </c>
      <c r="G197" s="108">
        <f t="shared" si="29"/>
        <v>1098.9000000000001</v>
      </c>
      <c r="H197" s="108">
        <f t="shared" si="29"/>
        <v>0</v>
      </c>
    </row>
    <row r="198" spans="1:8" ht="18.75" customHeight="1" x14ac:dyDescent="0.25">
      <c r="A198" s="113" t="s">
        <v>134</v>
      </c>
      <c r="B198" s="107" t="s">
        <v>55</v>
      </c>
      <c r="C198" s="107" t="s">
        <v>129</v>
      </c>
      <c r="D198" s="107" t="s">
        <v>175</v>
      </c>
      <c r="E198" s="107" t="s">
        <v>58</v>
      </c>
      <c r="F198" s="108">
        <f>F199+F209</f>
        <v>517.70000000000005</v>
      </c>
      <c r="G198" s="108">
        <f t="shared" si="29"/>
        <v>1098.9000000000001</v>
      </c>
      <c r="H198" s="108">
        <f t="shared" si="29"/>
        <v>0</v>
      </c>
    </row>
    <row r="199" spans="1:8" ht="26.25" x14ac:dyDescent="0.25">
      <c r="A199" s="113" t="s">
        <v>77</v>
      </c>
      <c r="B199" s="107" t="s">
        <v>55</v>
      </c>
      <c r="C199" s="107" t="s">
        <v>129</v>
      </c>
      <c r="D199" s="107" t="s">
        <v>175</v>
      </c>
      <c r="E199" s="107" t="s">
        <v>78</v>
      </c>
      <c r="F199" s="108">
        <f t="shared" si="29"/>
        <v>429.90000000000009</v>
      </c>
      <c r="G199" s="108">
        <f t="shared" si="29"/>
        <v>1098.9000000000001</v>
      </c>
      <c r="H199" s="108">
        <f t="shared" si="29"/>
        <v>0</v>
      </c>
    </row>
    <row r="200" spans="1:8" ht="29.25" customHeight="1" x14ac:dyDescent="0.25">
      <c r="A200" s="113" t="s">
        <v>79</v>
      </c>
      <c r="B200" s="107" t="s">
        <v>55</v>
      </c>
      <c r="C200" s="107" t="s">
        <v>129</v>
      </c>
      <c r="D200" s="107" t="s">
        <v>175</v>
      </c>
      <c r="E200" s="107" t="s">
        <v>80</v>
      </c>
      <c r="F200" s="108">
        <f>1098.9-500-56-100-13</f>
        <v>429.90000000000009</v>
      </c>
      <c r="G200" s="108">
        <v>1098.9000000000001</v>
      </c>
      <c r="H200" s="108">
        <v>0</v>
      </c>
    </row>
    <row r="201" spans="1:8" ht="51.75" hidden="1" x14ac:dyDescent="0.25">
      <c r="A201" s="113" t="s">
        <v>176</v>
      </c>
      <c r="B201" s="107" t="s">
        <v>55</v>
      </c>
      <c r="C201" s="107" t="s">
        <v>129</v>
      </c>
      <c r="D201" s="107" t="s">
        <v>177</v>
      </c>
      <c r="E201" s="107" t="s">
        <v>58</v>
      </c>
      <c r="F201" s="108">
        <f t="shared" ref="F201:H203" si="30">F202</f>
        <v>0</v>
      </c>
      <c r="G201" s="108">
        <f t="shared" si="30"/>
        <v>0</v>
      </c>
      <c r="H201" s="108">
        <f t="shared" si="30"/>
        <v>0</v>
      </c>
    </row>
    <row r="202" spans="1:8" ht="15" hidden="1" x14ac:dyDescent="0.25">
      <c r="A202" s="113" t="s">
        <v>134</v>
      </c>
      <c r="B202" s="107" t="s">
        <v>55</v>
      </c>
      <c r="C202" s="107" t="s">
        <v>129</v>
      </c>
      <c r="D202" s="107" t="s">
        <v>178</v>
      </c>
      <c r="E202" s="107" t="s">
        <v>58</v>
      </c>
      <c r="F202" s="108">
        <f t="shared" si="30"/>
        <v>0</v>
      </c>
      <c r="G202" s="108">
        <f t="shared" si="30"/>
        <v>0</v>
      </c>
      <c r="H202" s="108">
        <f t="shared" si="30"/>
        <v>0</v>
      </c>
    </row>
    <row r="203" spans="1:8" ht="39" hidden="1" x14ac:dyDescent="0.25">
      <c r="A203" s="113" t="s">
        <v>179</v>
      </c>
      <c r="B203" s="107" t="s">
        <v>55</v>
      </c>
      <c r="C203" s="107" t="s">
        <v>129</v>
      </c>
      <c r="D203" s="107" t="s">
        <v>178</v>
      </c>
      <c r="E203" s="107" t="s">
        <v>180</v>
      </c>
      <c r="F203" s="108">
        <f t="shared" si="30"/>
        <v>0</v>
      </c>
      <c r="G203" s="108">
        <f t="shared" si="30"/>
        <v>0</v>
      </c>
      <c r="H203" s="108">
        <f t="shared" si="30"/>
        <v>0</v>
      </c>
    </row>
    <row r="204" spans="1:8" ht="15" hidden="1" x14ac:dyDescent="0.25">
      <c r="A204" s="113" t="s">
        <v>181</v>
      </c>
      <c r="B204" s="107" t="s">
        <v>55</v>
      </c>
      <c r="C204" s="107" t="s">
        <v>129</v>
      </c>
      <c r="D204" s="107" t="s">
        <v>178</v>
      </c>
      <c r="E204" s="107" t="s">
        <v>182</v>
      </c>
      <c r="F204" s="108">
        <v>0</v>
      </c>
      <c r="G204" s="108">
        <v>0</v>
      </c>
      <c r="H204" s="108">
        <v>0</v>
      </c>
    </row>
    <row r="205" spans="1:8" ht="26.25" hidden="1" x14ac:dyDescent="0.25">
      <c r="A205" s="113" t="s">
        <v>183</v>
      </c>
      <c r="B205" s="107" t="s">
        <v>55</v>
      </c>
      <c r="C205" s="107" t="s">
        <v>129</v>
      </c>
      <c r="D205" s="107" t="s">
        <v>184</v>
      </c>
      <c r="E205" s="107" t="s">
        <v>58</v>
      </c>
      <c r="F205" s="108">
        <f t="shared" ref="F205:H207" si="31">F206</f>
        <v>0</v>
      </c>
      <c r="G205" s="108">
        <f t="shared" si="31"/>
        <v>0</v>
      </c>
      <c r="H205" s="108">
        <f t="shared" si="31"/>
        <v>0</v>
      </c>
    </row>
    <row r="206" spans="1:8" ht="15" hidden="1" x14ac:dyDescent="0.25">
      <c r="A206" s="113" t="s">
        <v>134</v>
      </c>
      <c r="B206" s="107" t="s">
        <v>55</v>
      </c>
      <c r="C206" s="107" t="s">
        <v>129</v>
      </c>
      <c r="D206" s="107" t="s">
        <v>185</v>
      </c>
      <c r="E206" s="107" t="s">
        <v>58</v>
      </c>
      <c r="F206" s="108">
        <f t="shared" si="31"/>
        <v>0</v>
      </c>
      <c r="G206" s="108">
        <f t="shared" si="31"/>
        <v>0</v>
      </c>
      <c r="H206" s="108">
        <f t="shared" si="31"/>
        <v>0</v>
      </c>
    </row>
    <row r="207" spans="1:8" ht="26.25" hidden="1" x14ac:dyDescent="0.25">
      <c r="A207" s="113" t="s">
        <v>77</v>
      </c>
      <c r="B207" s="107" t="s">
        <v>55</v>
      </c>
      <c r="C207" s="107" t="s">
        <v>129</v>
      </c>
      <c r="D207" s="107" t="s">
        <v>185</v>
      </c>
      <c r="E207" s="107" t="s">
        <v>78</v>
      </c>
      <c r="F207" s="108">
        <f t="shared" si="31"/>
        <v>0</v>
      </c>
      <c r="G207" s="108">
        <f t="shared" si="31"/>
        <v>0</v>
      </c>
      <c r="H207" s="108">
        <f t="shared" si="31"/>
        <v>0</v>
      </c>
    </row>
    <row r="208" spans="1:8" ht="39" hidden="1" x14ac:dyDescent="0.25">
      <c r="A208" s="113" t="s">
        <v>79</v>
      </c>
      <c r="B208" s="107" t="s">
        <v>55</v>
      </c>
      <c r="C208" s="107" t="s">
        <v>129</v>
      </c>
      <c r="D208" s="107" t="s">
        <v>185</v>
      </c>
      <c r="E208" s="107" t="s">
        <v>80</v>
      </c>
      <c r="F208" s="108"/>
      <c r="G208" s="108"/>
      <c r="H208" s="108"/>
    </row>
    <row r="209" spans="1:8" ht="15" x14ac:dyDescent="0.25">
      <c r="A209" s="113" t="s">
        <v>81</v>
      </c>
      <c r="B209" s="107" t="s">
        <v>55</v>
      </c>
      <c r="C209" s="107" t="s">
        <v>129</v>
      </c>
      <c r="D209" s="107" t="s">
        <v>175</v>
      </c>
      <c r="E209" s="107" t="s">
        <v>82</v>
      </c>
      <c r="F209" s="108">
        <f>F210</f>
        <v>87.8</v>
      </c>
      <c r="G209" s="108">
        <v>0</v>
      </c>
      <c r="H209" s="108">
        <v>0</v>
      </c>
    </row>
    <row r="210" spans="1:8" ht="15" x14ac:dyDescent="0.25">
      <c r="A210" s="113" t="s">
        <v>83</v>
      </c>
      <c r="B210" s="107" t="s">
        <v>55</v>
      </c>
      <c r="C210" s="107" t="s">
        <v>129</v>
      </c>
      <c r="D210" s="107" t="s">
        <v>175</v>
      </c>
      <c r="E210" s="107" t="s">
        <v>84</v>
      </c>
      <c r="F210" s="108">
        <f>83.6+4.2</f>
        <v>87.8</v>
      </c>
      <c r="G210" s="108">
        <v>0</v>
      </c>
      <c r="H210" s="108">
        <v>0</v>
      </c>
    </row>
    <row r="211" spans="1:8" ht="15" hidden="1" x14ac:dyDescent="0.25">
      <c r="A211" s="113"/>
      <c r="B211" s="107"/>
      <c r="C211" s="107"/>
      <c r="D211" s="107"/>
      <c r="E211" s="107"/>
      <c r="F211" s="108"/>
      <c r="G211" s="108"/>
      <c r="H211" s="108"/>
    </row>
    <row r="212" spans="1:8" ht="15" hidden="1" x14ac:dyDescent="0.25">
      <c r="A212" s="113"/>
      <c r="B212" s="107"/>
      <c r="C212" s="107"/>
      <c r="D212" s="107"/>
      <c r="E212" s="107"/>
      <c r="F212" s="108"/>
      <c r="G212" s="108"/>
      <c r="H212" s="108"/>
    </row>
    <row r="213" spans="1:8" ht="39" x14ac:dyDescent="0.25">
      <c r="A213" s="113" t="s">
        <v>744</v>
      </c>
      <c r="B213" s="107" t="s">
        <v>55</v>
      </c>
      <c r="C213" s="107" t="s">
        <v>129</v>
      </c>
      <c r="D213" s="107" t="s">
        <v>742</v>
      </c>
      <c r="E213" s="107" t="s">
        <v>58</v>
      </c>
      <c r="F213" s="108">
        <f t="shared" ref="F213:H215" si="32">F214</f>
        <v>0</v>
      </c>
      <c r="G213" s="108">
        <f t="shared" si="32"/>
        <v>0</v>
      </c>
      <c r="H213" s="108">
        <f>H214</f>
        <v>30</v>
      </c>
    </row>
    <row r="214" spans="1:8" ht="15" x14ac:dyDescent="0.25">
      <c r="A214" s="113" t="s">
        <v>134</v>
      </c>
      <c r="B214" s="107" t="s">
        <v>55</v>
      </c>
      <c r="C214" s="107" t="s">
        <v>129</v>
      </c>
      <c r="D214" s="107" t="s">
        <v>743</v>
      </c>
      <c r="E214" s="107" t="s">
        <v>58</v>
      </c>
      <c r="F214" s="108">
        <f t="shared" si="32"/>
        <v>0</v>
      </c>
      <c r="G214" s="108">
        <f t="shared" si="32"/>
        <v>0</v>
      </c>
      <c r="H214" s="108">
        <f t="shared" si="32"/>
        <v>30</v>
      </c>
    </row>
    <row r="215" spans="1:8" ht="15" x14ac:dyDescent="0.25">
      <c r="A215" s="113" t="s">
        <v>81</v>
      </c>
      <c r="B215" s="107" t="s">
        <v>55</v>
      </c>
      <c r="C215" s="107" t="s">
        <v>129</v>
      </c>
      <c r="D215" s="107" t="s">
        <v>743</v>
      </c>
      <c r="E215" s="107" t="s">
        <v>82</v>
      </c>
      <c r="F215" s="108">
        <f t="shared" si="32"/>
        <v>0</v>
      </c>
      <c r="G215" s="108">
        <f t="shared" si="32"/>
        <v>0</v>
      </c>
      <c r="H215" s="108">
        <f t="shared" si="32"/>
        <v>30</v>
      </c>
    </row>
    <row r="216" spans="1:8" ht="15" x14ac:dyDescent="0.25">
      <c r="A216" s="113" t="s">
        <v>83</v>
      </c>
      <c r="B216" s="107" t="s">
        <v>55</v>
      </c>
      <c r="C216" s="107" t="s">
        <v>129</v>
      </c>
      <c r="D216" s="107" t="s">
        <v>743</v>
      </c>
      <c r="E216" s="107" t="s">
        <v>84</v>
      </c>
      <c r="F216" s="108">
        <f>83.6+4.2-83.6-4.2</f>
        <v>0</v>
      </c>
      <c r="G216" s="108">
        <v>0</v>
      </c>
      <c r="H216" s="108">
        <v>30</v>
      </c>
    </row>
    <row r="217" spans="1:8" ht="51.75" x14ac:dyDescent="0.25">
      <c r="A217" s="113" t="s">
        <v>749</v>
      </c>
      <c r="B217" s="107" t="s">
        <v>55</v>
      </c>
      <c r="C217" s="107" t="s">
        <v>129</v>
      </c>
      <c r="D217" s="107" t="s">
        <v>746</v>
      </c>
      <c r="E217" s="107" t="s">
        <v>58</v>
      </c>
      <c r="F217" s="108">
        <f t="shared" ref="F217:H219" si="33">F218</f>
        <v>0</v>
      </c>
      <c r="G217" s="108">
        <f t="shared" si="33"/>
        <v>87.6</v>
      </c>
      <c r="H217" s="108">
        <f t="shared" si="33"/>
        <v>87.6</v>
      </c>
    </row>
    <row r="218" spans="1:8" ht="15" x14ac:dyDescent="0.25">
      <c r="A218" s="113" t="s">
        <v>134</v>
      </c>
      <c r="B218" s="107" t="s">
        <v>55</v>
      </c>
      <c r="C218" s="107" t="s">
        <v>129</v>
      </c>
      <c r="D218" s="107" t="s">
        <v>747</v>
      </c>
      <c r="E218" s="107" t="s">
        <v>58</v>
      </c>
      <c r="F218" s="108">
        <f t="shared" si="33"/>
        <v>0</v>
      </c>
      <c r="G218" s="108">
        <f t="shared" si="33"/>
        <v>87.6</v>
      </c>
      <c r="H218" s="108">
        <f t="shared" si="33"/>
        <v>87.6</v>
      </c>
    </row>
    <row r="219" spans="1:8" ht="26.25" x14ac:dyDescent="0.25">
      <c r="A219" s="113" t="s">
        <v>77</v>
      </c>
      <c r="B219" s="107" t="s">
        <v>55</v>
      </c>
      <c r="C219" s="107" t="s">
        <v>129</v>
      </c>
      <c r="D219" s="107" t="s">
        <v>747</v>
      </c>
      <c r="E219" s="107" t="s">
        <v>78</v>
      </c>
      <c r="F219" s="108">
        <f t="shared" si="33"/>
        <v>0</v>
      </c>
      <c r="G219" s="108">
        <f t="shared" si="33"/>
        <v>87.6</v>
      </c>
      <c r="H219" s="108">
        <f t="shared" si="33"/>
        <v>87.6</v>
      </c>
    </row>
    <row r="220" spans="1:8" ht="27.75" customHeight="1" x14ac:dyDescent="0.25">
      <c r="A220" s="113" t="s">
        <v>79</v>
      </c>
      <c r="B220" s="107" t="s">
        <v>55</v>
      </c>
      <c r="C220" s="107" t="s">
        <v>129</v>
      </c>
      <c r="D220" s="107" t="s">
        <v>747</v>
      </c>
      <c r="E220" s="107" t="s">
        <v>80</v>
      </c>
      <c r="F220" s="108">
        <v>0</v>
      </c>
      <c r="G220" s="108">
        <v>87.6</v>
      </c>
      <c r="H220" s="108">
        <v>87.6</v>
      </c>
    </row>
    <row r="221" spans="1:8" ht="39" x14ac:dyDescent="0.25">
      <c r="A221" s="113" t="s">
        <v>186</v>
      </c>
      <c r="B221" s="107" t="s">
        <v>55</v>
      </c>
      <c r="C221" s="107" t="s">
        <v>129</v>
      </c>
      <c r="D221" s="107" t="s">
        <v>187</v>
      </c>
      <c r="E221" s="107" t="s">
        <v>58</v>
      </c>
      <c r="F221" s="108">
        <f>F222+F225+F228+F234+F231</f>
        <v>5434.8</v>
      </c>
      <c r="G221" s="108">
        <f t="shared" ref="G221:H221" si="34">G222+G225+G228+G234</f>
        <v>4564.8</v>
      </c>
      <c r="H221" s="108">
        <f t="shared" si="34"/>
        <v>3373</v>
      </c>
    </row>
    <row r="222" spans="1:8" ht="54" customHeight="1" x14ac:dyDescent="0.25">
      <c r="A222" s="113" t="s">
        <v>188</v>
      </c>
      <c r="B222" s="107" t="s">
        <v>55</v>
      </c>
      <c r="C222" s="107" t="s">
        <v>129</v>
      </c>
      <c r="D222" s="107" t="s">
        <v>189</v>
      </c>
      <c r="E222" s="107" t="s">
        <v>58</v>
      </c>
      <c r="F222" s="108">
        <f t="shared" ref="F222:H223" si="35">F223</f>
        <v>352.7</v>
      </c>
      <c r="G222" s="108">
        <f t="shared" si="35"/>
        <v>496</v>
      </c>
      <c r="H222" s="108">
        <f t="shared" si="35"/>
        <v>300</v>
      </c>
    </row>
    <row r="223" spans="1:8" ht="15" x14ac:dyDescent="0.25">
      <c r="A223" s="113" t="s">
        <v>81</v>
      </c>
      <c r="B223" s="107" t="s">
        <v>55</v>
      </c>
      <c r="C223" s="107" t="s">
        <v>129</v>
      </c>
      <c r="D223" s="107" t="s">
        <v>189</v>
      </c>
      <c r="E223" s="107" t="s">
        <v>82</v>
      </c>
      <c r="F223" s="108">
        <f t="shared" si="35"/>
        <v>352.7</v>
      </c>
      <c r="G223" s="108">
        <f t="shared" si="35"/>
        <v>496</v>
      </c>
      <c r="H223" s="108">
        <f t="shared" si="35"/>
        <v>300</v>
      </c>
    </row>
    <row r="224" spans="1:8" ht="15" x14ac:dyDescent="0.25">
      <c r="A224" s="113" t="s">
        <v>83</v>
      </c>
      <c r="B224" s="107" t="s">
        <v>55</v>
      </c>
      <c r="C224" s="107" t="s">
        <v>129</v>
      </c>
      <c r="D224" s="107" t="s">
        <v>189</v>
      </c>
      <c r="E224" s="107" t="s">
        <v>84</v>
      </c>
      <c r="F224" s="108">
        <f>357.2-4.5</f>
        <v>352.7</v>
      </c>
      <c r="G224" s="108">
        <v>496</v>
      </c>
      <c r="H224" s="108">
        <v>300</v>
      </c>
    </row>
    <row r="225" spans="1:8" ht="33" customHeight="1" x14ac:dyDescent="0.25">
      <c r="A225" s="113" t="s">
        <v>190</v>
      </c>
      <c r="B225" s="107" t="s">
        <v>55</v>
      </c>
      <c r="C225" s="107" t="s">
        <v>129</v>
      </c>
      <c r="D225" s="107" t="s">
        <v>191</v>
      </c>
      <c r="E225" s="107" t="s">
        <v>58</v>
      </c>
      <c r="F225" s="108">
        <f>F226+F237</f>
        <v>5082.1000000000004</v>
      </c>
      <c r="G225" s="108">
        <f>G226+G237</f>
        <v>4068.8</v>
      </c>
      <c r="H225" s="108">
        <f>H226+H237</f>
        <v>3073</v>
      </c>
    </row>
    <row r="226" spans="1:8" ht="70.5" customHeight="1" x14ac:dyDescent="0.25">
      <c r="A226" s="113" t="s">
        <v>67</v>
      </c>
      <c r="B226" s="107" t="s">
        <v>55</v>
      </c>
      <c r="C226" s="107" t="s">
        <v>129</v>
      </c>
      <c r="D226" s="107" t="s">
        <v>191</v>
      </c>
      <c r="E226" s="107" t="s">
        <v>68</v>
      </c>
      <c r="F226" s="108">
        <f>F227</f>
        <v>2556.2000000000003</v>
      </c>
      <c r="G226" s="108">
        <f>G227</f>
        <v>2600</v>
      </c>
      <c r="H226" s="108">
        <f>H227</f>
        <v>2600</v>
      </c>
    </row>
    <row r="227" spans="1:8" ht="18" customHeight="1" x14ac:dyDescent="0.25">
      <c r="A227" s="113" t="s">
        <v>192</v>
      </c>
      <c r="B227" s="107" t="s">
        <v>55</v>
      </c>
      <c r="C227" s="107" t="s">
        <v>129</v>
      </c>
      <c r="D227" s="107" t="s">
        <v>191</v>
      </c>
      <c r="E227" s="107" t="s">
        <v>193</v>
      </c>
      <c r="F227" s="108">
        <f>2545.4+8.3+2.5</f>
        <v>2556.2000000000003</v>
      </c>
      <c r="G227" s="108">
        <v>2600</v>
      </c>
      <c r="H227" s="108">
        <v>2600</v>
      </c>
    </row>
    <row r="228" spans="1:8" ht="36" hidden="1" customHeight="1" x14ac:dyDescent="0.25">
      <c r="A228" s="113" t="s">
        <v>644</v>
      </c>
      <c r="B228" s="107" t="s">
        <v>55</v>
      </c>
      <c r="C228" s="107" t="s">
        <v>129</v>
      </c>
      <c r="D228" s="107" t="s">
        <v>645</v>
      </c>
      <c r="E228" s="107" t="s">
        <v>58</v>
      </c>
      <c r="F228" s="108">
        <f>F229</f>
        <v>0</v>
      </c>
      <c r="G228" s="108">
        <f t="shared" ref="G228:H229" si="36">G229</f>
        <v>0</v>
      </c>
      <c r="H228" s="108">
        <f t="shared" si="36"/>
        <v>0</v>
      </c>
    </row>
    <row r="229" spans="1:8" ht="66" hidden="1" customHeight="1" x14ac:dyDescent="0.25">
      <c r="A229" s="113" t="s">
        <v>67</v>
      </c>
      <c r="B229" s="107" t="s">
        <v>55</v>
      </c>
      <c r="C229" s="107" t="s">
        <v>129</v>
      </c>
      <c r="D229" s="107" t="s">
        <v>645</v>
      </c>
      <c r="E229" s="107" t="s">
        <v>68</v>
      </c>
      <c r="F229" s="108">
        <f>F230</f>
        <v>0</v>
      </c>
      <c r="G229" s="108">
        <f t="shared" si="36"/>
        <v>0</v>
      </c>
      <c r="H229" s="108">
        <f t="shared" si="36"/>
        <v>0</v>
      </c>
    </row>
    <row r="230" spans="1:8" ht="18" hidden="1" customHeight="1" x14ac:dyDescent="0.25">
      <c r="A230" s="113" t="s">
        <v>192</v>
      </c>
      <c r="B230" s="107" t="s">
        <v>55</v>
      </c>
      <c r="C230" s="107" t="s">
        <v>129</v>
      </c>
      <c r="D230" s="107" t="s">
        <v>645</v>
      </c>
      <c r="E230" s="107" t="s">
        <v>193</v>
      </c>
      <c r="F230" s="108">
        <f>204.5-157.1-47.4</f>
        <v>0</v>
      </c>
      <c r="G230" s="108">
        <v>0</v>
      </c>
      <c r="H230" s="108">
        <v>0</v>
      </c>
    </row>
    <row r="231" spans="1:8" ht="43.5" hidden="1" customHeight="1" x14ac:dyDescent="0.25">
      <c r="A231" s="113" t="s">
        <v>642</v>
      </c>
      <c r="B231" s="107" t="s">
        <v>55</v>
      </c>
      <c r="C231" s="107" t="s">
        <v>129</v>
      </c>
      <c r="D231" s="107" t="s">
        <v>646</v>
      </c>
      <c r="E231" s="107" t="s">
        <v>58</v>
      </c>
      <c r="F231" s="108">
        <f>F232</f>
        <v>0</v>
      </c>
      <c r="G231" s="108">
        <v>0</v>
      </c>
      <c r="H231" s="108">
        <v>0</v>
      </c>
    </row>
    <row r="232" spans="1:8" ht="18" hidden="1" customHeight="1" x14ac:dyDescent="0.25">
      <c r="A232" s="113" t="s">
        <v>81</v>
      </c>
      <c r="B232" s="107" t="s">
        <v>55</v>
      </c>
      <c r="C232" s="107" t="s">
        <v>129</v>
      </c>
      <c r="D232" s="107" t="s">
        <v>646</v>
      </c>
      <c r="E232" s="107" t="s">
        <v>82</v>
      </c>
      <c r="F232" s="108">
        <f>F233</f>
        <v>0</v>
      </c>
      <c r="G232" s="108">
        <v>0</v>
      </c>
      <c r="H232" s="108">
        <v>0</v>
      </c>
    </row>
    <row r="233" spans="1:8" ht="18" hidden="1" customHeight="1" x14ac:dyDescent="0.25">
      <c r="A233" s="113" t="s">
        <v>83</v>
      </c>
      <c r="B233" s="107" t="s">
        <v>55</v>
      </c>
      <c r="C233" s="107" t="s">
        <v>129</v>
      </c>
      <c r="D233" s="107" t="s">
        <v>646</v>
      </c>
      <c r="E233" s="107" t="s">
        <v>84</v>
      </c>
      <c r="F233" s="108"/>
      <c r="G233" s="108"/>
      <c r="H233" s="108"/>
    </row>
    <row r="234" spans="1:8" ht="42.75" hidden="1" customHeight="1" x14ac:dyDescent="0.25">
      <c r="A234" s="113" t="s">
        <v>647</v>
      </c>
      <c r="B234" s="107" t="s">
        <v>55</v>
      </c>
      <c r="C234" s="107" t="s">
        <v>129</v>
      </c>
      <c r="D234" s="107" t="s">
        <v>648</v>
      </c>
      <c r="E234" s="107" t="s">
        <v>58</v>
      </c>
      <c r="F234" s="108">
        <f>F235</f>
        <v>0</v>
      </c>
      <c r="G234" s="108">
        <f t="shared" ref="G234:H235" si="37">G235</f>
        <v>0</v>
      </c>
      <c r="H234" s="108">
        <f t="shared" si="37"/>
        <v>0</v>
      </c>
    </row>
    <row r="235" spans="1:8" ht="72" hidden="1" customHeight="1" x14ac:dyDescent="0.25">
      <c r="A235" s="113" t="s">
        <v>67</v>
      </c>
      <c r="B235" s="107" t="s">
        <v>55</v>
      </c>
      <c r="C235" s="107" t="s">
        <v>129</v>
      </c>
      <c r="D235" s="107" t="s">
        <v>648</v>
      </c>
      <c r="E235" s="107" t="s">
        <v>68</v>
      </c>
      <c r="F235" s="108">
        <f>F236</f>
        <v>0</v>
      </c>
      <c r="G235" s="108">
        <f t="shared" si="37"/>
        <v>0</v>
      </c>
      <c r="H235" s="108">
        <f t="shared" si="37"/>
        <v>0</v>
      </c>
    </row>
    <row r="236" spans="1:8" ht="18" hidden="1" customHeight="1" x14ac:dyDescent="0.25">
      <c r="A236" s="113" t="s">
        <v>192</v>
      </c>
      <c r="B236" s="107" t="s">
        <v>55</v>
      </c>
      <c r="C236" s="107" t="s">
        <v>129</v>
      </c>
      <c r="D236" s="107" t="s">
        <v>648</v>
      </c>
      <c r="E236" s="107" t="s">
        <v>193</v>
      </c>
      <c r="F236" s="108">
        <f>10.8-8.3-2.5</f>
        <v>0</v>
      </c>
      <c r="G236" s="108">
        <v>0</v>
      </c>
      <c r="H236" s="108">
        <v>0</v>
      </c>
    </row>
    <row r="237" spans="1:8" ht="26.25" x14ac:dyDescent="0.25">
      <c r="A237" s="113" t="s">
        <v>77</v>
      </c>
      <c r="B237" s="107" t="s">
        <v>55</v>
      </c>
      <c r="C237" s="107" t="s">
        <v>129</v>
      </c>
      <c r="D237" s="107" t="s">
        <v>191</v>
      </c>
      <c r="E237" s="107" t="s">
        <v>78</v>
      </c>
      <c r="F237" s="108">
        <f>F238</f>
        <v>2525.9</v>
      </c>
      <c r="G237" s="108">
        <f>G238</f>
        <v>1468.8</v>
      </c>
      <c r="H237" s="108">
        <f>H238</f>
        <v>473</v>
      </c>
    </row>
    <row r="238" spans="1:8" ht="39" x14ac:dyDescent="0.25">
      <c r="A238" s="113" t="s">
        <v>79</v>
      </c>
      <c r="B238" s="107" t="s">
        <v>55</v>
      </c>
      <c r="C238" s="107" t="s">
        <v>129</v>
      </c>
      <c r="D238" s="107" t="s">
        <v>191</v>
      </c>
      <c r="E238" s="107" t="s">
        <v>80</v>
      </c>
      <c r="F238" s="108">
        <v>2525.9</v>
      </c>
      <c r="G238" s="108">
        <f>1757.3-288.5</f>
        <v>1468.8</v>
      </c>
      <c r="H238" s="108">
        <f>700-227</f>
        <v>473</v>
      </c>
    </row>
    <row r="239" spans="1:8" ht="15" x14ac:dyDescent="0.25">
      <c r="A239" s="113" t="s">
        <v>194</v>
      </c>
      <c r="B239" s="107" t="s">
        <v>60</v>
      </c>
      <c r="C239" s="107" t="s">
        <v>56</v>
      </c>
      <c r="D239" s="107" t="s">
        <v>57</v>
      </c>
      <c r="E239" s="107" t="s">
        <v>58</v>
      </c>
      <c r="F239" s="108">
        <f t="shared" ref="F239:H244" si="38">F240</f>
        <v>82.899999999999991</v>
      </c>
      <c r="G239" s="108">
        <f t="shared" si="38"/>
        <v>82.9</v>
      </c>
      <c r="H239" s="108">
        <f t="shared" si="38"/>
        <v>82.9</v>
      </c>
    </row>
    <row r="240" spans="1:8" ht="20.25" customHeight="1" x14ac:dyDescent="0.25">
      <c r="A240" s="113" t="s">
        <v>195</v>
      </c>
      <c r="B240" s="107" t="s">
        <v>60</v>
      </c>
      <c r="C240" s="107" t="s">
        <v>196</v>
      </c>
      <c r="D240" s="107" t="s">
        <v>57</v>
      </c>
      <c r="E240" s="107" t="s">
        <v>58</v>
      </c>
      <c r="F240" s="108">
        <f t="shared" si="38"/>
        <v>82.899999999999991</v>
      </c>
      <c r="G240" s="108">
        <f t="shared" si="38"/>
        <v>82.9</v>
      </c>
      <c r="H240" s="108">
        <f t="shared" si="38"/>
        <v>82.9</v>
      </c>
    </row>
    <row r="241" spans="1:8" ht="30.75" customHeight="1" x14ac:dyDescent="0.25">
      <c r="A241" s="113" t="s">
        <v>61</v>
      </c>
      <c r="B241" s="107" t="s">
        <v>60</v>
      </c>
      <c r="C241" s="107" t="s">
        <v>196</v>
      </c>
      <c r="D241" s="107" t="s">
        <v>62</v>
      </c>
      <c r="E241" s="107" t="s">
        <v>58</v>
      </c>
      <c r="F241" s="108">
        <f t="shared" si="38"/>
        <v>82.899999999999991</v>
      </c>
      <c r="G241" s="108">
        <f t="shared" si="38"/>
        <v>82.9</v>
      </c>
      <c r="H241" s="108">
        <f t="shared" si="38"/>
        <v>82.9</v>
      </c>
    </row>
    <row r="242" spans="1:8" ht="30" customHeight="1" x14ac:dyDescent="0.25">
      <c r="A242" s="113" t="s">
        <v>63</v>
      </c>
      <c r="B242" s="107" t="s">
        <v>60</v>
      </c>
      <c r="C242" s="107" t="s">
        <v>196</v>
      </c>
      <c r="D242" s="107" t="s">
        <v>64</v>
      </c>
      <c r="E242" s="107" t="s">
        <v>58</v>
      </c>
      <c r="F242" s="108">
        <f t="shared" si="38"/>
        <v>82.899999999999991</v>
      </c>
      <c r="G242" s="108">
        <f t="shared" si="38"/>
        <v>82.9</v>
      </c>
      <c r="H242" s="108">
        <f t="shared" si="38"/>
        <v>82.9</v>
      </c>
    </row>
    <row r="243" spans="1:8" ht="30.75" customHeight="1" x14ac:dyDescent="0.25">
      <c r="A243" s="113" t="s">
        <v>197</v>
      </c>
      <c r="B243" s="107" t="s">
        <v>60</v>
      </c>
      <c r="C243" s="107" t="s">
        <v>196</v>
      </c>
      <c r="D243" s="107" t="s">
        <v>198</v>
      </c>
      <c r="E243" s="107" t="s">
        <v>58</v>
      </c>
      <c r="F243" s="108">
        <f>F244+F246</f>
        <v>82.899999999999991</v>
      </c>
      <c r="G243" s="108">
        <f t="shared" ref="G243:H243" si="39">G244+G246</f>
        <v>82.9</v>
      </c>
      <c r="H243" s="108">
        <f t="shared" si="39"/>
        <v>82.9</v>
      </c>
    </row>
    <row r="244" spans="1:8" ht="68.25" customHeight="1" x14ac:dyDescent="0.25">
      <c r="A244" s="113" t="s">
        <v>67</v>
      </c>
      <c r="B244" s="107" t="s">
        <v>60</v>
      </c>
      <c r="C244" s="107" t="s">
        <v>196</v>
      </c>
      <c r="D244" s="107" t="s">
        <v>198</v>
      </c>
      <c r="E244" s="107" t="s">
        <v>68</v>
      </c>
      <c r="F244" s="108">
        <f t="shared" si="38"/>
        <v>76.599999999999994</v>
      </c>
      <c r="G244" s="108">
        <f t="shared" si="38"/>
        <v>79.5</v>
      </c>
      <c r="H244" s="108">
        <f t="shared" si="38"/>
        <v>82.2</v>
      </c>
    </row>
    <row r="245" spans="1:8" ht="30.75" customHeight="1" x14ac:dyDescent="0.25">
      <c r="A245" s="113" t="s">
        <v>69</v>
      </c>
      <c r="B245" s="107" t="s">
        <v>60</v>
      </c>
      <c r="C245" s="107" t="s">
        <v>196</v>
      </c>
      <c r="D245" s="107" t="s">
        <v>198</v>
      </c>
      <c r="E245" s="107" t="s">
        <v>70</v>
      </c>
      <c r="F245" s="108">
        <f>76.3+0.3</f>
        <v>76.599999999999994</v>
      </c>
      <c r="G245" s="108">
        <f>79.2+0.3</f>
        <v>79.5</v>
      </c>
      <c r="H245" s="108">
        <f>81.9+0.3</f>
        <v>82.2</v>
      </c>
    </row>
    <row r="246" spans="1:8" ht="30.75" customHeight="1" x14ac:dyDescent="0.25">
      <c r="A246" s="113" t="s">
        <v>77</v>
      </c>
      <c r="B246" s="107" t="s">
        <v>60</v>
      </c>
      <c r="C246" s="107" t="s">
        <v>196</v>
      </c>
      <c r="D246" s="107" t="s">
        <v>198</v>
      </c>
      <c r="E246" s="107" t="s">
        <v>78</v>
      </c>
      <c r="F246" s="108">
        <f>F247</f>
        <v>6.3</v>
      </c>
      <c r="G246" s="108">
        <f t="shared" ref="G246:H246" si="40">G247</f>
        <v>3.4</v>
      </c>
      <c r="H246" s="108">
        <f t="shared" si="40"/>
        <v>0.7</v>
      </c>
    </row>
    <row r="247" spans="1:8" ht="30.75" customHeight="1" x14ac:dyDescent="0.25">
      <c r="A247" s="113" t="s">
        <v>79</v>
      </c>
      <c r="B247" s="107" t="s">
        <v>60</v>
      </c>
      <c r="C247" s="107" t="s">
        <v>196</v>
      </c>
      <c r="D247" s="107" t="s">
        <v>198</v>
      </c>
      <c r="E247" s="107" t="s">
        <v>80</v>
      </c>
      <c r="F247" s="108">
        <v>6.3</v>
      </c>
      <c r="G247" s="108">
        <v>3.4</v>
      </c>
      <c r="H247" s="108">
        <v>0.7</v>
      </c>
    </row>
    <row r="248" spans="1:8" ht="26.25" x14ac:dyDescent="0.25">
      <c r="A248" s="113" t="s">
        <v>199</v>
      </c>
      <c r="B248" s="107" t="s">
        <v>196</v>
      </c>
      <c r="C248" s="107" t="s">
        <v>56</v>
      </c>
      <c r="D248" s="107" t="s">
        <v>57</v>
      </c>
      <c r="E248" s="107" t="s">
        <v>58</v>
      </c>
      <c r="F248" s="108">
        <f t="shared" ref="F248:H248" si="41">F249</f>
        <v>3625.6</v>
      </c>
      <c r="G248" s="108">
        <f>G249</f>
        <v>2262.5</v>
      </c>
      <c r="H248" s="108">
        <f t="shared" si="41"/>
        <v>2251.5</v>
      </c>
    </row>
    <row r="249" spans="1:8" ht="39" x14ac:dyDescent="0.25">
      <c r="A249" s="113" t="s">
        <v>200</v>
      </c>
      <c r="B249" s="107" t="s">
        <v>196</v>
      </c>
      <c r="C249" s="107" t="s">
        <v>201</v>
      </c>
      <c r="D249" s="107" t="s">
        <v>57</v>
      </c>
      <c r="E249" s="107" t="s">
        <v>58</v>
      </c>
      <c r="F249" s="108">
        <f>F250+F303</f>
        <v>3625.6</v>
      </c>
      <c r="G249" s="108">
        <f>G250+G303</f>
        <v>2262.5</v>
      </c>
      <c r="H249" s="108">
        <f>H250+H303</f>
        <v>2251.5</v>
      </c>
    </row>
    <row r="250" spans="1:8" ht="51.75" x14ac:dyDescent="0.25">
      <c r="A250" s="113" t="s">
        <v>157</v>
      </c>
      <c r="B250" s="107" t="s">
        <v>196</v>
      </c>
      <c r="C250" s="107" t="s">
        <v>201</v>
      </c>
      <c r="D250" s="107" t="s">
        <v>158</v>
      </c>
      <c r="E250" s="107" t="s">
        <v>58</v>
      </c>
      <c r="F250" s="108">
        <f>F251+F285+F294</f>
        <v>3625.6</v>
      </c>
      <c r="G250" s="108">
        <f t="shared" ref="G250:H250" si="42">G251+G285+G294</f>
        <v>0</v>
      </c>
      <c r="H250" s="108">
        <f t="shared" si="42"/>
        <v>0</v>
      </c>
    </row>
    <row r="251" spans="1:8" ht="39" x14ac:dyDescent="0.25">
      <c r="A251" s="113" t="s">
        <v>202</v>
      </c>
      <c r="B251" s="107" t="s">
        <v>196</v>
      </c>
      <c r="C251" s="107" t="s">
        <v>201</v>
      </c>
      <c r="D251" s="107" t="s">
        <v>203</v>
      </c>
      <c r="E251" s="107" t="s">
        <v>58</v>
      </c>
      <c r="F251" s="108">
        <f>F252+F275+F271</f>
        <v>3113.6</v>
      </c>
      <c r="G251" s="108">
        <f>G252+G275+G271</f>
        <v>0</v>
      </c>
      <c r="H251" s="108">
        <f>H252+H275+H271</f>
        <v>0</v>
      </c>
    </row>
    <row r="252" spans="1:8" ht="83.25" customHeight="1" x14ac:dyDescent="0.25">
      <c r="A252" s="113" t="s">
        <v>204</v>
      </c>
      <c r="B252" s="107" t="s">
        <v>196</v>
      </c>
      <c r="C252" s="107" t="s">
        <v>201</v>
      </c>
      <c r="D252" s="107" t="s">
        <v>205</v>
      </c>
      <c r="E252" s="107" t="s">
        <v>58</v>
      </c>
      <c r="F252" s="108">
        <f>F253+F256+F259+F262</f>
        <v>3014.6</v>
      </c>
      <c r="G252" s="108">
        <f t="shared" ref="G252:H252" si="43">G253+G256+G259+G262</f>
        <v>0</v>
      </c>
      <c r="H252" s="108">
        <f t="shared" si="43"/>
        <v>0</v>
      </c>
    </row>
    <row r="253" spans="1:8" ht="51.75" x14ac:dyDescent="0.25">
      <c r="A253" s="113" t="s">
        <v>188</v>
      </c>
      <c r="B253" s="107" t="s">
        <v>196</v>
      </c>
      <c r="C253" s="107" t="s">
        <v>201</v>
      </c>
      <c r="D253" s="107" t="s">
        <v>206</v>
      </c>
      <c r="E253" s="107" t="s">
        <v>58</v>
      </c>
      <c r="F253" s="108">
        <f t="shared" ref="F253:H254" si="44">F254</f>
        <v>4</v>
      </c>
      <c r="G253" s="108">
        <f t="shared" si="44"/>
        <v>0</v>
      </c>
      <c r="H253" s="108">
        <f t="shared" si="44"/>
        <v>0</v>
      </c>
    </row>
    <row r="254" spans="1:8" ht="15" x14ac:dyDescent="0.25">
      <c r="A254" s="113" t="s">
        <v>81</v>
      </c>
      <c r="B254" s="107" t="s">
        <v>196</v>
      </c>
      <c r="C254" s="107" t="s">
        <v>201</v>
      </c>
      <c r="D254" s="107" t="s">
        <v>206</v>
      </c>
      <c r="E254" s="107" t="s">
        <v>82</v>
      </c>
      <c r="F254" s="108">
        <f t="shared" si="44"/>
        <v>4</v>
      </c>
      <c r="G254" s="108">
        <f t="shared" si="44"/>
        <v>0</v>
      </c>
      <c r="H254" s="108">
        <f t="shared" si="44"/>
        <v>0</v>
      </c>
    </row>
    <row r="255" spans="1:8" ht="15" x14ac:dyDescent="0.25">
      <c r="A255" s="113" t="s">
        <v>83</v>
      </c>
      <c r="B255" s="107" t="s">
        <v>196</v>
      </c>
      <c r="C255" s="107" t="s">
        <v>201</v>
      </c>
      <c r="D255" s="107" t="s">
        <v>206</v>
      </c>
      <c r="E255" s="107" t="s">
        <v>84</v>
      </c>
      <c r="F255" s="108">
        <v>4</v>
      </c>
      <c r="G255" s="108">
        <v>0</v>
      </c>
      <c r="H255" s="108">
        <v>0</v>
      </c>
    </row>
    <row r="256" spans="1:8" ht="29.25" customHeight="1" x14ac:dyDescent="0.25">
      <c r="A256" s="113" t="s">
        <v>190</v>
      </c>
      <c r="B256" s="107" t="s">
        <v>196</v>
      </c>
      <c r="C256" s="107" t="s">
        <v>201</v>
      </c>
      <c r="D256" s="107" t="s">
        <v>207</v>
      </c>
      <c r="E256" s="107" t="s">
        <v>58</v>
      </c>
      <c r="F256" s="108">
        <f>F257+F265</f>
        <v>2274.1999999999998</v>
      </c>
      <c r="G256" s="108">
        <f>G257+G265</f>
        <v>0</v>
      </c>
      <c r="H256" s="108">
        <f>H257+H265</f>
        <v>0</v>
      </c>
    </row>
    <row r="257" spans="1:8" ht="64.5" x14ac:dyDescent="0.25">
      <c r="A257" s="113" t="s">
        <v>67</v>
      </c>
      <c r="B257" s="107" t="s">
        <v>196</v>
      </c>
      <c r="C257" s="107" t="s">
        <v>201</v>
      </c>
      <c r="D257" s="107" t="s">
        <v>207</v>
      </c>
      <c r="E257" s="107" t="s">
        <v>68</v>
      </c>
      <c r="F257" s="108">
        <f>F258</f>
        <v>2080.1</v>
      </c>
      <c r="G257" s="108">
        <f>G258</f>
        <v>0</v>
      </c>
      <c r="H257" s="108">
        <f>H258</f>
        <v>0</v>
      </c>
    </row>
    <row r="258" spans="1:8" ht="18.75" customHeight="1" x14ac:dyDescent="0.25">
      <c r="A258" s="113" t="s">
        <v>192</v>
      </c>
      <c r="B258" s="107" t="s">
        <v>196</v>
      </c>
      <c r="C258" s="107" t="s">
        <v>201</v>
      </c>
      <c r="D258" s="107" t="s">
        <v>207</v>
      </c>
      <c r="E258" s="107" t="s">
        <v>193</v>
      </c>
      <c r="F258" s="108">
        <f>2180-99.9</f>
        <v>2080.1</v>
      </c>
      <c r="G258" s="108"/>
      <c r="H258" s="108"/>
    </row>
    <row r="259" spans="1:8" ht="29.25" customHeight="1" x14ac:dyDescent="0.25">
      <c r="A259" s="113" t="s">
        <v>644</v>
      </c>
      <c r="B259" s="107" t="s">
        <v>196</v>
      </c>
      <c r="C259" s="107" t="s">
        <v>201</v>
      </c>
      <c r="D259" s="107" t="s">
        <v>649</v>
      </c>
      <c r="E259" s="107" t="s">
        <v>58</v>
      </c>
      <c r="F259" s="108">
        <f>F260</f>
        <v>618.6</v>
      </c>
      <c r="G259" s="108">
        <f t="shared" ref="G259:H260" si="45">G260</f>
        <v>0</v>
      </c>
      <c r="H259" s="108">
        <f t="shared" si="45"/>
        <v>0</v>
      </c>
    </row>
    <row r="260" spans="1:8" ht="68.25" customHeight="1" x14ac:dyDescent="0.25">
      <c r="A260" s="113" t="s">
        <v>67</v>
      </c>
      <c r="B260" s="107" t="s">
        <v>196</v>
      </c>
      <c r="C260" s="107" t="s">
        <v>201</v>
      </c>
      <c r="D260" s="107" t="s">
        <v>649</v>
      </c>
      <c r="E260" s="107" t="s">
        <v>68</v>
      </c>
      <c r="F260" s="108">
        <f>F261</f>
        <v>618.6</v>
      </c>
      <c r="G260" s="108">
        <f t="shared" si="45"/>
        <v>0</v>
      </c>
      <c r="H260" s="108">
        <f t="shared" si="45"/>
        <v>0</v>
      </c>
    </row>
    <row r="261" spans="1:8" ht="18.75" customHeight="1" x14ac:dyDescent="0.25">
      <c r="A261" s="113" t="s">
        <v>192</v>
      </c>
      <c r="B261" s="107" t="s">
        <v>196</v>
      </c>
      <c r="C261" s="107" t="s">
        <v>201</v>
      </c>
      <c r="D261" s="107" t="s">
        <v>649</v>
      </c>
      <c r="E261" s="107" t="s">
        <v>193</v>
      </c>
      <c r="F261" s="108">
        <f>340.1+213.9+64.6</f>
        <v>618.6</v>
      </c>
      <c r="G261" s="108">
        <v>0</v>
      </c>
      <c r="H261" s="108">
        <v>0</v>
      </c>
    </row>
    <row r="262" spans="1:8" ht="40.5" customHeight="1" x14ac:dyDescent="0.25">
      <c r="A262" s="113" t="s">
        <v>647</v>
      </c>
      <c r="B262" s="107" t="s">
        <v>196</v>
      </c>
      <c r="C262" s="107" t="s">
        <v>201</v>
      </c>
      <c r="D262" s="107" t="s">
        <v>650</v>
      </c>
      <c r="E262" s="107" t="s">
        <v>58</v>
      </c>
      <c r="F262" s="108">
        <f>F263</f>
        <v>117.80000000000001</v>
      </c>
      <c r="G262" s="108">
        <f t="shared" ref="G262:H262" si="46">G263</f>
        <v>0</v>
      </c>
      <c r="H262" s="108">
        <f t="shared" si="46"/>
        <v>0</v>
      </c>
    </row>
    <row r="263" spans="1:8" ht="68.25" customHeight="1" x14ac:dyDescent="0.25">
      <c r="A263" s="113" t="s">
        <v>67</v>
      </c>
      <c r="B263" s="107" t="s">
        <v>196</v>
      </c>
      <c r="C263" s="107" t="s">
        <v>201</v>
      </c>
      <c r="D263" s="107" t="s">
        <v>650</v>
      </c>
      <c r="E263" s="107" t="s">
        <v>68</v>
      </c>
      <c r="F263" s="108">
        <f>F264</f>
        <v>117.80000000000001</v>
      </c>
      <c r="G263" s="108">
        <f>G264</f>
        <v>0</v>
      </c>
      <c r="H263" s="108">
        <f>H264</f>
        <v>0</v>
      </c>
    </row>
    <row r="264" spans="1:8" ht="18.75" customHeight="1" x14ac:dyDescent="0.25">
      <c r="A264" s="113" t="s">
        <v>192</v>
      </c>
      <c r="B264" s="107" t="s">
        <v>196</v>
      </c>
      <c r="C264" s="107" t="s">
        <v>201</v>
      </c>
      <c r="D264" s="107" t="s">
        <v>650</v>
      </c>
      <c r="E264" s="107" t="s">
        <v>193</v>
      </c>
      <c r="F264" s="108">
        <f>17.9+99.9</f>
        <v>117.80000000000001</v>
      </c>
      <c r="G264" s="108">
        <v>0</v>
      </c>
      <c r="H264" s="108">
        <v>0</v>
      </c>
    </row>
    <row r="265" spans="1:8" ht="26.25" x14ac:dyDescent="0.25">
      <c r="A265" s="113" t="s">
        <v>77</v>
      </c>
      <c r="B265" s="107" t="s">
        <v>196</v>
      </c>
      <c r="C265" s="107" t="s">
        <v>201</v>
      </c>
      <c r="D265" s="107" t="s">
        <v>207</v>
      </c>
      <c r="E265" s="107" t="s">
        <v>78</v>
      </c>
      <c r="F265" s="108">
        <f>F266</f>
        <v>194.1</v>
      </c>
      <c r="G265" s="108">
        <f>G266</f>
        <v>0</v>
      </c>
      <c r="H265" s="108">
        <f>H266</f>
        <v>0</v>
      </c>
    </row>
    <row r="266" spans="1:8" ht="29.25" customHeight="1" x14ac:dyDescent="0.25">
      <c r="A266" s="113" t="s">
        <v>208</v>
      </c>
      <c r="B266" s="107" t="s">
        <v>196</v>
      </c>
      <c r="C266" s="107" t="s">
        <v>201</v>
      </c>
      <c r="D266" s="107" t="s">
        <v>207</v>
      </c>
      <c r="E266" s="107" t="s">
        <v>80</v>
      </c>
      <c r="F266" s="108">
        <v>194.1</v>
      </c>
      <c r="G266" s="108">
        <v>0</v>
      </c>
      <c r="H266" s="108">
        <v>0</v>
      </c>
    </row>
    <row r="267" spans="1:8" ht="26.25" hidden="1" x14ac:dyDescent="0.25">
      <c r="A267" s="113" t="s">
        <v>209</v>
      </c>
      <c r="B267" s="107" t="s">
        <v>196</v>
      </c>
      <c r="C267" s="107" t="s">
        <v>201</v>
      </c>
      <c r="D267" s="107" t="s">
        <v>210</v>
      </c>
      <c r="E267" s="107" t="s">
        <v>58</v>
      </c>
      <c r="F267" s="108">
        <f t="shared" ref="F267:H269" si="47">F268</f>
        <v>0</v>
      </c>
      <c r="G267" s="108">
        <f t="shared" si="47"/>
        <v>0</v>
      </c>
      <c r="H267" s="108">
        <f t="shared" si="47"/>
        <v>0</v>
      </c>
    </row>
    <row r="268" spans="1:8" ht="15" hidden="1" x14ac:dyDescent="0.25">
      <c r="A268" s="113" t="s">
        <v>134</v>
      </c>
      <c r="B268" s="107" t="s">
        <v>196</v>
      </c>
      <c r="C268" s="107" t="s">
        <v>201</v>
      </c>
      <c r="D268" s="107" t="s">
        <v>211</v>
      </c>
      <c r="E268" s="107" t="s">
        <v>58</v>
      </c>
      <c r="F268" s="108">
        <f t="shared" si="47"/>
        <v>0</v>
      </c>
      <c r="G268" s="108">
        <f t="shared" si="47"/>
        <v>0</v>
      </c>
      <c r="H268" s="108">
        <f t="shared" si="47"/>
        <v>0</v>
      </c>
    </row>
    <row r="269" spans="1:8" ht="26.25" hidden="1" x14ac:dyDescent="0.25">
      <c r="A269" s="113" t="s">
        <v>77</v>
      </c>
      <c r="B269" s="107" t="s">
        <v>196</v>
      </c>
      <c r="C269" s="107" t="s">
        <v>201</v>
      </c>
      <c r="D269" s="107" t="s">
        <v>211</v>
      </c>
      <c r="E269" s="107" t="s">
        <v>78</v>
      </c>
      <c r="F269" s="108">
        <f t="shared" si="47"/>
        <v>0</v>
      </c>
      <c r="G269" s="108">
        <f t="shared" si="47"/>
        <v>0</v>
      </c>
      <c r="H269" s="108">
        <f t="shared" si="47"/>
        <v>0</v>
      </c>
    </row>
    <row r="270" spans="1:8" ht="39" hidden="1" x14ac:dyDescent="0.25">
      <c r="A270" s="113" t="s">
        <v>79</v>
      </c>
      <c r="B270" s="107" t="s">
        <v>196</v>
      </c>
      <c r="C270" s="107" t="s">
        <v>201</v>
      </c>
      <c r="D270" s="107" t="s">
        <v>211</v>
      </c>
      <c r="E270" s="107" t="s">
        <v>80</v>
      </c>
      <c r="F270" s="108"/>
      <c r="G270" s="108"/>
      <c r="H270" s="108"/>
    </row>
    <row r="271" spans="1:8" ht="26.25" x14ac:dyDescent="0.25">
      <c r="A271" s="113" t="s">
        <v>209</v>
      </c>
      <c r="B271" s="107" t="s">
        <v>196</v>
      </c>
      <c r="C271" s="107" t="s">
        <v>201</v>
      </c>
      <c r="D271" s="107" t="s">
        <v>210</v>
      </c>
      <c r="E271" s="107" t="s">
        <v>58</v>
      </c>
      <c r="F271" s="108">
        <f t="shared" ref="F271:H273" si="48">F272</f>
        <v>99</v>
      </c>
      <c r="G271" s="108">
        <f t="shared" si="48"/>
        <v>0</v>
      </c>
      <c r="H271" s="108">
        <f t="shared" si="48"/>
        <v>0</v>
      </c>
    </row>
    <row r="272" spans="1:8" ht="15" x14ac:dyDescent="0.25">
      <c r="A272" s="113" t="s">
        <v>134</v>
      </c>
      <c r="B272" s="107" t="s">
        <v>196</v>
      </c>
      <c r="C272" s="107" t="s">
        <v>201</v>
      </c>
      <c r="D272" s="107" t="s">
        <v>211</v>
      </c>
      <c r="E272" s="107" t="s">
        <v>58</v>
      </c>
      <c r="F272" s="108">
        <f t="shared" si="48"/>
        <v>99</v>
      </c>
      <c r="G272" s="108">
        <f t="shared" si="48"/>
        <v>0</v>
      </c>
      <c r="H272" s="108">
        <f t="shared" si="48"/>
        <v>0</v>
      </c>
    </row>
    <row r="273" spans="1:8" ht="26.25" x14ac:dyDescent="0.25">
      <c r="A273" s="113" t="s">
        <v>77</v>
      </c>
      <c r="B273" s="107" t="s">
        <v>196</v>
      </c>
      <c r="C273" s="107" t="s">
        <v>201</v>
      </c>
      <c r="D273" s="107" t="s">
        <v>211</v>
      </c>
      <c r="E273" s="107" t="s">
        <v>78</v>
      </c>
      <c r="F273" s="108">
        <f t="shared" si="48"/>
        <v>99</v>
      </c>
      <c r="G273" s="108">
        <f t="shared" si="48"/>
        <v>0</v>
      </c>
      <c r="H273" s="108">
        <f t="shared" si="48"/>
        <v>0</v>
      </c>
    </row>
    <row r="274" spans="1:8" ht="29.25" customHeight="1" x14ac:dyDescent="0.25">
      <c r="A274" s="113" t="s">
        <v>79</v>
      </c>
      <c r="B274" s="107" t="s">
        <v>196</v>
      </c>
      <c r="C274" s="107" t="s">
        <v>201</v>
      </c>
      <c r="D274" s="107" t="s">
        <v>211</v>
      </c>
      <c r="E274" s="107" t="s">
        <v>80</v>
      </c>
      <c r="F274" s="108">
        <f>49+50</f>
        <v>99</v>
      </c>
      <c r="G274" s="108">
        <v>0</v>
      </c>
      <c r="H274" s="108">
        <v>0</v>
      </c>
    </row>
    <row r="275" spans="1:8" ht="51.75" hidden="1" x14ac:dyDescent="0.25">
      <c r="A275" s="113" t="s">
        <v>212</v>
      </c>
      <c r="B275" s="107" t="s">
        <v>196</v>
      </c>
      <c r="C275" s="107" t="s">
        <v>201</v>
      </c>
      <c r="D275" s="107" t="s">
        <v>213</v>
      </c>
      <c r="E275" s="107" t="s">
        <v>58</v>
      </c>
      <c r="F275" s="108">
        <f t="shared" ref="F275:H276" si="49">F276</f>
        <v>0</v>
      </c>
      <c r="G275" s="108">
        <f t="shared" si="49"/>
        <v>0</v>
      </c>
      <c r="H275" s="108">
        <f t="shared" si="49"/>
        <v>0</v>
      </c>
    </row>
    <row r="276" spans="1:8" ht="26.25" hidden="1" x14ac:dyDescent="0.25">
      <c r="A276" s="113" t="s">
        <v>77</v>
      </c>
      <c r="B276" s="107" t="s">
        <v>196</v>
      </c>
      <c r="C276" s="107" t="s">
        <v>201</v>
      </c>
      <c r="D276" s="107" t="s">
        <v>214</v>
      </c>
      <c r="E276" s="107" t="s">
        <v>78</v>
      </c>
      <c r="F276" s="108">
        <f t="shared" si="49"/>
        <v>0</v>
      </c>
      <c r="G276" s="108">
        <f t="shared" si="49"/>
        <v>0</v>
      </c>
      <c r="H276" s="108">
        <f t="shared" si="49"/>
        <v>0</v>
      </c>
    </row>
    <row r="277" spans="1:8" ht="39" hidden="1" x14ac:dyDescent="0.25">
      <c r="A277" s="113" t="s">
        <v>79</v>
      </c>
      <c r="B277" s="107" t="s">
        <v>196</v>
      </c>
      <c r="C277" s="107" t="s">
        <v>201</v>
      </c>
      <c r="D277" s="107" t="s">
        <v>214</v>
      </c>
      <c r="E277" s="107" t="s">
        <v>80</v>
      </c>
      <c r="F277" s="108">
        <v>0</v>
      </c>
      <c r="G277" s="108">
        <v>0</v>
      </c>
      <c r="H277" s="108">
        <v>0</v>
      </c>
    </row>
    <row r="278" spans="1:8" ht="77.25" hidden="1" x14ac:dyDescent="0.25">
      <c r="A278" s="113" t="s">
        <v>215</v>
      </c>
      <c r="B278" s="107" t="s">
        <v>196</v>
      </c>
      <c r="C278" s="107" t="s">
        <v>201</v>
      </c>
      <c r="D278" s="107" t="s">
        <v>216</v>
      </c>
      <c r="E278" s="107" t="s">
        <v>58</v>
      </c>
      <c r="F278" s="108">
        <f>F279+F282</f>
        <v>0</v>
      </c>
      <c r="G278" s="108">
        <f>G279+G282</f>
        <v>0</v>
      </c>
      <c r="H278" s="108">
        <f>H279+H282</f>
        <v>0</v>
      </c>
    </row>
    <row r="279" spans="1:8" ht="15" hidden="1" x14ac:dyDescent="0.25">
      <c r="A279" s="113" t="s">
        <v>134</v>
      </c>
      <c r="B279" s="107" t="s">
        <v>196</v>
      </c>
      <c r="C279" s="107" t="s">
        <v>201</v>
      </c>
      <c r="D279" s="107" t="s">
        <v>217</v>
      </c>
      <c r="E279" s="107" t="s">
        <v>58</v>
      </c>
      <c r="F279" s="108">
        <f t="shared" ref="F279:H280" si="50">F280</f>
        <v>0</v>
      </c>
      <c r="G279" s="108">
        <f t="shared" si="50"/>
        <v>0</v>
      </c>
      <c r="H279" s="108">
        <f t="shared" si="50"/>
        <v>0</v>
      </c>
    </row>
    <row r="280" spans="1:8" ht="26.25" hidden="1" x14ac:dyDescent="0.25">
      <c r="A280" s="113" t="s">
        <v>77</v>
      </c>
      <c r="B280" s="107" t="s">
        <v>196</v>
      </c>
      <c r="C280" s="107" t="s">
        <v>201</v>
      </c>
      <c r="D280" s="107" t="s">
        <v>217</v>
      </c>
      <c r="E280" s="107" t="s">
        <v>78</v>
      </c>
      <c r="F280" s="108">
        <f t="shared" si="50"/>
        <v>0</v>
      </c>
      <c r="G280" s="108">
        <f t="shared" si="50"/>
        <v>0</v>
      </c>
      <c r="H280" s="108">
        <f t="shared" si="50"/>
        <v>0</v>
      </c>
    </row>
    <row r="281" spans="1:8" ht="39" hidden="1" x14ac:dyDescent="0.25">
      <c r="A281" s="113" t="s">
        <v>79</v>
      </c>
      <c r="B281" s="107" t="s">
        <v>196</v>
      </c>
      <c r="C281" s="107" t="s">
        <v>201</v>
      </c>
      <c r="D281" s="107" t="s">
        <v>217</v>
      </c>
      <c r="E281" s="107" t="s">
        <v>80</v>
      </c>
      <c r="F281" s="108"/>
      <c r="G281" s="108"/>
      <c r="H281" s="108"/>
    </row>
    <row r="282" spans="1:8" ht="29.25" hidden="1" customHeight="1" x14ac:dyDescent="0.25">
      <c r="A282" s="113" t="s">
        <v>218</v>
      </c>
      <c r="B282" s="107" t="s">
        <v>196</v>
      </c>
      <c r="C282" s="107" t="s">
        <v>201</v>
      </c>
      <c r="D282" s="107" t="s">
        <v>219</v>
      </c>
      <c r="E282" s="107" t="s">
        <v>58</v>
      </c>
      <c r="F282" s="108">
        <f t="shared" ref="F282:H283" si="51">F283</f>
        <v>0</v>
      </c>
      <c r="G282" s="108">
        <f t="shared" si="51"/>
        <v>0</v>
      </c>
      <c r="H282" s="108">
        <f t="shared" si="51"/>
        <v>0</v>
      </c>
    </row>
    <row r="283" spans="1:8" s="30" customFormat="1" ht="29.25" hidden="1" customHeight="1" x14ac:dyDescent="0.25">
      <c r="A283" s="113" t="s">
        <v>77</v>
      </c>
      <c r="B283" s="107" t="s">
        <v>196</v>
      </c>
      <c r="C283" s="107" t="s">
        <v>201</v>
      </c>
      <c r="D283" s="107" t="s">
        <v>219</v>
      </c>
      <c r="E283" s="107" t="s">
        <v>78</v>
      </c>
      <c r="F283" s="108">
        <f t="shared" si="51"/>
        <v>0</v>
      </c>
      <c r="G283" s="108">
        <f t="shared" si="51"/>
        <v>0</v>
      </c>
      <c r="H283" s="108">
        <f t="shared" si="51"/>
        <v>0</v>
      </c>
    </row>
    <row r="284" spans="1:8" s="30" customFormat="1" ht="39" hidden="1" x14ac:dyDescent="0.25">
      <c r="A284" s="113" t="s">
        <v>79</v>
      </c>
      <c r="B284" s="107" t="s">
        <v>196</v>
      </c>
      <c r="C284" s="107" t="s">
        <v>201</v>
      </c>
      <c r="D284" s="107" t="s">
        <v>219</v>
      </c>
      <c r="E284" s="107" t="s">
        <v>80</v>
      </c>
      <c r="F284" s="108">
        <f>5000-5000</f>
        <v>0</v>
      </c>
      <c r="G284" s="108">
        <f>5000-5000</f>
        <v>0</v>
      </c>
      <c r="H284" s="108">
        <f>5000-5000</f>
        <v>0</v>
      </c>
    </row>
    <row r="285" spans="1:8" s="30" customFormat="1" ht="39" hidden="1" x14ac:dyDescent="0.25">
      <c r="A285" s="113" t="s">
        <v>159</v>
      </c>
      <c r="B285" s="107" t="s">
        <v>196</v>
      </c>
      <c r="C285" s="107" t="s">
        <v>201</v>
      </c>
      <c r="D285" s="107" t="s">
        <v>160</v>
      </c>
      <c r="E285" s="107" t="s">
        <v>58</v>
      </c>
      <c r="F285" s="108">
        <f>F286+F290</f>
        <v>0</v>
      </c>
      <c r="G285" s="108">
        <f>G286+G290</f>
        <v>0</v>
      </c>
      <c r="H285" s="108">
        <f>H286+H290</f>
        <v>0</v>
      </c>
    </row>
    <row r="286" spans="1:8" s="30" customFormat="1" ht="53.25" hidden="1" customHeight="1" x14ac:dyDescent="0.25">
      <c r="A286" s="113" t="s">
        <v>220</v>
      </c>
      <c r="B286" s="107" t="s">
        <v>196</v>
      </c>
      <c r="C286" s="107" t="s">
        <v>201</v>
      </c>
      <c r="D286" s="107" t="s">
        <v>221</v>
      </c>
      <c r="E286" s="107" t="s">
        <v>58</v>
      </c>
      <c r="F286" s="108">
        <f t="shared" ref="F286:H288" si="52">F287</f>
        <v>0</v>
      </c>
      <c r="G286" s="108">
        <f t="shared" si="52"/>
        <v>0</v>
      </c>
      <c r="H286" s="108">
        <f t="shared" si="52"/>
        <v>0</v>
      </c>
    </row>
    <row r="287" spans="1:8" s="30" customFormat="1" ht="15" hidden="1" x14ac:dyDescent="0.25">
      <c r="A287" s="113" t="s">
        <v>134</v>
      </c>
      <c r="B287" s="107" t="s">
        <v>196</v>
      </c>
      <c r="C287" s="107" t="s">
        <v>201</v>
      </c>
      <c r="D287" s="107" t="s">
        <v>222</v>
      </c>
      <c r="E287" s="107" t="s">
        <v>58</v>
      </c>
      <c r="F287" s="108">
        <f t="shared" si="52"/>
        <v>0</v>
      </c>
      <c r="G287" s="108">
        <f t="shared" si="52"/>
        <v>0</v>
      </c>
      <c r="H287" s="108">
        <f t="shared" si="52"/>
        <v>0</v>
      </c>
    </row>
    <row r="288" spans="1:8" s="30" customFormat="1" ht="26.25" hidden="1" x14ac:dyDescent="0.25">
      <c r="A288" s="113" t="s">
        <v>77</v>
      </c>
      <c r="B288" s="107" t="s">
        <v>196</v>
      </c>
      <c r="C288" s="107" t="s">
        <v>201</v>
      </c>
      <c r="D288" s="107" t="s">
        <v>222</v>
      </c>
      <c r="E288" s="107" t="s">
        <v>78</v>
      </c>
      <c r="F288" s="108">
        <f t="shared" si="52"/>
        <v>0</v>
      </c>
      <c r="G288" s="108">
        <f t="shared" si="52"/>
        <v>0</v>
      </c>
      <c r="H288" s="108">
        <f t="shared" si="52"/>
        <v>0</v>
      </c>
    </row>
    <row r="289" spans="1:8" s="30" customFormat="1" ht="39" hidden="1" x14ac:dyDescent="0.25">
      <c r="A289" s="113" t="s">
        <v>79</v>
      </c>
      <c r="B289" s="107" t="s">
        <v>196</v>
      </c>
      <c r="C289" s="107" t="s">
        <v>201</v>
      </c>
      <c r="D289" s="107" t="s">
        <v>222</v>
      </c>
      <c r="E289" s="107" t="s">
        <v>80</v>
      </c>
      <c r="F289" s="108">
        <v>0</v>
      </c>
      <c r="G289" s="108">
        <v>0</v>
      </c>
      <c r="H289" s="108">
        <v>0</v>
      </c>
    </row>
    <row r="290" spans="1:8" s="30" customFormat="1" ht="46.5" hidden="1" customHeight="1" x14ac:dyDescent="0.25">
      <c r="A290" s="113" t="s">
        <v>223</v>
      </c>
      <c r="B290" s="107" t="s">
        <v>196</v>
      </c>
      <c r="C290" s="107" t="s">
        <v>201</v>
      </c>
      <c r="D290" s="107" t="s">
        <v>224</v>
      </c>
      <c r="E290" s="107" t="s">
        <v>58</v>
      </c>
      <c r="F290" s="108">
        <f t="shared" ref="F290:H292" si="53">F291</f>
        <v>0</v>
      </c>
      <c r="G290" s="108">
        <f t="shared" si="53"/>
        <v>0</v>
      </c>
      <c r="H290" s="108">
        <f t="shared" si="53"/>
        <v>0</v>
      </c>
    </row>
    <row r="291" spans="1:8" s="30" customFormat="1" ht="15" hidden="1" x14ac:dyDescent="0.25">
      <c r="A291" s="113" t="s">
        <v>134</v>
      </c>
      <c r="B291" s="107" t="s">
        <v>196</v>
      </c>
      <c r="C291" s="107" t="s">
        <v>201</v>
      </c>
      <c r="D291" s="107" t="s">
        <v>225</v>
      </c>
      <c r="E291" s="107" t="s">
        <v>58</v>
      </c>
      <c r="F291" s="108">
        <f t="shared" si="53"/>
        <v>0</v>
      </c>
      <c r="G291" s="108">
        <f t="shared" si="53"/>
        <v>0</v>
      </c>
      <c r="H291" s="108">
        <f t="shared" si="53"/>
        <v>0</v>
      </c>
    </row>
    <row r="292" spans="1:8" s="30" customFormat="1" ht="26.25" hidden="1" x14ac:dyDescent="0.25">
      <c r="A292" s="113" t="s">
        <v>77</v>
      </c>
      <c r="B292" s="107" t="s">
        <v>196</v>
      </c>
      <c r="C292" s="107" t="s">
        <v>201</v>
      </c>
      <c r="D292" s="107" t="s">
        <v>225</v>
      </c>
      <c r="E292" s="107" t="s">
        <v>78</v>
      </c>
      <c r="F292" s="108">
        <f t="shared" si="53"/>
        <v>0</v>
      </c>
      <c r="G292" s="108">
        <f t="shared" si="53"/>
        <v>0</v>
      </c>
      <c r="H292" s="108">
        <f t="shared" si="53"/>
        <v>0</v>
      </c>
    </row>
    <row r="293" spans="1:8" s="30" customFormat="1" ht="39" hidden="1" x14ac:dyDescent="0.25">
      <c r="A293" s="113" t="s">
        <v>79</v>
      </c>
      <c r="B293" s="107" t="s">
        <v>196</v>
      </c>
      <c r="C293" s="107" t="s">
        <v>201</v>
      </c>
      <c r="D293" s="107" t="s">
        <v>225</v>
      </c>
      <c r="E293" s="107" t="s">
        <v>80</v>
      </c>
      <c r="F293" s="108">
        <v>0</v>
      </c>
      <c r="G293" s="108">
        <v>0</v>
      </c>
      <c r="H293" s="108">
        <v>0</v>
      </c>
    </row>
    <row r="294" spans="1:8" s="30" customFormat="1" ht="46.5" customHeight="1" x14ac:dyDescent="0.25">
      <c r="A294" s="113" t="s">
        <v>159</v>
      </c>
      <c r="B294" s="107" t="s">
        <v>196</v>
      </c>
      <c r="C294" s="107" t="s">
        <v>201</v>
      </c>
      <c r="D294" s="107" t="s">
        <v>160</v>
      </c>
      <c r="E294" s="107" t="s">
        <v>58</v>
      </c>
      <c r="F294" s="108">
        <f>F295+F299</f>
        <v>512</v>
      </c>
      <c r="G294" s="108">
        <f t="shared" ref="G294:H294" si="54">G295+G299</f>
        <v>0</v>
      </c>
      <c r="H294" s="108">
        <f t="shared" si="54"/>
        <v>0</v>
      </c>
    </row>
    <row r="295" spans="1:8" s="30" customFormat="1" ht="81.75" customHeight="1" x14ac:dyDescent="0.25">
      <c r="A295" s="113" t="s">
        <v>220</v>
      </c>
      <c r="B295" s="107" t="s">
        <v>196</v>
      </c>
      <c r="C295" s="107" t="s">
        <v>201</v>
      </c>
      <c r="D295" s="107" t="s">
        <v>221</v>
      </c>
      <c r="E295" s="107" t="s">
        <v>58</v>
      </c>
      <c r="F295" s="108">
        <f>F296</f>
        <v>463</v>
      </c>
      <c r="G295" s="108">
        <f t="shared" ref="G295:H297" si="55">G296</f>
        <v>0</v>
      </c>
      <c r="H295" s="108">
        <f t="shared" si="55"/>
        <v>0</v>
      </c>
    </row>
    <row r="296" spans="1:8" s="30" customFormat="1" ht="15" x14ac:dyDescent="0.25">
      <c r="A296" s="113" t="s">
        <v>134</v>
      </c>
      <c r="B296" s="107" t="s">
        <v>196</v>
      </c>
      <c r="C296" s="107" t="s">
        <v>201</v>
      </c>
      <c r="D296" s="107" t="s">
        <v>222</v>
      </c>
      <c r="E296" s="107" t="s">
        <v>58</v>
      </c>
      <c r="F296" s="108">
        <f>F297</f>
        <v>463</v>
      </c>
      <c r="G296" s="108">
        <f t="shared" si="55"/>
        <v>0</v>
      </c>
      <c r="H296" s="108">
        <f t="shared" si="55"/>
        <v>0</v>
      </c>
    </row>
    <row r="297" spans="1:8" s="30" customFormat="1" ht="26.25" x14ac:dyDescent="0.25">
      <c r="A297" s="113" t="s">
        <v>77</v>
      </c>
      <c r="B297" s="107" t="s">
        <v>196</v>
      </c>
      <c r="C297" s="107" t="s">
        <v>201</v>
      </c>
      <c r="D297" s="107" t="s">
        <v>222</v>
      </c>
      <c r="E297" s="107" t="s">
        <v>78</v>
      </c>
      <c r="F297" s="108">
        <f>F298</f>
        <v>463</v>
      </c>
      <c r="G297" s="108">
        <f t="shared" si="55"/>
        <v>0</v>
      </c>
      <c r="H297" s="108">
        <f t="shared" si="55"/>
        <v>0</v>
      </c>
    </row>
    <row r="298" spans="1:8" s="30" customFormat="1" ht="39" x14ac:dyDescent="0.25">
      <c r="A298" s="113" t="s">
        <v>79</v>
      </c>
      <c r="B298" s="107" t="s">
        <v>196</v>
      </c>
      <c r="C298" s="107" t="s">
        <v>201</v>
      </c>
      <c r="D298" s="107" t="s">
        <v>222</v>
      </c>
      <c r="E298" s="107" t="s">
        <v>80</v>
      </c>
      <c r="F298" s="108">
        <v>463</v>
      </c>
      <c r="G298" s="108">
        <v>0</v>
      </c>
      <c r="H298" s="108">
        <v>0</v>
      </c>
    </row>
    <row r="299" spans="1:8" s="30" customFormat="1" ht="42" customHeight="1" x14ac:dyDescent="0.25">
      <c r="A299" s="113" t="s">
        <v>223</v>
      </c>
      <c r="B299" s="107" t="s">
        <v>196</v>
      </c>
      <c r="C299" s="107" t="s">
        <v>201</v>
      </c>
      <c r="D299" s="107" t="s">
        <v>224</v>
      </c>
      <c r="E299" s="107" t="s">
        <v>58</v>
      </c>
      <c r="F299" s="108">
        <f>F300</f>
        <v>49</v>
      </c>
      <c r="G299" s="108">
        <f t="shared" ref="G299:H301" si="56">G300</f>
        <v>0</v>
      </c>
      <c r="H299" s="108">
        <f t="shared" si="56"/>
        <v>0</v>
      </c>
    </row>
    <row r="300" spans="1:8" s="30" customFormat="1" ht="15" x14ac:dyDescent="0.25">
      <c r="A300" s="113" t="s">
        <v>134</v>
      </c>
      <c r="B300" s="107" t="s">
        <v>196</v>
      </c>
      <c r="C300" s="107" t="s">
        <v>201</v>
      </c>
      <c r="D300" s="107" t="s">
        <v>225</v>
      </c>
      <c r="E300" s="107" t="s">
        <v>58</v>
      </c>
      <c r="F300" s="108">
        <f>F301</f>
        <v>49</v>
      </c>
      <c r="G300" s="108">
        <f t="shared" si="56"/>
        <v>0</v>
      </c>
      <c r="H300" s="108">
        <f t="shared" si="56"/>
        <v>0</v>
      </c>
    </row>
    <row r="301" spans="1:8" s="30" customFormat="1" ht="26.25" x14ac:dyDescent="0.25">
      <c r="A301" s="113" t="s">
        <v>77</v>
      </c>
      <c r="B301" s="107" t="s">
        <v>196</v>
      </c>
      <c r="C301" s="107" t="s">
        <v>201</v>
      </c>
      <c r="D301" s="107" t="s">
        <v>225</v>
      </c>
      <c r="E301" s="107" t="s">
        <v>78</v>
      </c>
      <c r="F301" s="108">
        <f>F302</f>
        <v>49</v>
      </c>
      <c r="G301" s="108">
        <f t="shared" si="56"/>
        <v>0</v>
      </c>
      <c r="H301" s="108">
        <f t="shared" si="56"/>
        <v>0</v>
      </c>
    </row>
    <row r="302" spans="1:8" s="30" customFormat="1" ht="33" customHeight="1" x14ac:dyDescent="0.25">
      <c r="A302" s="113" t="s">
        <v>79</v>
      </c>
      <c r="B302" s="107" t="s">
        <v>196</v>
      </c>
      <c r="C302" s="107" t="s">
        <v>201</v>
      </c>
      <c r="D302" s="107" t="s">
        <v>225</v>
      </c>
      <c r="E302" s="107" t="s">
        <v>80</v>
      </c>
      <c r="F302" s="108">
        <v>49</v>
      </c>
      <c r="G302" s="108">
        <v>0</v>
      </c>
      <c r="H302" s="108">
        <v>0</v>
      </c>
    </row>
    <row r="303" spans="1:8" s="30" customFormat="1" ht="51.75" x14ac:dyDescent="0.25">
      <c r="A303" s="113" t="s">
        <v>749</v>
      </c>
      <c r="B303" s="107" t="s">
        <v>196</v>
      </c>
      <c r="C303" s="107" t="s">
        <v>201</v>
      </c>
      <c r="D303" s="107" t="s">
        <v>746</v>
      </c>
      <c r="E303" s="107" t="s">
        <v>58</v>
      </c>
      <c r="F303" s="108">
        <f>F304</f>
        <v>0</v>
      </c>
      <c r="G303" s="108">
        <f>G304+G309+G312</f>
        <v>2262.5</v>
      </c>
      <c r="H303" s="108">
        <f>H304+H309+H312</f>
        <v>2251.5</v>
      </c>
    </row>
    <row r="304" spans="1:8" s="30" customFormat="1" ht="26.25" x14ac:dyDescent="0.25">
      <c r="A304" s="113" t="s">
        <v>190</v>
      </c>
      <c r="B304" s="107" t="s">
        <v>196</v>
      </c>
      <c r="C304" s="107" t="s">
        <v>201</v>
      </c>
      <c r="D304" s="107" t="s">
        <v>801</v>
      </c>
      <c r="E304" s="107" t="s">
        <v>58</v>
      </c>
      <c r="F304" s="108">
        <f>F305+F307+F310</f>
        <v>0</v>
      </c>
      <c r="G304" s="108">
        <f>G305+G307</f>
        <v>2209.5</v>
      </c>
      <c r="H304" s="108">
        <f>H305+H307</f>
        <v>2198.5</v>
      </c>
    </row>
    <row r="305" spans="1:8" s="30" customFormat="1" ht="64.5" x14ac:dyDescent="0.25">
      <c r="A305" s="113" t="s">
        <v>67</v>
      </c>
      <c r="B305" s="107" t="s">
        <v>196</v>
      </c>
      <c r="C305" s="107" t="s">
        <v>201</v>
      </c>
      <c r="D305" s="107" t="s">
        <v>801</v>
      </c>
      <c r="E305" s="107" t="s">
        <v>68</v>
      </c>
      <c r="F305" s="108">
        <f>F306</f>
        <v>0</v>
      </c>
      <c r="G305" s="108">
        <f>G306</f>
        <v>2198.5</v>
      </c>
      <c r="H305" s="108">
        <f>H306</f>
        <v>2198.5</v>
      </c>
    </row>
    <row r="306" spans="1:8" s="30" customFormat="1" ht="20.25" customHeight="1" x14ac:dyDescent="0.25">
      <c r="A306" s="113" t="s">
        <v>192</v>
      </c>
      <c r="B306" s="107" t="s">
        <v>196</v>
      </c>
      <c r="C306" s="107" t="s">
        <v>201</v>
      </c>
      <c r="D306" s="107" t="s">
        <v>801</v>
      </c>
      <c r="E306" s="107" t="s">
        <v>193</v>
      </c>
      <c r="F306" s="108">
        <v>0</v>
      </c>
      <c r="G306" s="108">
        <v>2198.5</v>
      </c>
      <c r="H306" s="108">
        <v>2198.5</v>
      </c>
    </row>
    <row r="307" spans="1:8" s="30" customFormat="1" ht="26.25" x14ac:dyDescent="0.25">
      <c r="A307" s="113" t="s">
        <v>77</v>
      </c>
      <c r="B307" s="107" t="s">
        <v>196</v>
      </c>
      <c r="C307" s="107" t="s">
        <v>201</v>
      </c>
      <c r="D307" s="107" t="s">
        <v>801</v>
      </c>
      <c r="E307" s="107" t="s">
        <v>78</v>
      </c>
      <c r="F307" s="108">
        <f>F308</f>
        <v>0</v>
      </c>
      <c r="G307" s="108">
        <f>G308</f>
        <v>11</v>
      </c>
      <c r="H307" s="108">
        <f>H308</f>
        <v>0</v>
      </c>
    </row>
    <row r="308" spans="1:8" s="30" customFormat="1" ht="32.25" customHeight="1" x14ac:dyDescent="0.25">
      <c r="A308" s="113" t="s">
        <v>79</v>
      </c>
      <c r="B308" s="107" t="s">
        <v>196</v>
      </c>
      <c r="C308" s="107" t="s">
        <v>201</v>
      </c>
      <c r="D308" s="107" t="s">
        <v>801</v>
      </c>
      <c r="E308" s="107" t="s">
        <v>80</v>
      </c>
      <c r="F308" s="108">
        <v>0</v>
      </c>
      <c r="G308" s="108">
        <v>11</v>
      </c>
      <c r="H308" s="108">
        <v>0</v>
      </c>
    </row>
    <row r="309" spans="1:8" s="30" customFormat="1" ht="51.75" x14ac:dyDescent="0.25">
      <c r="A309" s="113" t="s">
        <v>188</v>
      </c>
      <c r="B309" s="107" t="s">
        <v>196</v>
      </c>
      <c r="C309" s="107" t="s">
        <v>201</v>
      </c>
      <c r="D309" s="107" t="s">
        <v>802</v>
      </c>
      <c r="E309" s="107" t="s">
        <v>58</v>
      </c>
      <c r="F309" s="108">
        <v>0</v>
      </c>
      <c r="G309" s="108">
        <f>G310</f>
        <v>4</v>
      </c>
      <c r="H309" s="108">
        <f>H310</f>
        <v>4</v>
      </c>
    </row>
    <row r="310" spans="1:8" s="30" customFormat="1" ht="15" x14ac:dyDescent="0.25">
      <c r="A310" s="113" t="s">
        <v>81</v>
      </c>
      <c r="B310" s="107" t="s">
        <v>196</v>
      </c>
      <c r="C310" s="107" t="s">
        <v>201</v>
      </c>
      <c r="D310" s="107" t="s">
        <v>802</v>
      </c>
      <c r="E310" s="107" t="s">
        <v>82</v>
      </c>
      <c r="F310" s="108">
        <f>F311</f>
        <v>0</v>
      </c>
      <c r="G310" s="108">
        <f>G311</f>
        <v>4</v>
      </c>
      <c r="H310" s="108">
        <f>H311</f>
        <v>4</v>
      </c>
    </row>
    <row r="311" spans="1:8" s="30" customFormat="1" ht="15" x14ac:dyDescent="0.25">
      <c r="A311" s="113" t="s">
        <v>83</v>
      </c>
      <c r="B311" s="107" t="s">
        <v>196</v>
      </c>
      <c r="C311" s="107" t="s">
        <v>201</v>
      </c>
      <c r="D311" s="107" t="s">
        <v>802</v>
      </c>
      <c r="E311" s="107" t="s">
        <v>84</v>
      </c>
      <c r="F311" s="108">
        <v>0</v>
      </c>
      <c r="G311" s="108">
        <v>4</v>
      </c>
      <c r="H311" s="108">
        <v>4</v>
      </c>
    </row>
    <row r="312" spans="1:8" s="30" customFormat="1" ht="15" x14ac:dyDescent="0.25">
      <c r="A312" s="113" t="s">
        <v>134</v>
      </c>
      <c r="B312" s="107" t="s">
        <v>196</v>
      </c>
      <c r="C312" s="107" t="s">
        <v>201</v>
      </c>
      <c r="D312" s="107" t="s">
        <v>747</v>
      </c>
      <c r="E312" s="107" t="s">
        <v>58</v>
      </c>
      <c r="F312" s="108">
        <v>0</v>
      </c>
      <c r="G312" s="108">
        <f>G313</f>
        <v>49</v>
      </c>
      <c r="H312" s="108">
        <f>H313</f>
        <v>49</v>
      </c>
    </row>
    <row r="313" spans="1:8" s="30" customFormat="1" ht="26.25" x14ac:dyDescent="0.25">
      <c r="A313" s="113" t="s">
        <v>77</v>
      </c>
      <c r="B313" s="107" t="s">
        <v>196</v>
      </c>
      <c r="C313" s="107" t="s">
        <v>201</v>
      </c>
      <c r="D313" s="107" t="s">
        <v>747</v>
      </c>
      <c r="E313" s="107" t="s">
        <v>78</v>
      </c>
      <c r="F313" s="108">
        <v>0</v>
      </c>
      <c r="G313" s="108">
        <f>G314</f>
        <v>49</v>
      </c>
      <c r="H313" s="108">
        <f>H314</f>
        <v>49</v>
      </c>
    </row>
    <row r="314" spans="1:8" s="30" customFormat="1" ht="32.25" customHeight="1" x14ac:dyDescent="0.25">
      <c r="A314" s="113" t="s">
        <v>79</v>
      </c>
      <c r="B314" s="107" t="s">
        <v>196</v>
      </c>
      <c r="C314" s="107" t="s">
        <v>201</v>
      </c>
      <c r="D314" s="107" t="s">
        <v>747</v>
      </c>
      <c r="E314" s="107" t="s">
        <v>80</v>
      </c>
      <c r="F314" s="108">
        <v>0</v>
      </c>
      <c r="G314" s="108">
        <v>49</v>
      </c>
      <c r="H314" s="108">
        <v>49</v>
      </c>
    </row>
    <row r="315" spans="1:8" s="31" customFormat="1" ht="15" x14ac:dyDescent="0.25">
      <c r="A315" s="113" t="s">
        <v>226</v>
      </c>
      <c r="B315" s="107" t="s">
        <v>72</v>
      </c>
      <c r="C315" s="107" t="s">
        <v>56</v>
      </c>
      <c r="D315" s="107" t="s">
        <v>57</v>
      </c>
      <c r="E315" s="107" t="s">
        <v>58</v>
      </c>
      <c r="F315" s="108">
        <f>F316+F325+F370</f>
        <v>5934.7999999999993</v>
      </c>
      <c r="G315" s="108">
        <f>G316+G325+G370</f>
        <v>3384.2999999999997</v>
      </c>
      <c r="H315" s="108">
        <f>H316+H325+H370</f>
        <v>2166.7999999999997</v>
      </c>
    </row>
    <row r="316" spans="1:8" s="32" customFormat="1" ht="15" x14ac:dyDescent="0.25">
      <c r="A316" s="113" t="s">
        <v>227</v>
      </c>
      <c r="B316" s="107" t="s">
        <v>72</v>
      </c>
      <c r="C316" s="107" t="s">
        <v>101</v>
      </c>
      <c r="D316" s="107" t="s">
        <v>57</v>
      </c>
      <c r="E316" s="107" t="s">
        <v>58</v>
      </c>
      <c r="F316" s="108">
        <f t="shared" ref="F316:H317" si="57">F317</f>
        <v>48.7</v>
      </c>
      <c r="G316" s="108">
        <f t="shared" si="57"/>
        <v>48.7</v>
      </c>
      <c r="H316" s="108">
        <f t="shared" si="57"/>
        <v>48.7</v>
      </c>
    </row>
    <row r="317" spans="1:8" s="32" customFormat="1" ht="31.5" customHeight="1" x14ac:dyDescent="0.25">
      <c r="A317" s="113" t="s">
        <v>61</v>
      </c>
      <c r="B317" s="107" t="s">
        <v>72</v>
      </c>
      <c r="C317" s="107" t="s">
        <v>101</v>
      </c>
      <c r="D317" s="107" t="s">
        <v>62</v>
      </c>
      <c r="E317" s="107" t="s">
        <v>58</v>
      </c>
      <c r="F317" s="108">
        <f t="shared" si="57"/>
        <v>48.7</v>
      </c>
      <c r="G317" s="108">
        <f t="shared" si="57"/>
        <v>48.7</v>
      </c>
      <c r="H317" s="108">
        <f t="shared" si="57"/>
        <v>48.7</v>
      </c>
    </row>
    <row r="318" spans="1:8" s="32" customFormat="1" ht="28.5" customHeight="1" x14ac:dyDescent="0.25">
      <c r="A318" s="113" t="s">
        <v>63</v>
      </c>
      <c r="B318" s="107" t="s">
        <v>72</v>
      </c>
      <c r="C318" s="107" t="s">
        <v>101</v>
      </c>
      <c r="D318" s="107" t="s">
        <v>64</v>
      </c>
      <c r="E318" s="107" t="s">
        <v>58</v>
      </c>
      <c r="F318" s="108">
        <f>F322</f>
        <v>48.7</v>
      </c>
      <c r="G318" s="108">
        <f>G322</f>
        <v>48.7</v>
      </c>
      <c r="H318" s="108">
        <f>H322</f>
        <v>48.7</v>
      </c>
    </row>
    <row r="319" spans="1:8" s="32" customFormat="1" ht="30.75" hidden="1" customHeight="1" x14ac:dyDescent="0.25">
      <c r="A319" s="113" t="s">
        <v>228</v>
      </c>
      <c r="B319" s="107" t="s">
        <v>72</v>
      </c>
      <c r="C319" s="107" t="s">
        <v>101</v>
      </c>
      <c r="D319" s="107" t="s">
        <v>229</v>
      </c>
      <c r="E319" s="107" t="s">
        <v>58</v>
      </c>
      <c r="F319" s="108">
        <f t="shared" ref="F319:H320" si="58">F320</f>
        <v>0</v>
      </c>
      <c r="G319" s="108">
        <f t="shared" si="58"/>
        <v>0</v>
      </c>
      <c r="H319" s="108">
        <f t="shared" si="58"/>
        <v>0</v>
      </c>
    </row>
    <row r="320" spans="1:8" s="32" customFormat="1" ht="26.25" hidden="1" x14ac:dyDescent="0.25">
      <c r="A320" s="113" t="s">
        <v>77</v>
      </c>
      <c r="B320" s="107" t="s">
        <v>72</v>
      </c>
      <c r="C320" s="107" t="s">
        <v>101</v>
      </c>
      <c r="D320" s="107" t="s">
        <v>229</v>
      </c>
      <c r="E320" s="107" t="s">
        <v>78</v>
      </c>
      <c r="F320" s="108">
        <f t="shared" si="58"/>
        <v>0</v>
      </c>
      <c r="G320" s="108">
        <f t="shared" si="58"/>
        <v>0</v>
      </c>
      <c r="H320" s="108">
        <f t="shared" si="58"/>
        <v>0</v>
      </c>
    </row>
    <row r="321" spans="1:8" s="32" customFormat="1" ht="39" hidden="1" x14ac:dyDescent="0.25">
      <c r="A321" s="113" t="s">
        <v>79</v>
      </c>
      <c r="B321" s="107" t="s">
        <v>72</v>
      </c>
      <c r="C321" s="107" t="s">
        <v>101</v>
      </c>
      <c r="D321" s="107" t="s">
        <v>229</v>
      </c>
      <c r="E321" s="107" t="s">
        <v>80</v>
      </c>
      <c r="F321" s="108"/>
      <c r="G321" s="108"/>
      <c r="H321" s="108"/>
    </row>
    <row r="322" spans="1:8" s="32" customFormat="1" ht="26.25" x14ac:dyDescent="0.25">
      <c r="A322" s="113" t="s">
        <v>230</v>
      </c>
      <c r="B322" s="107" t="s">
        <v>72</v>
      </c>
      <c r="C322" s="107" t="s">
        <v>101</v>
      </c>
      <c r="D322" s="107" t="s">
        <v>231</v>
      </c>
      <c r="E322" s="107" t="s">
        <v>58</v>
      </c>
      <c r="F322" s="108">
        <f t="shared" ref="F322:H323" si="59">F323</f>
        <v>48.7</v>
      </c>
      <c r="G322" s="108">
        <f t="shared" si="59"/>
        <v>48.7</v>
      </c>
      <c r="H322" s="108">
        <f t="shared" si="59"/>
        <v>48.7</v>
      </c>
    </row>
    <row r="323" spans="1:8" s="32" customFormat="1" ht="26.25" x14ac:dyDescent="0.25">
      <c r="A323" s="113" t="s">
        <v>77</v>
      </c>
      <c r="B323" s="107" t="s">
        <v>72</v>
      </c>
      <c r="C323" s="107" t="s">
        <v>101</v>
      </c>
      <c r="D323" s="107" t="s">
        <v>231</v>
      </c>
      <c r="E323" s="107" t="s">
        <v>78</v>
      </c>
      <c r="F323" s="108">
        <f>F324</f>
        <v>48.7</v>
      </c>
      <c r="G323" s="108">
        <f t="shared" si="59"/>
        <v>48.7</v>
      </c>
      <c r="H323" s="108">
        <f t="shared" si="59"/>
        <v>48.7</v>
      </c>
    </row>
    <row r="324" spans="1:8" s="31" customFormat="1" ht="34.5" customHeight="1" x14ac:dyDescent="0.25">
      <c r="A324" s="113" t="s">
        <v>79</v>
      </c>
      <c r="B324" s="107" t="s">
        <v>72</v>
      </c>
      <c r="C324" s="107" t="s">
        <v>101</v>
      </c>
      <c r="D324" s="107" t="s">
        <v>231</v>
      </c>
      <c r="E324" s="107" t="s">
        <v>80</v>
      </c>
      <c r="F324" s="108">
        <v>48.7</v>
      </c>
      <c r="G324" s="108">
        <v>48.7</v>
      </c>
      <c r="H324" s="108">
        <v>48.7</v>
      </c>
    </row>
    <row r="325" spans="1:8" s="31" customFormat="1" ht="15" x14ac:dyDescent="0.25">
      <c r="A325" s="113" t="s">
        <v>232</v>
      </c>
      <c r="B325" s="107" t="s">
        <v>72</v>
      </c>
      <c r="C325" s="107" t="s">
        <v>201</v>
      </c>
      <c r="D325" s="107" t="s">
        <v>57</v>
      </c>
      <c r="E325" s="107" t="s">
        <v>58</v>
      </c>
      <c r="F325" s="108">
        <f>F329+F338+F365+F356+F361</f>
        <v>5686.0999999999995</v>
      </c>
      <c r="G325" s="108">
        <f>G329+G338+G365+G356+G361</f>
        <v>3135.6</v>
      </c>
      <c r="H325" s="108">
        <f t="shared" ref="H325" si="60">H329+H338+H365+H356+H361</f>
        <v>2058.1</v>
      </c>
    </row>
    <row r="326" spans="1:8" s="31" customFormat="1" ht="31.5" hidden="1" customHeight="1" x14ac:dyDescent="0.25">
      <c r="A326" s="113" t="s">
        <v>233</v>
      </c>
      <c r="B326" s="107" t="s">
        <v>72</v>
      </c>
      <c r="C326" s="107" t="s">
        <v>201</v>
      </c>
      <c r="D326" s="107" t="s">
        <v>234</v>
      </c>
      <c r="E326" s="107" t="s">
        <v>58</v>
      </c>
      <c r="F326" s="108">
        <f t="shared" ref="F326:H327" si="61">F327</f>
        <v>0</v>
      </c>
      <c r="G326" s="108">
        <f t="shared" si="61"/>
        <v>0</v>
      </c>
      <c r="H326" s="108">
        <f t="shared" si="61"/>
        <v>0</v>
      </c>
    </row>
    <row r="327" spans="1:8" s="31" customFormat="1" ht="27" hidden="1" customHeight="1" x14ac:dyDescent="0.25">
      <c r="A327" s="113" t="s">
        <v>105</v>
      </c>
      <c r="B327" s="107" t="s">
        <v>72</v>
      </c>
      <c r="C327" s="107" t="s">
        <v>201</v>
      </c>
      <c r="D327" s="107" t="s">
        <v>234</v>
      </c>
      <c r="E327" s="107" t="s">
        <v>78</v>
      </c>
      <c r="F327" s="108">
        <f t="shared" si="61"/>
        <v>0</v>
      </c>
      <c r="G327" s="108">
        <f t="shared" si="61"/>
        <v>0</v>
      </c>
      <c r="H327" s="108">
        <f t="shared" si="61"/>
        <v>0</v>
      </c>
    </row>
    <row r="328" spans="1:8" s="31" customFormat="1" ht="30.75" hidden="1" customHeight="1" x14ac:dyDescent="0.25">
      <c r="A328" s="113" t="s">
        <v>79</v>
      </c>
      <c r="B328" s="107" t="s">
        <v>72</v>
      </c>
      <c r="C328" s="107" t="s">
        <v>201</v>
      </c>
      <c r="D328" s="107" t="s">
        <v>234</v>
      </c>
      <c r="E328" s="107" t="s">
        <v>80</v>
      </c>
      <c r="F328" s="108">
        <v>0</v>
      </c>
      <c r="G328" s="108">
        <v>0</v>
      </c>
      <c r="H328" s="108">
        <v>0</v>
      </c>
    </row>
    <row r="329" spans="1:8" s="31" customFormat="1" ht="46.5" customHeight="1" x14ac:dyDescent="0.25">
      <c r="A329" s="113" t="s">
        <v>752</v>
      </c>
      <c r="B329" s="107" t="s">
        <v>72</v>
      </c>
      <c r="C329" s="107" t="s">
        <v>201</v>
      </c>
      <c r="D329" s="107" t="s">
        <v>236</v>
      </c>
      <c r="E329" s="107" t="s">
        <v>58</v>
      </c>
      <c r="F329" s="108">
        <f>F330+F334</f>
        <v>100</v>
      </c>
      <c r="G329" s="108">
        <f>G330+G334</f>
        <v>100</v>
      </c>
      <c r="H329" s="108">
        <f>H330+H334</f>
        <v>100</v>
      </c>
    </row>
    <row r="330" spans="1:8" s="31" customFormat="1" ht="43.5" customHeight="1" x14ac:dyDescent="0.25">
      <c r="A330" s="113" t="s">
        <v>753</v>
      </c>
      <c r="B330" s="107" t="s">
        <v>72</v>
      </c>
      <c r="C330" s="107" t="s">
        <v>201</v>
      </c>
      <c r="D330" s="107" t="s">
        <v>237</v>
      </c>
      <c r="E330" s="107" t="s">
        <v>58</v>
      </c>
      <c r="F330" s="108">
        <f t="shared" ref="F330:H332" si="62">F331</f>
        <v>100</v>
      </c>
      <c r="G330" s="108">
        <f t="shared" si="62"/>
        <v>100</v>
      </c>
      <c r="H330" s="108">
        <f t="shared" si="62"/>
        <v>100</v>
      </c>
    </row>
    <row r="331" spans="1:8" s="31" customFormat="1" ht="18.75" customHeight="1" x14ac:dyDescent="0.25">
      <c r="A331" s="113" t="s">
        <v>134</v>
      </c>
      <c r="B331" s="107" t="s">
        <v>72</v>
      </c>
      <c r="C331" s="107" t="s">
        <v>201</v>
      </c>
      <c r="D331" s="107" t="s">
        <v>238</v>
      </c>
      <c r="E331" s="107" t="s">
        <v>58</v>
      </c>
      <c r="F331" s="108">
        <f t="shared" si="62"/>
        <v>100</v>
      </c>
      <c r="G331" s="108">
        <f t="shared" si="62"/>
        <v>100</v>
      </c>
      <c r="H331" s="108">
        <f t="shared" si="62"/>
        <v>100</v>
      </c>
    </row>
    <row r="332" spans="1:8" s="31" customFormat="1" ht="30.75" customHeight="1" x14ac:dyDescent="0.25">
      <c r="A332" s="113" t="s">
        <v>77</v>
      </c>
      <c r="B332" s="107" t="s">
        <v>72</v>
      </c>
      <c r="C332" s="107" t="s">
        <v>201</v>
      </c>
      <c r="D332" s="107" t="s">
        <v>238</v>
      </c>
      <c r="E332" s="107" t="s">
        <v>78</v>
      </c>
      <c r="F332" s="108">
        <f t="shared" si="62"/>
        <v>100</v>
      </c>
      <c r="G332" s="108">
        <f t="shared" si="62"/>
        <v>100</v>
      </c>
      <c r="H332" s="108">
        <f t="shared" si="62"/>
        <v>100</v>
      </c>
    </row>
    <row r="333" spans="1:8" s="31" customFormat="1" ht="34.5" customHeight="1" x14ac:dyDescent="0.25">
      <c r="A333" s="113" t="s">
        <v>79</v>
      </c>
      <c r="B333" s="107" t="s">
        <v>72</v>
      </c>
      <c r="C333" s="107" t="s">
        <v>201</v>
      </c>
      <c r="D333" s="107" t="s">
        <v>238</v>
      </c>
      <c r="E333" s="107" t="s">
        <v>80</v>
      </c>
      <c r="F333" s="108">
        <v>100</v>
      </c>
      <c r="G333" s="108">
        <v>100</v>
      </c>
      <c r="H333" s="108">
        <v>100</v>
      </c>
    </row>
    <row r="334" spans="1:8" s="31" customFormat="1" ht="48" hidden="1" customHeight="1" x14ac:dyDescent="0.25">
      <c r="A334" s="113" t="s">
        <v>239</v>
      </c>
      <c r="B334" s="107" t="s">
        <v>72</v>
      </c>
      <c r="C334" s="107" t="s">
        <v>201</v>
      </c>
      <c r="D334" s="107" t="s">
        <v>240</v>
      </c>
      <c r="E334" s="107" t="s">
        <v>58</v>
      </c>
      <c r="F334" s="108">
        <f t="shared" ref="F334:H336" si="63">F335</f>
        <v>0</v>
      </c>
      <c r="G334" s="108">
        <f t="shared" si="63"/>
        <v>0</v>
      </c>
      <c r="H334" s="108">
        <f t="shared" si="63"/>
        <v>0</v>
      </c>
    </row>
    <row r="335" spans="1:8" s="31" customFormat="1" ht="30.75" hidden="1" customHeight="1" x14ac:dyDescent="0.25">
      <c r="A335" s="113" t="s">
        <v>134</v>
      </c>
      <c r="B335" s="107" t="s">
        <v>72</v>
      </c>
      <c r="C335" s="107" t="s">
        <v>201</v>
      </c>
      <c r="D335" s="107" t="s">
        <v>241</v>
      </c>
      <c r="E335" s="107" t="s">
        <v>58</v>
      </c>
      <c r="F335" s="108">
        <f t="shared" si="63"/>
        <v>0</v>
      </c>
      <c r="G335" s="108">
        <f t="shared" si="63"/>
        <v>0</v>
      </c>
      <c r="H335" s="108">
        <f t="shared" si="63"/>
        <v>0</v>
      </c>
    </row>
    <row r="336" spans="1:8" s="31" customFormat="1" ht="30.75" hidden="1" customHeight="1" x14ac:dyDescent="0.25">
      <c r="A336" s="113" t="s">
        <v>77</v>
      </c>
      <c r="B336" s="107" t="s">
        <v>72</v>
      </c>
      <c r="C336" s="107" t="s">
        <v>201</v>
      </c>
      <c r="D336" s="107" t="s">
        <v>241</v>
      </c>
      <c r="E336" s="107" t="s">
        <v>78</v>
      </c>
      <c r="F336" s="108">
        <f t="shared" si="63"/>
        <v>0</v>
      </c>
      <c r="G336" s="108">
        <f t="shared" si="63"/>
        <v>0</v>
      </c>
      <c r="H336" s="108">
        <f t="shared" si="63"/>
        <v>0</v>
      </c>
    </row>
    <row r="337" spans="1:8" s="31" customFormat="1" ht="30.75" hidden="1" customHeight="1" x14ac:dyDescent="0.25">
      <c r="A337" s="113" t="s">
        <v>79</v>
      </c>
      <c r="B337" s="107" t="s">
        <v>72</v>
      </c>
      <c r="C337" s="107" t="s">
        <v>201</v>
      </c>
      <c r="D337" s="107" t="s">
        <v>241</v>
      </c>
      <c r="E337" s="107" t="s">
        <v>80</v>
      </c>
      <c r="F337" s="108"/>
      <c r="G337" s="108"/>
      <c r="H337" s="108"/>
    </row>
    <row r="338" spans="1:8" s="31" customFormat="1" ht="83.25" customHeight="1" x14ac:dyDescent="0.25">
      <c r="A338" s="113" t="s">
        <v>756</v>
      </c>
      <c r="B338" s="107" t="s">
        <v>72</v>
      </c>
      <c r="C338" s="107" t="s">
        <v>201</v>
      </c>
      <c r="D338" s="107" t="s">
        <v>242</v>
      </c>
      <c r="E338" s="107" t="s">
        <v>58</v>
      </c>
      <c r="F338" s="108">
        <f>F345+F352+F342+F339</f>
        <v>5536.0999999999995</v>
      </c>
      <c r="G338" s="108">
        <f>G345+G352</f>
        <v>0</v>
      </c>
      <c r="H338" s="108">
        <f>H345+H352</f>
        <v>0</v>
      </c>
    </row>
    <row r="339" spans="1:8" s="31" customFormat="1" ht="67.5" hidden="1" customHeight="1" x14ac:dyDescent="0.25">
      <c r="A339" s="113" t="s">
        <v>651</v>
      </c>
      <c r="B339" s="107" t="s">
        <v>72</v>
      </c>
      <c r="C339" s="107" t="s">
        <v>201</v>
      </c>
      <c r="D339" s="107" t="s">
        <v>652</v>
      </c>
      <c r="E339" s="107" t="s">
        <v>58</v>
      </c>
      <c r="F339" s="108">
        <f>F340</f>
        <v>0</v>
      </c>
      <c r="G339" s="108">
        <v>0</v>
      </c>
      <c r="H339" s="108">
        <v>0</v>
      </c>
    </row>
    <row r="340" spans="1:8" s="31" customFormat="1" ht="27.75" hidden="1" customHeight="1" x14ac:dyDescent="0.25">
      <c r="A340" s="113" t="s">
        <v>77</v>
      </c>
      <c r="B340" s="107" t="s">
        <v>72</v>
      </c>
      <c r="C340" s="107" t="s">
        <v>201</v>
      </c>
      <c r="D340" s="107" t="s">
        <v>652</v>
      </c>
      <c r="E340" s="107" t="s">
        <v>78</v>
      </c>
      <c r="F340" s="108">
        <f>F341</f>
        <v>0</v>
      </c>
      <c r="G340" s="108">
        <v>0</v>
      </c>
      <c r="H340" s="108">
        <v>0</v>
      </c>
    </row>
    <row r="341" spans="1:8" s="31" customFormat="1" ht="36.75" hidden="1" customHeight="1" x14ac:dyDescent="0.25">
      <c r="A341" s="113" t="s">
        <v>79</v>
      </c>
      <c r="B341" s="107" t="s">
        <v>72</v>
      </c>
      <c r="C341" s="107" t="s">
        <v>201</v>
      </c>
      <c r="D341" s="107" t="s">
        <v>652</v>
      </c>
      <c r="E341" s="107" t="s">
        <v>80</v>
      </c>
      <c r="F341" s="108"/>
      <c r="G341" s="108"/>
      <c r="H341" s="108"/>
    </row>
    <row r="342" spans="1:8" s="31" customFormat="1" ht="71.25" hidden="1" customHeight="1" x14ac:dyDescent="0.25">
      <c r="A342" s="113" t="s">
        <v>653</v>
      </c>
      <c r="B342" s="107" t="s">
        <v>72</v>
      </c>
      <c r="C342" s="107" t="s">
        <v>201</v>
      </c>
      <c r="D342" s="107" t="s">
        <v>654</v>
      </c>
      <c r="E342" s="107" t="s">
        <v>58</v>
      </c>
      <c r="F342" s="108">
        <f>F343</f>
        <v>0</v>
      </c>
      <c r="G342" s="108">
        <v>0</v>
      </c>
      <c r="H342" s="108">
        <v>0</v>
      </c>
    </row>
    <row r="343" spans="1:8" s="31" customFormat="1" ht="25.5" hidden="1" customHeight="1" x14ac:dyDescent="0.25">
      <c r="A343" s="113" t="s">
        <v>77</v>
      </c>
      <c r="B343" s="107" t="s">
        <v>72</v>
      </c>
      <c r="C343" s="107" t="s">
        <v>201</v>
      </c>
      <c r="D343" s="107" t="s">
        <v>654</v>
      </c>
      <c r="E343" s="107" t="s">
        <v>78</v>
      </c>
      <c r="F343" s="108">
        <f>F344</f>
        <v>0</v>
      </c>
      <c r="G343" s="108">
        <v>0</v>
      </c>
      <c r="H343" s="108">
        <v>0</v>
      </c>
    </row>
    <row r="344" spans="1:8" s="31" customFormat="1" ht="33.75" hidden="1" customHeight="1" x14ac:dyDescent="0.25">
      <c r="A344" s="113" t="s">
        <v>79</v>
      </c>
      <c r="B344" s="107" t="s">
        <v>72</v>
      </c>
      <c r="C344" s="107" t="s">
        <v>201</v>
      </c>
      <c r="D344" s="107" t="s">
        <v>654</v>
      </c>
      <c r="E344" s="107" t="s">
        <v>80</v>
      </c>
      <c r="F344" s="108"/>
      <c r="G344" s="108"/>
      <c r="H344" s="108"/>
    </row>
    <row r="345" spans="1:8" s="31" customFormat="1" ht="75.75" customHeight="1" x14ac:dyDescent="0.25">
      <c r="A345" s="113" t="s">
        <v>243</v>
      </c>
      <c r="B345" s="107" t="s">
        <v>72</v>
      </c>
      <c r="C345" s="107" t="s">
        <v>201</v>
      </c>
      <c r="D345" s="107" t="s">
        <v>244</v>
      </c>
      <c r="E345" s="107" t="s">
        <v>58</v>
      </c>
      <c r="F345" s="108">
        <f>F346+F349</f>
        <v>5355.7</v>
      </c>
      <c r="G345" s="108">
        <f t="shared" ref="F345:H347" si="64">G346</f>
        <v>0</v>
      </c>
      <c r="H345" s="108">
        <f t="shared" si="64"/>
        <v>0</v>
      </c>
    </row>
    <row r="346" spans="1:8" s="31" customFormat="1" ht="17.25" customHeight="1" x14ac:dyDescent="0.25">
      <c r="A346" s="113" t="s">
        <v>134</v>
      </c>
      <c r="B346" s="107" t="s">
        <v>72</v>
      </c>
      <c r="C346" s="107" t="s">
        <v>201</v>
      </c>
      <c r="D346" s="107" t="s">
        <v>245</v>
      </c>
      <c r="E346" s="107" t="s">
        <v>58</v>
      </c>
      <c r="F346" s="108">
        <f t="shared" si="64"/>
        <v>5355.7</v>
      </c>
      <c r="G346" s="108">
        <f t="shared" si="64"/>
        <v>0</v>
      </c>
      <c r="H346" s="108">
        <f t="shared" si="64"/>
        <v>0</v>
      </c>
    </row>
    <row r="347" spans="1:8" s="31" customFormat="1" ht="26.25" x14ac:dyDescent="0.25">
      <c r="A347" s="113" t="s">
        <v>77</v>
      </c>
      <c r="B347" s="107" t="s">
        <v>72</v>
      </c>
      <c r="C347" s="107" t="s">
        <v>201</v>
      </c>
      <c r="D347" s="107" t="s">
        <v>245</v>
      </c>
      <c r="E347" s="107" t="s">
        <v>78</v>
      </c>
      <c r="F347" s="108">
        <f t="shared" si="64"/>
        <v>5355.7</v>
      </c>
      <c r="G347" s="108">
        <f t="shared" si="64"/>
        <v>0</v>
      </c>
      <c r="H347" s="108">
        <f t="shared" si="64"/>
        <v>0</v>
      </c>
    </row>
    <row r="348" spans="1:8" s="31" customFormat="1" ht="30" customHeight="1" x14ac:dyDescent="0.25">
      <c r="A348" s="113" t="s">
        <v>79</v>
      </c>
      <c r="B348" s="107" t="s">
        <v>72</v>
      </c>
      <c r="C348" s="107" t="s">
        <v>201</v>
      </c>
      <c r="D348" s="107" t="s">
        <v>245</v>
      </c>
      <c r="E348" s="107" t="s">
        <v>80</v>
      </c>
      <c r="F348" s="108">
        <f>6033.7-1785+1107</f>
        <v>5355.7</v>
      </c>
      <c r="G348" s="108">
        <v>0</v>
      </c>
      <c r="H348" s="108">
        <v>0</v>
      </c>
    </row>
    <row r="349" spans="1:8" s="31" customFormat="1" ht="45" hidden="1" customHeight="1" x14ac:dyDescent="0.25">
      <c r="A349" s="113" t="s">
        <v>642</v>
      </c>
      <c r="B349" s="107" t="s">
        <v>72</v>
      </c>
      <c r="C349" s="107" t="s">
        <v>201</v>
      </c>
      <c r="D349" s="107" t="s">
        <v>655</v>
      </c>
      <c r="E349" s="107" t="s">
        <v>58</v>
      </c>
      <c r="F349" s="108">
        <f>F350</f>
        <v>0</v>
      </c>
      <c r="G349" s="108">
        <v>0</v>
      </c>
      <c r="H349" s="108">
        <v>0</v>
      </c>
    </row>
    <row r="350" spans="1:8" s="31" customFormat="1" ht="30" hidden="1" customHeight="1" x14ac:dyDescent="0.25">
      <c r="A350" s="113" t="s">
        <v>77</v>
      </c>
      <c r="B350" s="107" t="s">
        <v>72</v>
      </c>
      <c r="C350" s="107" t="s">
        <v>201</v>
      </c>
      <c r="D350" s="107" t="s">
        <v>245</v>
      </c>
      <c r="E350" s="107" t="s">
        <v>78</v>
      </c>
      <c r="F350" s="108">
        <f>F351</f>
        <v>0</v>
      </c>
      <c r="G350" s="108">
        <v>0</v>
      </c>
      <c r="H350" s="108">
        <v>0</v>
      </c>
    </row>
    <row r="351" spans="1:8" s="31" customFormat="1" ht="30" hidden="1" customHeight="1" x14ac:dyDescent="0.25">
      <c r="A351" s="113" t="s">
        <v>79</v>
      </c>
      <c r="B351" s="107" t="s">
        <v>72</v>
      </c>
      <c r="C351" s="107" t="s">
        <v>201</v>
      </c>
      <c r="D351" s="107" t="s">
        <v>245</v>
      </c>
      <c r="E351" s="107" t="s">
        <v>80</v>
      </c>
      <c r="F351" s="108"/>
      <c r="G351" s="108"/>
      <c r="H351" s="108"/>
    </row>
    <row r="352" spans="1:8" s="31" customFormat="1" ht="81.75" customHeight="1" x14ac:dyDescent="0.25">
      <c r="A352" s="113" t="s">
        <v>246</v>
      </c>
      <c r="B352" s="107" t="s">
        <v>72</v>
      </c>
      <c r="C352" s="107" t="s">
        <v>201</v>
      </c>
      <c r="D352" s="107" t="s">
        <v>247</v>
      </c>
      <c r="E352" s="107" t="s">
        <v>58</v>
      </c>
      <c r="F352" s="108">
        <f t="shared" ref="F352:H354" si="65">F353</f>
        <v>180.4</v>
      </c>
      <c r="G352" s="108">
        <f t="shared" si="65"/>
        <v>0</v>
      </c>
      <c r="H352" s="108">
        <f t="shared" si="65"/>
        <v>0</v>
      </c>
    </row>
    <row r="353" spans="1:8" s="31" customFormat="1" ht="15" x14ac:dyDescent="0.25">
      <c r="A353" s="113" t="s">
        <v>134</v>
      </c>
      <c r="B353" s="107" t="s">
        <v>72</v>
      </c>
      <c r="C353" s="107" t="s">
        <v>201</v>
      </c>
      <c r="D353" s="107" t="s">
        <v>248</v>
      </c>
      <c r="E353" s="107" t="s">
        <v>58</v>
      </c>
      <c r="F353" s="108">
        <f t="shared" si="65"/>
        <v>180.4</v>
      </c>
      <c r="G353" s="108">
        <f t="shared" si="65"/>
        <v>0</v>
      </c>
      <c r="H353" s="108">
        <f t="shared" si="65"/>
        <v>0</v>
      </c>
    </row>
    <row r="354" spans="1:8" s="31" customFormat="1" ht="26.25" x14ac:dyDescent="0.25">
      <c r="A354" s="113" t="s">
        <v>77</v>
      </c>
      <c r="B354" s="107" t="s">
        <v>72</v>
      </c>
      <c r="C354" s="107" t="s">
        <v>201</v>
      </c>
      <c r="D354" s="107" t="s">
        <v>248</v>
      </c>
      <c r="E354" s="107" t="s">
        <v>78</v>
      </c>
      <c r="F354" s="108">
        <f t="shared" si="65"/>
        <v>180.4</v>
      </c>
      <c r="G354" s="108">
        <f t="shared" si="65"/>
        <v>0</v>
      </c>
      <c r="H354" s="108">
        <f t="shared" si="65"/>
        <v>0</v>
      </c>
    </row>
    <row r="355" spans="1:8" s="31" customFormat="1" ht="29.25" customHeight="1" x14ac:dyDescent="0.25">
      <c r="A355" s="113" t="s">
        <v>79</v>
      </c>
      <c r="B355" s="107" t="s">
        <v>72</v>
      </c>
      <c r="C355" s="107" t="s">
        <v>201</v>
      </c>
      <c r="D355" s="107" t="s">
        <v>248</v>
      </c>
      <c r="E355" s="107" t="s">
        <v>80</v>
      </c>
      <c r="F355" s="108">
        <v>180.4</v>
      </c>
      <c r="G355" s="108">
        <v>0</v>
      </c>
      <c r="H355" s="108">
        <v>0</v>
      </c>
    </row>
    <row r="356" spans="1:8" s="31" customFormat="1" ht="64.5" hidden="1" x14ac:dyDescent="0.25">
      <c r="A356" s="113" t="s">
        <v>152</v>
      </c>
      <c r="B356" s="107" t="s">
        <v>72</v>
      </c>
      <c r="C356" s="107" t="s">
        <v>201</v>
      </c>
      <c r="D356" s="107" t="s">
        <v>153</v>
      </c>
      <c r="E356" s="107" t="s">
        <v>58</v>
      </c>
      <c r="F356" s="108">
        <f t="shared" ref="F356:H359" si="66">F357</f>
        <v>0</v>
      </c>
      <c r="G356" s="108">
        <f t="shared" si="66"/>
        <v>0</v>
      </c>
      <c r="H356" s="108">
        <f t="shared" si="66"/>
        <v>0</v>
      </c>
    </row>
    <row r="357" spans="1:8" s="31" customFormat="1" ht="51.75" hidden="1" x14ac:dyDescent="0.25">
      <c r="A357" s="113" t="s">
        <v>249</v>
      </c>
      <c r="B357" s="107" t="s">
        <v>72</v>
      </c>
      <c r="C357" s="107" t="s">
        <v>201</v>
      </c>
      <c r="D357" s="107" t="s">
        <v>250</v>
      </c>
      <c r="E357" s="107" t="s">
        <v>58</v>
      </c>
      <c r="F357" s="108">
        <f t="shared" si="66"/>
        <v>0</v>
      </c>
      <c r="G357" s="108">
        <f t="shared" si="66"/>
        <v>0</v>
      </c>
      <c r="H357" s="108">
        <f t="shared" si="66"/>
        <v>0</v>
      </c>
    </row>
    <row r="358" spans="1:8" s="31" customFormat="1" ht="15" hidden="1" x14ac:dyDescent="0.25">
      <c r="A358" s="113" t="s">
        <v>134</v>
      </c>
      <c r="B358" s="107" t="s">
        <v>72</v>
      </c>
      <c r="C358" s="107" t="s">
        <v>201</v>
      </c>
      <c r="D358" s="107" t="s">
        <v>251</v>
      </c>
      <c r="E358" s="107" t="s">
        <v>58</v>
      </c>
      <c r="F358" s="108">
        <f t="shared" si="66"/>
        <v>0</v>
      </c>
      <c r="G358" s="108">
        <f t="shared" si="66"/>
        <v>0</v>
      </c>
      <c r="H358" s="108">
        <f t="shared" si="66"/>
        <v>0</v>
      </c>
    </row>
    <row r="359" spans="1:8" s="31" customFormat="1" ht="26.25" hidden="1" x14ac:dyDescent="0.25">
      <c r="A359" s="113" t="s">
        <v>77</v>
      </c>
      <c r="B359" s="107" t="s">
        <v>72</v>
      </c>
      <c r="C359" s="107" t="s">
        <v>201</v>
      </c>
      <c r="D359" s="107" t="s">
        <v>251</v>
      </c>
      <c r="E359" s="107" t="s">
        <v>78</v>
      </c>
      <c r="F359" s="108">
        <f t="shared" si="66"/>
        <v>0</v>
      </c>
      <c r="G359" s="108">
        <f t="shared" si="66"/>
        <v>0</v>
      </c>
      <c r="H359" s="108">
        <f t="shared" si="66"/>
        <v>0</v>
      </c>
    </row>
    <row r="360" spans="1:8" s="31" customFormat="1" ht="39" hidden="1" x14ac:dyDescent="0.25">
      <c r="A360" s="113" t="s">
        <v>79</v>
      </c>
      <c r="B360" s="107" t="s">
        <v>72</v>
      </c>
      <c r="C360" s="107" t="s">
        <v>201</v>
      </c>
      <c r="D360" s="107" t="s">
        <v>251</v>
      </c>
      <c r="E360" s="107" t="s">
        <v>80</v>
      </c>
      <c r="F360" s="108"/>
      <c r="G360" s="108"/>
      <c r="H360" s="108"/>
    </row>
    <row r="361" spans="1:8" s="31" customFormat="1" ht="77.25" x14ac:dyDescent="0.25">
      <c r="A361" s="113" t="s">
        <v>776</v>
      </c>
      <c r="B361" s="107" t="s">
        <v>72</v>
      </c>
      <c r="C361" s="107" t="s">
        <v>201</v>
      </c>
      <c r="D361" s="107" t="s">
        <v>754</v>
      </c>
      <c r="E361" s="107" t="s">
        <v>58</v>
      </c>
      <c r="F361" s="108">
        <v>0</v>
      </c>
      <c r="G361" s="108">
        <f t="shared" ref="G361:H363" si="67">G362</f>
        <v>2915.7</v>
      </c>
      <c r="H361" s="108">
        <f t="shared" si="67"/>
        <v>1958.1</v>
      </c>
    </row>
    <row r="362" spans="1:8" s="31" customFormat="1" ht="15" x14ac:dyDescent="0.25">
      <c r="A362" s="113" t="s">
        <v>134</v>
      </c>
      <c r="B362" s="107" t="s">
        <v>72</v>
      </c>
      <c r="C362" s="107" t="s">
        <v>201</v>
      </c>
      <c r="D362" s="107" t="s">
        <v>755</v>
      </c>
      <c r="E362" s="107" t="s">
        <v>58</v>
      </c>
      <c r="F362" s="108">
        <v>0</v>
      </c>
      <c r="G362" s="108">
        <f t="shared" si="67"/>
        <v>2915.7</v>
      </c>
      <c r="H362" s="108">
        <f t="shared" si="67"/>
        <v>1958.1</v>
      </c>
    </row>
    <row r="363" spans="1:8" s="31" customFormat="1" ht="26.25" x14ac:dyDescent="0.25">
      <c r="A363" s="113" t="s">
        <v>77</v>
      </c>
      <c r="B363" s="107" t="s">
        <v>72</v>
      </c>
      <c r="C363" s="107" t="s">
        <v>201</v>
      </c>
      <c r="D363" s="107" t="s">
        <v>755</v>
      </c>
      <c r="E363" s="107" t="s">
        <v>78</v>
      </c>
      <c r="F363" s="108">
        <v>0</v>
      </c>
      <c r="G363" s="108">
        <f t="shared" si="67"/>
        <v>2915.7</v>
      </c>
      <c r="H363" s="108">
        <f t="shared" si="67"/>
        <v>1958.1</v>
      </c>
    </row>
    <row r="364" spans="1:8" s="31" customFormat="1" ht="33.75" customHeight="1" x14ac:dyDescent="0.25">
      <c r="A364" s="113" t="s">
        <v>79</v>
      </c>
      <c r="B364" s="107" t="s">
        <v>72</v>
      </c>
      <c r="C364" s="107" t="s">
        <v>201</v>
      </c>
      <c r="D364" s="107" t="s">
        <v>755</v>
      </c>
      <c r="E364" s="107" t="s">
        <v>80</v>
      </c>
      <c r="F364" s="108">
        <v>0</v>
      </c>
      <c r="G364" s="108">
        <f>2800.5+115.2</f>
        <v>2915.7</v>
      </c>
      <c r="H364" s="108">
        <v>1958.1</v>
      </c>
    </row>
    <row r="365" spans="1:8" s="31" customFormat="1" ht="30" customHeight="1" x14ac:dyDescent="0.25">
      <c r="A365" s="113" t="s">
        <v>750</v>
      </c>
      <c r="B365" s="107" t="s">
        <v>72</v>
      </c>
      <c r="C365" s="107" t="s">
        <v>201</v>
      </c>
      <c r="D365" s="107" t="s">
        <v>164</v>
      </c>
      <c r="E365" s="107" t="s">
        <v>58</v>
      </c>
      <c r="F365" s="108">
        <f t="shared" ref="F365:H368" si="68">F366</f>
        <v>50</v>
      </c>
      <c r="G365" s="108">
        <f t="shared" si="68"/>
        <v>119.9</v>
      </c>
      <c r="H365" s="108">
        <f t="shared" si="68"/>
        <v>0</v>
      </c>
    </row>
    <row r="366" spans="1:8" s="31" customFormat="1" ht="26.25" x14ac:dyDescent="0.25">
      <c r="A366" s="113" t="s">
        <v>173</v>
      </c>
      <c r="B366" s="107" t="s">
        <v>72</v>
      </c>
      <c r="C366" s="107" t="s">
        <v>201</v>
      </c>
      <c r="D366" s="107" t="s">
        <v>174</v>
      </c>
      <c r="E366" s="107" t="s">
        <v>58</v>
      </c>
      <c r="F366" s="108">
        <f t="shared" si="68"/>
        <v>50</v>
      </c>
      <c r="G366" s="108">
        <f t="shared" si="68"/>
        <v>119.9</v>
      </c>
      <c r="H366" s="108">
        <f t="shared" si="68"/>
        <v>0</v>
      </c>
    </row>
    <row r="367" spans="1:8" s="31" customFormat="1" ht="15" x14ac:dyDescent="0.25">
      <c r="A367" s="113" t="s">
        <v>134</v>
      </c>
      <c r="B367" s="107" t="s">
        <v>72</v>
      </c>
      <c r="C367" s="107" t="s">
        <v>201</v>
      </c>
      <c r="D367" s="107" t="s">
        <v>175</v>
      </c>
      <c r="E367" s="107" t="s">
        <v>58</v>
      </c>
      <c r="F367" s="108">
        <f t="shared" si="68"/>
        <v>50</v>
      </c>
      <c r="G367" s="108">
        <f t="shared" si="68"/>
        <v>119.9</v>
      </c>
      <c r="H367" s="108">
        <f t="shared" si="68"/>
        <v>0</v>
      </c>
    </row>
    <row r="368" spans="1:8" s="31" customFormat="1" ht="26.25" x14ac:dyDescent="0.25">
      <c r="A368" s="113" t="s">
        <v>77</v>
      </c>
      <c r="B368" s="107" t="s">
        <v>72</v>
      </c>
      <c r="C368" s="107" t="s">
        <v>201</v>
      </c>
      <c r="D368" s="107" t="s">
        <v>175</v>
      </c>
      <c r="E368" s="107" t="s">
        <v>78</v>
      </c>
      <c r="F368" s="108">
        <f t="shared" si="68"/>
        <v>50</v>
      </c>
      <c r="G368" s="108">
        <f t="shared" si="68"/>
        <v>119.9</v>
      </c>
      <c r="H368" s="108">
        <f t="shared" si="68"/>
        <v>0</v>
      </c>
    </row>
    <row r="369" spans="1:8" s="31" customFormat="1" ht="33" customHeight="1" x14ac:dyDescent="0.25">
      <c r="A369" s="113" t="s">
        <v>79</v>
      </c>
      <c r="B369" s="107" t="s">
        <v>72</v>
      </c>
      <c r="C369" s="107" t="s">
        <v>201</v>
      </c>
      <c r="D369" s="107" t="s">
        <v>175</v>
      </c>
      <c r="E369" s="107" t="s">
        <v>80</v>
      </c>
      <c r="F369" s="108">
        <v>50</v>
      </c>
      <c r="G369" s="108">
        <v>119.9</v>
      </c>
      <c r="H369" s="108">
        <v>0</v>
      </c>
    </row>
    <row r="370" spans="1:8" s="31" customFormat="1" ht="15" x14ac:dyDescent="0.25">
      <c r="A370" s="113" t="s">
        <v>252</v>
      </c>
      <c r="B370" s="107" t="s">
        <v>72</v>
      </c>
      <c r="C370" s="107" t="s">
        <v>253</v>
      </c>
      <c r="D370" s="107" t="s">
        <v>57</v>
      </c>
      <c r="E370" s="107" t="s">
        <v>58</v>
      </c>
      <c r="F370" s="108">
        <f>F377+F390+F371</f>
        <v>200</v>
      </c>
      <c r="G370" s="108">
        <f>G377+G390+G371</f>
        <v>200</v>
      </c>
      <c r="H370" s="108">
        <f>H377+H390+H371</f>
        <v>60</v>
      </c>
    </row>
    <row r="371" spans="1:8" s="31" customFormat="1" ht="39" hidden="1" x14ac:dyDescent="0.25">
      <c r="A371" s="113" t="s">
        <v>235</v>
      </c>
      <c r="B371" s="107" t="s">
        <v>72</v>
      </c>
      <c r="C371" s="107" t="s">
        <v>253</v>
      </c>
      <c r="D371" s="107" t="s">
        <v>236</v>
      </c>
      <c r="E371" s="107" t="s">
        <v>58</v>
      </c>
      <c r="F371" s="108">
        <f t="shared" ref="F371:H374" si="69">F372</f>
        <v>0</v>
      </c>
      <c r="G371" s="108">
        <f t="shared" si="69"/>
        <v>0</v>
      </c>
      <c r="H371" s="108">
        <f t="shared" si="69"/>
        <v>0</v>
      </c>
    </row>
    <row r="372" spans="1:8" s="31" customFormat="1" ht="51.75" hidden="1" x14ac:dyDescent="0.25">
      <c r="A372" s="113" t="s">
        <v>239</v>
      </c>
      <c r="B372" s="107" t="s">
        <v>72</v>
      </c>
      <c r="C372" s="107" t="s">
        <v>253</v>
      </c>
      <c r="D372" s="107" t="s">
        <v>240</v>
      </c>
      <c r="E372" s="107" t="s">
        <v>58</v>
      </c>
      <c r="F372" s="108">
        <f t="shared" si="69"/>
        <v>0</v>
      </c>
      <c r="G372" s="108">
        <f t="shared" si="69"/>
        <v>0</v>
      </c>
      <c r="H372" s="108">
        <f t="shared" si="69"/>
        <v>0</v>
      </c>
    </row>
    <row r="373" spans="1:8" s="31" customFormat="1" ht="15" hidden="1" x14ac:dyDescent="0.25">
      <c r="A373" s="113" t="s">
        <v>134</v>
      </c>
      <c r="B373" s="107" t="s">
        <v>72</v>
      </c>
      <c r="C373" s="107" t="s">
        <v>253</v>
      </c>
      <c r="D373" s="107" t="s">
        <v>241</v>
      </c>
      <c r="E373" s="107" t="s">
        <v>58</v>
      </c>
      <c r="F373" s="108">
        <f t="shared" si="69"/>
        <v>0</v>
      </c>
      <c r="G373" s="108">
        <f t="shared" si="69"/>
        <v>0</v>
      </c>
      <c r="H373" s="108">
        <f t="shared" si="69"/>
        <v>0</v>
      </c>
    </row>
    <row r="374" spans="1:8" s="31" customFormat="1" ht="26.25" hidden="1" x14ac:dyDescent="0.25">
      <c r="A374" s="113" t="s">
        <v>77</v>
      </c>
      <c r="B374" s="107" t="s">
        <v>72</v>
      </c>
      <c r="C374" s="107" t="s">
        <v>253</v>
      </c>
      <c r="D374" s="107" t="s">
        <v>241</v>
      </c>
      <c r="E374" s="107" t="s">
        <v>78</v>
      </c>
      <c r="F374" s="108">
        <f t="shared" si="69"/>
        <v>0</v>
      </c>
      <c r="G374" s="108">
        <f t="shared" si="69"/>
        <v>0</v>
      </c>
      <c r="H374" s="108">
        <f t="shared" si="69"/>
        <v>0</v>
      </c>
    </row>
    <row r="375" spans="1:8" s="31" customFormat="1" ht="39" hidden="1" x14ac:dyDescent="0.25">
      <c r="A375" s="113" t="s">
        <v>79</v>
      </c>
      <c r="B375" s="107" t="s">
        <v>72</v>
      </c>
      <c r="C375" s="107" t="s">
        <v>253</v>
      </c>
      <c r="D375" s="107" t="s">
        <v>241</v>
      </c>
      <c r="E375" s="107" t="s">
        <v>80</v>
      </c>
      <c r="F375" s="108">
        <v>0</v>
      </c>
      <c r="G375" s="108">
        <v>0</v>
      </c>
      <c r="H375" s="108">
        <v>0</v>
      </c>
    </row>
    <row r="376" spans="1:8" s="31" customFormat="1" ht="15" hidden="1" x14ac:dyDescent="0.25">
      <c r="A376" s="113"/>
      <c r="B376" s="107"/>
      <c r="C376" s="107"/>
      <c r="D376" s="107"/>
      <c r="E376" s="107"/>
      <c r="F376" s="108"/>
      <c r="G376" s="108"/>
      <c r="H376" s="108"/>
    </row>
    <row r="377" spans="1:8" s="31" customFormat="1" ht="69" customHeight="1" x14ac:dyDescent="0.25">
      <c r="A377" s="113" t="s">
        <v>745</v>
      </c>
      <c r="B377" s="107" t="s">
        <v>72</v>
      </c>
      <c r="C377" s="107" t="s">
        <v>253</v>
      </c>
      <c r="D377" s="107" t="s">
        <v>153</v>
      </c>
      <c r="E377" s="107" t="s">
        <v>58</v>
      </c>
      <c r="F377" s="108">
        <f>F378+F386</f>
        <v>200</v>
      </c>
      <c r="G377" s="108">
        <f>G378+G386</f>
        <v>200</v>
      </c>
      <c r="H377" s="108">
        <f>H378+H386</f>
        <v>60</v>
      </c>
    </row>
    <row r="378" spans="1:8" s="31" customFormat="1" ht="26.25" hidden="1" x14ac:dyDescent="0.25">
      <c r="A378" s="113" t="s">
        <v>254</v>
      </c>
      <c r="B378" s="107" t="s">
        <v>72</v>
      </c>
      <c r="C378" s="107" t="s">
        <v>253</v>
      </c>
      <c r="D378" s="107" t="s">
        <v>255</v>
      </c>
      <c r="E378" s="107" t="s">
        <v>58</v>
      </c>
      <c r="F378" s="108">
        <f t="shared" ref="F378:H380" si="70">F379</f>
        <v>0</v>
      </c>
      <c r="G378" s="108">
        <f t="shared" si="70"/>
        <v>0</v>
      </c>
      <c r="H378" s="108">
        <f t="shared" si="70"/>
        <v>0</v>
      </c>
    </row>
    <row r="379" spans="1:8" s="31" customFormat="1" ht="24.75" hidden="1" customHeight="1" x14ac:dyDescent="0.25">
      <c r="A379" s="113" t="s">
        <v>134</v>
      </c>
      <c r="B379" s="107" t="s">
        <v>72</v>
      </c>
      <c r="C379" s="107" t="s">
        <v>253</v>
      </c>
      <c r="D379" s="107" t="s">
        <v>256</v>
      </c>
      <c r="E379" s="107" t="s">
        <v>58</v>
      </c>
      <c r="F379" s="108">
        <f t="shared" si="70"/>
        <v>0</v>
      </c>
      <c r="G379" s="108">
        <f t="shared" si="70"/>
        <v>0</v>
      </c>
      <c r="H379" s="108">
        <f t="shared" si="70"/>
        <v>0</v>
      </c>
    </row>
    <row r="380" spans="1:8" s="31" customFormat="1" ht="30.75" hidden="1" customHeight="1" x14ac:dyDescent="0.25">
      <c r="A380" s="113" t="s">
        <v>77</v>
      </c>
      <c r="B380" s="107" t="s">
        <v>72</v>
      </c>
      <c r="C380" s="107" t="s">
        <v>253</v>
      </c>
      <c r="D380" s="107" t="s">
        <v>256</v>
      </c>
      <c r="E380" s="107" t="s">
        <v>78</v>
      </c>
      <c r="F380" s="108">
        <f t="shared" si="70"/>
        <v>0</v>
      </c>
      <c r="G380" s="108">
        <f t="shared" si="70"/>
        <v>0</v>
      </c>
      <c r="H380" s="108">
        <f t="shared" si="70"/>
        <v>0</v>
      </c>
    </row>
    <row r="381" spans="1:8" s="31" customFormat="1" ht="30" hidden="1" customHeight="1" x14ac:dyDescent="0.25">
      <c r="A381" s="113" t="s">
        <v>79</v>
      </c>
      <c r="B381" s="107" t="s">
        <v>72</v>
      </c>
      <c r="C381" s="107" t="s">
        <v>253</v>
      </c>
      <c r="D381" s="107" t="s">
        <v>256</v>
      </c>
      <c r="E381" s="107" t="s">
        <v>80</v>
      </c>
      <c r="F381" s="108">
        <f>200-177.9-22.1</f>
        <v>0</v>
      </c>
      <c r="G381" s="108">
        <f>200-177.9-22.1</f>
        <v>0</v>
      </c>
      <c r="H381" s="108">
        <f>200-177.9-22.1</f>
        <v>0</v>
      </c>
    </row>
    <row r="382" spans="1:8" s="31" customFormat="1" ht="41.25" hidden="1" customHeight="1" x14ac:dyDescent="0.25">
      <c r="A382" s="113" t="s">
        <v>257</v>
      </c>
      <c r="B382" s="107" t="s">
        <v>72</v>
      </c>
      <c r="C382" s="107" t="s">
        <v>253</v>
      </c>
      <c r="D382" s="107" t="s">
        <v>258</v>
      </c>
      <c r="E382" s="107" t="s">
        <v>58</v>
      </c>
      <c r="F382" s="108">
        <f t="shared" ref="F382:H384" si="71">F383</f>
        <v>0</v>
      </c>
      <c r="G382" s="108">
        <f t="shared" si="71"/>
        <v>0</v>
      </c>
      <c r="H382" s="108">
        <f t="shared" si="71"/>
        <v>0</v>
      </c>
    </row>
    <row r="383" spans="1:8" s="31" customFormat="1" ht="30" hidden="1" customHeight="1" x14ac:dyDescent="0.25">
      <c r="A383" s="113" t="s">
        <v>134</v>
      </c>
      <c r="B383" s="107" t="s">
        <v>72</v>
      </c>
      <c r="C383" s="107" t="s">
        <v>253</v>
      </c>
      <c r="D383" s="107" t="s">
        <v>259</v>
      </c>
      <c r="E383" s="107" t="s">
        <v>58</v>
      </c>
      <c r="F383" s="108">
        <f t="shared" si="71"/>
        <v>0</v>
      </c>
      <c r="G383" s="108">
        <f t="shared" si="71"/>
        <v>0</v>
      </c>
      <c r="H383" s="108">
        <f t="shared" si="71"/>
        <v>0</v>
      </c>
    </row>
    <row r="384" spans="1:8" s="31" customFormat="1" ht="30" hidden="1" customHeight="1" x14ac:dyDescent="0.25">
      <c r="A384" s="113" t="s">
        <v>77</v>
      </c>
      <c r="B384" s="107" t="s">
        <v>72</v>
      </c>
      <c r="C384" s="107" t="s">
        <v>253</v>
      </c>
      <c r="D384" s="107" t="s">
        <v>259</v>
      </c>
      <c r="E384" s="107" t="s">
        <v>78</v>
      </c>
      <c r="F384" s="108">
        <f t="shared" si="71"/>
        <v>0</v>
      </c>
      <c r="G384" s="108">
        <f t="shared" si="71"/>
        <v>0</v>
      </c>
      <c r="H384" s="108">
        <f t="shared" si="71"/>
        <v>0</v>
      </c>
    </row>
    <row r="385" spans="1:8" s="31" customFormat="1" ht="35.25" hidden="1" customHeight="1" x14ac:dyDescent="0.25">
      <c r="A385" s="113" t="s">
        <v>79</v>
      </c>
      <c r="B385" s="107" t="s">
        <v>72</v>
      </c>
      <c r="C385" s="107" t="s">
        <v>253</v>
      </c>
      <c r="D385" s="107" t="s">
        <v>259</v>
      </c>
      <c r="E385" s="107" t="s">
        <v>80</v>
      </c>
      <c r="F385" s="108"/>
      <c r="G385" s="108"/>
      <c r="H385" s="108"/>
    </row>
    <row r="386" spans="1:8" s="31" customFormat="1" ht="58.5" customHeight="1" x14ac:dyDescent="0.25">
      <c r="A386" s="113" t="s">
        <v>777</v>
      </c>
      <c r="B386" s="107" t="s">
        <v>72</v>
      </c>
      <c r="C386" s="107" t="s">
        <v>253</v>
      </c>
      <c r="D386" s="107" t="s">
        <v>260</v>
      </c>
      <c r="E386" s="107" t="s">
        <v>58</v>
      </c>
      <c r="F386" s="108">
        <f t="shared" ref="F386:H388" si="72">F387</f>
        <v>200</v>
      </c>
      <c r="G386" s="108">
        <f t="shared" si="72"/>
        <v>200</v>
      </c>
      <c r="H386" s="108">
        <f t="shared" si="72"/>
        <v>60</v>
      </c>
    </row>
    <row r="387" spans="1:8" s="31" customFormat="1" ht="18.75" customHeight="1" x14ac:dyDescent="0.25">
      <c r="A387" s="113" t="s">
        <v>134</v>
      </c>
      <c r="B387" s="107" t="s">
        <v>72</v>
      </c>
      <c r="C387" s="107" t="s">
        <v>253</v>
      </c>
      <c r="D387" s="107" t="s">
        <v>261</v>
      </c>
      <c r="E387" s="107" t="s">
        <v>58</v>
      </c>
      <c r="F387" s="108">
        <f t="shared" si="72"/>
        <v>200</v>
      </c>
      <c r="G387" s="108">
        <f t="shared" si="72"/>
        <v>200</v>
      </c>
      <c r="H387" s="108">
        <f t="shared" si="72"/>
        <v>60</v>
      </c>
    </row>
    <row r="388" spans="1:8" s="31" customFormat="1" ht="30" customHeight="1" x14ac:dyDescent="0.25">
      <c r="A388" s="113" t="s">
        <v>77</v>
      </c>
      <c r="B388" s="107" t="s">
        <v>72</v>
      </c>
      <c r="C388" s="107" t="s">
        <v>253</v>
      </c>
      <c r="D388" s="107" t="s">
        <v>261</v>
      </c>
      <c r="E388" s="107" t="s">
        <v>78</v>
      </c>
      <c r="F388" s="108">
        <f t="shared" si="72"/>
        <v>200</v>
      </c>
      <c r="G388" s="108">
        <f t="shared" si="72"/>
        <v>200</v>
      </c>
      <c r="H388" s="108">
        <f t="shared" si="72"/>
        <v>60</v>
      </c>
    </row>
    <row r="389" spans="1:8" s="31" customFormat="1" ht="30" customHeight="1" x14ac:dyDescent="0.25">
      <c r="A389" s="113" t="s">
        <v>79</v>
      </c>
      <c r="B389" s="107" t="s">
        <v>72</v>
      </c>
      <c r="C389" s="107" t="s">
        <v>253</v>
      </c>
      <c r="D389" s="107" t="s">
        <v>261</v>
      </c>
      <c r="E389" s="107" t="s">
        <v>80</v>
      </c>
      <c r="F389" s="108">
        <v>200</v>
      </c>
      <c r="G389" s="108">
        <v>200</v>
      </c>
      <c r="H389" s="108">
        <v>60</v>
      </c>
    </row>
    <row r="390" spans="1:8" s="31" customFormat="1" ht="31.5" hidden="1" customHeight="1" x14ac:dyDescent="0.25">
      <c r="A390" s="113" t="s">
        <v>262</v>
      </c>
      <c r="B390" s="107" t="s">
        <v>72</v>
      </c>
      <c r="C390" s="107" t="s">
        <v>253</v>
      </c>
      <c r="D390" s="107" t="s">
        <v>263</v>
      </c>
      <c r="E390" s="107" t="s">
        <v>58</v>
      </c>
      <c r="F390" s="108">
        <f t="shared" ref="F390:H393" si="73">F391</f>
        <v>0</v>
      </c>
      <c r="G390" s="108">
        <f t="shared" si="73"/>
        <v>0</v>
      </c>
      <c r="H390" s="108">
        <f t="shared" si="73"/>
        <v>0</v>
      </c>
    </row>
    <row r="391" spans="1:8" s="31" customFormat="1" ht="40.5" hidden="1" customHeight="1" x14ac:dyDescent="0.25">
      <c r="A391" s="113" t="s">
        <v>264</v>
      </c>
      <c r="B391" s="107" t="s">
        <v>72</v>
      </c>
      <c r="C391" s="107" t="s">
        <v>253</v>
      </c>
      <c r="D391" s="107" t="s">
        <v>265</v>
      </c>
      <c r="E391" s="107" t="s">
        <v>58</v>
      </c>
      <c r="F391" s="108">
        <f t="shared" si="73"/>
        <v>0</v>
      </c>
      <c r="G391" s="108">
        <f t="shared" si="73"/>
        <v>0</v>
      </c>
      <c r="H391" s="108">
        <f t="shared" si="73"/>
        <v>0</v>
      </c>
    </row>
    <row r="392" spans="1:8" s="31" customFormat="1" ht="30.75" hidden="1" customHeight="1" x14ac:dyDescent="0.25">
      <c r="A392" s="113" t="s">
        <v>266</v>
      </c>
      <c r="B392" s="107" t="s">
        <v>72</v>
      </c>
      <c r="C392" s="107" t="s">
        <v>253</v>
      </c>
      <c r="D392" s="107" t="s">
        <v>267</v>
      </c>
      <c r="E392" s="107" t="s">
        <v>58</v>
      </c>
      <c r="F392" s="108">
        <f t="shared" si="73"/>
        <v>0</v>
      </c>
      <c r="G392" s="108">
        <f t="shared" si="73"/>
        <v>0</v>
      </c>
      <c r="H392" s="108">
        <f t="shared" si="73"/>
        <v>0</v>
      </c>
    </row>
    <row r="393" spans="1:8" s="31" customFormat="1" ht="18" hidden="1" customHeight="1" x14ac:dyDescent="0.25">
      <c r="A393" s="113" t="s">
        <v>81</v>
      </c>
      <c r="B393" s="107" t="s">
        <v>72</v>
      </c>
      <c r="C393" s="107" t="s">
        <v>253</v>
      </c>
      <c r="D393" s="107" t="s">
        <v>267</v>
      </c>
      <c r="E393" s="107" t="s">
        <v>82</v>
      </c>
      <c r="F393" s="108">
        <f t="shared" si="73"/>
        <v>0</v>
      </c>
      <c r="G393" s="108">
        <f t="shared" si="73"/>
        <v>0</v>
      </c>
      <c r="H393" s="108">
        <f t="shared" si="73"/>
        <v>0</v>
      </c>
    </row>
    <row r="394" spans="1:8" s="31" customFormat="1" ht="24.75" hidden="1" customHeight="1" x14ac:dyDescent="0.25">
      <c r="A394" s="113" t="s">
        <v>268</v>
      </c>
      <c r="B394" s="107" t="s">
        <v>72</v>
      </c>
      <c r="C394" s="107" t="s">
        <v>253</v>
      </c>
      <c r="D394" s="107" t="s">
        <v>267</v>
      </c>
      <c r="E394" s="107" t="s">
        <v>269</v>
      </c>
      <c r="F394" s="108">
        <v>0</v>
      </c>
      <c r="G394" s="108">
        <v>0</v>
      </c>
      <c r="H394" s="108">
        <v>0</v>
      </c>
    </row>
    <row r="395" spans="1:8" s="31" customFormat="1" ht="28.5" hidden="1" customHeight="1" x14ac:dyDescent="0.25">
      <c r="A395" s="113" t="s">
        <v>270</v>
      </c>
      <c r="B395" s="107" t="s">
        <v>72</v>
      </c>
      <c r="C395" s="107" t="s">
        <v>253</v>
      </c>
      <c r="D395" s="107" t="s">
        <v>271</v>
      </c>
      <c r="E395" s="107" t="s">
        <v>58</v>
      </c>
      <c r="F395" s="108">
        <f>F396</f>
        <v>0</v>
      </c>
      <c r="G395" s="108">
        <f>G396</f>
        <v>0</v>
      </c>
      <c r="H395" s="108">
        <f>H396</f>
        <v>0</v>
      </c>
    </row>
    <row r="396" spans="1:8" s="31" customFormat="1" ht="28.5" hidden="1" customHeight="1" x14ac:dyDescent="0.25">
      <c r="A396" s="113" t="s">
        <v>268</v>
      </c>
      <c r="B396" s="107" t="s">
        <v>72</v>
      </c>
      <c r="C396" s="107" t="s">
        <v>253</v>
      </c>
      <c r="D396" s="107" t="s">
        <v>271</v>
      </c>
      <c r="E396" s="107" t="s">
        <v>269</v>
      </c>
      <c r="F396" s="108"/>
      <c r="G396" s="108"/>
      <c r="H396" s="108"/>
    </row>
    <row r="397" spans="1:8" s="31" customFormat="1" ht="28.5" hidden="1" customHeight="1" x14ac:dyDescent="0.25">
      <c r="A397" s="113" t="s">
        <v>272</v>
      </c>
      <c r="B397" s="107" t="s">
        <v>72</v>
      </c>
      <c r="C397" s="107" t="s">
        <v>253</v>
      </c>
      <c r="D397" s="107" t="s">
        <v>273</v>
      </c>
      <c r="E397" s="107" t="s">
        <v>58</v>
      </c>
      <c r="F397" s="108">
        <f>F398</f>
        <v>0</v>
      </c>
      <c r="G397" s="108">
        <f>G398</f>
        <v>0</v>
      </c>
      <c r="H397" s="108">
        <f>H398</f>
        <v>0</v>
      </c>
    </row>
    <row r="398" spans="1:8" s="31" customFormat="1" ht="28.5" hidden="1" customHeight="1" x14ac:dyDescent="0.25">
      <c r="A398" s="113" t="s">
        <v>268</v>
      </c>
      <c r="B398" s="107" t="s">
        <v>72</v>
      </c>
      <c r="C398" s="107" t="s">
        <v>253</v>
      </c>
      <c r="D398" s="107" t="s">
        <v>273</v>
      </c>
      <c r="E398" s="107" t="s">
        <v>269</v>
      </c>
      <c r="F398" s="108"/>
      <c r="G398" s="108"/>
      <c r="H398" s="108"/>
    </row>
    <row r="399" spans="1:8" s="31" customFormat="1" ht="15" x14ac:dyDescent="0.25">
      <c r="A399" s="113" t="s">
        <v>274</v>
      </c>
      <c r="B399" s="107" t="s">
        <v>101</v>
      </c>
      <c r="C399" s="107" t="s">
        <v>56</v>
      </c>
      <c r="D399" s="107" t="s">
        <v>57</v>
      </c>
      <c r="E399" s="107" t="s">
        <v>58</v>
      </c>
      <c r="F399" s="108">
        <f>F400+F431+F518</f>
        <v>10657.8</v>
      </c>
      <c r="G399" s="108">
        <f>G400+G431+G518</f>
        <v>5308.8</v>
      </c>
      <c r="H399" s="108">
        <f>H400+H431+H518</f>
        <v>1584.1</v>
      </c>
    </row>
    <row r="400" spans="1:8" s="31" customFormat="1" ht="15" x14ac:dyDescent="0.25">
      <c r="A400" s="113" t="s">
        <v>275</v>
      </c>
      <c r="B400" s="107" t="s">
        <v>101</v>
      </c>
      <c r="C400" s="107" t="s">
        <v>55</v>
      </c>
      <c r="D400" s="107" t="s">
        <v>57</v>
      </c>
      <c r="E400" s="107" t="s">
        <v>58</v>
      </c>
      <c r="F400" s="108">
        <f>F401+F422</f>
        <v>563.1</v>
      </c>
      <c r="G400" s="108">
        <f>G401+G422</f>
        <v>438.9</v>
      </c>
      <c r="H400" s="108">
        <f>H401+H422+H427</f>
        <v>166.6</v>
      </c>
    </row>
    <row r="401" spans="1:8" s="31" customFormat="1" ht="64.5" x14ac:dyDescent="0.25">
      <c r="A401" s="113" t="s">
        <v>745</v>
      </c>
      <c r="B401" s="107" t="s">
        <v>101</v>
      </c>
      <c r="C401" s="107" t="s">
        <v>55</v>
      </c>
      <c r="D401" s="107" t="s">
        <v>153</v>
      </c>
      <c r="E401" s="107" t="s">
        <v>58</v>
      </c>
      <c r="F401" s="108">
        <f>F402+F406+F418</f>
        <v>272.3</v>
      </c>
      <c r="G401" s="108">
        <f>G402+G406+G418</f>
        <v>272.3</v>
      </c>
      <c r="H401" s="108">
        <f>H402+H406+H418</f>
        <v>100</v>
      </c>
    </row>
    <row r="402" spans="1:8" s="31" customFormat="1" ht="64.5" x14ac:dyDescent="0.25">
      <c r="A402" s="113" t="s">
        <v>276</v>
      </c>
      <c r="B402" s="107" t="s">
        <v>101</v>
      </c>
      <c r="C402" s="107" t="s">
        <v>55</v>
      </c>
      <c r="D402" s="107" t="s">
        <v>277</v>
      </c>
      <c r="E402" s="107" t="s">
        <v>58</v>
      </c>
      <c r="F402" s="108">
        <f t="shared" ref="F402:H404" si="74">F403</f>
        <v>272.3</v>
      </c>
      <c r="G402" s="108">
        <f t="shared" si="74"/>
        <v>272.3</v>
      </c>
      <c r="H402" s="108">
        <f t="shared" si="74"/>
        <v>100</v>
      </c>
    </row>
    <row r="403" spans="1:8" s="31" customFormat="1" ht="15" x14ac:dyDescent="0.25">
      <c r="A403" s="113" t="s">
        <v>134</v>
      </c>
      <c r="B403" s="107" t="s">
        <v>101</v>
      </c>
      <c r="C403" s="107" t="s">
        <v>55</v>
      </c>
      <c r="D403" s="107" t="s">
        <v>278</v>
      </c>
      <c r="E403" s="107" t="s">
        <v>58</v>
      </c>
      <c r="F403" s="108">
        <f t="shared" si="74"/>
        <v>272.3</v>
      </c>
      <c r="G403" s="108">
        <f t="shared" si="74"/>
        <v>272.3</v>
      </c>
      <c r="H403" s="108">
        <f t="shared" si="74"/>
        <v>100</v>
      </c>
    </row>
    <row r="404" spans="1:8" s="31" customFormat="1" ht="26.25" x14ac:dyDescent="0.25">
      <c r="A404" s="113" t="s">
        <v>77</v>
      </c>
      <c r="B404" s="107" t="s">
        <v>101</v>
      </c>
      <c r="C404" s="107" t="s">
        <v>55</v>
      </c>
      <c r="D404" s="107" t="s">
        <v>278</v>
      </c>
      <c r="E404" s="107" t="s">
        <v>78</v>
      </c>
      <c r="F404" s="108">
        <f t="shared" si="74"/>
        <v>272.3</v>
      </c>
      <c r="G404" s="108">
        <f t="shared" si="74"/>
        <v>272.3</v>
      </c>
      <c r="H404" s="108">
        <f t="shared" si="74"/>
        <v>100</v>
      </c>
    </row>
    <row r="405" spans="1:8" s="31" customFormat="1" ht="27.75" customHeight="1" x14ac:dyDescent="0.25">
      <c r="A405" s="113" t="s">
        <v>79</v>
      </c>
      <c r="B405" s="107" t="s">
        <v>101</v>
      </c>
      <c r="C405" s="107" t="s">
        <v>55</v>
      </c>
      <c r="D405" s="107" t="s">
        <v>278</v>
      </c>
      <c r="E405" s="107" t="s">
        <v>80</v>
      </c>
      <c r="F405" s="108">
        <v>272.3</v>
      </c>
      <c r="G405" s="108">
        <v>272.3</v>
      </c>
      <c r="H405" s="108">
        <v>100</v>
      </c>
    </row>
    <row r="406" spans="1:8" s="31" customFormat="1" ht="51.75" hidden="1" x14ac:dyDescent="0.25">
      <c r="A406" s="113" t="s">
        <v>279</v>
      </c>
      <c r="B406" s="107" t="s">
        <v>101</v>
      </c>
      <c r="C406" s="107" t="s">
        <v>55</v>
      </c>
      <c r="D406" s="107" t="s">
        <v>280</v>
      </c>
      <c r="E406" s="107" t="s">
        <v>58</v>
      </c>
      <c r="F406" s="108">
        <f>F407</f>
        <v>0</v>
      </c>
      <c r="G406" s="108">
        <f>G407</f>
        <v>0</v>
      </c>
      <c r="H406" s="108">
        <f>H407</f>
        <v>0</v>
      </c>
    </row>
    <row r="407" spans="1:8" s="31" customFormat="1" ht="15" hidden="1" x14ac:dyDescent="0.25">
      <c r="A407" s="113" t="s">
        <v>134</v>
      </c>
      <c r="B407" s="107" t="s">
        <v>101</v>
      </c>
      <c r="C407" s="107" t="s">
        <v>55</v>
      </c>
      <c r="D407" s="107" t="s">
        <v>281</v>
      </c>
      <c r="E407" s="107" t="s">
        <v>58</v>
      </c>
      <c r="F407" s="108">
        <f>F408+F410</f>
        <v>0</v>
      </c>
      <c r="G407" s="108">
        <f>G408+G410</f>
        <v>0</v>
      </c>
      <c r="H407" s="108">
        <f>H408+H410</f>
        <v>0</v>
      </c>
    </row>
    <row r="408" spans="1:8" s="31" customFormat="1" ht="26.25" hidden="1" x14ac:dyDescent="0.25">
      <c r="A408" s="113" t="s">
        <v>77</v>
      </c>
      <c r="B408" s="107" t="s">
        <v>101</v>
      </c>
      <c r="C408" s="107" t="s">
        <v>55</v>
      </c>
      <c r="D408" s="107" t="s">
        <v>281</v>
      </c>
      <c r="E408" s="107" t="s">
        <v>78</v>
      </c>
      <c r="F408" s="108">
        <f>F409</f>
        <v>0</v>
      </c>
      <c r="G408" s="108">
        <f>G409</f>
        <v>0</v>
      </c>
      <c r="H408" s="108">
        <f>H409</f>
        <v>0</v>
      </c>
    </row>
    <row r="409" spans="1:8" s="31" customFormat="1" ht="39" hidden="1" x14ac:dyDescent="0.25">
      <c r="A409" s="113" t="s">
        <v>79</v>
      </c>
      <c r="B409" s="107" t="s">
        <v>101</v>
      </c>
      <c r="C409" s="107" t="s">
        <v>55</v>
      </c>
      <c r="D409" s="107" t="s">
        <v>281</v>
      </c>
      <c r="E409" s="107" t="s">
        <v>80</v>
      </c>
      <c r="F409" s="108">
        <f>15.3+29.5-44.8</f>
        <v>0</v>
      </c>
      <c r="G409" s="108">
        <f>15.3+29.5-44.8</f>
        <v>0</v>
      </c>
      <c r="H409" s="108">
        <f>15.3+29.5-44.8</f>
        <v>0</v>
      </c>
    </row>
    <row r="410" spans="1:8" s="31" customFormat="1" ht="39" hidden="1" x14ac:dyDescent="0.25">
      <c r="A410" s="113" t="s">
        <v>179</v>
      </c>
      <c r="B410" s="107" t="s">
        <v>101</v>
      </c>
      <c r="C410" s="107" t="s">
        <v>55</v>
      </c>
      <c r="D410" s="107" t="s">
        <v>281</v>
      </c>
      <c r="E410" s="107" t="s">
        <v>180</v>
      </c>
      <c r="F410" s="108">
        <f>F411</f>
        <v>0</v>
      </c>
      <c r="G410" s="108">
        <f>G411</f>
        <v>0</v>
      </c>
      <c r="H410" s="108">
        <f>H411</f>
        <v>0</v>
      </c>
    </row>
    <row r="411" spans="1:8" s="31" customFormat="1" ht="15" hidden="1" x14ac:dyDescent="0.25">
      <c r="A411" s="113" t="s">
        <v>181</v>
      </c>
      <c r="B411" s="107" t="s">
        <v>101</v>
      </c>
      <c r="C411" s="107" t="s">
        <v>55</v>
      </c>
      <c r="D411" s="107" t="s">
        <v>281</v>
      </c>
      <c r="E411" s="107" t="s">
        <v>182</v>
      </c>
      <c r="F411" s="108">
        <v>0</v>
      </c>
      <c r="G411" s="108">
        <v>0</v>
      </c>
      <c r="H411" s="108">
        <v>0</v>
      </c>
    </row>
    <row r="412" spans="1:8" s="31" customFormat="1" ht="15" hidden="1" x14ac:dyDescent="0.25">
      <c r="A412" s="113" t="s">
        <v>81</v>
      </c>
      <c r="B412" s="107" t="s">
        <v>101</v>
      </c>
      <c r="C412" s="107" t="s">
        <v>55</v>
      </c>
      <c r="D412" s="107" t="s">
        <v>153</v>
      </c>
      <c r="E412" s="107" t="s">
        <v>82</v>
      </c>
      <c r="F412" s="108">
        <f>F413</f>
        <v>0</v>
      </c>
      <c r="G412" s="108">
        <f>G413</f>
        <v>0</v>
      </c>
      <c r="H412" s="108">
        <f>H413</f>
        <v>0</v>
      </c>
    </row>
    <row r="413" spans="1:8" s="31" customFormat="1" ht="16.5" hidden="1" customHeight="1" x14ac:dyDescent="0.25">
      <c r="A413" s="113" t="s">
        <v>83</v>
      </c>
      <c r="B413" s="107" t="s">
        <v>101</v>
      </c>
      <c r="C413" s="107" t="s">
        <v>55</v>
      </c>
      <c r="D413" s="107" t="s">
        <v>153</v>
      </c>
      <c r="E413" s="107" t="s">
        <v>84</v>
      </c>
      <c r="F413" s="108">
        <v>0</v>
      </c>
      <c r="G413" s="108">
        <v>0</v>
      </c>
      <c r="H413" s="108">
        <v>0</v>
      </c>
    </row>
    <row r="414" spans="1:8" s="31" customFormat="1" ht="27" hidden="1" customHeight="1" x14ac:dyDescent="0.25">
      <c r="A414" s="113" t="s">
        <v>282</v>
      </c>
      <c r="B414" s="107" t="s">
        <v>101</v>
      </c>
      <c r="C414" s="107" t="s">
        <v>55</v>
      </c>
      <c r="D414" s="107" t="s">
        <v>283</v>
      </c>
      <c r="E414" s="107" t="s">
        <v>58</v>
      </c>
      <c r="F414" s="108">
        <f t="shared" ref="F414:H416" si="75">F415</f>
        <v>0</v>
      </c>
      <c r="G414" s="108">
        <f t="shared" si="75"/>
        <v>0</v>
      </c>
      <c r="H414" s="108">
        <f t="shared" si="75"/>
        <v>0</v>
      </c>
    </row>
    <row r="415" spans="1:8" s="31" customFormat="1" ht="16.5" hidden="1" customHeight="1" x14ac:dyDescent="0.25">
      <c r="A415" s="113" t="s">
        <v>134</v>
      </c>
      <c r="B415" s="107" t="s">
        <v>101</v>
      </c>
      <c r="C415" s="107" t="s">
        <v>55</v>
      </c>
      <c r="D415" s="107" t="s">
        <v>284</v>
      </c>
      <c r="E415" s="107" t="s">
        <v>58</v>
      </c>
      <c r="F415" s="108">
        <f t="shared" si="75"/>
        <v>0</v>
      </c>
      <c r="G415" s="108">
        <f t="shared" si="75"/>
        <v>0</v>
      </c>
      <c r="H415" s="108">
        <f t="shared" si="75"/>
        <v>0</v>
      </c>
    </row>
    <row r="416" spans="1:8" s="31" customFormat="1" ht="27" hidden="1" customHeight="1" x14ac:dyDescent="0.25">
      <c r="A416" s="113" t="s">
        <v>77</v>
      </c>
      <c r="B416" s="107" t="s">
        <v>101</v>
      </c>
      <c r="C416" s="107" t="s">
        <v>55</v>
      </c>
      <c r="D416" s="107" t="s">
        <v>284</v>
      </c>
      <c r="E416" s="107" t="s">
        <v>78</v>
      </c>
      <c r="F416" s="108">
        <f t="shared" si="75"/>
        <v>0</v>
      </c>
      <c r="G416" s="108">
        <f t="shared" si="75"/>
        <v>0</v>
      </c>
      <c r="H416" s="108">
        <f t="shared" si="75"/>
        <v>0</v>
      </c>
    </row>
    <row r="417" spans="1:8" s="31" customFormat="1" ht="27" hidden="1" customHeight="1" x14ac:dyDescent="0.25">
      <c r="A417" s="113" t="s">
        <v>79</v>
      </c>
      <c r="B417" s="107" t="s">
        <v>101</v>
      </c>
      <c r="C417" s="107" t="s">
        <v>55</v>
      </c>
      <c r="D417" s="107" t="s">
        <v>284</v>
      </c>
      <c r="E417" s="107" t="s">
        <v>80</v>
      </c>
      <c r="F417" s="108"/>
      <c r="G417" s="108"/>
      <c r="H417" s="108"/>
    </row>
    <row r="418" spans="1:8" s="31" customFormat="1" ht="41.25" hidden="1" customHeight="1" x14ac:dyDescent="0.25">
      <c r="A418" s="113" t="s">
        <v>285</v>
      </c>
      <c r="B418" s="107" t="s">
        <v>101</v>
      </c>
      <c r="C418" s="107" t="s">
        <v>55</v>
      </c>
      <c r="D418" s="107" t="s">
        <v>286</v>
      </c>
      <c r="E418" s="107" t="s">
        <v>58</v>
      </c>
      <c r="F418" s="108">
        <f t="shared" ref="F418:H420" si="76">F419</f>
        <v>0</v>
      </c>
      <c r="G418" s="108">
        <f t="shared" si="76"/>
        <v>0</v>
      </c>
      <c r="H418" s="108">
        <f t="shared" si="76"/>
        <v>0</v>
      </c>
    </row>
    <row r="419" spans="1:8" s="31" customFormat="1" ht="18.75" hidden="1" customHeight="1" x14ac:dyDescent="0.25">
      <c r="A419" s="113" t="s">
        <v>134</v>
      </c>
      <c r="B419" s="107" t="s">
        <v>101</v>
      </c>
      <c r="C419" s="107" t="s">
        <v>55</v>
      </c>
      <c r="D419" s="107" t="s">
        <v>287</v>
      </c>
      <c r="E419" s="107" t="s">
        <v>58</v>
      </c>
      <c r="F419" s="108">
        <f t="shared" si="76"/>
        <v>0</v>
      </c>
      <c r="G419" s="108">
        <f t="shared" si="76"/>
        <v>0</v>
      </c>
      <c r="H419" s="108">
        <f t="shared" si="76"/>
        <v>0</v>
      </c>
    </row>
    <row r="420" spans="1:8" s="31" customFormat="1" ht="27" hidden="1" customHeight="1" x14ac:dyDescent="0.25">
      <c r="A420" s="113" t="s">
        <v>77</v>
      </c>
      <c r="B420" s="107" t="s">
        <v>101</v>
      </c>
      <c r="C420" s="107" t="s">
        <v>55</v>
      </c>
      <c r="D420" s="107" t="s">
        <v>287</v>
      </c>
      <c r="E420" s="107" t="s">
        <v>78</v>
      </c>
      <c r="F420" s="108">
        <f t="shared" si="76"/>
        <v>0</v>
      </c>
      <c r="G420" s="108">
        <f t="shared" si="76"/>
        <v>0</v>
      </c>
      <c r="H420" s="108">
        <f t="shared" si="76"/>
        <v>0</v>
      </c>
    </row>
    <row r="421" spans="1:8" s="31" customFormat="1" ht="27" hidden="1" customHeight="1" x14ac:dyDescent="0.25">
      <c r="A421" s="113" t="s">
        <v>79</v>
      </c>
      <c r="B421" s="107" t="s">
        <v>101</v>
      </c>
      <c r="C421" s="107" t="s">
        <v>55</v>
      </c>
      <c r="D421" s="107" t="s">
        <v>287</v>
      </c>
      <c r="E421" s="107" t="s">
        <v>80</v>
      </c>
      <c r="F421" s="108">
        <v>0</v>
      </c>
      <c r="G421" s="108">
        <v>0</v>
      </c>
      <c r="H421" s="108">
        <v>0</v>
      </c>
    </row>
    <row r="422" spans="1:8" s="31" customFormat="1" ht="36" customHeight="1" x14ac:dyDescent="0.25">
      <c r="A422" s="113" t="s">
        <v>750</v>
      </c>
      <c r="B422" s="107" t="s">
        <v>101</v>
      </c>
      <c r="C422" s="107" t="s">
        <v>55</v>
      </c>
      <c r="D422" s="107" t="s">
        <v>164</v>
      </c>
      <c r="E422" s="107" t="s">
        <v>58</v>
      </c>
      <c r="F422" s="108">
        <f t="shared" ref="F422:H425" si="77">F423</f>
        <v>290.8</v>
      </c>
      <c r="G422" s="108">
        <f t="shared" si="77"/>
        <v>166.6</v>
      </c>
      <c r="H422" s="108">
        <f t="shared" si="77"/>
        <v>0</v>
      </c>
    </row>
    <row r="423" spans="1:8" s="31" customFormat="1" ht="28.5" customHeight="1" x14ac:dyDescent="0.25">
      <c r="A423" s="113" t="s">
        <v>173</v>
      </c>
      <c r="B423" s="107" t="s">
        <v>101</v>
      </c>
      <c r="C423" s="107" t="s">
        <v>55</v>
      </c>
      <c r="D423" s="107" t="s">
        <v>174</v>
      </c>
      <c r="E423" s="107" t="s">
        <v>58</v>
      </c>
      <c r="F423" s="108">
        <f t="shared" si="77"/>
        <v>290.8</v>
      </c>
      <c r="G423" s="108">
        <f t="shared" si="77"/>
        <v>166.6</v>
      </c>
      <c r="H423" s="108">
        <f t="shared" si="77"/>
        <v>0</v>
      </c>
    </row>
    <row r="424" spans="1:8" s="31" customFormat="1" ht="16.5" customHeight="1" x14ac:dyDescent="0.25">
      <c r="A424" s="113" t="s">
        <v>134</v>
      </c>
      <c r="B424" s="107" t="s">
        <v>101</v>
      </c>
      <c r="C424" s="107" t="s">
        <v>55</v>
      </c>
      <c r="D424" s="107" t="s">
        <v>175</v>
      </c>
      <c r="E424" s="107" t="s">
        <v>58</v>
      </c>
      <c r="F424" s="108">
        <f t="shared" si="77"/>
        <v>290.8</v>
      </c>
      <c r="G424" s="108">
        <f t="shared" si="77"/>
        <v>166.6</v>
      </c>
      <c r="H424" s="108">
        <f t="shared" si="77"/>
        <v>0</v>
      </c>
    </row>
    <row r="425" spans="1:8" s="31" customFormat="1" ht="29.25" customHeight="1" x14ac:dyDescent="0.25">
      <c r="A425" s="113" t="s">
        <v>77</v>
      </c>
      <c r="B425" s="107" t="s">
        <v>101</v>
      </c>
      <c r="C425" s="107" t="s">
        <v>55</v>
      </c>
      <c r="D425" s="107" t="s">
        <v>175</v>
      </c>
      <c r="E425" s="107" t="s">
        <v>78</v>
      </c>
      <c r="F425" s="108">
        <f t="shared" si="77"/>
        <v>290.8</v>
      </c>
      <c r="G425" s="108">
        <f t="shared" si="77"/>
        <v>166.6</v>
      </c>
      <c r="H425" s="108">
        <f t="shared" si="77"/>
        <v>0</v>
      </c>
    </row>
    <row r="426" spans="1:8" s="31" customFormat="1" ht="27.75" customHeight="1" x14ac:dyDescent="0.25">
      <c r="A426" s="113" t="s">
        <v>79</v>
      </c>
      <c r="B426" s="107" t="s">
        <v>101</v>
      </c>
      <c r="C426" s="107" t="s">
        <v>55</v>
      </c>
      <c r="D426" s="107" t="s">
        <v>175</v>
      </c>
      <c r="E426" s="107" t="s">
        <v>80</v>
      </c>
      <c r="F426" s="108">
        <v>290.8</v>
      </c>
      <c r="G426" s="108">
        <v>166.6</v>
      </c>
      <c r="H426" s="108">
        <v>0</v>
      </c>
    </row>
    <row r="427" spans="1:8" s="31" customFormat="1" ht="40.5" customHeight="1" x14ac:dyDescent="0.25">
      <c r="A427" s="113" t="s">
        <v>778</v>
      </c>
      <c r="B427" s="107" t="s">
        <v>101</v>
      </c>
      <c r="C427" s="107" t="s">
        <v>55</v>
      </c>
      <c r="D427" s="107" t="s">
        <v>757</v>
      </c>
      <c r="E427" s="107" t="s">
        <v>58</v>
      </c>
      <c r="F427" s="108">
        <v>0</v>
      </c>
      <c r="G427" s="108">
        <v>0</v>
      </c>
      <c r="H427" s="108">
        <f>H428</f>
        <v>66.599999999999994</v>
      </c>
    </row>
    <row r="428" spans="1:8" s="31" customFormat="1" ht="27.75" customHeight="1" x14ac:dyDescent="0.25">
      <c r="A428" s="113" t="s">
        <v>134</v>
      </c>
      <c r="B428" s="107" t="s">
        <v>101</v>
      </c>
      <c r="C428" s="107" t="s">
        <v>55</v>
      </c>
      <c r="D428" s="107" t="s">
        <v>758</v>
      </c>
      <c r="E428" s="107" t="s">
        <v>58</v>
      </c>
      <c r="F428" s="108">
        <v>0</v>
      </c>
      <c r="G428" s="108">
        <v>0</v>
      </c>
      <c r="H428" s="108">
        <f>H429</f>
        <v>66.599999999999994</v>
      </c>
    </row>
    <row r="429" spans="1:8" s="31" customFormat="1" ht="27.75" customHeight="1" x14ac:dyDescent="0.25">
      <c r="A429" s="113" t="s">
        <v>77</v>
      </c>
      <c r="B429" s="107" t="s">
        <v>101</v>
      </c>
      <c r="C429" s="107" t="s">
        <v>55</v>
      </c>
      <c r="D429" s="107" t="s">
        <v>758</v>
      </c>
      <c r="E429" s="107" t="s">
        <v>78</v>
      </c>
      <c r="F429" s="108">
        <v>0</v>
      </c>
      <c r="G429" s="108">
        <v>0</v>
      </c>
      <c r="H429" s="108">
        <f>H430</f>
        <v>66.599999999999994</v>
      </c>
    </row>
    <row r="430" spans="1:8" s="31" customFormat="1" ht="27.75" customHeight="1" x14ac:dyDescent="0.25">
      <c r="A430" s="113" t="s">
        <v>79</v>
      </c>
      <c r="B430" s="107" t="s">
        <v>101</v>
      </c>
      <c r="C430" s="107" t="s">
        <v>55</v>
      </c>
      <c r="D430" s="107" t="s">
        <v>758</v>
      </c>
      <c r="E430" s="107" t="s">
        <v>80</v>
      </c>
      <c r="F430" s="108">
        <v>0</v>
      </c>
      <c r="G430" s="108">
        <v>0</v>
      </c>
      <c r="H430" s="108">
        <v>66.599999999999994</v>
      </c>
    </row>
    <row r="431" spans="1:8" ht="15" x14ac:dyDescent="0.25">
      <c r="A431" s="113" t="s">
        <v>288</v>
      </c>
      <c r="B431" s="107" t="s">
        <v>101</v>
      </c>
      <c r="C431" s="107" t="s">
        <v>60</v>
      </c>
      <c r="D431" s="107" t="s">
        <v>57</v>
      </c>
      <c r="E431" s="107" t="s">
        <v>58</v>
      </c>
      <c r="F431" s="108">
        <f>F436+F473+F497+F509</f>
        <v>7059.7999999999993</v>
      </c>
      <c r="G431" s="108">
        <f t="shared" ref="G431" si="78">G436+G473+G497+G509</f>
        <v>2699.9</v>
      </c>
      <c r="H431" s="108">
        <f>H436+H473+H497+H509+H505</f>
        <v>687.5</v>
      </c>
    </row>
    <row r="432" spans="1:8" ht="26.25" hidden="1" x14ac:dyDescent="0.25">
      <c r="A432" s="113" t="s">
        <v>289</v>
      </c>
      <c r="B432" s="107" t="s">
        <v>101</v>
      </c>
      <c r="C432" s="107" t="s">
        <v>60</v>
      </c>
      <c r="D432" s="107" t="s">
        <v>290</v>
      </c>
      <c r="E432" s="107" t="s">
        <v>58</v>
      </c>
      <c r="F432" s="108">
        <f t="shared" ref="F432:H434" si="79">F433</f>
        <v>0</v>
      </c>
      <c r="G432" s="108">
        <f t="shared" si="79"/>
        <v>0</v>
      </c>
      <c r="H432" s="108">
        <f t="shared" si="79"/>
        <v>0</v>
      </c>
    </row>
    <row r="433" spans="1:8" ht="26.25" hidden="1" x14ac:dyDescent="0.25">
      <c r="A433" s="113" t="s">
        <v>291</v>
      </c>
      <c r="B433" s="107" t="s">
        <v>101</v>
      </c>
      <c r="C433" s="107" t="s">
        <v>60</v>
      </c>
      <c r="D433" s="107" t="s">
        <v>292</v>
      </c>
      <c r="E433" s="107" t="s">
        <v>58</v>
      </c>
      <c r="F433" s="108">
        <f t="shared" si="79"/>
        <v>0</v>
      </c>
      <c r="G433" s="108">
        <f t="shared" si="79"/>
        <v>0</v>
      </c>
      <c r="H433" s="108">
        <f t="shared" si="79"/>
        <v>0</v>
      </c>
    </row>
    <row r="434" spans="1:8" ht="39" hidden="1" x14ac:dyDescent="0.25">
      <c r="A434" s="113" t="s">
        <v>268</v>
      </c>
      <c r="B434" s="107" t="s">
        <v>101</v>
      </c>
      <c r="C434" s="107" t="s">
        <v>60</v>
      </c>
      <c r="D434" s="107" t="s">
        <v>292</v>
      </c>
      <c r="E434" s="107" t="s">
        <v>82</v>
      </c>
      <c r="F434" s="108">
        <f t="shared" si="79"/>
        <v>0</v>
      </c>
      <c r="G434" s="108">
        <f t="shared" si="79"/>
        <v>0</v>
      </c>
      <c r="H434" s="108">
        <f t="shared" si="79"/>
        <v>0</v>
      </c>
    </row>
    <row r="435" spans="1:8" ht="15" hidden="1" x14ac:dyDescent="0.25">
      <c r="A435" s="113" t="s">
        <v>81</v>
      </c>
      <c r="B435" s="107" t="s">
        <v>101</v>
      </c>
      <c r="C435" s="107" t="s">
        <v>60</v>
      </c>
      <c r="D435" s="107" t="s">
        <v>292</v>
      </c>
      <c r="E435" s="107" t="s">
        <v>269</v>
      </c>
      <c r="F435" s="108">
        <v>0</v>
      </c>
      <c r="G435" s="108">
        <v>0</v>
      </c>
      <c r="H435" s="108">
        <v>0</v>
      </c>
    </row>
    <row r="436" spans="1:8" s="31" customFormat="1" ht="66.75" customHeight="1" x14ac:dyDescent="0.25">
      <c r="A436" s="113" t="s">
        <v>745</v>
      </c>
      <c r="B436" s="107" t="s">
        <v>101</v>
      </c>
      <c r="C436" s="107" t="s">
        <v>60</v>
      </c>
      <c r="D436" s="107" t="s">
        <v>153</v>
      </c>
      <c r="E436" s="107" t="s">
        <v>58</v>
      </c>
      <c r="F436" s="108">
        <f>F440+F456+F461+F437</f>
        <v>2615.1999999999998</v>
      </c>
      <c r="G436" s="108">
        <f>G440+G456+G461</f>
        <v>1478.8</v>
      </c>
      <c r="H436" s="108">
        <f>H440+H456+H461</f>
        <v>508</v>
      </c>
    </row>
    <row r="437" spans="1:8" s="31" customFormat="1" ht="41.25" hidden="1" customHeight="1" x14ac:dyDescent="0.25">
      <c r="A437" s="113" t="s">
        <v>642</v>
      </c>
      <c r="B437" s="107" t="s">
        <v>101</v>
      </c>
      <c r="C437" s="107" t="s">
        <v>60</v>
      </c>
      <c r="D437" s="107" t="s">
        <v>656</v>
      </c>
      <c r="E437" s="107" t="s">
        <v>58</v>
      </c>
      <c r="F437" s="108">
        <f>F438</f>
        <v>0</v>
      </c>
      <c r="G437" s="108">
        <v>0</v>
      </c>
      <c r="H437" s="108">
        <v>0</v>
      </c>
    </row>
    <row r="438" spans="1:8" s="31" customFormat="1" ht="33.75" hidden="1" customHeight="1" x14ac:dyDescent="0.25">
      <c r="A438" s="113" t="s">
        <v>77</v>
      </c>
      <c r="B438" s="107" t="s">
        <v>101</v>
      </c>
      <c r="C438" s="107" t="s">
        <v>60</v>
      </c>
      <c r="D438" s="107" t="s">
        <v>656</v>
      </c>
      <c r="E438" s="107" t="s">
        <v>78</v>
      </c>
      <c r="F438" s="108">
        <f>F439</f>
        <v>0</v>
      </c>
      <c r="G438" s="108">
        <v>0</v>
      </c>
      <c r="H438" s="108">
        <v>0</v>
      </c>
    </row>
    <row r="439" spans="1:8" s="31" customFormat="1" ht="35.25" hidden="1" customHeight="1" x14ac:dyDescent="0.25">
      <c r="A439" s="113" t="s">
        <v>79</v>
      </c>
      <c r="B439" s="107" t="s">
        <v>101</v>
      </c>
      <c r="C439" s="107" t="s">
        <v>60</v>
      </c>
      <c r="D439" s="107" t="s">
        <v>656</v>
      </c>
      <c r="E439" s="107" t="s">
        <v>80</v>
      </c>
      <c r="F439" s="108">
        <f>9602-9602</f>
        <v>0</v>
      </c>
      <c r="G439" s="108">
        <v>0</v>
      </c>
      <c r="H439" s="108">
        <v>0</v>
      </c>
    </row>
    <row r="440" spans="1:8" s="31" customFormat="1" ht="94.5" hidden="1" customHeight="1" x14ac:dyDescent="0.25">
      <c r="A440" s="113" t="s">
        <v>293</v>
      </c>
      <c r="B440" s="107" t="s">
        <v>101</v>
      </c>
      <c r="C440" s="107" t="s">
        <v>60</v>
      </c>
      <c r="D440" s="107" t="s">
        <v>294</v>
      </c>
      <c r="E440" s="107" t="s">
        <v>58</v>
      </c>
      <c r="F440" s="108">
        <f>F441</f>
        <v>0</v>
      </c>
      <c r="G440" s="108">
        <f>G441</f>
        <v>0</v>
      </c>
      <c r="H440" s="108">
        <f>H441</f>
        <v>0</v>
      </c>
    </row>
    <row r="441" spans="1:8" s="31" customFormat="1" ht="19.5" hidden="1" customHeight="1" x14ac:dyDescent="0.25">
      <c r="A441" s="113" t="s">
        <v>134</v>
      </c>
      <c r="B441" s="107" t="s">
        <v>101</v>
      </c>
      <c r="C441" s="107" t="s">
        <v>60</v>
      </c>
      <c r="D441" s="107" t="s">
        <v>295</v>
      </c>
      <c r="E441" s="107" t="s">
        <v>58</v>
      </c>
      <c r="F441" s="108">
        <f>F442+F444</f>
        <v>0</v>
      </c>
      <c r="G441" s="108">
        <f>G442+G444</f>
        <v>0</v>
      </c>
      <c r="H441" s="108">
        <f>H442+H444</f>
        <v>0</v>
      </c>
    </row>
    <row r="442" spans="1:8" s="31" customFormat="1" ht="31.5" hidden="1" customHeight="1" x14ac:dyDescent="0.25">
      <c r="A442" s="113" t="s">
        <v>77</v>
      </c>
      <c r="B442" s="107" t="s">
        <v>101</v>
      </c>
      <c r="C442" s="107" t="s">
        <v>60</v>
      </c>
      <c r="D442" s="107" t="s">
        <v>295</v>
      </c>
      <c r="E442" s="107" t="s">
        <v>78</v>
      </c>
      <c r="F442" s="108">
        <f>F443</f>
        <v>0</v>
      </c>
      <c r="G442" s="108">
        <f>G443</f>
        <v>0</v>
      </c>
      <c r="H442" s="108">
        <f>H443</f>
        <v>0</v>
      </c>
    </row>
    <row r="443" spans="1:8" s="31" customFormat="1" ht="30.75" hidden="1" customHeight="1" x14ac:dyDescent="0.25">
      <c r="A443" s="113" t="s">
        <v>79</v>
      </c>
      <c r="B443" s="107" t="s">
        <v>101</v>
      </c>
      <c r="C443" s="107" t="s">
        <v>60</v>
      </c>
      <c r="D443" s="107" t="s">
        <v>295</v>
      </c>
      <c r="E443" s="107" t="s">
        <v>80</v>
      </c>
      <c r="F443" s="108">
        <f>50-50</f>
        <v>0</v>
      </c>
      <c r="G443" s="108">
        <f>50-50</f>
        <v>0</v>
      </c>
      <c r="H443" s="108">
        <f>50-50</f>
        <v>0</v>
      </c>
    </row>
    <row r="444" spans="1:8" s="31" customFormat="1" ht="31.5" hidden="1" customHeight="1" x14ac:dyDescent="0.25">
      <c r="A444" s="113" t="s">
        <v>619</v>
      </c>
      <c r="B444" s="107" t="s">
        <v>101</v>
      </c>
      <c r="C444" s="107" t="s">
        <v>60</v>
      </c>
      <c r="D444" s="107" t="s">
        <v>295</v>
      </c>
      <c r="E444" s="107" t="s">
        <v>180</v>
      </c>
      <c r="F444" s="108">
        <f>F445</f>
        <v>0</v>
      </c>
      <c r="G444" s="108">
        <f>G445</f>
        <v>0</v>
      </c>
      <c r="H444" s="108">
        <f>H445</f>
        <v>0</v>
      </c>
    </row>
    <row r="445" spans="1:8" s="31" customFormat="1" ht="14.25" hidden="1" customHeight="1" x14ac:dyDescent="0.25">
      <c r="A445" s="113" t="s">
        <v>181</v>
      </c>
      <c r="B445" s="107" t="s">
        <v>101</v>
      </c>
      <c r="C445" s="107" t="s">
        <v>60</v>
      </c>
      <c r="D445" s="107" t="s">
        <v>295</v>
      </c>
      <c r="E445" s="107" t="s">
        <v>182</v>
      </c>
      <c r="F445" s="108"/>
      <c r="G445" s="108"/>
      <c r="H445" s="108"/>
    </row>
    <row r="446" spans="1:8" s="31" customFormat="1" ht="41.25" hidden="1" customHeight="1" x14ac:dyDescent="0.25">
      <c r="A446" s="113" t="s">
        <v>296</v>
      </c>
      <c r="B446" s="107" t="s">
        <v>101</v>
      </c>
      <c r="C446" s="107" t="s">
        <v>60</v>
      </c>
      <c r="D446" s="107" t="s">
        <v>158</v>
      </c>
      <c r="E446" s="107" t="s">
        <v>58</v>
      </c>
      <c r="F446" s="108">
        <f>F447+F452</f>
        <v>0</v>
      </c>
      <c r="G446" s="108">
        <f>G447+G452</f>
        <v>0</v>
      </c>
      <c r="H446" s="108">
        <f>H447+H452</f>
        <v>0</v>
      </c>
    </row>
    <row r="447" spans="1:8" s="31" customFormat="1" ht="27" hidden="1" customHeight="1" x14ac:dyDescent="0.25">
      <c r="A447" s="113" t="s">
        <v>202</v>
      </c>
      <c r="B447" s="107" t="s">
        <v>101</v>
      </c>
      <c r="C447" s="107" t="s">
        <v>60</v>
      </c>
      <c r="D447" s="107" t="s">
        <v>203</v>
      </c>
      <c r="E447" s="107" t="s">
        <v>58</v>
      </c>
      <c r="F447" s="108">
        <f t="shared" ref="F447:H450" si="80">F448</f>
        <v>0</v>
      </c>
      <c r="G447" s="108">
        <f t="shared" si="80"/>
        <v>0</v>
      </c>
      <c r="H447" s="108">
        <f t="shared" si="80"/>
        <v>0</v>
      </c>
    </row>
    <row r="448" spans="1:8" s="31" customFormat="1" ht="54.75" hidden="1" customHeight="1" x14ac:dyDescent="0.25">
      <c r="A448" s="113" t="s">
        <v>297</v>
      </c>
      <c r="B448" s="107" t="s">
        <v>101</v>
      </c>
      <c r="C448" s="107" t="s">
        <v>60</v>
      </c>
      <c r="D448" s="107" t="s">
        <v>213</v>
      </c>
      <c r="E448" s="107" t="s">
        <v>58</v>
      </c>
      <c r="F448" s="108">
        <f t="shared" si="80"/>
        <v>0</v>
      </c>
      <c r="G448" s="108">
        <f t="shared" si="80"/>
        <v>0</v>
      </c>
      <c r="H448" s="108">
        <f t="shared" si="80"/>
        <v>0</v>
      </c>
    </row>
    <row r="449" spans="1:8" s="31" customFormat="1" ht="21" hidden="1" customHeight="1" x14ac:dyDescent="0.25">
      <c r="A449" s="113" t="s">
        <v>134</v>
      </c>
      <c r="B449" s="107" t="s">
        <v>101</v>
      </c>
      <c r="C449" s="107" t="s">
        <v>60</v>
      </c>
      <c r="D449" s="107" t="s">
        <v>214</v>
      </c>
      <c r="E449" s="107" t="s">
        <v>58</v>
      </c>
      <c r="F449" s="108">
        <f t="shared" si="80"/>
        <v>0</v>
      </c>
      <c r="G449" s="108">
        <f t="shared" si="80"/>
        <v>0</v>
      </c>
      <c r="H449" s="108">
        <f t="shared" si="80"/>
        <v>0</v>
      </c>
    </row>
    <row r="450" spans="1:8" s="31" customFormat="1" ht="27.75" hidden="1" customHeight="1" x14ac:dyDescent="0.25">
      <c r="A450" s="113" t="s">
        <v>77</v>
      </c>
      <c r="B450" s="107" t="s">
        <v>101</v>
      </c>
      <c r="C450" s="107" t="s">
        <v>60</v>
      </c>
      <c r="D450" s="107" t="s">
        <v>214</v>
      </c>
      <c r="E450" s="107" t="s">
        <v>78</v>
      </c>
      <c r="F450" s="108">
        <f t="shared" si="80"/>
        <v>0</v>
      </c>
      <c r="G450" s="108">
        <f t="shared" si="80"/>
        <v>0</v>
      </c>
      <c r="H450" s="108">
        <f t="shared" si="80"/>
        <v>0</v>
      </c>
    </row>
    <row r="451" spans="1:8" s="31" customFormat="1" ht="27.75" hidden="1" customHeight="1" x14ac:dyDescent="0.25">
      <c r="A451" s="113" t="s">
        <v>79</v>
      </c>
      <c r="B451" s="107" t="s">
        <v>101</v>
      </c>
      <c r="C451" s="107" t="s">
        <v>60</v>
      </c>
      <c r="D451" s="107" t="s">
        <v>214</v>
      </c>
      <c r="E451" s="107" t="s">
        <v>80</v>
      </c>
      <c r="F451" s="108">
        <f>10-10</f>
        <v>0</v>
      </c>
      <c r="G451" s="108">
        <f>10-10</f>
        <v>0</v>
      </c>
      <c r="H451" s="108">
        <f>10-10</f>
        <v>0</v>
      </c>
    </row>
    <row r="452" spans="1:8" s="31" customFormat="1" ht="69.75" hidden="1" customHeight="1" x14ac:dyDescent="0.25">
      <c r="A452" s="113" t="s">
        <v>215</v>
      </c>
      <c r="B452" s="107" t="s">
        <v>101</v>
      </c>
      <c r="C452" s="107" t="s">
        <v>60</v>
      </c>
      <c r="D452" s="107" t="s">
        <v>216</v>
      </c>
      <c r="E452" s="107" t="s">
        <v>58</v>
      </c>
      <c r="F452" s="108">
        <f t="shared" ref="F452:H454" si="81">F453</f>
        <v>0</v>
      </c>
      <c r="G452" s="108">
        <f t="shared" si="81"/>
        <v>0</v>
      </c>
      <c r="H452" s="108">
        <f t="shared" si="81"/>
        <v>0</v>
      </c>
    </row>
    <row r="453" spans="1:8" s="31" customFormat="1" ht="27.75" hidden="1" customHeight="1" x14ac:dyDescent="0.25">
      <c r="A453" s="113" t="s">
        <v>134</v>
      </c>
      <c r="B453" s="107" t="s">
        <v>101</v>
      </c>
      <c r="C453" s="107" t="s">
        <v>60</v>
      </c>
      <c r="D453" s="107" t="s">
        <v>217</v>
      </c>
      <c r="E453" s="107" t="s">
        <v>58</v>
      </c>
      <c r="F453" s="108">
        <f t="shared" si="81"/>
        <v>0</v>
      </c>
      <c r="G453" s="108">
        <f t="shared" si="81"/>
        <v>0</v>
      </c>
      <c r="H453" s="108">
        <f t="shared" si="81"/>
        <v>0</v>
      </c>
    </row>
    <row r="454" spans="1:8" s="31" customFormat="1" ht="27.75" hidden="1" customHeight="1" x14ac:dyDescent="0.25">
      <c r="A454" s="113" t="s">
        <v>77</v>
      </c>
      <c r="B454" s="107" t="s">
        <v>101</v>
      </c>
      <c r="C454" s="107" t="s">
        <v>60</v>
      </c>
      <c r="D454" s="107" t="s">
        <v>217</v>
      </c>
      <c r="E454" s="107" t="s">
        <v>78</v>
      </c>
      <c r="F454" s="108">
        <f t="shared" si="81"/>
        <v>0</v>
      </c>
      <c r="G454" s="108">
        <f t="shared" si="81"/>
        <v>0</v>
      </c>
      <c r="H454" s="108">
        <f t="shared" si="81"/>
        <v>0</v>
      </c>
    </row>
    <row r="455" spans="1:8" s="31" customFormat="1" ht="27.75" hidden="1" customHeight="1" x14ac:dyDescent="0.25">
      <c r="A455" s="113" t="s">
        <v>79</v>
      </c>
      <c r="B455" s="107" t="s">
        <v>101</v>
      </c>
      <c r="C455" s="107" t="s">
        <v>60</v>
      </c>
      <c r="D455" s="107" t="s">
        <v>217</v>
      </c>
      <c r="E455" s="107" t="s">
        <v>80</v>
      </c>
      <c r="F455" s="108">
        <v>0</v>
      </c>
      <c r="G455" s="108">
        <v>0</v>
      </c>
      <c r="H455" s="108">
        <v>0</v>
      </c>
    </row>
    <row r="456" spans="1:8" s="31" customFormat="1" ht="43.5" customHeight="1" x14ac:dyDescent="0.25">
      <c r="A456" s="113" t="s">
        <v>779</v>
      </c>
      <c r="B456" s="107" t="s">
        <v>101</v>
      </c>
      <c r="C456" s="107" t="s">
        <v>60</v>
      </c>
      <c r="D456" s="107" t="s">
        <v>283</v>
      </c>
      <c r="E456" s="107" t="s">
        <v>58</v>
      </c>
      <c r="F456" s="108">
        <f t="shared" ref="F456:H458" si="82">F457</f>
        <v>600</v>
      </c>
      <c r="G456" s="108">
        <f t="shared" si="82"/>
        <v>800</v>
      </c>
      <c r="H456" s="108">
        <f t="shared" si="82"/>
        <v>260</v>
      </c>
    </row>
    <row r="457" spans="1:8" s="31" customFormat="1" ht="18" customHeight="1" x14ac:dyDescent="0.25">
      <c r="A457" s="113" t="s">
        <v>134</v>
      </c>
      <c r="B457" s="107" t="s">
        <v>101</v>
      </c>
      <c r="C457" s="107" t="s">
        <v>60</v>
      </c>
      <c r="D457" s="107" t="s">
        <v>284</v>
      </c>
      <c r="E457" s="107" t="s">
        <v>58</v>
      </c>
      <c r="F457" s="108">
        <f t="shared" si="82"/>
        <v>600</v>
      </c>
      <c r="G457" s="108">
        <f t="shared" si="82"/>
        <v>800</v>
      </c>
      <c r="H457" s="108">
        <f t="shared" si="82"/>
        <v>260</v>
      </c>
    </row>
    <row r="458" spans="1:8" s="31" customFormat="1" ht="27.75" customHeight="1" x14ac:dyDescent="0.25">
      <c r="A458" s="113" t="s">
        <v>77</v>
      </c>
      <c r="B458" s="107" t="s">
        <v>101</v>
      </c>
      <c r="C458" s="107" t="s">
        <v>60</v>
      </c>
      <c r="D458" s="107" t="s">
        <v>284</v>
      </c>
      <c r="E458" s="107" t="s">
        <v>78</v>
      </c>
      <c r="F458" s="108">
        <f t="shared" si="82"/>
        <v>600</v>
      </c>
      <c r="G458" s="108">
        <f t="shared" si="82"/>
        <v>800</v>
      </c>
      <c r="H458" s="108">
        <f t="shared" si="82"/>
        <v>260</v>
      </c>
    </row>
    <row r="459" spans="1:8" s="31" customFormat="1" ht="27.75" customHeight="1" x14ac:dyDescent="0.25">
      <c r="A459" s="113" t="s">
        <v>79</v>
      </c>
      <c r="B459" s="107" t="s">
        <v>101</v>
      </c>
      <c r="C459" s="107" t="s">
        <v>60</v>
      </c>
      <c r="D459" s="107" t="s">
        <v>284</v>
      </c>
      <c r="E459" s="107" t="s">
        <v>80</v>
      </c>
      <c r="F459" s="108">
        <v>600</v>
      </c>
      <c r="G459" s="108">
        <v>800</v>
      </c>
      <c r="H459" s="108">
        <v>260</v>
      </c>
    </row>
    <row r="460" spans="1:8" s="31" customFormat="1" ht="27.75" customHeight="1" x14ac:dyDescent="0.25">
      <c r="A460" s="113" t="s">
        <v>299</v>
      </c>
      <c r="B460" s="107" t="s">
        <v>101</v>
      </c>
      <c r="C460" s="107" t="s">
        <v>60</v>
      </c>
      <c r="D460" s="107" t="s">
        <v>258</v>
      </c>
      <c r="E460" s="107" t="s">
        <v>58</v>
      </c>
      <c r="F460" s="108">
        <f t="shared" ref="F460:H462" si="83">F461</f>
        <v>2015.1999999999998</v>
      </c>
      <c r="G460" s="108">
        <f t="shared" si="83"/>
        <v>678.8</v>
      </c>
      <c r="H460" s="108">
        <f t="shared" si="83"/>
        <v>248</v>
      </c>
    </row>
    <row r="461" spans="1:8" s="31" customFormat="1" ht="17.25" customHeight="1" x14ac:dyDescent="0.25">
      <c r="A461" s="113" t="s">
        <v>134</v>
      </c>
      <c r="B461" s="107" t="s">
        <v>101</v>
      </c>
      <c r="C461" s="107" t="s">
        <v>60</v>
      </c>
      <c r="D461" s="107" t="s">
        <v>259</v>
      </c>
      <c r="E461" s="107" t="s">
        <v>58</v>
      </c>
      <c r="F461" s="108">
        <f t="shared" si="83"/>
        <v>2015.1999999999998</v>
      </c>
      <c r="G461" s="108">
        <f t="shared" si="83"/>
        <v>678.8</v>
      </c>
      <c r="H461" s="108">
        <f t="shared" si="83"/>
        <v>248</v>
      </c>
    </row>
    <row r="462" spans="1:8" s="31" customFormat="1" ht="27.75" customHeight="1" x14ac:dyDescent="0.25">
      <c r="A462" s="113" t="s">
        <v>77</v>
      </c>
      <c r="B462" s="107" t="s">
        <v>101</v>
      </c>
      <c r="C462" s="107" t="s">
        <v>60</v>
      </c>
      <c r="D462" s="107" t="s">
        <v>259</v>
      </c>
      <c r="E462" s="107" t="s">
        <v>78</v>
      </c>
      <c r="F462" s="108">
        <f t="shared" si="83"/>
        <v>2015.1999999999998</v>
      </c>
      <c r="G462" s="108">
        <f t="shared" si="83"/>
        <v>678.8</v>
      </c>
      <c r="H462" s="108">
        <f t="shared" si="83"/>
        <v>248</v>
      </c>
    </row>
    <row r="463" spans="1:8" s="31" customFormat="1" ht="27.75" customHeight="1" x14ac:dyDescent="0.25">
      <c r="A463" s="113" t="s">
        <v>79</v>
      </c>
      <c r="B463" s="107" t="s">
        <v>101</v>
      </c>
      <c r="C463" s="107" t="s">
        <v>60</v>
      </c>
      <c r="D463" s="107" t="s">
        <v>259</v>
      </c>
      <c r="E463" s="107" t="s">
        <v>80</v>
      </c>
      <c r="F463" s="108">
        <f>171.1+2644.6-711.1-89.4</f>
        <v>2015.1999999999998</v>
      </c>
      <c r="G463" s="108">
        <v>678.8</v>
      </c>
      <c r="H463" s="108">
        <v>248</v>
      </c>
    </row>
    <row r="464" spans="1:8" s="31" customFormat="1" ht="39.75" hidden="1" customHeight="1" x14ac:dyDescent="0.25">
      <c r="A464" s="113" t="s">
        <v>296</v>
      </c>
      <c r="B464" s="107" t="s">
        <v>101</v>
      </c>
      <c r="C464" s="107" t="s">
        <v>60</v>
      </c>
      <c r="D464" s="107" t="s">
        <v>158</v>
      </c>
      <c r="E464" s="107" t="s">
        <v>58</v>
      </c>
      <c r="F464" s="108">
        <f t="shared" ref="F464:H465" si="84">F465</f>
        <v>0</v>
      </c>
      <c r="G464" s="108">
        <f t="shared" si="84"/>
        <v>0</v>
      </c>
      <c r="H464" s="108">
        <f t="shared" si="84"/>
        <v>0</v>
      </c>
    </row>
    <row r="465" spans="1:8" s="31" customFormat="1" ht="27.75" hidden="1" customHeight="1" x14ac:dyDescent="0.25">
      <c r="A465" s="113" t="s">
        <v>202</v>
      </c>
      <c r="B465" s="107" t="s">
        <v>101</v>
      </c>
      <c r="C465" s="107" t="s">
        <v>60</v>
      </c>
      <c r="D465" s="107" t="s">
        <v>203</v>
      </c>
      <c r="E465" s="107" t="s">
        <v>58</v>
      </c>
      <c r="F465" s="108">
        <f t="shared" si="84"/>
        <v>0</v>
      </c>
      <c r="G465" s="108">
        <f t="shared" si="84"/>
        <v>0</v>
      </c>
      <c r="H465" s="108">
        <f t="shared" si="84"/>
        <v>0</v>
      </c>
    </row>
    <row r="466" spans="1:8" s="31" customFormat="1" ht="65.25" hidden="1" customHeight="1" x14ac:dyDescent="0.25">
      <c r="A466" s="113" t="s">
        <v>215</v>
      </c>
      <c r="B466" s="107" t="s">
        <v>101</v>
      </c>
      <c r="C466" s="107" t="s">
        <v>60</v>
      </c>
      <c r="D466" s="107" t="s">
        <v>216</v>
      </c>
      <c r="E466" s="107" t="s">
        <v>58</v>
      </c>
      <c r="F466" s="108">
        <f>F467+F470</f>
        <v>0</v>
      </c>
      <c r="G466" s="108">
        <f>G467+G470</f>
        <v>0</v>
      </c>
      <c r="H466" s="108">
        <f>H467+H470</f>
        <v>0</v>
      </c>
    </row>
    <row r="467" spans="1:8" s="31" customFormat="1" ht="27.75" hidden="1" customHeight="1" x14ac:dyDescent="0.25">
      <c r="A467" s="113" t="s">
        <v>218</v>
      </c>
      <c r="B467" s="107" t="s">
        <v>101</v>
      </c>
      <c r="C467" s="107" t="s">
        <v>60</v>
      </c>
      <c r="D467" s="107" t="s">
        <v>219</v>
      </c>
      <c r="E467" s="107" t="s">
        <v>58</v>
      </c>
      <c r="F467" s="108">
        <f t="shared" ref="F467:H468" si="85">F468</f>
        <v>0</v>
      </c>
      <c r="G467" s="108">
        <f t="shared" si="85"/>
        <v>0</v>
      </c>
      <c r="H467" s="108">
        <f t="shared" si="85"/>
        <v>0</v>
      </c>
    </row>
    <row r="468" spans="1:8" s="31" customFormat="1" ht="27.75" hidden="1" customHeight="1" x14ac:dyDescent="0.25">
      <c r="A468" s="113" t="s">
        <v>77</v>
      </c>
      <c r="B468" s="107" t="s">
        <v>101</v>
      </c>
      <c r="C468" s="107" t="s">
        <v>60</v>
      </c>
      <c r="D468" s="107" t="s">
        <v>219</v>
      </c>
      <c r="E468" s="107" t="s">
        <v>78</v>
      </c>
      <c r="F468" s="108">
        <f t="shared" si="85"/>
        <v>0</v>
      </c>
      <c r="G468" s="108">
        <f t="shared" si="85"/>
        <v>0</v>
      </c>
      <c r="H468" s="108">
        <f t="shared" si="85"/>
        <v>0</v>
      </c>
    </row>
    <row r="469" spans="1:8" s="31" customFormat="1" ht="27.75" hidden="1" customHeight="1" x14ac:dyDescent="0.25">
      <c r="A469" s="113" t="s">
        <v>79</v>
      </c>
      <c r="B469" s="107" t="s">
        <v>101</v>
      </c>
      <c r="C469" s="107" t="s">
        <v>60</v>
      </c>
      <c r="D469" s="107" t="s">
        <v>219</v>
      </c>
      <c r="E469" s="107" t="s">
        <v>80</v>
      </c>
      <c r="F469" s="108"/>
      <c r="G469" s="108"/>
      <c r="H469" s="108"/>
    </row>
    <row r="470" spans="1:8" s="31" customFormat="1" ht="17.25" hidden="1" customHeight="1" x14ac:dyDescent="0.25">
      <c r="A470" s="113" t="s">
        <v>134</v>
      </c>
      <c r="B470" s="107" t="s">
        <v>101</v>
      </c>
      <c r="C470" s="107" t="s">
        <v>60</v>
      </c>
      <c r="D470" s="107" t="s">
        <v>217</v>
      </c>
      <c r="E470" s="107" t="s">
        <v>58</v>
      </c>
      <c r="F470" s="108">
        <f t="shared" ref="F470:H471" si="86">F471</f>
        <v>0</v>
      </c>
      <c r="G470" s="108">
        <f t="shared" si="86"/>
        <v>0</v>
      </c>
      <c r="H470" s="108">
        <f t="shared" si="86"/>
        <v>0</v>
      </c>
    </row>
    <row r="471" spans="1:8" s="31" customFormat="1" ht="27.75" hidden="1" customHeight="1" x14ac:dyDescent="0.25">
      <c r="A471" s="113" t="s">
        <v>77</v>
      </c>
      <c r="B471" s="107" t="s">
        <v>101</v>
      </c>
      <c r="C471" s="107" t="s">
        <v>60</v>
      </c>
      <c r="D471" s="107" t="s">
        <v>217</v>
      </c>
      <c r="E471" s="107" t="s">
        <v>78</v>
      </c>
      <c r="F471" s="108">
        <f t="shared" si="86"/>
        <v>0</v>
      </c>
      <c r="G471" s="108">
        <f t="shared" si="86"/>
        <v>0</v>
      </c>
      <c r="H471" s="108">
        <f t="shared" si="86"/>
        <v>0</v>
      </c>
    </row>
    <row r="472" spans="1:8" s="31" customFormat="1" ht="27.75" hidden="1" customHeight="1" x14ac:dyDescent="0.25">
      <c r="A472" s="113" t="s">
        <v>79</v>
      </c>
      <c r="B472" s="107" t="s">
        <v>101</v>
      </c>
      <c r="C472" s="107" t="s">
        <v>60</v>
      </c>
      <c r="D472" s="107" t="s">
        <v>217</v>
      </c>
      <c r="E472" s="107" t="s">
        <v>80</v>
      </c>
      <c r="F472" s="108"/>
      <c r="G472" s="108"/>
      <c r="H472" s="108"/>
    </row>
    <row r="473" spans="1:8" s="31" customFormat="1" ht="43.5" customHeight="1" x14ac:dyDescent="0.25">
      <c r="A473" s="113" t="s">
        <v>780</v>
      </c>
      <c r="B473" s="107" t="s">
        <v>101</v>
      </c>
      <c r="C473" s="107" t="s">
        <v>60</v>
      </c>
      <c r="D473" s="107" t="s">
        <v>300</v>
      </c>
      <c r="E473" s="107" t="s">
        <v>58</v>
      </c>
      <c r="F473" s="108">
        <f>F478+F494</f>
        <v>673.8</v>
      </c>
      <c r="G473" s="108">
        <f>G478</f>
        <v>490.3</v>
      </c>
      <c r="H473" s="108">
        <f>H478</f>
        <v>63.4</v>
      </c>
    </row>
    <row r="474" spans="1:8" s="31" customFormat="1" ht="30" hidden="1" customHeight="1" x14ac:dyDescent="0.25">
      <c r="A474" s="113" t="s">
        <v>301</v>
      </c>
      <c r="B474" s="107" t="s">
        <v>101</v>
      </c>
      <c r="C474" s="107" t="s">
        <v>60</v>
      </c>
      <c r="D474" s="107" t="s">
        <v>302</v>
      </c>
      <c r="E474" s="107" t="s">
        <v>58</v>
      </c>
      <c r="F474" s="108">
        <f t="shared" ref="F474:H476" si="87">F475</f>
        <v>0</v>
      </c>
      <c r="G474" s="108">
        <f t="shared" si="87"/>
        <v>0</v>
      </c>
      <c r="H474" s="108">
        <f t="shared" si="87"/>
        <v>0</v>
      </c>
    </row>
    <row r="475" spans="1:8" s="31" customFormat="1" ht="20.25" hidden="1" customHeight="1" x14ac:dyDescent="0.25">
      <c r="A475" s="113" t="s">
        <v>134</v>
      </c>
      <c r="B475" s="107" t="s">
        <v>101</v>
      </c>
      <c r="C475" s="107" t="s">
        <v>60</v>
      </c>
      <c r="D475" s="107" t="s">
        <v>303</v>
      </c>
      <c r="E475" s="107" t="s">
        <v>58</v>
      </c>
      <c r="F475" s="108">
        <f t="shared" si="87"/>
        <v>0</v>
      </c>
      <c r="G475" s="108">
        <f t="shared" si="87"/>
        <v>0</v>
      </c>
      <c r="H475" s="108">
        <f t="shared" si="87"/>
        <v>0</v>
      </c>
    </row>
    <row r="476" spans="1:8" s="31" customFormat="1" ht="27.75" hidden="1" customHeight="1" x14ac:dyDescent="0.25">
      <c r="A476" s="113" t="s">
        <v>77</v>
      </c>
      <c r="B476" s="107" t="s">
        <v>101</v>
      </c>
      <c r="C476" s="107" t="s">
        <v>60</v>
      </c>
      <c r="D476" s="107" t="s">
        <v>303</v>
      </c>
      <c r="E476" s="107" t="s">
        <v>78</v>
      </c>
      <c r="F476" s="108">
        <f t="shared" si="87"/>
        <v>0</v>
      </c>
      <c r="G476" s="108">
        <f t="shared" si="87"/>
        <v>0</v>
      </c>
      <c r="H476" s="108">
        <f t="shared" si="87"/>
        <v>0</v>
      </c>
    </row>
    <row r="477" spans="1:8" s="31" customFormat="1" ht="25.5" hidden="1" customHeight="1" x14ac:dyDescent="0.25">
      <c r="A477" s="113" t="s">
        <v>79</v>
      </c>
      <c r="B477" s="107" t="s">
        <v>101</v>
      </c>
      <c r="C477" s="107" t="s">
        <v>60</v>
      </c>
      <c r="D477" s="107" t="s">
        <v>303</v>
      </c>
      <c r="E477" s="107" t="s">
        <v>80</v>
      </c>
      <c r="F477" s="108"/>
      <c r="G477" s="108"/>
      <c r="H477" s="108"/>
    </row>
    <row r="478" spans="1:8" s="31" customFormat="1" ht="25.5" customHeight="1" x14ac:dyDescent="0.25">
      <c r="A478" s="113" t="s">
        <v>304</v>
      </c>
      <c r="B478" s="107" t="s">
        <v>101</v>
      </c>
      <c r="C478" s="107" t="s">
        <v>60</v>
      </c>
      <c r="D478" s="107" t="s">
        <v>305</v>
      </c>
      <c r="E478" s="107" t="s">
        <v>58</v>
      </c>
      <c r="F478" s="108">
        <f t="shared" ref="F478:H480" si="88">F479</f>
        <v>673.8</v>
      </c>
      <c r="G478" s="108">
        <f t="shared" si="88"/>
        <v>490.3</v>
      </c>
      <c r="H478" s="108">
        <f t="shared" si="88"/>
        <v>63.4</v>
      </c>
    </row>
    <row r="479" spans="1:8" s="31" customFormat="1" ht="15.75" customHeight="1" x14ac:dyDescent="0.25">
      <c r="A479" s="113" t="s">
        <v>134</v>
      </c>
      <c r="B479" s="107" t="s">
        <v>101</v>
      </c>
      <c r="C479" s="107" t="s">
        <v>60</v>
      </c>
      <c r="D479" s="107" t="s">
        <v>306</v>
      </c>
      <c r="E479" s="107" t="s">
        <v>58</v>
      </c>
      <c r="F479" s="108">
        <f t="shared" si="88"/>
        <v>673.8</v>
      </c>
      <c r="G479" s="108">
        <f t="shared" si="88"/>
        <v>490.3</v>
      </c>
      <c r="H479" s="108">
        <f t="shared" si="88"/>
        <v>63.4</v>
      </c>
    </row>
    <row r="480" spans="1:8" s="31" customFormat="1" ht="25.5" customHeight="1" x14ac:dyDescent="0.25">
      <c r="A480" s="113" t="s">
        <v>77</v>
      </c>
      <c r="B480" s="107" t="s">
        <v>101</v>
      </c>
      <c r="C480" s="107" t="s">
        <v>60</v>
      </c>
      <c r="D480" s="107" t="s">
        <v>306</v>
      </c>
      <c r="E480" s="107" t="s">
        <v>78</v>
      </c>
      <c r="F480" s="108">
        <f t="shared" si="88"/>
        <v>673.8</v>
      </c>
      <c r="G480" s="108">
        <f t="shared" si="88"/>
        <v>490.3</v>
      </c>
      <c r="H480" s="108">
        <f t="shared" si="88"/>
        <v>63.4</v>
      </c>
    </row>
    <row r="481" spans="1:8" s="31" customFormat="1" ht="25.5" customHeight="1" x14ac:dyDescent="0.25">
      <c r="A481" s="113" t="s">
        <v>79</v>
      </c>
      <c r="B481" s="107" t="s">
        <v>101</v>
      </c>
      <c r="C481" s="107" t="s">
        <v>60</v>
      </c>
      <c r="D481" s="107" t="s">
        <v>306</v>
      </c>
      <c r="E481" s="107" t="s">
        <v>80</v>
      </c>
      <c r="F481" s="108">
        <f>490.3+183.6-0.1</f>
        <v>673.8</v>
      </c>
      <c r="G481" s="108">
        <v>490.3</v>
      </c>
      <c r="H481" s="108">
        <v>63.4</v>
      </c>
    </row>
    <row r="482" spans="1:8" s="31" customFormat="1" ht="30" hidden="1" customHeight="1" x14ac:dyDescent="0.25">
      <c r="A482" s="113" t="s">
        <v>307</v>
      </c>
      <c r="B482" s="107" t="s">
        <v>101</v>
      </c>
      <c r="C482" s="107" t="s">
        <v>60</v>
      </c>
      <c r="D482" s="107" t="s">
        <v>164</v>
      </c>
      <c r="E482" s="107" t="s">
        <v>58</v>
      </c>
      <c r="F482" s="108">
        <f t="shared" ref="F482:H485" si="89">F483</f>
        <v>0</v>
      </c>
      <c r="G482" s="108">
        <f t="shared" si="89"/>
        <v>0</v>
      </c>
      <c r="H482" s="108">
        <f t="shared" si="89"/>
        <v>0</v>
      </c>
    </row>
    <row r="483" spans="1:8" s="31" customFormat="1" ht="25.5" hidden="1" customHeight="1" x14ac:dyDescent="0.25">
      <c r="A483" s="113" t="s">
        <v>173</v>
      </c>
      <c r="B483" s="107" t="s">
        <v>101</v>
      </c>
      <c r="C483" s="107" t="s">
        <v>60</v>
      </c>
      <c r="D483" s="107" t="s">
        <v>174</v>
      </c>
      <c r="E483" s="107" t="s">
        <v>58</v>
      </c>
      <c r="F483" s="108">
        <f t="shared" si="89"/>
        <v>0</v>
      </c>
      <c r="G483" s="108">
        <f t="shared" si="89"/>
        <v>0</v>
      </c>
      <c r="H483" s="108">
        <f t="shared" si="89"/>
        <v>0</v>
      </c>
    </row>
    <row r="484" spans="1:8" s="31" customFormat="1" ht="16.5" hidden="1" customHeight="1" x14ac:dyDescent="0.25">
      <c r="A484" s="113" t="s">
        <v>134</v>
      </c>
      <c r="B484" s="107" t="s">
        <v>101</v>
      </c>
      <c r="C484" s="107" t="s">
        <v>60</v>
      </c>
      <c r="D484" s="107" t="s">
        <v>175</v>
      </c>
      <c r="E484" s="107" t="s">
        <v>58</v>
      </c>
      <c r="F484" s="108">
        <f t="shared" si="89"/>
        <v>0</v>
      </c>
      <c r="G484" s="108">
        <f t="shared" si="89"/>
        <v>0</v>
      </c>
      <c r="H484" s="108">
        <f t="shared" si="89"/>
        <v>0</v>
      </c>
    </row>
    <row r="485" spans="1:8" s="31" customFormat="1" ht="27" hidden="1" customHeight="1" x14ac:dyDescent="0.25">
      <c r="A485" s="113" t="s">
        <v>77</v>
      </c>
      <c r="B485" s="107" t="s">
        <v>101</v>
      </c>
      <c r="C485" s="107" t="s">
        <v>60</v>
      </c>
      <c r="D485" s="107" t="s">
        <v>175</v>
      </c>
      <c r="E485" s="107" t="s">
        <v>78</v>
      </c>
      <c r="F485" s="108">
        <f t="shared" si="89"/>
        <v>0</v>
      </c>
      <c r="G485" s="108">
        <f t="shared" si="89"/>
        <v>0</v>
      </c>
      <c r="H485" s="108">
        <f t="shared" si="89"/>
        <v>0</v>
      </c>
    </row>
    <row r="486" spans="1:8" s="31" customFormat="1" ht="27" hidden="1" customHeight="1" x14ac:dyDescent="0.25">
      <c r="A486" s="113" t="s">
        <v>79</v>
      </c>
      <c r="B486" s="107" t="s">
        <v>101</v>
      </c>
      <c r="C486" s="107" t="s">
        <v>60</v>
      </c>
      <c r="D486" s="107" t="s">
        <v>175</v>
      </c>
      <c r="E486" s="107" t="s">
        <v>80</v>
      </c>
      <c r="F486" s="108">
        <v>0</v>
      </c>
      <c r="G486" s="108">
        <v>0</v>
      </c>
      <c r="H486" s="108">
        <v>0</v>
      </c>
    </row>
    <row r="487" spans="1:8" ht="30.75" hidden="1" customHeight="1" x14ac:dyDescent="0.25">
      <c r="A487" s="113" t="s">
        <v>289</v>
      </c>
      <c r="B487" s="107" t="s">
        <v>101</v>
      </c>
      <c r="C487" s="107" t="s">
        <v>60</v>
      </c>
      <c r="D487" s="107" t="s">
        <v>290</v>
      </c>
      <c r="E487" s="107" t="s">
        <v>58</v>
      </c>
      <c r="F487" s="108">
        <f t="shared" ref="F487:H489" si="90">F488</f>
        <v>0</v>
      </c>
      <c r="G487" s="108">
        <f t="shared" si="90"/>
        <v>0</v>
      </c>
      <c r="H487" s="108">
        <f t="shared" si="90"/>
        <v>0</v>
      </c>
    </row>
    <row r="488" spans="1:8" ht="29.25" hidden="1" customHeight="1" x14ac:dyDescent="0.25">
      <c r="A488" s="113" t="s">
        <v>291</v>
      </c>
      <c r="B488" s="107" t="s">
        <v>101</v>
      </c>
      <c r="C488" s="107" t="s">
        <v>60</v>
      </c>
      <c r="D488" s="107" t="s">
        <v>292</v>
      </c>
      <c r="E488" s="107" t="s">
        <v>58</v>
      </c>
      <c r="F488" s="108">
        <f t="shared" si="90"/>
        <v>0</v>
      </c>
      <c r="G488" s="108">
        <f t="shared" si="90"/>
        <v>0</v>
      </c>
      <c r="H488" s="108">
        <f t="shared" si="90"/>
        <v>0</v>
      </c>
    </row>
    <row r="489" spans="1:8" ht="15" hidden="1" x14ac:dyDescent="0.25">
      <c r="A489" s="113" t="s">
        <v>81</v>
      </c>
      <c r="B489" s="107" t="s">
        <v>101</v>
      </c>
      <c r="C489" s="107" t="s">
        <v>60</v>
      </c>
      <c r="D489" s="107" t="s">
        <v>292</v>
      </c>
      <c r="E489" s="107" t="s">
        <v>82</v>
      </c>
      <c r="F489" s="108">
        <f t="shared" si="90"/>
        <v>0</v>
      </c>
      <c r="G489" s="108">
        <f t="shared" si="90"/>
        <v>0</v>
      </c>
      <c r="H489" s="108">
        <f t="shared" si="90"/>
        <v>0</v>
      </c>
    </row>
    <row r="490" spans="1:8" ht="27.75" hidden="1" customHeight="1" x14ac:dyDescent="0.25">
      <c r="A490" s="113" t="s">
        <v>268</v>
      </c>
      <c r="B490" s="107" t="s">
        <v>101</v>
      </c>
      <c r="C490" s="107" t="s">
        <v>60</v>
      </c>
      <c r="D490" s="107" t="s">
        <v>292</v>
      </c>
      <c r="E490" s="107" t="s">
        <v>269</v>
      </c>
      <c r="F490" s="108"/>
      <c r="G490" s="108"/>
      <c r="H490" s="108"/>
    </row>
    <row r="491" spans="1:8" ht="19.5" hidden="1" customHeight="1" x14ac:dyDescent="0.25">
      <c r="A491" s="113" t="s">
        <v>120</v>
      </c>
      <c r="B491" s="107" t="s">
        <v>101</v>
      </c>
      <c r="C491" s="107" t="s">
        <v>60</v>
      </c>
      <c r="D491" s="107" t="s">
        <v>168</v>
      </c>
      <c r="E491" s="107" t="s">
        <v>58</v>
      </c>
      <c r="F491" s="108">
        <f t="shared" ref="F491:H492" si="91">F492</f>
        <v>0</v>
      </c>
      <c r="G491" s="108">
        <f t="shared" si="91"/>
        <v>0</v>
      </c>
      <c r="H491" s="108">
        <f t="shared" si="91"/>
        <v>0</v>
      </c>
    </row>
    <row r="492" spans="1:8" ht="18" hidden="1" customHeight="1" x14ac:dyDescent="0.25">
      <c r="A492" s="113" t="s">
        <v>169</v>
      </c>
      <c r="B492" s="107" t="s">
        <v>101</v>
      </c>
      <c r="C492" s="107" t="s">
        <v>60</v>
      </c>
      <c r="D492" s="107" t="s">
        <v>170</v>
      </c>
      <c r="E492" s="107" t="s">
        <v>58</v>
      </c>
      <c r="F492" s="108">
        <f t="shared" si="91"/>
        <v>0</v>
      </c>
      <c r="G492" s="108">
        <f t="shared" si="91"/>
        <v>0</v>
      </c>
      <c r="H492" s="108">
        <f t="shared" si="91"/>
        <v>0</v>
      </c>
    </row>
    <row r="493" spans="1:8" ht="27.75" hidden="1" customHeight="1" x14ac:dyDescent="0.25">
      <c r="A493" s="113" t="s">
        <v>79</v>
      </c>
      <c r="B493" s="107" t="s">
        <v>101</v>
      </c>
      <c r="C493" s="107" t="s">
        <v>60</v>
      </c>
      <c r="D493" s="107" t="s">
        <v>170</v>
      </c>
      <c r="E493" s="107" t="s">
        <v>80</v>
      </c>
      <c r="F493" s="108">
        <v>0</v>
      </c>
      <c r="G493" s="108">
        <v>0</v>
      </c>
      <c r="H493" s="108">
        <v>0</v>
      </c>
    </row>
    <row r="494" spans="1:8" ht="42" hidden="1" customHeight="1" x14ac:dyDescent="0.25">
      <c r="A494" s="113" t="s">
        <v>642</v>
      </c>
      <c r="B494" s="107" t="s">
        <v>101</v>
      </c>
      <c r="C494" s="107" t="s">
        <v>60</v>
      </c>
      <c r="D494" s="107" t="s">
        <v>657</v>
      </c>
      <c r="E494" s="107" t="s">
        <v>58</v>
      </c>
      <c r="F494" s="108">
        <f>F495</f>
        <v>0</v>
      </c>
      <c r="G494" s="108">
        <v>0</v>
      </c>
      <c r="H494" s="108">
        <v>0</v>
      </c>
    </row>
    <row r="495" spans="1:8" ht="27.75" hidden="1" customHeight="1" x14ac:dyDescent="0.25">
      <c r="A495" s="113" t="s">
        <v>77</v>
      </c>
      <c r="B495" s="107" t="s">
        <v>101</v>
      </c>
      <c r="C495" s="107" t="s">
        <v>60</v>
      </c>
      <c r="D495" s="107" t="s">
        <v>657</v>
      </c>
      <c r="E495" s="107" t="s">
        <v>78</v>
      </c>
      <c r="F495" s="108">
        <f>F496</f>
        <v>0</v>
      </c>
      <c r="G495" s="108">
        <v>0</v>
      </c>
      <c r="H495" s="108">
        <v>0</v>
      </c>
    </row>
    <row r="496" spans="1:8" ht="27.75" hidden="1" customHeight="1" x14ac:dyDescent="0.25">
      <c r="A496" s="113" t="s">
        <v>79</v>
      </c>
      <c r="B496" s="107" t="s">
        <v>101</v>
      </c>
      <c r="C496" s="107" t="s">
        <v>60</v>
      </c>
      <c r="D496" s="107" t="s">
        <v>657</v>
      </c>
      <c r="E496" s="107" t="s">
        <v>80</v>
      </c>
      <c r="F496" s="108"/>
      <c r="G496" s="108"/>
      <c r="H496" s="108"/>
    </row>
    <row r="497" spans="1:8" ht="39.75" customHeight="1" x14ac:dyDescent="0.25">
      <c r="A497" s="113" t="s">
        <v>750</v>
      </c>
      <c r="B497" s="107" t="s">
        <v>101</v>
      </c>
      <c r="C497" s="107" t="s">
        <v>60</v>
      </c>
      <c r="D497" s="107" t="s">
        <v>164</v>
      </c>
      <c r="E497" s="107" t="s">
        <v>58</v>
      </c>
      <c r="F497" s="108">
        <f>F498</f>
        <v>614.70000000000005</v>
      </c>
      <c r="G497" s="108">
        <f t="shared" ref="G497:H498" si="92">G498</f>
        <v>614.70000000000005</v>
      </c>
      <c r="H497" s="108">
        <f t="shared" si="92"/>
        <v>0</v>
      </c>
    </row>
    <row r="498" spans="1:8" ht="27.75" customHeight="1" x14ac:dyDescent="0.25">
      <c r="A498" s="113" t="s">
        <v>173</v>
      </c>
      <c r="B498" s="107" t="s">
        <v>101</v>
      </c>
      <c r="C498" s="107" t="s">
        <v>60</v>
      </c>
      <c r="D498" s="107" t="s">
        <v>174</v>
      </c>
      <c r="E498" s="107" t="s">
        <v>58</v>
      </c>
      <c r="F498" s="108">
        <f>F499</f>
        <v>614.70000000000005</v>
      </c>
      <c r="G498" s="108">
        <f t="shared" si="92"/>
        <v>614.70000000000005</v>
      </c>
      <c r="H498" s="108">
        <f t="shared" si="92"/>
        <v>0</v>
      </c>
    </row>
    <row r="499" spans="1:8" ht="21" customHeight="1" x14ac:dyDescent="0.25">
      <c r="A499" s="113" t="s">
        <v>134</v>
      </c>
      <c r="B499" s="107" t="s">
        <v>101</v>
      </c>
      <c r="C499" s="107" t="s">
        <v>60</v>
      </c>
      <c r="D499" s="107" t="s">
        <v>175</v>
      </c>
      <c r="E499" s="107" t="s">
        <v>58</v>
      </c>
      <c r="F499" s="108">
        <f>F500+F502</f>
        <v>614.70000000000005</v>
      </c>
      <c r="G499" s="108">
        <f t="shared" ref="G499:H499" si="93">G500+G502</f>
        <v>614.70000000000005</v>
      </c>
      <c r="H499" s="108">
        <f t="shared" si="93"/>
        <v>0</v>
      </c>
    </row>
    <row r="500" spans="1:8" ht="27.75" customHeight="1" x14ac:dyDescent="0.25">
      <c r="A500" s="113" t="s">
        <v>77</v>
      </c>
      <c r="B500" s="107" t="s">
        <v>101</v>
      </c>
      <c r="C500" s="107" t="s">
        <v>60</v>
      </c>
      <c r="D500" s="107" t="s">
        <v>175</v>
      </c>
      <c r="E500" s="107" t="s">
        <v>78</v>
      </c>
      <c r="F500" s="108">
        <f>F501</f>
        <v>396</v>
      </c>
      <c r="G500" s="108">
        <f t="shared" ref="G500:H500" si="94">G501</f>
        <v>396</v>
      </c>
      <c r="H500" s="108">
        <f t="shared" si="94"/>
        <v>0</v>
      </c>
    </row>
    <row r="501" spans="1:8" ht="27.75" customHeight="1" x14ac:dyDescent="0.25">
      <c r="A501" s="113" t="s">
        <v>79</v>
      </c>
      <c r="B501" s="107" t="s">
        <v>101</v>
      </c>
      <c r="C501" s="107" t="s">
        <v>60</v>
      </c>
      <c r="D501" s="107" t="s">
        <v>175</v>
      </c>
      <c r="E501" s="107" t="s">
        <v>80</v>
      </c>
      <c r="F501" s="108">
        <v>396</v>
      </c>
      <c r="G501" s="108">
        <v>396</v>
      </c>
      <c r="H501" s="108">
        <v>0</v>
      </c>
    </row>
    <row r="502" spans="1:8" ht="24.75" customHeight="1" x14ac:dyDescent="0.25">
      <c r="A502" s="113" t="s">
        <v>81</v>
      </c>
      <c r="B502" s="107" t="s">
        <v>101</v>
      </c>
      <c r="C502" s="107" t="s">
        <v>60</v>
      </c>
      <c r="D502" s="107" t="s">
        <v>175</v>
      </c>
      <c r="E502" s="107" t="s">
        <v>82</v>
      </c>
      <c r="F502" s="108">
        <f>F504</f>
        <v>218.7</v>
      </c>
      <c r="G502" s="108">
        <f t="shared" ref="G502:H502" si="95">G504</f>
        <v>218.7</v>
      </c>
      <c r="H502" s="108">
        <f t="shared" si="95"/>
        <v>0</v>
      </c>
    </row>
    <row r="503" spans="1:8" ht="39.75" hidden="1" customHeight="1" x14ac:dyDescent="0.25">
      <c r="A503" s="123"/>
      <c r="B503" s="107"/>
      <c r="C503" s="107"/>
      <c r="D503" s="107"/>
      <c r="E503" s="107"/>
      <c r="F503" s="108"/>
      <c r="G503" s="108"/>
      <c r="H503" s="108"/>
    </row>
    <row r="504" spans="1:8" ht="57" customHeight="1" x14ac:dyDescent="0.25">
      <c r="A504" s="123" t="s">
        <v>658</v>
      </c>
      <c r="B504" s="107" t="s">
        <v>101</v>
      </c>
      <c r="C504" s="107" t="s">
        <v>60</v>
      </c>
      <c r="D504" s="107" t="s">
        <v>175</v>
      </c>
      <c r="E504" s="107" t="s">
        <v>269</v>
      </c>
      <c r="F504" s="108">
        <v>218.7</v>
      </c>
      <c r="G504" s="108">
        <v>218.7</v>
      </c>
      <c r="H504" s="108">
        <v>0</v>
      </c>
    </row>
    <row r="505" spans="1:8" ht="33.75" customHeight="1" x14ac:dyDescent="0.25">
      <c r="A505" s="113" t="s">
        <v>778</v>
      </c>
      <c r="B505" s="107" t="s">
        <v>101</v>
      </c>
      <c r="C505" s="107" t="s">
        <v>60</v>
      </c>
      <c r="D505" s="107" t="s">
        <v>757</v>
      </c>
      <c r="E505" s="107" t="s">
        <v>58</v>
      </c>
      <c r="F505" s="108">
        <v>0</v>
      </c>
      <c r="G505" s="108">
        <v>0</v>
      </c>
      <c r="H505" s="108">
        <f>H506</f>
        <v>116.1</v>
      </c>
    </row>
    <row r="506" spans="1:8" ht="22.5" customHeight="1" x14ac:dyDescent="0.25">
      <c r="A506" s="113" t="s">
        <v>134</v>
      </c>
      <c r="B506" s="107" t="s">
        <v>101</v>
      </c>
      <c r="C506" s="107" t="s">
        <v>60</v>
      </c>
      <c r="D506" s="107" t="s">
        <v>758</v>
      </c>
      <c r="E506" s="107" t="s">
        <v>58</v>
      </c>
      <c r="F506" s="108">
        <v>0</v>
      </c>
      <c r="G506" s="108">
        <v>0</v>
      </c>
      <c r="H506" s="108">
        <f>H507</f>
        <v>116.1</v>
      </c>
    </row>
    <row r="507" spans="1:8" ht="22.5" customHeight="1" x14ac:dyDescent="0.25">
      <c r="A507" s="113" t="s">
        <v>81</v>
      </c>
      <c r="B507" s="107" t="s">
        <v>101</v>
      </c>
      <c r="C507" s="107" t="s">
        <v>60</v>
      </c>
      <c r="D507" s="107" t="s">
        <v>758</v>
      </c>
      <c r="E507" s="107" t="s">
        <v>82</v>
      </c>
      <c r="F507" s="108">
        <v>0</v>
      </c>
      <c r="G507" s="108">
        <v>0</v>
      </c>
      <c r="H507" s="108">
        <f>H508</f>
        <v>116.1</v>
      </c>
    </row>
    <row r="508" spans="1:8" ht="57" customHeight="1" x14ac:dyDescent="0.25">
      <c r="A508" s="123" t="s">
        <v>658</v>
      </c>
      <c r="B508" s="107" t="s">
        <v>101</v>
      </c>
      <c r="C508" s="107" t="s">
        <v>60</v>
      </c>
      <c r="D508" s="107" t="s">
        <v>758</v>
      </c>
      <c r="E508" s="107" t="s">
        <v>269</v>
      </c>
      <c r="F508" s="108">
        <v>0</v>
      </c>
      <c r="G508" s="108">
        <v>0</v>
      </c>
      <c r="H508" s="108">
        <v>116.1</v>
      </c>
    </row>
    <row r="509" spans="1:8" ht="54.75" customHeight="1" x14ac:dyDescent="0.25">
      <c r="A509" s="113" t="s">
        <v>697</v>
      </c>
      <c r="B509" s="107" t="s">
        <v>101</v>
      </c>
      <c r="C509" s="107" t="s">
        <v>60</v>
      </c>
      <c r="D509" s="107" t="s">
        <v>177</v>
      </c>
      <c r="E509" s="107" t="s">
        <v>58</v>
      </c>
      <c r="F509" s="108">
        <f>F510+F515</f>
        <v>3156.1</v>
      </c>
      <c r="G509" s="108">
        <f>G510</f>
        <v>116.1</v>
      </c>
      <c r="H509" s="108">
        <f>H510</f>
        <v>0</v>
      </c>
    </row>
    <row r="510" spans="1:8" ht="18" customHeight="1" x14ac:dyDescent="0.25">
      <c r="A510" s="113" t="s">
        <v>134</v>
      </c>
      <c r="B510" s="107" t="s">
        <v>101</v>
      </c>
      <c r="C510" s="107" t="s">
        <v>60</v>
      </c>
      <c r="D510" s="107" t="s">
        <v>308</v>
      </c>
      <c r="E510" s="107" t="s">
        <v>58</v>
      </c>
      <c r="F510" s="108">
        <f>F511+F513</f>
        <v>116.1</v>
      </c>
      <c r="G510" s="108">
        <f>G511+G513</f>
        <v>116.1</v>
      </c>
      <c r="H510" s="108">
        <f>H511+H513</f>
        <v>0</v>
      </c>
    </row>
    <row r="511" spans="1:8" ht="27.75" customHeight="1" x14ac:dyDescent="0.25">
      <c r="A511" s="113" t="s">
        <v>77</v>
      </c>
      <c r="B511" s="107" t="s">
        <v>101</v>
      </c>
      <c r="C511" s="107" t="s">
        <v>60</v>
      </c>
      <c r="D511" s="107" t="s">
        <v>308</v>
      </c>
      <c r="E511" s="107" t="s">
        <v>78</v>
      </c>
      <c r="F511" s="108">
        <f>F512</f>
        <v>116.1</v>
      </c>
      <c r="G511" s="108">
        <f>G512</f>
        <v>116.1</v>
      </c>
      <c r="H511" s="108">
        <f>H512</f>
        <v>0</v>
      </c>
    </row>
    <row r="512" spans="1:8" ht="27.75" customHeight="1" x14ac:dyDescent="0.25">
      <c r="A512" s="113" t="s">
        <v>79</v>
      </c>
      <c r="B512" s="107" t="s">
        <v>101</v>
      </c>
      <c r="C512" s="107" t="s">
        <v>60</v>
      </c>
      <c r="D512" s="107" t="s">
        <v>308</v>
      </c>
      <c r="E512" s="107" t="s">
        <v>80</v>
      </c>
      <c r="F512" s="108">
        <v>116.1</v>
      </c>
      <c r="G512" s="108">
        <v>116.1</v>
      </c>
      <c r="H512" s="108">
        <v>0</v>
      </c>
    </row>
    <row r="513" spans="1:8" ht="39.75" hidden="1" customHeight="1" x14ac:dyDescent="0.25">
      <c r="A513" s="113" t="s">
        <v>179</v>
      </c>
      <c r="B513" s="107" t="s">
        <v>101</v>
      </c>
      <c r="C513" s="107" t="s">
        <v>60</v>
      </c>
      <c r="D513" s="107" t="s">
        <v>308</v>
      </c>
      <c r="E513" s="107" t="s">
        <v>180</v>
      </c>
      <c r="F513" s="108">
        <f>F514</f>
        <v>0</v>
      </c>
      <c r="G513" s="108">
        <f>G514</f>
        <v>0</v>
      </c>
      <c r="H513" s="108">
        <f>H514</f>
        <v>0</v>
      </c>
    </row>
    <row r="514" spans="1:8" ht="21" hidden="1" customHeight="1" x14ac:dyDescent="0.25">
      <c r="A514" s="113" t="s">
        <v>181</v>
      </c>
      <c r="B514" s="107" t="s">
        <v>101</v>
      </c>
      <c r="C514" s="107" t="s">
        <v>60</v>
      </c>
      <c r="D514" s="107" t="s">
        <v>308</v>
      </c>
      <c r="E514" s="107" t="s">
        <v>182</v>
      </c>
      <c r="F514" s="108"/>
      <c r="G514" s="108"/>
      <c r="H514" s="108"/>
    </row>
    <row r="515" spans="1:8" ht="43.5" customHeight="1" x14ac:dyDescent="0.25">
      <c r="A515" s="113" t="s">
        <v>810</v>
      </c>
      <c r="B515" s="107" t="s">
        <v>101</v>
      </c>
      <c r="C515" s="107" t="s">
        <v>60</v>
      </c>
      <c r="D515" s="107" t="s">
        <v>809</v>
      </c>
      <c r="E515" s="107" t="s">
        <v>58</v>
      </c>
      <c r="F515" s="108">
        <f>F516</f>
        <v>3040</v>
      </c>
      <c r="G515" s="108">
        <v>0</v>
      </c>
      <c r="H515" s="108">
        <v>0</v>
      </c>
    </row>
    <row r="516" spans="1:8" ht="26.25" customHeight="1" x14ac:dyDescent="0.25">
      <c r="A516" s="113" t="s">
        <v>77</v>
      </c>
      <c r="B516" s="107" t="s">
        <v>101</v>
      </c>
      <c r="C516" s="107" t="s">
        <v>60</v>
      </c>
      <c r="D516" s="107" t="s">
        <v>809</v>
      </c>
      <c r="E516" s="107" t="s">
        <v>78</v>
      </c>
      <c r="F516" s="108">
        <f>F517</f>
        <v>3040</v>
      </c>
      <c r="G516" s="108">
        <v>0</v>
      </c>
      <c r="H516" s="108">
        <v>0</v>
      </c>
    </row>
    <row r="517" spans="1:8" ht="30.75" customHeight="1" x14ac:dyDescent="0.25">
      <c r="A517" s="113" t="s">
        <v>79</v>
      </c>
      <c r="B517" s="107" t="s">
        <v>101</v>
      </c>
      <c r="C517" s="107" t="s">
        <v>60</v>
      </c>
      <c r="D517" s="107" t="s">
        <v>809</v>
      </c>
      <c r="E517" s="107" t="s">
        <v>80</v>
      </c>
      <c r="F517" s="108">
        <v>3040</v>
      </c>
      <c r="G517" s="108">
        <v>0</v>
      </c>
      <c r="H517" s="108">
        <v>0</v>
      </c>
    </row>
    <row r="518" spans="1:8" s="31" customFormat="1" ht="18" customHeight="1" x14ac:dyDescent="0.25">
      <c r="A518" s="113" t="s">
        <v>309</v>
      </c>
      <c r="B518" s="107" t="s">
        <v>101</v>
      </c>
      <c r="C518" s="107" t="s">
        <v>196</v>
      </c>
      <c r="D518" s="107" t="s">
        <v>57</v>
      </c>
      <c r="E518" s="107" t="s">
        <v>58</v>
      </c>
      <c r="F518" s="108">
        <f>F519+F548+F563</f>
        <v>3034.9</v>
      </c>
      <c r="G518" s="108">
        <f>G519+G548</f>
        <v>2170</v>
      </c>
      <c r="H518" s="108">
        <f>H519+H548</f>
        <v>730</v>
      </c>
    </row>
    <row r="519" spans="1:8" s="31" customFormat="1" ht="39" x14ac:dyDescent="0.25">
      <c r="A519" s="113" t="s">
        <v>759</v>
      </c>
      <c r="B519" s="107" t="s">
        <v>101</v>
      </c>
      <c r="C519" s="107" t="s">
        <v>196</v>
      </c>
      <c r="D519" s="107" t="s">
        <v>310</v>
      </c>
      <c r="E519" s="107" t="s">
        <v>58</v>
      </c>
      <c r="F519" s="108">
        <f>F520+F524+F528+F532+F536+F544</f>
        <v>2324.8000000000002</v>
      </c>
      <c r="G519" s="108">
        <f>G520+G524+G528+G532+G536+G544</f>
        <v>2170</v>
      </c>
      <c r="H519" s="108">
        <f>H520+H524+H528+H532+H536+H544</f>
        <v>730</v>
      </c>
    </row>
    <row r="520" spans="1:8" s="31" customFormat="1" ht="51.75" x14ac:dyDescent="0.25">
      <c r="A520" s="113" t="s">
        <v>311</v>
      </c>
      <c r="B520" s="107" t="s">
        <v>101</v>
      </c>
      <c r="C520" s="107" t="s">
        <v>196</v>
      </c>
      <c r="D520" s="107" t="s">
        <v>312</v>
      </c>
      <c r="E520" s="107" t="s">
        <v>58</v>
      </c>
      <c r="F520" s="108">
        <f t="shared" ref="F520:H522" si="96">F521</f>
        <v>200</v>
      </c>
      <c r="G520" s="108">
        <f t="shared" si="96"/>
        <v>200</v>
      </c>
      <c r="H520" s="108">
        <f t="shared" si="96"/>
        <v>100</v>
      </c>
    </row>
    <row r="521" spans="1:8" s="31" customFormat="1" ht="15" x14ac:dyDescent="0.25">
      <c r="A521" s="113" t="s">
        <v>134</v>
      </c>
      <c r="B521" s="107" t="s">
        <v>101</v>
      </c>
      <c r="C521" s="107" t="s">
        <v>196</v>
      </c>
      <c r="D521" s="107" t="s">
        <v>313</v>
      </c>
      <c r="E521" s="107" t="s">
        <v>58</v>
      </c>
      <c r="F521" s="108">
        <f t="shared" si="96"/>
        <v>200</v>
      </c>
      <c r="G521" s="108">
        <f t="shared" si="96"/>
        <v>200</v>
      </c>
      <c r="H521" s="108">
        <f t="shared" si="96"/>
        <v>100</v>
      </c>
    </row>
    <row r="522" spans="1:8" s="31" customFormat="1" ht="26.25" x14ac:dyDescent="0.25">
      <c r="A522" s="113" t="s">
        <v>77</v>
      </c>
      <c r="B522" s="107" t="s">
        <v>101</v>
      </c>
      <c r="C522" s="107" t="s">
        <v>196</v>
      </c>
      <c r="D522" s="107" t="s">
        <v>313</v>
      </c>
      <c r="E522" s="107" t="s">
        <v>78</v>
      </c>
      <c r="F522" s="108">
        <f t="shared" si="96"/>
        <v>200</v>
      </c>
      <c r="G522" s="108">
        <f t="shared" si="96"/>
        <v>200</v>
      </c>
      <c r="H522" s="108">
        <f t="shared" si="96"/>
        <v>100</v>
      </c>
    </row>
    <row r="523" spans="1:8" s="32" customFormat="1" ht="30" customHeight="1" x14ac:dyDescent="0.25">
      <c r="A523" s="113" t="s">
        <v>79</v>
      </c>
      <c r="B523" s="107" t="s">
        <v>101</v>
      </c>
      <c r="C523" s="107" t="s">
        <v>196</v>
      </c>
      <c r="D523" s="107" t="s">
        <v>313</v>
      </c>
      <c r="E523" s="107" t="s">
        <v>80</v>
      </c>
      <c r="F523" s="108">
        <v>200</v>
      </c>
      <c r="G523" s="108">
        <v>200</v>
      </c>
      <c r="H523" s="108">
        <v>100</v>
      </c>
    </row>
    <row r="524" spans="1:8" s="32" customFormat="1" ht="69.75" customHeight="1" x14ac:dyDescent="0.25">
      <c r="A524" s="113" t="s">
        <v>314</v>
      </c>
      <c r="B524" s="107" t="s">
        <v>101</v>
      </c>
      <c r="C524" s="107" t="s">
        <v>196</v>
      </c>
      <c r="D524" s="107" t="s">
        <v>315</v>
      </c>
      <c r="E524" s="107" t="s">
        <v>58</v>
      </c>
      <c r="F524" s="108">
        <f t="shared" ref="F524:H526" si="97">F525</f>
        <v>529.4</v>
      </c>
      <c r="G524" s="108">
        <f t="shared" si="97"/>
        <v>520</v>
      </c>
      <c r="H524" s="108">
        <f t="shared" si="97"/>
        <v>300</v>
      </c>
    </row>
    <row r="525" spans="1:8" s="32" customFormat="1" ht="17.25" customHeight="1" x14ac:dyDescent="0.25">
      <c r="A525" s="113" t="s">
        <v>134</v>
      </c>
      <c r="B525" s="107" t="s">
        <v>101</v>
      </c>
      <c r="C525" s="107" t="s">
        <v>196</v>
      </c>
      <c r="D525" s="107" t="s">
        <v>316</v>
      </c>
      <c r="E525" s="107" t="s">
        <v>58</v>
      </c>
      <c r="F525" s="108">
        <f t="shared" si="97"/>
        <v>529.4</v>
      </c>
      <c r="G525" s="108">
        <f t="shared" si="97"/>
        <v>520</v>
      </c>
      <c r="H525" s="108">
        <f t="shared" si="97"/>
        <v>300</v>
      </c>
    </row>
    <row r="526" spans="1:8" s="32" customFormat="1" ht="26.25" x14ac:dyDescent="0.25">
      <c r="A526" s="113" t="s">
        <v>77</v>
      </c>
      <c r="B526" s="107" t="s">
        <v>101</v>
      </c>
      <c r="C526" s="107" t="s">
        <v>196</v>
      </c>
      <c r="D526" s="107" t="s">
        <v>316</v>
      </c>
      <c r="E526" s="107" t="s">
        <v>78</v>
      </c>
      <c r="F526" s="108">
        <f t="shared" si="97"/>
        <v>529.4</v>
      </c>
      <c r="G526" s="108">
        <f t="shared" si="97"/>
        <v>520</v>
      </c>
      <c r="H526" s="108">
        <f t="shared" si="97"/>
        <v>300</v>
      </c>
    </row>
    <row r="527" spans="1:8" s="32" customFormat="1" ht="39" x14ac:dyDescent="0.25">
      <c r="A527" s="113" t="s">
        <v>79</v>
      </c>
      <c r="B527" s="107" t="s">
        <v>101</v>
      </c>
      <c r="C527" s="107" t="s">
        <v>196</v>
      </c>
      <c r="D527" s="107" t="s">
        <v>316</v>
      </c>
      <c r="E527" s="107" t="s">
        <v>80</v>
      </c>
      <c r="F527" s="108">
        <v>529.4</v>
      </c>
      <c r="G527" s="108">
        <v>520</v>
      </c>
      <c r="H527" s="108">
        <v>300</v>
      </c>
    </row>
    <row r="528" spans="1:8" s="32" customFormat="1" ht="26.25" x14ac:dyDescent="0.25">
      <c r="A528" s="113" t="s">
        <v>781</v>
      </c>
      <c r="B528" s="107" t="s">
        <v>101</v>
      </c>
      <c r="C528" s="107" t="s">
        <v>196</v>
      </c>
      <c r="D528" s="107" t="s">
        <v>317</v>
      </c>
      <c r="E528" s="107" t="s">
        <v>58</v>
      </c>
      <c r="F528" s="108">
        <f t="shared" ref="F528:H530" si="98">F529</f>
        <v>880</v>
      </c>
      <c r="G528" s="108">
        <f t="shared" si="98"/>
        <v>880</v>
      </c>
      <c r="H528" s="108">
        <f t="shared" si="98"/>
        <v>280</v>
      </c>
    </row>
    <row r="529" spans="1:8" s="32" customFormat="1" ht="15" x14ac:dyDescent="0.25">
      <c r="A529" s="113" t="s">
        <v>134</v>
      </c>
      <c r="B529" s="107" t="s">
        <v>101</v>
      </c>
      <c r="C529" s="107" t="s">
        <v>196</v>
      </c>
      <c r="D529" s="107" t="s">
        <v>318</v>
      </c>
      <c r="E529" s="107" t="s">
        <v>58</v>
      </c>
      <c r="F529" s="108">
        <f t="shared" si="98"/>
        <v>880</v>
      </c>
      <c r="G529" s="108">
        <f t="shared" si="98"/>
        <v>880</v>
      </c>
      <c r="H529" s="108">
        <f t="shared" si="98"/>
        <v>280</v>
      </c>
    </row>
    <row r="530" spans="1:8" s="32" customFormat="1" ht="26.25" x14ac:dyDescent="0.25">
      <c r="A530" s="113" t="s">
        <v>77</v>
      </c>
      <c r="B530" s="107" t="s">
        <v>101</v>
      </c>
      <c r="C530" s="107" t="s">
        <v>196</v>
      </c>
      <c r="D530" s="107" t="s">
        <v>318</v>
      </c>
      <c r="E530" s="107" t="s">
        <v>78</v>
      </c>
      <c r="F530" s="108">
        <f t="shared" si="98"/>
        <v>880</v>
      </c>
      <c r="G530" s="108">
        <f t="shared" si="98"/>
        <v>880</v>
      </c>
      <c r="H530" s="108">
        <f t="shared" si="98"/>
        <v>280</v>
      </c>
    </row>
    <row r="531" spans="1:8" s="32" customFormat="1" ht="32.25" customHeight="1" x14ac:dyDescent="0.25">
      <c r="A531" s="113" t="s">
        <v>79</v>
      </c>
      <c r="B531" s="107" t="s">
        <v>101</v>
      </c>
      <c r="C531" s="107" t="s">
        <v>196</v>
      </c>
      <c r="D531" s="107" t="s">
        <v>318</v>
      </c>
      <c r="E531" s="107" t="s">
        <v>80</v>
      </c>
      <c r="F531" s="108">
        <v>880</v>
      </c>
      <c r="G531" s="108">
        <v>880</v>
      </c>
      <c r="H531" s="108">
        <v>280</v>
      </c>
    </row>
    <row r="532" spans="1:8" s="32" customFormat="1" ht="39" x14ac:dyDescent="0.25">
      <c r="A532" s="113" t="s">
        <v>319</v>
      </c>
      <c r="B532" s="107" t="s">
        <v>101</v>
      </c>
      <c r="C532" s="107" t="s">
        <v>196</v>
      </c>
      <c r="D532" s="107" t="s">
        <v>320</v>
      </c>
      <c r="E532" s="107" t="s">
        <v>58</v>
      </c>
      <c r="F532" s="108">
        <f t="shared" ref="F532:H534" si="99">F533</f>
        <v>665.4</v>
      </c>
      <c r="G532" s="108">
        <f t="shared" si="99"/>
        <v>520</v>
      </c>
      <c r="H532" s="108">
        <f t="shared" si="99"/>
        <v>0</v>
      </c>
    </row>
    <row r="533" spans="1:8" s="32" customFormat="1" ht="15" x14ac:dyDescent="0.25">
      <c r="A533" s="113" t="s">
        <v>134</v>
      </c>
      <c r="B533" s="107" t="s">
        <v>101</v>
      </c>
      <c r="C533" s="107" t="s">
        <v>196</v>
      </c>
      <c r="D533" s="107" t="s">
        <v>321</v>
      </c>
      <c r="E533" s="107" t="s">
        <v>58</v>
      </c>
      <c r="F533" s="108">
        <f t="shared" si="99"/>
        <v>665.4</v>
      </c>
      <c r="G533" s="108">
        <f t="shared" si="99"/>
        <v>520</v>
      </c>
      <c r="H533" s="108">
        <f t="shared" si="99"/>
        <v>0</v>
      </c>
    </row>
    <row r="534" spans="1:8" s="32" customFormat="1" ht="26.25" x14ac:dyDescent="0.25">
      <c r="A534" s="113" t="s">
        <v>77</v>
      </c>
      <c r="B534" s="107" t="s">
        <v>101</v>
      </c>
      <c r="C534" s="107" t="s">
        <v>196</v>
      </c>
      <c r="D534" s="107" t="s">
        <v>321</v>
      </c>
      <c r="E534" s="107" t="s">
        <v>78</v>
      </c>
      <c r="F534" s="108">
        <f t="shared" si="99"/>
        <v>665.4</v>
      </c>
      <c r="G534" s="108">
        <f t="shared" si="99"/>
        <v>520</v>
      </c>
      <c r="H534" s="108">
        <f t="shared" si="99"/>
        <v>0</v>
      </c>
    </row>
    <row r="535" spans="1:8" s="32" customFormat="1" ht="32.25" customHeight="1" x14ac:dyDescent="0.25">
      <c r="A535" s="113" t="s">
        <v>79</v>
      </c>
      <c r="B535" s="107" t="s">
        <v>101</v>
      </c>
      <c r="C535" s="107" t="s">
        <v>196</v>
      </c>
      <c r="D535" s="107" t="s">
        <v>321</v>
      </c>
      <c r="E535" s="107" t="s">
        <v>80</v>
      </c>
      <c r="F535" s="108">
        <f>520+56+89.4</f>
        <v>665.4</v>
      </c>
      <c r="G535" s="108">
        <v>520</v>
      </c>
      <c r="H535" s="108">
        <v>0</v>
      </c>
    </row>
    <row r="536" spans="1:8" s="32" customFormat="1" ht="26.25" x14ac:dyDescent="0.25">
      <c r="A536" s="113" t="s">
        <v>760</v>
      </c>
      <c r="B536" s="107" t="s">
        <v>101</v>
      </c>
      <c r="C536" s="107" t="s">
        <v>196</v>
      </c>
      <c r="D536" s="107" t="s">
        <v>322</v>
      </c>
      <c r="E536" s="107" t="s">
        <v>58</v>
      </c>
      <c r="F536" s="108">
        <f t="shared" ref="F536:H538" si="100">F537</f>
        <v>50</v>
      </c>
      <c r="G536" s="108">
        <f t="shared" si="100"/>
        <v>50</v>
      </c>
      <c r="H536" s="108">
        <f t="shared" si="100"/>
        <v>50</v>
      </c>
    </row>
    <row r="537" spans="1:8" s="32" customFormat="1" ht="15" x14ac:dyDescent="0.25">
      <c r="A537" s="113" t="s">
        <v>134</v>
      </c>
      <c r="B537" s="107" t="s">
        <v>101</v>
      </c>
      <c r="C537" s="107" t="s">
        <v>196</v>
      </c>
      <c r="D537" s="107" t="s">
        <v>323</v>
      </c>
      <c r="E537" s="107" t="s">
        <v>58</v>
      </c>
      <c r="F537" s="108">
        <f t="shared" si="100"/>
        <v>50</v>
      </c>
      <c r="G537" s="108">
        <f t="shared" si="100"/>
        <v>50</v>
      </c>
      <c r="H537" s="108">
        <f t="shared" si="100"/>
        <v>50</v>
      </c>
    </row>
    <row r="538" spans="1:8" s="32" customFormat="1" ht="26.25" x14ac:dyDescent="0.25">
      <c r="A538" s="113" t="s">
        <v>77</v>
      </c>
      <c r="B538" s="107" t="s">
        <v>101</v>
      </c>
      <c r="C538" s="107" t="s">
        <v>196</v>
      </c>
      <c r="D538" s="107" t="s">
        <v>323</v>
      </c>
      <c r="E538" s="107" t="s">
        <v>78</v>
      </c>
      <c r="F538" s="108">
        <f t="shared" si="100"/>
        <v>50</v>
      </c>
      <c r="G538" s="108">
        <f t="shared" si="100"/>
        <v>50</v>
      </c>
      <c r="H538" s="108">
        <f t="shared" si="100"/>
        <v>50</v>
      </c>
    </row>
    <row r="539" spans="1:8" s="32" customFormat="1" ht="30.75" customHeight="1" x14ac:dyDescent="0.25">
      <c r="A539" s="113" t="s">
        <v>79</v>
      </c>
      <c r="B539" s="107" t="s">
        <v>101</v>
      </c>
      <c r="C539" s="107" t="s">
        <v>196</v>
      </c>
      <c r="D539" s="107" t="s">
        <v>323</v>
      </c>
      <c r="E539" s="107" t="s">
        <v>80</v>
      </c>
      <c r="F539" s="108">
        <v>50</v>
      </c>
      <c r="G539" s="108">
        <v>50</v>
      </c>
      <c r="H539" s="108">
        <v>50</v>
      </c>
    </row>
    <row r="540" spans="1:8" s="32" customFormat="1" ht="26.25" hidden="1" x14ac:dyDescent="0.25">
      <c r="A540" s="113" t="s">
        <v>324</v>
      </c>
      <c r="B540" s="107" t="s">
        <v>101</v>
      </c>
      <c r="C540" s="107" t="s">
        <v>196</v>
      </c>
      <c r="D540" s="107" t="s">
        <v>325</v>
      </c>
      <c r="E540" s="107" t="s">
        <v>58</v>
      </c>
      <c r="F540" s="108">
        <f>F542</f>
        <v>0</v>
      </c>
      <c r="G540" s="108">
        <f>G542</f>
        <v>0</v>
      </c>
      <c r="H540" s="108">
        <f>H542</f>
        <v>0</v>
      </c>
    </row>
    <row r="541" spans="1:8" s="32" customFormat="1" ht="15" hidden="1" x14ac:dyDescent="0.25">
      <c r="A541" s="113" t="s">
        <v>134</v>
      </c>
      <c r="B541" s="107" t="s">
        <v>101</v>
      </c>
      <c r="C541" s="107" t="s">
        <v>196</v>
      </c>
      <c r="D541" s="107" t="s">
        <v>326</v>
      </c>
      <c r="E541" s="107" t="s">
        <v>58</v>
      </c>
      <c r="F541" s="108">
        <f t="shared" ref="F541:H542" si="101">F542</f>
        <v>0</v>
      </c>
      <c r="G541" s="108">
        <f t="shared" si="101"/>
        <v>0</v>
      </c>
      <c r="H541" s="108">
        <f t="shared" si="101"/>
        <v>0</v>
      </c>
    </row>
    <row r="542" spans="1:8" s="32" customFormat="1" ht="26.25" hidden="1" x14ac:dyDescent="0.25">
      <c r="A542" s="113" t="s">
        <v>77</v>
      </c>
      <c r="B542" s="107" t="s">
        <v>101</v>
      </c>
      <c r="C542" s="107" t="s">
        <v>196</v>
      </c>
      <c r="D542" s="107" t="s">
        <v>326</v>
      </c>
      <c r="E542" s="107" t="s">
        <v>78</v>
      </c>
      <c r="F542" s="108">
        <f t="shared" si="101"/>
        <v>0</v>
      </c>
      <c r="G542" s="108">
        <f t="shared" si="101"/>
        <v>0</v>
      </c>
      <c r="H542" s="108">
        <f t="shared" si="101"/>
        <v>0</v>
      </c>
    </row>
    <row r="543" spans="1:8" s="32" customFormat="1" ht="39" hidden="1" x14ac:dyDescent="0.25">
      <c r="A543" s="113" t="s">
        <v>79</v>
      </c>
      <c r="B543" s="107" t="s">
        <v>101</v>
      </c>
      <c r="C543" s="107" t="s">
        <v>196</v>
      </c>
      <c r="D543" s="107" t="s">
        <v>326</v>
      </c>
      <c r="E543" s="107" t="s">
        <v>80</v>
      </c>
      <c r="F543" s="108">
        <f>50-50</f>
        <v>0</v>
      </c>
      <c r="G543" s="108">
        <f>50-50</f>
        <v>0</v>
      </c>
      <c r="H543" s="108">
        <f>50-50</f>
        <v>0</v>
      </c>
    </row>
    <row r="544" spans="1:8" s="32" customFormat="1" ht="26.25" hidden="1" x14ac:dyDescent="0.25">
      <c r="A544" s="113" t="s">
        <v>324</v>
      </c>
      <c r="B544" s="107" t="s">
        <v>101</v>
      </c>
      <c r="C544" s="107" t="s">
        <v>196</v>
      </c>
      <c r="D544" s="107" t="s">
        <v>325</v>
      </c>
      <c r="E544" s="107" t="s">
        <v>58</v>
      </c>
      <c r="F544" s="108">
        <f t="shared" ref="F544:H546" si="102">F545</f>
        <v>0</v>
      </c>
      <c r="G544" s="108">
        <f t="shared" si="102"/>
        <v>0</v>
      </c>
      <c r="H544" s="108">
        <f t="shared" si="102"/>
        <v>0</v>
      </c>
    </row>
    <row r="545" spans="1:8" s="32" customFormat="1" ht="15" hidden="1" x14ac:dyDescent="0.25">
      <c r="A545" s="113" t="s">
        <v>134</v>
      </c>
      <c r="B545" s="107" t="s">
        <v>101</v>
      </c>
      <c r="C545" s="107" t="s">
        <v>196</v>
      </c>
      <c r="D545" s="107" t="s">
        <v>326</v>
      </c>
      <c r="E545" s="107" t="s">
        <v>58</v>
      </c>
      <c r="F545" s="108">
        <f t="shared" si="102"/>
        <v>0</v>
      </c>
      <c r="G545" s="108">
        <f t="shared" si="102"/>
        <v>0</v>
      </c>
      <c r="H545" s="108">
        <f t="shared" si="102"/>
        <v>0</v>
      </c>
    </row>
    <row r="546" spans="1:8" s="32" customFormat="1" ht="26.25" hidden="1" x14ac:dyDescent="0.25">
      <c r="A546" s="113" t="s">
        <v>77</v>
      </c>
      <c r="B546" s="107" t="s">
        <v>101</v>
      </c>
      <c r="C546" s="107" t="s">
        <v>196</v>
      </c>
      <c r="D546" s="107" t="s">
        <v>326</v>
      </c>
      <c r="E546" s="107" t="s">
        <v>78</v>
      </c>
      <c r="F546" s="108">
        <f t="shared" si="102"/>
        <v>0</v>
      </c>
      <c r="G546" s="108">
        <f t="shared" si="102"/>
        <v>0</v>
      </c>
      <c r="H546" s="108">
        <f t="shared" si="102"/>
        <v>0</v>
      </c>
    </row>
    <row r="547" spans="1:8" s="32" customFormat="1" ht="39" hidden="1" x14ac:dyDescent="0.25">
      <c r="A547" s="113" t="s">
        <v>79</v>
      </c>
      <c r="B547" s="107" t="s">
        <v>101</v>
      </c>
      <c r="C547" s="107" t="s">
        <v>196</v>
      </c>
      <c r="D547" s="107" t="s">
        <v>326</v>
      </c>
      <c r="E547" s="107" t="s">
        <v>80</v>
      </c>
      <c r="F547" s="108">
        <f>50-8.6-41.4</f>
        <v>0</v>
      </c>
      <c r="G547" s="108">
        <f>50-8.6-41.4</f>
        <v>0</v>
      </c>
      <c r="H547" s="108">
        <f>50-8.6-41.4</f>
        <v>0</v>
      </c>
    </row>
    <row r="548" spans="1:8" s="32" customFormat="1" ht="39" hidden="1" x14ac:dyDescent="0.25">
      <c r="A548" s="113" t="s">
        <v>307</v>
      </c>
      <c r="B548" s="107" t="s">
        <v>101</v>
      </c>
      <c r="C548" s="107" t="s">
        <v>196</v>
      </c>
      <c r="D548" s="107" t="s">
        <v>164</v>
      </c>
      <c r="E548" s="107" t="s">
        <v>58</v>
      </c>
      <c r="F548" s="108">
        <f t="shared" ref="F548:H551" si="103">F549</f>
        <v>0</v>
      </c>
      <c r="G548" s="108">
        <f t="shared" si="103"/>
        <v>0</v>
      </c>
      <c r="H548" s="108">
        <f t="shared" si="103"/>
        <v>0</v>
      </c>
    </row>
    <row r="549" spans="1:8" s="32" customFormat="1" ht="26.25" hidden="1" x14ac:dyDescent="0.25">
      <c r="A549" s="113" t="s">
        <v>173</v>
      </c>
      <c r="B549" s="107" t="s">
        <v>101</v>
      </c>
      <c r="C549" s="107" t="s">
        <v>196</v>
      </c>
      <c r="D549" s="107" t="s">
        <v>174</v>
      </c>
      <c r="E549" s="107" t="s">
        <v>58</v>
      </c>
      <c r="F549" s="108">
        <f t="shared" si="103"/>
        <v>0</v>
      </c>
      <c r="G549" s="108">
        <f t="shared" si="103"/>
        <v>0</v>
      </c>
      <c r="H549" s="108">
        <f t="shared" si="103"/>
        <v>0</v>
      </c>
    </row>
    <row r="550" spans="1:8" s="32" customFormat="1" ht="15" hidden="1" x14ac:dyDescent="0.25">
      <c r="A550" s="113" t="s">
        <v>134</v>
      </c>
      <c r="B550" s="107" t="s">
        <v>101</v>
      </c>
      <c r="C550" s="107" t="s">
        <v>196</v>
      </c>
      <c r="D550" s="107" t="s">
        <v>175</v>
      </c>
      <c r="E550" s="107" t="s">
        <v>58</v>
      </c>
      <c r="F550" s="108">
        <f t="shared" si="103"/>
        <v>0</v>
      </c>
      <c r="G550" s="108">
        <f t="shared" si="103"/>
        <v>0</v>
      </c>
      <c r="H550" s="108">
        <f t="shared" si="103"/>
        <v>0</v>
      </c>
    </row>
    <row r="551" spans="1:8" s="32" customFormat="1" ht="26.25" hidden="1" x14ac:dyDescent="0.25">
      <c r="A551" s="113" t="s">
        <v>77</v>
      </c>
      <c r="B551" s="107" t="s">
        <v>101</v>
      </c>
      <c r="C551" s="107" t="s">
        <v>196</v>
      </c>
      <c r="D551" s="107" t="s">
        <v>175</v>
      </c>
      <c r="E551" s="107" t="s">
        <v>78</v>
      </c>
      <c r="F551" s="108">
        <f t="shared" si="103"/>
        <v>0</v>
      </c>
      <c r="G551" s="108">
        <f t="shared" si="103"/>
        <v>0</v>
      </c>
      <c r="H551" s="108">
        <f t="shared" si="103"/>
        <v>0</v>
      </c>
    </row>
    <row r="552" spans="1:8" s="32" customFormat="1" ht="39" hidden="1" x14ac:dyDescent="0.25">
      <c r="A552" s="113" t="s">
        <v>79</v>
      </c>
      <c r="B552" s="107" t="s">
        <v>101</v>
      </c>
      <c r="C552" s="107" t="s">
        <v>196</v>
      </c>
      <c r="D552" s="107" t="s">
        <v>175</v>
      </c>
      <c r="E552" s="107" t="s">
        <v>80</v>
      </c>
      <c r="F552" s="108">
        <v>0</v>
      </c>
      <c r="G552" s="108">
        <v>0</v>
      </c>
      <c r="H552" s="108">
        <v>0</v>
      </c>
    </row>
    <row r="553" spans="1:8" s="32" customFormat="1" ht="39" hidden="1" x14ac:dyDescent="0.25">
      <c r="A553" s="113" t="s">
        <v>327</v>
      </c>
      <c r="B553" s="107" t="s">
        <v>101</v>
      </c>
      <c r="C553" s="107" t="s">
        <v>196</v>
      </c>
      <c r="D553" s="107" t="s">
        <v>328</v>
      </c>
      <c r="E553" s="107" t="s">
        <v>58</v>
      </c>
      <c r="F553" s="108">
        <f t="shared" ref="F553:H555" si="104">F554</f>
        <v>0</v>
      </c>
      <c r="G553" s="108">
        <f t="shared" si="104"/>
        <v>0</v>
      </c>
      <c r="H553" s="108">
        <f t="shared" si="104"/>
        <v>0</v>
      </c>
    </row>
    <row r="554" spans="1:8" s="32" customFormat="1" ht="15" hidden="1" x14ac:dyDescent="0.25">
      <c r="A554" s="113" t="s">
        <v>134</v>
      </c>
      <c r="B554" s="107" t="s">
        <v>101</v>
      </c>
      <c r="C554" s="107" t="s">
        <v>196</v>
      </c>
      <c r="D554" s="107" t="s">
        <v>329</v>
      </c>
      <c r="E554" s="107" t="s">
        <v>58</v>
      </c>
      <c r="F554" s="108">
        <f t="shared" si="104"/>
        <v>0</v>
      </c>
      <c r="G554" s="108">
        <f t="shared" si="104"/>
        <v>0</v>
      </c>
      <c r="H554" s="108">
        <f t="shared" si="104"/>
        <v>0</v>
      </c>
    </row>
    <row r="555" spans="1:8" s="32" customFormat="1" ht="39" hidden="1" x14ac:dyDescent="0.25">
      <c r="A555" s="113" t="s">
        <v>179</v>
      </c>
      <c r="B555" s="107" t="s">
        <v>101</v>
      </c>
      <c r="C555" s="107" t="s">
        <v>196</v>
      </c>
      <c r="D555" s="107" t="s">
        <v>329</v>
      </c>
      <c r="E555" s="107" t="s">
        <v>180</v>
      </c>
      <c r="F555" s="108">
        <f t="shared" si="104"/>
        <v>0</v>
      </c>
      <c r="G555" s="108">
        <f t="shared" si="104"/>
        <v>0</v>
      </c>
      <c r="H555" s="108">
        <f t="shared" si="104"/>
        <v>0</v>
      </c>
    </row>
    <row r="556" spans="1:8" s="32" customFormat="1" ht="15" hidden="1" x14ac:dyDescent="0.25">
      <c r="A556" s="113" t="s">
        <v>181</v>
      </c>
      <c r="B556" s="107" t="s">
        <v>101</v>
      </c>
      <c r="C556" s="107" t="s">
        <v>196</v>
      </c>
      <c r="D556" s="107" t="s">
        <v>329</v>
      </c>
      <c r="E556" s="107" t="s">
        <v>182</v>
      </c>
      <c r="F556" s="108"/>
      <c r="G556" s="108"/>
      <c r="H556" s="108"/>
    </row>
    <row r="557" spans="1:8" s="32" customFormat="1" ht="26.25" hidden="1" x14ac:dyDescent="0.25">
      <c r="A557" s="113" t="s">
        <v>330</v>
      </c>
      <c r="B557" s="107" t="s">
        <v>101</v>
      </c>
      <c r="C557" s="107" t="s">
        <v>101</v>
      </c>
      <c r="D557" s="107" t="s">
        <v>57</v>
      </c>
      <c r="E557" s="107" t="s">
        <v>58</v>
      </c>
      <c r="F557" s="108">
        <f t="shared" ref="F557:H561" si="105">F558</f>
        <v>0</v>
      </c>
      <c r="G557" s="108">
        <f t="shared" si="105"/>
        <v>0</v>
      </c>
      <c r="H557" s="108">
        <f t="shared" si="105"/>
        <v>0</v>
      </c>
    </row>
    <row r="558" spans="1:8" s="32" customFormat="1" ht="39" hidden="1" x14ac:dyDescent="0.25">
      <c r="A558" s="113" t="s">
        <v>331</v>
      </c>
      <c r="B558" s="107" t="s">
        <v>101</v>
      </c>
      <c r="C558" s="107" t="s">
        <v>101</v>
      </c>
      <c r="D558" s="107" t="s">
        <v>164</v>
      </c>
      <c r="E558" s="107" t="s">
        <v>58</v>
      </c>
      <c r="F558" s="108">
        <f t="shared" si="105"/>
        <v>0</v>
      </c>
      <c r="G558" s="108">
        <f t="shared" si="105"/>
        <v>0</v>
      </c>
      <c r="H558" s="108">
        <f t="shared" si="105"/>
        <v>0</v>
      </c>
    </row>
    <row r="559" spans="1:8" s="32" customFormat="1" ht="26.25" hidden="1" x14ac:dyDescent="0.25">
      <c r="A559" s="113" t="s">
        <v>173</v>
      </c>
      <c r="B559" s="107" t="s">
        <v>101</v>
      </c>
      <c r="C559" s="107" t="s">
        <v>101</v>
      </c>
      <c r="D559" s="107" t="s">
        <v>174</v>
      </c>
      <c r="E559" s="107" t="s">
        <v>58</v>
      </c>
      <c r="F559" s="108">
        <f t="shared" si="105"/>
        <v>0</v>
      </c>
      <c r="G559" s="108">
        <f t="shared" si="105"/>
        <v>0</v>
      </c>
      <c r="H559" s="108">
        <f t="shared" si="105"/>
        <v>0</v>
      </c>
    </row>
    <row r="560" spans="1:8" s="32" customFormat="1" ht="15" hidden="1" x14ac:dyDescent="0.25">
      <c r="A560" s="113" t="s">
        <v>134</v>
      </c>
      <c r="B560" s="107" t="s">
        <v>101</v>
      </c>
      <c r="C560" s="107" t="s">
        <v>101</v>
      </c>
      <c r="D560" s="107" t="s">
        <v>175</v>
      </c>
      <c r="E560" s="107" t="s">
        <v>58</v>
      </c>
      <c r="F560" s="108">
        <f t="shared" si="105"/>
        <v>0</v>
      </c>
      <c r="G560" s="108">
        <f t="shared" si="105"/>
        <v>0</v>
      </c>
      <c r="H560" s="108">
        <f t="shared" si="105"/>
        <v>0</v>
      </c>
    </row>
    <row r="561" spans="1:8" s="32" customFormat="1" ht="26.25" hidden="1" x14ac:dyDescent="0.25">
      <c r="A561" s="113" t="s">
        <v>77</v>
      </c>
      <c r="B561" s="107" t="s">
        <v>101</v>
      </c>
      <c r="C561" s="107" t="s">
        <v>101</v>
      </c>
      <c r="D561" s="107" t="s">
        <v>175</v>
      </c>
      <c r="E561" s="107" t="s">
        <v>78</v>
      </c>
      <c r="F561" s="108">
        <f t="shared" si="105"/>
        <v>0</v>
      </c>
      <c r="G561" s="108">
        <f t="shared" si="105"/>
        <v>0</v>
      </c>
      <c r="H561" s="108">
        <f t="shared" si="105"/>
        <v>0</v>
      </c>
    </row>
    <row r="562" spans="1:8" s="32" customFormat="1" ht="39" hidden="1" x14ac:dyDescent="0.25">
      <c r="A562" s="113" t="s">
        <v>79</v>
      </c>
      <c r="B562" s="107" t="s">
        <v>101</v>
      </c>
      <c r="C562" s="107" t="s">
        <v>101</v>
      </c>
      <c r="D562" s="107" t="s">
        <v>175</v>
      </c>
      <c r="E562" s="107" t="s">
        <v>80</v>
      </c>
      <c r="F562" s="108"/>
      <c r="G562" s="108"/>
      <c r="H562" s="108"/>
    </row>
    <row r="563" spans="1:8" s="32" customFormat="1" ht="61.5" customHeight="1" x14ac:dyDescent="0.25">
      <c r="A563" s="113" t="s">
        <v>858</v>
      </c>
      <c r="B563" s="107" t="s">
        <v>101</v>
      </c>
      <c r="C563" s="107" t="s">
        <v>196</v>
      </c>
      <c r="D563" s="107" t="s">
        <v>859</v>
      </c>
      <c r="E563" s="107" t="s">
        <v>58</v>
      </c>
      <c r="F563" s="108">
        <f>F564+F568+F572</f>
        <v>710.1</v>
      </c>
      <c r="G563" s="108">
        <v>0</v>
      </c>
      <c r="H563" s="108">
        <v>0</v>
      </c>
    </row>
    <row r="564" spans="1:8" s="32" customFormat="1" ht="66.75" customHeight="1" x14ac:dyDescent="0.25">
      <c r="A564" s="113" t="s">
        <v>860</v>
      </c>
      <c r="B564" s="107" t="s">
        <v>101</v>
      </c>
      <c r="C564" s="107" t="s">
        <v>196</v>
      </c>
      <c r="D564" s="107" t="s">
        <v>861</v>
      </c>
      <c r="E564" s="107" t="s">
        <v>58</v>
      </c>
      <c r="F564" s="108">
        <f>F565</f>
        <v>60</v>
      </c>
      <c r="G564" s="108">
        <v>0</v>
      </c>
      <c r="H564" s="108">
        <v>0</v>
      </c>
    </row>
    <row r="565" spans="1:8" s="32" customFormat="1" ht="15" x14ac:dyDescent="0.25">
      <c r="A565" s="113" t="s">
        <v>134</v>
      </c>
      <c r="B565" s="107" t="s">
        <v>101</v>
      </c>
      <c r="C565" s="107" t="s">
        <v>196</v>
      </c>
      <c r="D565" s="107" t="s">
        <v>862</v>
      </c>
      <c r="E565" s="107" t="s">
        <v>58</v>
      </c>
      <c r="F565" s="108">
        <f>F566</f>
        <v>60</v>
      </c>
      <c r="G565" s="108">
        <v>0</v>
      </c>
      <c r="H565" s="108">
        <v>0</v>
      </c>
    </row>
    <row r="566" spans="1:8" s="32" customFormat="1" ht="26.25" x14ac:dyDescent="0.25">
      <c r="A566" s="113" t="s">
        <v>77</v>
      </c>
      <c r="B566" s="107" t="s">
        <v>101</v>
      </c>
      <c r="C566" s="107" t="s">
        <v>196</v>
      </c>
      <c r="D566" s="107" t="s">
        <v>862</v>
      </c>
      <c r="E566" s="107" t="s">
        <v>78</v>
      </c>
      <c r="F566" s="108">
        <f>F567</f>
        <v>60</v>
      </c>
      <c r="G566" s="108">
        <v>0</v>
      </c>
      <c r="H566" s="108">
        <v>0</v>
      </c>
    </row>
    <row r="567" spans="1:8" s="32" customFormat="1" ht="32.25" customHeight="1" x14ac:dyDescent="0.25">
      <c r="A567" s="113" t="s">
        <v>79</v>
      </c>
      <c r="B567" s="107" t="s">
        <v>101</v>
      </c>
      <c r="C567" s="107" t="s">
        <v>196</v>
      </c>
      <c r="D567" s="107" t="s">
        <v>862</v>
      </c>
      <c r="E567" s="107" t="s">
        <v>80</v>
      </c>
      <c r="F567" s="108">
        <v>60</v>
      </c>
      <c r="G567" s="108">
        <v>0</v>
      </c>
      <c r="H567" s="108">
        <v>0</v>
      </c>
    </row>
    <row r="568" spans="1:8" s="32" customFormat="1" ht="67.5" customHeight="1" x14ac:dyDescent="0.25">
      <c r="A568" s="113" t="s">
        <v>863</v>
      </c>
      <c r="B568" s="107" t="s">
        <v>101</v>
      </c>
      <c r="C568" s="107" t="s">
        <v>196</v>
      </c>
      <c r="D568" s="107" t="s">
        <v>864</v>
      </c>
      <c r="E568" s="107" t="s">
        <v>58</v>
      </c>
      <c r="F568" s="108">
        <f>F569</f>
        <v>40</v>
      </c>
      <c r="G568" s="108">
        <v>0</v>
      </c>
      <c r="H568" s="108">
        <v>0</v>
      </c>
    </row>
    <row r="569" spans="1:8" s="32" customFormat="1" ht="15" x14ac:dyDescent="0.25">
      <c r="A569" s="113" t="s">
        <v>134</v>
      </c>
      <c r="B569" s="107" t="s">
        <v>101</v>
      </c>
      <c r="C569" s="107" t="s">
        <v>196</v>
      </c>
      <c r="D569" s="107" t="s">
        <v>865</v>
      </c>
      <c r="E569" s="107" t="s">
        <v>58</v>
      </c>
      <c r="F569" s="108">
        <f>F570</f>
        <v>40</v>
      </c>
      <c r="G569" s="108">
        <v>0</v>
      </c>
      <c r="H569" s="108">
        <v>0</v>
      </c>
    </row>
    <row r="570" spans="1:8" s="32" customFormat="1" ht="26.25" x14ac:dyDescent="0.25">
      <c r="A570" s="113" t="s">
        <v>77</v>
      </c>
      <c r="B570" s="107" t="s">
        <v>101</v>
      </c>
      <c r="C570" s="107" t="s">
        <v>196</v>
      </c>
      <c r="D570" s="107" t="s">
        <v>865</v>
      </c>
      <c r="E570" s="107" t="s">
        <v>78</v>
      </c>
      <c r="F570" s="108">
        <f>F571</f>
        <v>40</v>
      </c>
      <c r="G570" s="108">
        <v>0</v>
      </c>
      <c r="H570" s="108">
        <v>0</v>
      </c>
    </row>
    <row r="571" spans="1:8" s="32" customFormat="1" ht="28.5" customHeight="1" x14ac:dyDescent="0.25">
      <c r="A571" s="113" t="s">
        <v>79</v>
      </c>
      <c r="B571" s="107" t="s">
        <v>101</v>
      </c>
      <c r="C571" s="107" t="s">
        <v>196</v>
      </c>
      <c r="D571" s="107" t="s">
        <v>865</v>
      </c>
      <c r="E571" s="107" t="s">
        <v>80</v>
      </c>
      <c r="F571" s="108">
        <v>40</v>
      </c>
      <c r="G571" s="108">
        <v>0</v>
      </c>
      <c r="H571" s="108">
        <v>0</v>
      </c>
    </row>
    <row r="572" spans="1:8" s="32" customFormat="1" ht="46.5" customHeight="1" x14ac:dyDescent="0.25">
      <c r="A572" s="113" t="s">
        <v>876</v>
      </c>
      <c r="B572" s="107" t="s">
        <v>101</v>
      </c>
      <c r="C572" s="107" t="s">
        <v>196</v>
      </c>
      <c r="D572" s="107" t="s">
        <v>877</v>
      </c>
      <c r="E572" s="107" t="s">
        <v>58</v>
      </c>
      <c r="F572" s="108">
        <f>F573+F576</f>
        <v>610.1</v>
      </c>
      <c r="G572" s="108">
        <v>0</v>
      </c>
      <c r="H572" s="108">
        <v>0</v>
      </c>
    </row>
    <row r="573" spans="1:8" s="32" customFormat="1" ht="28.5" customHeight="1" x14ac:dyDescent="0.25">
      <c r="A573" s="113" t="s">
        <v>878</v>
      </c>
      <c r="B573" s="107" t="s">
        <v>101</v>
      </c>
      <c r="C573" s="107" t="s">
        <v>196</v>
      </c>
      <c r="D573" s="107" t="s">
        <v>879</v>
      </c>
      <c r="E573" s="107" t="s">
        <v>58</v>
      </c>
      <c r="F573" s="108">
        <f>F574</f>
        <v>604</v>
      </c>
      <c r="G573" s="108">
        <v>0</v>
      </c>
      <c r="H573" s="108">
        <v>0</v>
      </c>
    </row>
    <row r="574" spans="1:8" s="32" customFormat="1" ht="28.5" customHeight="1" x14ac:dyDescent="0.25">
      <c r="A574" s="113" t="s">
        <v>77</v>
      </c>
      <c r="B574" s="107" t="s">
        <v>101</v>
      </c>
      <c r="C574" s="107" t="s">
        <v>196</v>
      </c>
      <c r="D574" s="107" t="s">
        <v>879</v>
      </c>
      <c r="E574" s="107" t="s">
        <v>78</v>
      </c>
      <c r="F574" s="108">
        <f>F575</f>
        <v>604</v>
      </c>
      <c r="G574" s="108">
        <v>0</v>
      </c>
      <c r="H574" s="108">
        <v>0</v>
      </c>
    </row>
    <row r="575" spans="1:8" s="32" customFormat="1" ht="28.5" customHeight="1" x14ac:dyDescent="0.25">
      <c r="A575" s="113" t="s">
        <v>79</v>
      </c>
      <c r="B575" s="107" t="s">
        <v>101</v>
      </c>
      <c r="C575" s="107" t="s">
        <v>196</v>
      </c>
      <c r="D575" s="107" t="s">
        <v>879</v>
      </c>
      <c r="E575" s="107" t="s">
        <v>80</v>
      </c>
      <c r="F575" s="108">
        <v>604</v>
      </c>
      <c r="G575" s="108">
        <v>0</v>
      </c>
      <c r="H575" s="108">
        <v>0</v>
      </c>
    </row>
    <row r="576" spans="1:8" s="32" customFormat="1" ht="28.5" customHeight="1" x14ac:dyDescent="0.25">
      <c r="A576" s="113" t="s">
        <v>880</v>
      </c>
      <c r="B576" s="107" t="s">
        <v>101</v>
      </c>
      <c r="C576" s="107" t="s">
        <v>196</v>
      </c>
      <c r="D576" s="107" t="s">
        <v>881</v>
      </c>
      <c r="E576" s="107" t="s">
        <v>58</v>
      </c>
      <c r="F576" s="108">
        <f>F577</f>
        <v>6.1</v>
      </c>
      <c r="G576" s="108">
        <v>0</v>
      </c>
      <c r="H576" s="108">
        <v>0</v>
      </c>
    </row>
    <row r="577" spans="1:8" s="32" customFormat="1" ht="28.5" customHeight="1" x14ac:dyDescent="0.25">
      <c r="A577" s="113" t="s">
        <v>77</v>
      </c>
      <c r="B577" s="107" t="s">
        <v>101</v>
      </c>
      <c r="C577" s="107" t="s">
        <v>196</v>
      </c>
      <c r="D577" s="107" t="s">
        <v>881</v>
      </c>
      <c r="E577" s="107" t="s">
        <v>78</v>
      </c>
      <c r="F577" s="108">
        <f>F578</f>
        <v>6.1</v>
      </c>
      <c r="G577" s="108">
        <v>0</v>
      </c>
      <c r="H577" s="108">
        <v>0</v>
      </c>
    </row>
    <row r="578" spans="1:8" s="32" customFormat="1" ht="28.5" customHeight="1" x14ac:dyDescent="0.25">
      <c r="A578" s="113" t="s">
        <v>79</v>
      </c>
      <c r="B578" s="107" t="s">
        <v>101</v>
      </c>
      <c r="C578" s="107" t="s">
        <v>196</v>
      </c>
      <c r="D578" s="107" t="s">
        <v>881</v>
      </c>
      <c r="E578" s="107" t="s">
        <v>80</v>
      </c>
      <c r="F578" s="108">
        <v>6.1</v>
      </c>
      <c r="G578" s="108">
        <v>0</v>
      </c>
      <c r="H578" s="108">
        <v>0</v>
      </c>
    </row>
    <row r="579" spans="1:8" s="31" customFormat="1" ht="15" x14ac:dyDescent="0.25">
      <c r="A579" s="113" t="s">
        <v>332</v>
      </c>
      <c r="B579" s="107" t="s">
        <v>113</v>
      </c>
      <c r="C579" s="107" t="s">
        <v>56</v>
      </c>
      <c r="D579" s="107" t="s">
        <v>57</v>
      </c>
      <c r="E579" s="107" t="s">
        <v>58</v>
      </c>
      <c r="F579" s="108">
        <f>F580+F622+F684+F744+F754</f>
        <v>48515.3</v>
      </c>
      <c r="G579" s="108">
        <f>G580+G622+G684+G744+G754</f>
        <v>44039.5</v>
      </c>
      <c r="H579" s="108">
        <f>H580+H622+H684+H744+H754</f>
        <v>37153.5</v>
      </c>
    </row>
    <row r="580" spans="1:8" s="31" customFormat="1" ht="15" x14ac:dyDescent="0.25">
      <c r="A580" s="113" t="s">
        <v>333</v>
      </c>
      <c r="B580" s="107" t="s">
        <v>113</v>
      </c>
      <c r="C580" s="107" t="s">
        <v>55</v>
      </c>
      <c r="D580" s="107" t="s">
        <v>57</v>
      </c>
      <c r="E580" s="107" t="s">
        <v>58</v>
      </c>
      <c r="F580" s="108">
        <f>F581+F586</f>
        <v>20562.100000000002</v>
      </c>
      <c r="G580" s="108">
        <f>G581+G586</f>
        <v>17800.5</v>
      </c>
      <c r="H580" s="108">
        <f>H609</f>
        <v>14423.5</v>
      </c>
    </row>
    <row r="581" spans="1:8" s="31" customFormat="1" ht="39" hidden="1" x14ac:dyDescent="0.25">
      <c r="A581" s="113" t="s">
        <v>334</v>
      </c>
      <c r="B581" s="107" t="s">
        <v>113</v>
      </c>
      <c r="C581" s="107" t="s">
        <v>55</v>
      </c>
      <c r="D581" s="107" t="s">
        <v>335</v>
      </c>
      <c r="E581" s="107" t="s">
        <v>58</v>
      </c>
      <c r="F581" s="108">
        <f t="shared" ref="F581:H584" si="106">F582</f>
        <v>0</v>
      </c>
      <c r="G581" s="108">
        <f t="shared" si="106"/>
        <v>0</v>
      </c>
      <c r="H581" s="108">
        <f t="shared" si="106"/>
        <v>0</v>
      </c>
    </row>
    <row r="582" spans="1:8" s="31" customFormat="1" ht="51.75" hidden="1" x14ac:dyDescent="0.25">
      <c r="A582" s="124" t="s">
        <v>336</v>
      </c>
      <c r="B582" s="125" t="s">
        <v>113</v>
      </c>
      <c r="C582" s="125" t="s">
        <v>55</v>
      </c>
      <c r="D582" s="125" t="s">
        <v>337</v>
      </c>
      <c r="E582" s="125" t="s">
        <v>58</v>
      </c>
      <c r="F582" s="121">
        <f t="shared" si="106"/>
        <v>0</v>
      </c>
      <c r="G582" s="121">
        <f t="shared" si="106"/>
        <v>0</v>
      </c>
      <c r="H582" s="121">
        <f t="shared" si="106"/>
        <v>0</v>
      </c>
    </row>
    <row r="583" spans="1:8" s="31" customFormat="1" ht="15" hidden="1" x14ac:dyDescent="0.25">
      <c r="A583" s="124" t="s">
        <v>134</v>
      </c>
      <c r="B583" s="125" t="s">
        <v>113</v>
      </c>
      <c r="C583" s="125" t="s">
        <v>55</v>
      </c>
      <c r="D583" s="125" t="s">
        <v>338</v>
      </c>
      <c r="E583" s="125" t="s">
        <v>58</v>
      </c>
      <c r="F583" s="121">
        <f t="shared" si="106"/>
        <v>0</v>
      </c>
      <c r="G583" s="121">
        <f t="shared" si="106"/>
        <v>0</v>
      </c>
      <c r="H583" s="121">
        <f t="shared" si="106"/>
        <v>0</v>
      </c>
    </row>
    <row r="584" spans="1:8" s="31" customFormat="1" ht="39" hidden="1" x14ac:dyDescent="0.25">
      <c r="A584" s="124" t="s">
        <v>339</v>
      </c>
      <c r="B584" s="125" t="s">
        <v>113</v>
      </c>
      <c r="C584" s="125" t="s">
        <v>55</v>
      </c>
      <c r="D584" s="125" t="s">
        <v>338</v>
      </c>
      <c r="E584" s="125" t="s">
        <v>340</v>
      </c>
      <c r="F584" s="121">
        <f t="shared" si="106"/>
        <v>0</v>
      </c>
      <c r="G584" s="121">
        <f t="shared" si="106"/>
        <v>0</v>
      </c>
      <c r="H584" s="121">
        <f t="shared" si="106"/>
        <v>0</v>
      </c>
    </row>
    <row r="585" spans="1:8" s="31" customFormat="1" ht="15" hidden="1" x14ac:dyDescent="0.25">
      <c r="A585" s="124" t="s">
        <v>341</v>
      </c>
      <c r="B585" s="125" t="s">
        <v>113</v>
      </c>
      <c r="C585" s="125" t="s">
        <v>55</v>
      </c>
      <c r="D585" s="125" t="s">
        <v>338</v>
      </c>
      <c r="E585" s="125" t="s">
        <v>342</v>
      </c>
      <c r="F585" s="121">
        <f>63.1-63.1</f>
        <v>0</v>
      </c>
      <c r="G585" s="121">
        <f>63.1-63.1</f>
        <v>0</v>
      </c>
      <c r="H585" s="121">
        <f>63.1-63.1</f>
        <v>0</v>
      </c>
    </row>
    <row r="586" spans="1:8" s="31" customFormat="1" ht="39" x14ac:dyDescent="0.25">
      <c r="A586" s="113" t="s">
        <v>761</v>
      </c>
      <c r="B586" s="107" t="s">
        <v>113</v>
      </c>
      <c r="C586" s="107" t="s">
        <v>55</v>
      </c>
      <c r="D586" s="107" t="s">
        <v>343</v>
      </c>
      <c r="E586" s="107" t="s">
        <v>58</v>
      </c>
      <c r="F586" s="108">
        <f>F587</f>
        <v>20562.100000000002</v>
      </c>
      <c r="G586" s="108">
        <f>G587</f>
        <v>17800.5</v>
      </c>
      <c r="H586" s="108">
        <f>H587</f>
        <v>0</v>
      </c>
    </row>
    <row r="587" spans="1:8" s="31" customFormat="1" ht="55.5" customHeight="1" x14ac:dyDescent="0.25">
      <c r="A587" s="113" t="s">
        <v>344</v>
      </c>
      <c r="B587" s="107" t="s">
        <v>113</v>
      </c>
      <c r="C587" s="107" t="s">
        <v>55</v>
      </c>
      <c r="D587" s="107" t="s">
        <v>345</v>
      </c>
      <c r="E587" s="107" t="s">
        <v>58</v>
      </c>
      <c r="F587" s="108">
        <f>F588+F597+F600+F603+F591+F594+F606</f>
        <v>20562.100000000002</v>
      </c>
      <c r="G587" s="108">
        <f t="shared" ref="G587:H587" si="107">G588+G597+G600+G603+G591+G594</f>
        <v>17800.5</v>
      </c>
      <c r="H587" s="108">
        <f t="shared" si="107"/>
        <v>0</v>
      </c>
    </row>
    <row r="588" spans="1:8" s="31" customFormat="1" ht="43.5" customHeight="1" x14ac:dyDescent="0.25">
      <c r="A588" s="113" t="s">
        <v>346</v>
      </c>
      <c r="B588" s="107" t="s">
        <v>113</v>
      </c>
      <c r="C588" s="107" t="s">
        <v>55</v>
      </c>
      <c r="D588" s="107" t="s">
        <v>347</v>
      </c>
      <c r="E588" s="107" t="s">
        <v>58</v>
      </c>
      <c r="F588" s="108">
        <f t="shared" ref="F588:H589" si="108">F589</f>
        <v>10995.5</v>
      </c>
      <c r="G588" s="108">
        <f t="shared" si="108"/>
        <v>8603</v>
      </c>
      <c r="H588" s="108">
        <f t="shared" si="108"/>
        <v>0</v>
      </c>
    </row>
    <row r="589" spans="1:8" s="31" customFormat="1" ht="31.5" customHeight="1" x14ac:dyDescent="0.25">
      <c r="A589" s="113" t="s">
        <v>339</v>
      </c>
      <c r="B589" s="107" t="s">
        <v>113</v>
      </c>
      <c r="C589" s="107" t="s">
        <v>55</v>
      </c>
      <c r="D589" s="107" t="s">
        <v>347</v>
      </c>
      <c r="E589" s="107" t="s">
        <v>340</v>
      </c>
      <c r="F589" s="108">
        <f t="shared" si="108"/>
        <v>10995.5</v>
      </c>
      <c r="G589" s="108">
        <f t="shared" si="108"/>
        <v>8603</v>
      </c>
      <c r="H589" s="108">
        <f t="shared" si="108"/>
        <v>0</v>
      </c>
    </row>
    <row r="590" spans="1:8" s="31" customFormat="1" ht="17.25" customHeight="1" x14ac:dyDescent="0.25">
      <c r="A590" s="113" t="s">
        <v>341</v>
      </c>
      <c r="B590" s="107" t="s">
        <v>113</v>
      </c>
      <c r="C590" s="107" t="s">
        <v>55</v>
      </c>
      <c r="D590" s="107" t="s">
        <v>347</v>
      </c>
      <c r="E590" s="107" t="s">
        <v>342</v>
      </c>
      <c r="F590" s="108">
        <v>10995.5</v>
      </c>
      <c r="G590" s="108">
        <f>8985-94-288</f>
        <v>8603</v>
      </c>
      <c r="H590" s="121">
        <v>0</v>
      </c>
    </row>
    <row r="591" spans="1:8" s="31" customFormat="1" ht="30.75" customHeight="1" x14ac:dyDescent="0.25">
      <c r="A591" s="113" t="s">
        <v>644</v>
      </c>
      <c r="B591" s="107" t="s">
        <v>113</v>
      </c>
      <c r="C591" s="107" t="s">
        <v>55</v>
      </c>
      <c r="D591" s="107" t="s">
        <v>660</v>
      </c>
      <c r="E591" s="107" t="s">
        <v>58</v>
      </c>
      <c r="F591" s="108">
        <f>F592</f>
        <v>540.29999999999995</v>
      </c>
      <c r="G591" s="108">
        <f t="shared" ref="G591:H592" si="109">G592</f>
        <v>0</v>
      </c>
      <c r="H591" s="108">
        <f t="shared" si="109"/>
        <v>0</v>
      </c>
    </row>
    <row r="592" spans="1:8" s="31" customFormat="1" ht="28.5" customHeight="1" x14ac:dyDescent="0.25">
      <c r="A592" s="113" t="s">
        <v>339</v>
      </c>
      <c r="B592" s="107" t="s">
        <v>113</v>
      </c>
      <c r="C592" s="107" t="s">
        <v>55</v>
      </c>
      <c r="D592" s="107" t="s">
        <v>660</v>
      </c>
      <c r="E592" s="107" t="s">
        <v>340</v>
      </c>
      <c r="F592" s="108">
        <f>F593</f>
        <v>540.29999999999995</v>
      </c>
      <c r="G592" s="108">
        <f t="shared" si="109"/>
        <v>0</v>
      </c>
      <c r="H592" s="108">
        <f t="shared" si="109"/>
        <v>0</v>
      </c>
    </row>
    <row r="593" spans="1:8" s="31" customFormat="1" ht="17.25" customHeight="1" x14ac:dyDescent="0.25">
      <c r="A593" s="113" t="s">
        <v>341</v>
      </c>
      <c r="B593" s="107" t="s">
        <v>113</v>
      </c>
      <c r="C593" s="107" t="s">
        <v>55</v>
      </c>
      <c r="D593" s="107" t="s">
        <v>660</v>
      </c>
      <c r="E593" s="107" t="s">
        <v>342</v>
      </c>
      <c r="F593" s="108">
        <v>540.29999999999995</v>
      </c>
      <c r="G593" s="108">
        <v>0</v>
      </c>
      <c r="H593" s="108">
        <v>0</v>
      </c>
    </row>
    <row r="594" spans="1:8" s="31" customFormat="1" ht="45" customHeight="1" x14ac:dyDescent="0.25">
      <c r="A594" s="113" t="s">
        <v>647</v>
      </c>
      <c r="B594" s="107" t="s">
        <v>113</v>
      </c>
      <c r="C594" s="107" t="s">
        <v>55</v>
      </c>
      <c r="D594" s="107" t="s">
        <v>661</v>
      </c>
      <c r="E594" s="107" t="s">
        <v>58</v>
      </c>
      <c r="F594" s="108">
        <f>F595</f>
        <v>28.4</v>
      </c>
      <c r="G594" s="108">
        <f t="shared" ref="G594:H595" si="110">G595</f>
        <v>0</v>
      </c>
      <c r="H594" s="108">
        <f t="shared" si="110"/>
        <v>0</v>
      </c>
    </row>
    <row r="595" spans="1:8" s="31" customFormat="1" ht="32.25" customHeight="1" x14ac:dyDescent="0.25">
      <c r="A595" s="113" t="s">
        <v>339</v>
      </c>
      <c r="B595" s="107" t="s">
        <v>113</v>
      </c>
      <c r="C595" s="107" t="s">
        <v>55</v>
      </c>
      <c r="D595" s="107" t="s">
        <v>661</v>
      </c>
      <c r="E595" s="107" t="s">
        <v>340</v>
      </c>
      <c r="F595" s="108">
        <f>F596</f>
        <v>28.4</v>
      </c>
      <c r="G595" s="108">
        <f t="shared" si="110"/>
        <v>0</v>
      </c>
      <c r="H595" s="108">
        <f t="shared" si="110"/>
        <v>0</v>
      </c>
    </row>
    <row r="596" spans="1:8" s="31" customFormat="1" ht="17.25" customHeight="1" x14ac:dyDescent="0.25">
      <c r="A596" s="113" t="s">
        <v>341</v>
      </c>
      <c r="B596" s="107" t="s">
        <v>113</v>
      </c>
      <c r="C596" s="107" t="s">
        <v>55</v>
      </c>
      <c r="D596" s="107" t="s">
        <v>661</v>
      </c>
      <c r="E596" s="107" t="s">
        <v>342</v>
      </c>
      <c r="F596" s="108">
        <v>28.4</v>
      </c>
      <c r="G596" s="108">
        <v>0</v>
      </c>
      <c r="H596" s="108">
        <v>0</v>
      </c>
    </row>
    <row r="597" spans="1:8" s="31" customFormat="1" ht="64.5" x14ac:dyDescent="0.25">
      <c r="A597" s="113" t="s">
        <v>348</v>
      </c>
      <c r="B597" s="107" t="s">
        <v>113</v>
      </c>
      <c r="C597" s="107" t="s">
        <v>55</v>
      </c>
      <c r="D597" s="107" t="s">
        <v>349</v>
      </c>
      <c r="E597" s="107" t="s">
        <v>58</v>
      </c>
      <c r="F597" s="108">
        <f t="shared" ref="F597:H598" si="111">F598</f>
        <v>89</v>
      </c>
      <c r="G597" s="108">
        <f t="shared" si="111"/>
        <v>89</v>
      </c>
      <c r="H597" s="108">
        <f t="shared" si="111"/>
        <v>0</v>
      </c>
    </row>
    <row r="598" spans="1:8" s="31" customFormat="1" ht="30.75" customHeight="1" x14ac:dyDescent="0.25">
      <c r="A598" s="113" t="s">
        <v>339</v>
      </c>
      <c r="B598" s="107" t="s">
        <v>113</v>
      </c>
      <c r="C598" s="107" t="s">
        <v>55</v>
      </c>
      <c r="D598" s="107" t="s">
        <v>349</v>
      </c>
      <c r="E598" s="107" t="s">
        <v>340</v>
      </c>
      <c r="F598" s="108">
        <f t="shared" si="111"/>
        <v>89</v>
      </c>
      <c r="G598" s="108">
        <f t="shared" si="111"/>
        <v>89</v>
      </c>
      <c r="H598" s="108">
        <f t="shared" si="111"/>
        <v>0</v>
      </c>
    </row>
    <row r="599" spans="1:8" s="31" customFormat="1" ht="19.5" customHeight="1" x14ac:dyDescent="0.25">
      <c r="A599" s="113" t="s">
        <v>341</v>
      </c>
      <c r="B599" s="107" t="s">
        <v>113</v>
      </c>
      <c r="C599" s="107" t="s">
        <v>55</v>
      </c>
      <c r="D599" s="107" t="s">
        <v>349</v>
      </c>
      <c r="E599" s="107" t="s">
        <v>342</v>
      </c>
      <c r="F599" s="108">
        <v>89</v>
      </c>
      <c r="G599" s="108">
        <v>89</v>
      </c>
      <c r="H599" s="108">
        <v>0</v>
      </c>
    </row>
    <row r="600" spans="1:8" s="31" customFormat="1" ht="141" x14ac:dyDescent="0.25">
      <c r="A600" s="113" t="s">
        <v>350</v>
      </c>
      <c r="B600" s="107" t="s">
        <v>113</v>
      </c>
      <c r="C600" s="107" t="s">
        <v>55</v>
      </c>
      <c r="D600" s="107" t="s">
        <v>351</v>
      </c>
      <c r="E600" s="107" t="s">
        <v>58</v>
      </c>
      <c r="F600" s="108">
        <f t="shared" ref="F600:H601" si="112">F601</f>
        <v>50.7</v>
      </c>
      <c r="G600" s="108">
        <f t="shared" si="112"/>
        <v>52.4</v>
      </c>
      <c r="H600" s="108">
        <f t="shared" si="112"/>
        <v>0</v>
      </c>
    </row>
    <row r="601" spans="1:8" s="31" customFormat="1" ht="39" x14ac:dyDescent="0.25">
      <c r="A601" s="113" t="s">
        <v>339</v>
      </c>
      <c r="B601" s="107" t="s">
        <v>113</v>
      </c>
      <c r="C601" s="107" t="s">
        <v>55</v>
      </c>
      <c r="D601" s="107" t="s">
        <v>351</v>
      </c>
      <c r="E601" s="107" t="s">
        <v>340</v>
      </c>
      <c r="F601" s="108">
        <f t="shared" si="112"/>
        <v>50.7</v>
      </c>
      <c r="G601" s="108">
        <f t="shared" si="112"/>
        <v>52.4</v>
      </c>
      <c r="H601" s="108">
        <f t="shared" si="112"/>
        <v>0</v>
      </c>
    </row>
    <row r="602" spans="1:8" s="31" customFormat="1" ht="15" x14ac:dyDescent="0.25">
      <c r="A602" s="113" t="s">
        <v>341</v>
      </c>
      <c r="B602" s="107" t="s">
        <v>113</v>
      </c>
      <c r="C602" s="107" t="s">
        <v>55</v>
      </c>
      <c r="D602" s="107" t="s">
        <v>351</v>
      </c>
      <c r="E602" s="107" t="s">
        <v>342</v>
      </c>
      <c r="F602" s="108">
        <v>50.7</v>
      </c>
      <c r="G602" s="108">
        <v>52.4</v>
      </c>
      <c r="H602" s="108">
        <v>0</v>
      </c>
    </row>
    <row r="603" spans="1:8" s="31" customFormat="1" ht="39" x14ac:dyDescent="0.25">
      <c r="A603" s="113" t="s">
        <v>352</v>
      </c>
      <c r="B603" s="107" t="s">
        <v>113</v>
      </c>
      <c r="C603" s="107" t="s">
        <v>55</v>
      </c>
      <c r="D603" s="107" t="s">
        <v>353</v>
      </c>
      <c r="E603" s="107" t="s">
        <v>58</v>
      </c>
      <c r="F603" s="108">
        <f t="shared" ref="F603:H604" si="113">F604</f>
        <v>8858.2000000000007</v>
      </c>
      <c r="G603" s="108">
        <f t="shared" si="113"/>
        <v>9056.1</v>
      </c>
      <c r="H603" s="108">
        <f t="shared" si="113"/>
        <v>0</v>
      </c>
    </row>
    <row r="604" spans="1:8" s="31" customFormat="1" ht="29.25" customHeight="1" x14ac:dyDescent="0.25">
      <c r="A604" s="113" t="s">
        <v>339</v>
      </c>
      <c r="B604" s="107" t="s">
        <v>113</v>
      </c>
      <c r="C604" s="107" t="s">
        <v>55</v>
      </c>
      <c r="D604" s="107" t="s">
        <v>353</v>
      </c>
      <c r="E604" s="107" t="s">
        <v>340</v>
      </c>
      <c r="F604" s="108">
        <f t="shared" si="113"/>
        <v>8858.2000000000007</v>
      </c>
      <c r="G604" s="108">
        <f t="shared" si="113"/>
        <v>9056.1</v>
      </c>
      <c r="H604" s="108">
        <f t="shared" si="113"/>
        <v>0</v>
      </c>
    </row>
    <row r="605" spans="1:8" s="31" customFormat="1" ht="18" customHeight="1" x14ac:dyDescent="0.25">
      <c r="A605" s="113" t="s">
        <v>341</v>
      </c>
      <c r="B605" s="107" t="s">
        <v>113</v>
      </c>
      <c r="C605" s="107" t="s">
        <v>55</v>
      </c>
      <c r="D605" s="107" t="s">
        <v>353</v>
      </c>
      <c r="E605" s="107" t="s">
        <v>342</v>
      </c>
      <c r="F605" s="108">
        <v>8858.2000000000007</v>
      </c>
      <c r="G605" s="108">
        <v>9056.1</v>
      </c>
      <c r="H605" s="108">
        <v>0</v>
      </c>
    </row>
    <row r="606" spans="1:8" s="31" customFormat="1" ht="47.25" hidden="1" customHeight="1" x14ac:dyDescent="0.25">
      <c r="A606" s="113" t="s">
        <v>642</v>
      </c>
      <c r="B606" s="107" t="s">
        <v>113</v>
      </c>
      <c r="C606" s="107" t="s">
        <v>55</v>
      </c>
      <c r="D606" s="107" t="s">
        <v>659</v>
      </c>
      <c r="E606" s="107" t="s">
        <v>58</v>
      </c>
      <c r="F606" s="108">
        <f>F607</f>
        <v>0</v>
      </c>
      <c r="G606" s="108">
        <v>0</v>
      </c>
      <c r="H606" s="108">
        <v>0</v>
      </c>
    </row>
    <row r="607" spans="1:8" s="31" customFormat="1" ht="28.5" hidden="1" customHeight="1" x14ac:dyDescent="0.25">
      <c r="A607" s="113" t="s">
        <v>339</v>
      </c>
      <c r="B607" s="107" t="s">
        <v>113</v>
      </c>
      <c r="C607" s="107" t="s">
        <v>55</v>
      </c>
      <c r="D607" s="107" t="s">
        <v>659</v>
      </c>
      <c r="E607" s="107" t="s">
        <v>340</v>
      </c>
      <c r="F607" s="108">
        <f>F608</f>
        <v>0</v>
      </c>
      <c r="G607" s="108">
        <v>0</v>
      </c>
      <c r="H607" s="108">
        <v>0</v>
      </c>
    </row>
    <row r="608" spans="1:8" s="31" customFormat="1" ht="18" hidden="1" customHeight="1" x14ac:dyDescent="0.25">
      <c r="A608" s="113" t="s">
        <v>341</v>
      </c>
      <c r="B608" s="107" t="s">
        <v>113</v>
      </c>
      <c r="C608" s="107" t="s">
        <v>55</v>
      </c>
      <c r="D608" s="107" t="s">
        <v>659</v>
      </c>
      <c r="E608" s="107" t="s">
        <v>342</v>
      </c>
      <c r="F608" s="108"/>
      <c r="G608" s="108"/>
      <c r="H608" s="108"/>
    </row>
    <row r="609" spans="1:8" s="31" customFormat="1" ht="45" customHeight="1" x14ac:dyDescent="0.25">
      <c r="A609" s="113" t="s">
        <v>762</v>
      </c>
      <c r="B609" s="107" t="s">
        <v>113</v>
      </c>
      <c r="C609" s="107" t="s">
        <v>55</v>
      </c>
      <c r="D609" s="107" t="s">
        <v>763</v>
      </c>
      <c r="E609" s="107" t="s">
        <v>58</v>
      </c>
      <c r="F609" s="108">
        <v>0</v>
      </c>
      <c r="G609" s="108">
        <v>0</v>
      </c>
      <c r="H609" s="108">
        <f>H610+H613+H616+H619</f>
        <v>14423.5</v>
      </c>
    </row>
    <row r="610" spans="1:8" s="31" customFormat="1" ht="42" customHeight="1" x14ac:dyDescent="0.25">
      <c r="A610" s="113" t="s">
        <v>346</v>
      </c>
      <c r="B610" s="107" t="s">
        <v>113</v>
      </c>
      <c r="C610" s="107" t="s">
        <v>55</v>
      </c>
      <c r="D610" s="107" t="s">
        <v>771</v>
      </c>
      <c r="E610" s="107" t="s">
        <v>58</v>
      </c>
      <c r="F610" s="108">
        <v>0</v>
      </c>
      <c r="G610" s="108">
        <v>0</v>
      </c>
      <c r="H610" s="108">
        <f>H611</f>
        <v>4708.8999999999996</v>
      </c>
    </row>
    <row r="611" spans="1:8" s="31" customFormat="1" ht="27" customHeight="1" x14ac:dyDescent="0.25">
      <c r="A611" s="113" t="s">
        <v>339</v>
      </c>
      <c r="B611" s="107" t="s">
        <v>113</v>
      </c>
      <c r="C611" s="107" t="s">
        <v>55</v>
      </c>
      <c r="D611" s="107" t="s">
        <v>771</v>
      </c>
      <c r="E611" s="107" t="s">
        <v>340</v>
      </c>
      <c r="F611" s="108">
        <v>0</v>
      </c>
      <c r="G611" s="108">
        <v>0</v>
      </c>
      <c r="H611" s="108">
        <f>H612</f>
        <v>4708.8999999999996</v>
      </c>
    </row>
    <row r="612" spans="1:8" s="31" customFormat="1" ht="18" customHeight="1" x14ac:dyDescent="0.25">
      <c r="A612" s="113" t="s">
        <v>341</v>
      </c>
      <c r="B612" s="107" t="s">
        <v>113</v>
      </c>
      <c r="C612" s="107" t="s">
        <v>55</v>
      </c>
      <c r="D612" s="107" t="s">
        <v>771</v>
      </c>
      <c r="E612" s="107" t="s">
        <v>342</v>
      </c>
      <c r="F612" s="108">
        <v>0</v>
      </c>
      <c r="G612" s="108">
        <v>0</v>
      </c>
      <c r="H612" s="108">
        <v>4708.8999999999996</v>
      </c>
    </row>
    <row r="613" spans="1:8" s="31" customFormat="1" ht="65.25" customHeight="1" x14ac:dyDescent="0.25">
      <c r="A613" s="113" t="s">
        <v>348</v>
      </c>
      <c r="B613" s="107" t="s">
        <v>113</v>
      </c>
      <c r="C613" s="107" t="s">
        <v>55</v>
      </c>
      <c r="D613" s="107" t="s">
        <v>764</v>
      </c>
      <c r="E613" s="107" t="s">
        <v>58</v>
      </c>
      <c r="F613" s="108">
        <v>0</v>
      </c>
      <c r="G613" s="108">
        <v>0</v>
      </c>
      <c r="H613" s="108">
        <f>H614</f>
        <v>89</v>
      </c>
    </row>
    <row r="614" spans="1:8" s="31" customFormat="1" ht="31.5" customHeight="1" x14ac:dyDescent="0.25">
      <c r="A614" s="113" t="s">
        <v>339</v>
      </c>
      <c r="B614" s="107" t="s">
        <v>113</v>
      </c>
      <c r="C614" s="107" t="s">
        <v>55</v>
      </c>
      <c r="D614" s="107" t="s">
        <v>764</v>
      </c>
      <c r="E614" s="107" t="s">
        <v>340</v>
      </c>
      <c r="F614" s="108">
        <v>0</v>
      </c>
      <c r="G614" s="108">
        <v>0</v>
      </c>
      <c r="H614" s="108">
        <f>H615</f>
        <v>89</v>
      </c>
    </row>
    <row r="615" spans="1:8" s="31" customFormat="1" ht="18" customHeight="1" x14ac:dyDescent="0.25">
      <c r="A615" s="113" t="s">
        <v>341</v>
      </c>
      <c r="B615" s="107" t="s">
        <v>113</v>
      </c>
      <c r="C615" s="107" t="s">
        <v>55</v>
      </c>
      <c r="D615" s="107" t="s">
        <v>764</v>
      </c>
      <c r="E615" s="107" t="s">
        <v>342</v>
      </c>
      <c r="F615" s="108">
        <v>0</v>
      </c>
      <c r="G615" s="108">
        <v>0</v>
      </c>
      <c r="H615" s="108">
        <v>89</v>
      </c>
    </row>
    <row r="616" spans="1:8" s="31" customFormat="1" ht="147.75" customHeight="1" x14ac:dyDescent="0.25">
      <c r="A616" s="113" t="s">
        <v>350</v>
      </c>
      <c r="B616" s="107" t="s">
        <v>113</v>
      </c>
      <c r="C616" s="107" t="s">
        <v>55</v>
      </c>
      <c r="D616" s="107" t="s">
        <v>765</v>
      </c>
      <c r="E616" s="107" t="s">
        <v>58</v>
      </c>
      <c r="F616" s="108">
        <v>0</v>
      </c>
      <c r="G616" s="108">
        <v>0</v>
      </c>
      <c r="H616" s="108">
        <f>H617</f>
        <v>54</v>
      </c>
    </row>
    <row r="617" spans="1:8" s="31" customFormat="1" ht="28.5" customHeight="1" x14ac:dyDescent="0.25">
      <c r="A617" s="113" t="s">
        <v>339</v>
      </c>
      <c r="B617" s="107" t="s">
        <v>113</v>
      </c>
      <c r="C617" s="107" t="s">
        <v>55</v>
      </c>
      <c r="D617" s="107" t="s">
        <v>765</v>
      </c>
      <c r="E617" s="107" t="s">
        <v>340</v>
      </c>
      <c r="F617" s="108">
        <v>0</v>
      </c>
      <c r="G617" s="108">
        <v>0</v>
      </c>
      <c r="H617" s="108">
        <f>H618</f>
        <v>54</v>
      </c>
    </row>
    <row r="618" spans="1:8" s="31" customFormat="1" ht="18" customHeight="1" x14ac:dyDescent="0.25">
      <c r="A618" s="113" t="s">
        <v>341</v>
      </c>
      <c r="B618" s="107" t="s">
        <v>113</v>
      </c>
      <c r="C618" s="107" t="s">
        <v>55</v>
      </c>
      <c r="D618" s="107" t="s">
        <v>765</v>
      </c>
      <c r="E618" s="107" t="s">
        <v>342</v>
      </c>
      <c r="F618" s="108">
        <v>0</v>
      </c>
      <c r="G618" s="108">
        <v>0</v>
      </c>
      <c r="H618" s="108">
        <v>54</v>
      </c>
    </row>
    <row r="619" spans="1:8" s="31" customFormat="1" ht="45.75" customHeight="1" x14ac:dyDescent="0.25">
      <c r="A619" s="113" t="s">
        <v>352</v>
      </c>
      <c r="B619" s="107" t="s">
        <v>113</v>
      </c>
      <c r="C619" s="107" t="s">
        <v>55</v>
      </c>
      <c r="D619" s="107" t="s">
        <v>766</v>
      </c>
      <c r="E619" s="107" t="s">
        <v>58</v>
      </c>
      <c r="F619" s="108">
        <v>0</v>
      </c>
      <c r="G619" s="108">
        <v>0</v>
      </c>
      <c r="H619" s="108">
        <f>H620</f>
        <v>9571.6</v>
      </c>
    </row>
    <row r="620" spans="1:8" s="31" customFormat="1" ht="27" customHeight="1" x14ac:dyDescent="0.25">
      <c r="A620" s="113" t="s">
        <v>339</v>
      </c>
      <c r="B620" s="107" t="s">
        <v>113</v>
      </c>
      <c r="C620" s="107" t="s">
        <v>55</v>
      </c>
      <c r="D620" s="107" t="s">
        <v>766</v>
      </c>
      <c r="E620" s="107" t="s">
        <v>340</v>
      </c>
      <c r="F620" s="108">
        <v>0</v>
      </c>
      <c r="G620" s="108">
        <v>0</v>
      </c>
      <c r="H620" s="108">
        <f>H621</f>
        <v>9571.6</v>
      </c>
    </row>
    <row r="621" spans="1:8" s="31" customFormat="1" ht="18" customHeight="1" x14ac:dyDescent="0.25">
      <c r="A621" s="113" t="s">
        <v>341</v>
      </c>
      <c r="B621" s="107" t="s">
        <v>113</v>
      </c>
      <c r="C621" s="107" t="s">
        <v>55</v>
      </c>
      <c r="D621" s="107" t="s">
        <v>766</v>
      </c>
      <c r="E621" s="107" t="s">
        <v>342</v>
      </c>
      <c r="F621" s="108">
        <v>0</v>
      </c>
      <c r="G621" s="108">
        <v>0</v>
      </c>
      <c r="H621" s="108">
        <v>9571.6</v>
      </c>
    </row>
    <row r="622" spans="1:8" s="31" customFormat="1" ht="19.5" customHeight="1" x14ac:dyDescent="0.25">
      <c r="A622" s="113" t="s">
        <v>354</v>
      </c>
      <c r="B622" s="107" t="s">
        <v>113</v>
      </c>
      <c r="C622" s="107" t="s">
        <v>60</v>
      </c>
      <c r="D622" s="107" t="s">
        <v>57</v>
      </c>
      <c r="E622" s="107" t="s">
        <v>58</v>
      </c>
      <c r="F622" s="108">
        <f>F623+F651</f>
        <v>24621.199999999997</v>
      </c>
      <c r="G622" s="108">
        <f>G623+G651</f>
        <v>23000.2</v>
      </c>
      <c r="H622" s="108">
        <f>H674</f>
        <v>19728.900000000001</v>
      </c>
    </row>
    <row r="623" spans="1:8" s="31" customFormat="1" ht="39" hidden="1" x14ac:dyDescent="0.25">
      <c r="A623" s="113" t="s">
        <v>334</v>
      </c>
      <c r="B623" s="107" t="s">
        <v>113</v>
      </c>
      <c r="C623" s="107" t="s">
        <v>60</v>
      </c>
      <c r="D623" s="107" t="s">
        <v>335</v>
      </c>
      <c r="E623" s="107" t="s">
        <v>58</v>
      </c>
      <c r="F623" s="108">
        <f t="shared" ref="F623:H626" si="114">F624</f>
        <v>0</v>
      </c>
      <c r="G623" s="108">
        <f t="shared" si="114"/>
        <v>0</v>
      </c>
      <c r="H623" s="108">
        <f t="shared" si="114"/>
        <v>0</v>
      </c>
    </row>
    <row r="624" spans="1:8" s="31" customFormat="1" ht="51.75" hidden="1" x14ac:dyDescent="0.25">
      <c r="A624" s="113" t="s">
        <v>336</v>
      </c>
      <c r="B624" s="107" t="s">
        <v>113</v>
      </c>
      <c r="C624" s="107" t="s">
        <v>60</v>
      </c>
      <c r="D624" s="107" t="s">
        <v>337</v>
      </c>
      <c r="E624" s="107" t="s">
        <v>58</v>
      </c>
      <c r="F624" s="108">
        <f t="shared" si="114"/>
        <v>0</v>
      </c>
      <c r="G624" s="108">
        <f t="shared" si="114"/>
        <v>0</v>
      </c>
      <c r="H624" s="108">
        <f t="shared" si="114"/>
        <v>0</v>
      </c>
    </row>
    <row r="625" spans="1:8" s="31" customFormat="1" ht="15" hidden="1" x14ac:dyDescent="0.25">
      <c r="A625" s="113" t="s">
        <v>134</v>
      </c>
      <c r="B625" s="107" t="s">
        <v>113</v>
      </c>
      <c r="C625" s="107" t="s">
        <v>60</v>
      </c>
      <c r="D625" s="107" t="s">
        <v>338</v>
      </c>
      <c r="E625" s="107" t="s">
        <v>58</v>
      </c>
      <c r="F625" s="108">
        <f t="shared" si="114"/>
        <v>0</v>
      </c>
      <c r="G625" s="108">
        <f t="shared" si="114"/>
        <v>0</v>
      </c>
      <c r="H625" s="108">
        <f t="shared" si="114"/>
        <v>0</v>
      </c>
    </row>
    <row r="626" spans="1:8" s="31" customFormat="1" ht="39" hidden="1" x14ac:dyDescent="0.25">
      <c r="A626" s="113" t="s">
        <v>339</v>
      </c>
      <c r="B626" s="107" t="s">
        <v>113</v>
      </c>
      <c r="C626" s="107" t="s">
        <v>60</v>
      </c>
      <c r="D626" s="107" t="s">
        <v>338</v>
      </c>
      <c r="E626" s="107" t="s">
        <v>340</v>
      </c>
      <c r="F626" s="108">
        <f t="shared" si="114"/>
        <v>0</v>
      </c>
      <c r="G626" s="108">
        <f t="shared" si="114"/>
        <v>0</v>
      </c>
      <c r="H626" s="108">
        <f t="shared" si="114"/>
        <v>0</v>
      </c>
    </row>
    <row r="627" spans="1:8" s="31" customFormat="1" ht="15" hidden="1" x14ac:dyDescent="0.25">
      <c r="A627" s="113" t="s">
        <v>341</v>
      </c>
      <c r="B627" s="107" t="s">
        <v>113</v>
      </c>
      <c r="C627" s="107" t="s">
        <v>60</v>
      </c>
      <c r="D627" s="107" t="s">
        <v>338</v>
      </c>
      <c r="E627" s="107" t="s">
        <v>342</v>
      </c>
      <c r="F627" s="108">
        <f>64.2-64.2</f>
        <v>0</v>
      </c>
      <c r="G627" s="108">
        <f>64.2-64.2</f>
        <v>0</v>
      </c>
      <c r="H627" s="108">
        <f>64.2-64.2</f>
        <v>0</v>
      </c>
    </row>
    <row r="628" spans="1:8" s="31" customFormat="1" ht="39" hidden="1" x14ac:dyDescent="0.25">
      <c r="A628" s="113" t="s">
        <v>355</v>
      </c>
      <c r="B628" s="107" t="s">
        <v>113</v>
      </c>
      <c r="C628" s="107" t="s">
        <v>60</v>
      </c>
      <c r="D628" s="107" t="s">
        <v>356</v>
      </c>
      <c r="E628" s="107" t="s">
        <v>58</v>
      </c>
      <c r="F628" s="108">
        <f t="shared" ref="F628:H631" si="115">F629</f>
        <v>0</v>
      </c>
      <c r="G628" s="108">
        <f t="shared" si="115"/>
        <v>0</v>
      </c>
      <c r="H628" s="108">
        <f t="shared" si="115"/>
        <v>0</v>
      </c>
    </row>
    <row r="629" spans="1:8" s="31" customFormat="1" ht="77.25" hidden="1" x14ac:dyDescent="0.25">
      <c r="A629" s="113" t="s">
        <v>357</v>
      </c>
      <c r="B629" s="107" t="s">
        <v>113</v>
      </c>
      <c r="C629" s="107" t="s">
        <v>60</v>
      </c>
      <c r="D629" s="107" t="s">
        <v>358</v>
      </c>
      <c r="E629" s="107" t="s">
        <v>58</v>
      </c>
      <c r="F629" s="108">
        <f t="shared" si="115"/>
        <v>0</v>
      </c>
      <c r="G629" s="108">
        <f t="shared" si="115"/>
        <v>0</v>
      </c>
      <c r="H629" s="108">
        <f t="shared" si="115"/>
        <v>0</v>
      </c>
    </row>
    <row r="630" spans="1:8" s="31" customFormat="1" ht="15" hidden="1" x14ac:dyDescent="0.25">
      <c r="A630" s="113" t="s">
        <v>134</v>
      </c>
      <c r="B630" s="107" t="s">
        <v>113</v>
      </c>
      <c r="C630" s="107" t="s">
        <v>60</v>
      </c>
      <c r="D630" s="107" t="s">
        <v>359</v>
      </c>
      <c r="E630" s="107" t="s">
        <v>58</v>
      </c>
      <c r="F630" s="108">
        <f t="shared" si="115"/>
        <v>0</v>
      </c>
      <c r="G630" s="108">
        <f t="shared" si="115"/>
        <v>0</v>
      </c>
      <c r="H630" s="108">
        <f t="shared" si="115"/>
        <v>0</v>
      </c>
    </row>
    <row r="631" spans="1:8" s="31" customFormat="1" ht="64.5" hidden="1" x14ac:dyDescent="0.25">
      <c r="A631" s="113" t="s">
        <v>67</v>
      </c>
      <c r="B631" s="107" t="s">
        <v>113</v>
      </c>
      <c r="C631" s="107" t="s">
        <v>60</v>
      </c>
      <c r="D631" s="107" t="s">
        <v>359</v>
      </c>
      <c r="E631" s="107" t="s">
        <v>68</v>
      </c>
      <c r="F631" s="108">
        <f t="shared" si="115"/>
        <v>0</v>
      </c>
      <c r="G631" s="108">
        <f t="shared" si="115"/>
        <v>0</v>
      </c>
      <c r="H631" s="108">
        <f t="shared" si="115"/>
        <v>0</v>
      </c>
    </row>
    <row r="632" spans="1:8" s="31" customFormat="1" ht="26.25" hidden="1" x14ac:dyDescent="0.25">
      <c r="A632" s="113" t="s">
        <v>192</v>
      </c>
      <c r="B632" s="107" t="s">
        <v>113</v>
      </c>
      <c r="C632" s="107" t="s">
        <v>60</v>
      </c>
      <c r="D632" s="107" t="s">
        <v>359</v>
      </c>
      <c r="E632" s="107" t="s">
        <v>193</v>
      </c>
      <c r="F632" s="108"/>
      <c r="G632" s="108"/>
      <c r="H632" s="108"/>
    </row>
    <row r="633" spans="1:8" s="31" customFormat="1" ht="25.5" hidden="1" customHeight="1" x14ac:dyDescent="0.25">
      <c r="A633" s="124" t="s">
        <v>360</v>
      </c>
      <c r="B633" s="125" t="s">
        <v>113</v>
      </c>
      <c r="C633" s="125" t="s">
        <v>60</v>
      </c>
      <c r="D633" s="125" t="s">
        <v>361</v>
      </c>
      <c r="E633" s="125" t="s">
        <v>58</v>
      </c>
      <c r="F633" s="121">
        <f>F634+F640+F644</f>
        <v>0</v>
      </c>
      <c r="G633" s="121">
        <f>G634+G640+G644</f>
        <v>0</v>
      </c>
      <c r="H633" s="121">
        <f>H634+H640+H644</f>
        <v>0</v>
      </c>
    </row>
    <row r="634" spans="1:8" s="31" customFormat="1" ht="25.5" hidden="1" customHeight="1" x14ac:dyDescent="0.25">
      <c r="A634" s="113" t="s">
        <v>362</v>
      </c>
      <c r="B634" s="107" t="s">
        <v>113</v>
      </c>
      <c r="C634" s="107" t="s">
        <v>60</v>
      </c>
      <c r="D634" s="107" t="s">
        <v>363</v>
      </c>
      <c r="E634" s="107" t="s">
        <v>58</v>
      </c>
      <c r="F634" s="108">
        <f>F635</f>
        <v>0</v>
      </c>
      <c r="G634" s="108">
        <f>G635</f>
        <v>0</v>
      </c>
      <c r="H634" s="108">
        <f>H635</f>
        <v>0</v>
      </c>
    </row>
    <row r="635" spans="1:8" s="31" customFormat="1" ht="25.5" hidden="1" customHeight="1" x14ac:dyDescent="0.25">
      <c r="A635" s="113" t="s">
        <v>190</v>
      </c>
      <c r="B635" s="107" t="s">
        <v>113</v>
      </c>
      <c r="C635" s="107" t="s">
        <v>60</v>
      </c>
      <c r="D635" s="107" t="s">
        <v>364</v>
      </c>
      <c r="E635" s="107" t="s">
        <v>58</v>
      </c>
      <c r="F635" s="108">
        <f>F636+F638</f>
        <v>0</v>
      </c>
      <c r="G635" s="108">
        <f>G636+G638</f>
        <v>0</v>
      </c>
      <c r="H635" s="108">
        <f>H636+H638</f>
        <v>0</v>
      </c>
    </row>
    <row r="636" spans="1:8" s="31" customFormat="1" ht="25.5" hidden="1" customHeight="1" x14ac:dyDescent="0.25">
      <c r="A636" s="113" t="s">
        <v>67</v>
      </c>
      <c r="B636" s="107" t="s">
        <v>113</v>
      </c>
      <c r="C636" s="107" t="s">
        <v>60</v>
      </c>
      <c r="D636" s="107" t="s">
        <v>364</v>
      </c>
      <c r="E636" s="107" t="s">
        <v>68</v>
      </c>
      <c r="F636" s="108">
        <f>F637</f>
        <v>0</v>
      </c>
      <c r="G636" s="108">
        <f>G637</f>
        <v>0</v>
      </c>
      <c r="H636" s="108">
        <f>H637</f>
        <v>0</v>
      </c>
    </row>
    <row r="637" spans="1:8" s="31" customFormat="1" ht="12.75" hidden="1" customHeight="1" x14ac:dyDescent="0.25">
      <c r="A637" s="113" t="s">
        <v>192</v>
      </c>
      <c r="B637" s="107" t="s">
        <v>113</v>
      </c>
      <c r="C637" s="107" t="s">
        <v>60</v>
      </c>
      <c r="D637" s="107" t="s">
        <v>364</v>
      </c>
      <c r="E637" s="107" t="s">
        <v>193</v>
      </c>
      <c r="F637" s="108"/>
      <c r="G637" s="108"/>
      <c r="H637" s="108"/>
    </row>
    <row r="638" spans="1:8" s="31" customFormat="1" ht="25.5" hidden="1" customHeight="1" x14ac:dyDescent="0.25">
      <c r="A638" s="113" t="s">
        <v>77</v>
      </c>
      <c r="B638" s="107" t="s">
        <v>113</v>
      </c>
      <c r="C638" s="107" t="s">
        <v>60</v>
      </c>
      <c r="D638" s="107" t="s">
        <v>364</v>
      </c>
      <c r="E638" s="107" t="s">
        <v>78</v>
      </c>
      <c r="F638" s="108">
        <f>F639</f>
        <v>0</v>
      </c>
      <c r="G638" s="108">
        <f>G639</f>
        <v>0</v>
      </c>
      <c r="H638" s="108">
        <f>H639</f>
        <v>0</v>
      </c>
    </row>
    <row r="639" spans="1:8" s="31" customFormat="1" ht="25.5" hidden="1" customHeight="1" x14ac:dyDescent="0.25">
      <c r="A639" s="113" t="s">
        <v>208</v>
      </c>
      <c r="B639" s="107" t="s">
        <v>113</v>
      </c>
      <c r="C639" s="107" t="s">
        <v>60</v>
      </c>
      <c r="D639" s="107" t="s">
        <v>364</v>
      </c>
      <c r="E639" s="107" t="s">
        <v>80</v>
      </c>
      <c r="F639" s="108"/>
      <c r="G639" s="108"/>
      <c r="H639" s="108"/>
    </row>
    <row r="640" spans="1:8" s="31" customFormat="1" ht="39" hidden="1" x14ac:dyDescent="0.25">
      <c r="A640" s="113" t="s">
        <v>365</v>
      </c>
      <c r="B640" s="107" t="s">
        <v>113</v>
      </c>
      <c r="C640" s="107" t="s">
        <v>60</v>
      </c>
      <c r="D640" s="107" t="s">
        <v>366</v>
      </c>
      <c r="E640" s="107" t="s">
        <v>58</v>
      </c>
      <c r="F640" s="108">
        <f t="shared" ref="F640:H642" si="116">F641</f>
        <v>0</v>
      </c>
      <c r="G640" s="108">
        <f t="shared" si="116"/>
        <v>0</v>
      </c>
      <c r="H640" s="108">
        <f t="shared" si="116"/>
        <v>0</v>
      </c>
    </row>
    <row r="641" spans="1:8" s="31" customFormat="1" ht="26.25" hidden="1" x14ac:dyDescent="0.25">
      <c r="A641" s="113" t="s">
        <v>190</v>
      </c>
      <c r="B641" s="107" t="s">
        <v>113</v>
      </c>
      <c r="C641" s="107" t="s">
        <v>60</v>
      </c>
      <c r="D641" s="107" t="s">
        <v>367</v>
      </c>
      <c r="E641" s="107" t="s">
        <v>58</v>
      </c>
      <c r="F641" s="108">
        <f t="shared" si="116"/>
        <v>0</v>
      </c>
      <c r="G641" s="108">
        <f t="shared" si="116"/>
        <v>0</v>
      </c>
      <c r="H641" s="108">
        <f t="shared" si="116"/>
        <v>0</v>
      </c>
    </row>
    <row r="642" spans="1:8" s="31" customFormat="1" ht="26.25" hidden="1" x14ac:dyDescent="0.25">
      <c r="A642" s="113" t="s">
        <v>77</v>
      </c>
      <c r="B642" s="107" t="s">
        <v>113</v>
      </c>
      <c r="C642" s="107" t="s">
        <v>60</v>
      </c>
      <c r="D642" s="107" t="s">
        <v>367</v>
      </c>
      <c r="E642" s="107" t="s">
        <v>78</v>
      </c>
      <c r="F642" s="108">
        <f t="shared" si="116"/>
        <v>0</v>
      </c>
      <c r="G642" s="108">
        <f t="shared" si="116"/>
        <v>0</v>
      </c>
      <c r="H642" s="108">
        <f t="shared" si="116"/>
        <v>0</v>
      </c>
    </row>
    <row r="643" spans="1:8" s="31" customFormat="1" ht="39" hidden="1" x14ac:dyDescent="0.25">
      <c r="A643" s="113" t="s">
        <v>208</v>
      </c>
      <c r="B643" s="107" t="s">
        <v>113</v>
      </c>
      <c r="C643" s="107" t="s">
        <v>60</v>
      </c>
      <c r="D643" s="107" t="s">
        <v>367</v>
      </c>
      <c r="E643" s="107" t="s">
        <v>80</v>
      </c>
      <c r="F643" s="108"/>
      <c r="G643" s="108"/>
      <c r="H643" s="108"/>
    </row>
    <row r="644" spans="1:8" s="31" customFormat="1" ht="26.25" hidden="1" x14ac:dyDescent="0.25">
      <c r="A644" s="113" t="s">
        <v>368</v>
      </c>
      <c r="B644" s="107" t="s">
        <v>113</v>
      </c>
      <c r="C644" s="107" t="s">
        <v>60</v>
      </c>
      <c r="D644" s="107" t="s">
        <v>369</v>
      </c>
      <c r="E644" s="107" t="s">
        <v>58</v>
      </c>
      <c r="F644" s="108">
        <f>F645+F648</f>
        <v>0</v>
      </c>
      <c r="G644" s="108">
        <f>G645+G648</f>
        <v>0</v>
      </c>
      <c r="H644" s="108">
        <f>H645+H648</f>
        <v>0</v>
      </c>
    </row>
    <row r="645" spans="1:8" s="31" customFormat="1" ht="26.25" hidden="1" x14ac:dyDescent="0.25">
      <c r="A645" s="113" t="s">
        <v>190</v>
      </c>
      <c r="B645" s="107" t="s">
        <v>113</v>
      </c>
      <c r="C645" s="107" t="s">
        <v>60</v>
      </c>
      <c r="D645" s="107" t="s">
        <v>370</v>
      </c>
      <c r="E645" s="107" t="s">
        <v>58</v>
      </c>
      <c r="F645" s="108">
        <f t="shared" ref="F645:H646" si="117">F646</f>
        <v>0</v>
      </c>
      <c r="G645" s="108">
        <f t="shared" si="117"/>
        <v>0</v>
      </c>
      <c r="H645" s="108">
        <f t="shared" si="117"/>
        <v>0</v>
      </c>
    </row>
    <row r="646" spans="1:8" s="31" customFormat="1" ht="26.25" hidden="1" x14ac:dyDescent="0.25">
      <c r="A646" s="113" t="s">
        <v>77</v>
      </c>
      <c r="B646" s="107" t="s">
        <v>113</v>
      </c>
      <c r="C646" s="107" t="s">
        <v>60</v>
      </c>
      <c r="D646" s="107" t="s">
        <v>370</v>
      </c>
      <c r="E646" s="107" t="s">
        <v>78</v>
      </c>
      <c r="F646" s="108">
        <f t="shared" si="117"/>
        <v>0</v>
      </c>
      <c r="G646" s="108">
        <f t="shared" si="117"/>
        <v>0</v>
      </c>
      <c r="H646" s="108">
        <f t="shared" si="117"/>
        <v>0</v>
      </c>
    </row>
    <row r="647" spans="1:8" s="31" customFormat="1" ht="39" hidden="1" x14ac:dyDescent="0.25">
      <c r="A647" s="113" t="s">
        <v>208</v>
      </c>
      <c r="B647" s="107" t="s">
        <v>113</v>
      </c>
      <c r="C647" s="107" t="s">
        <v>60</v>
      </c>
      <c r="D647" s="107" t="s">
        <v>370</v>
      </c>
      <c r="E647" s="107" t="s">
        <v>80</v>
      </c>
      <c r="F647" s="108"/>
      <c r="G647" s="108"/>
      <c r="H647" s="108"/>
    </row>
    <row r="648" spans="1:8" s="31" customFormat="1" ht="51.75" hidden="1" x14ac:dyDescent="0.25">
      <c r="A648" s="113" t="s">
        <v>188</v>
      </c>
      <c r="B648" s="107" t="s">
        <v>113</v>
      </c>
      <c r="C648" s="107" t="s">
        <v>60</v>
      </c>
      <c r="D648" s="107" t="s">
        <v>371</v>
      </c>
      <c r="E648" s="107" t="s">
        <v>58</v>
      </c>
      <c r="F648" s="108">
        <f t="shared" ref="F648:H649" si="118">F649</f>
        <v>0</v>
      </c>
      <c r="G648" s="108">
        <f t="shared" si="118"/>
        <v>0</v>
      </c>
      <c r="H648" s="108">
        <f t="shared" si="118"/>
        <v>0</v>
      </c>
    </row>
    <row r="649" spans="1:8" s="31" customFormat="1" ht="15" hidden="1" x14ac:dyDescent="0.25">
      <c r="A649" s="113" t="s">
        <v>81</v>
      </c>
      <c r="B649" s="107" t="s">
        <v>113</v>
      </c>
      <c r="C649" s="107" t="s">
        <v>60</v>
      </c>
      <c r="D649" s="107" t="s">
        <v>371</v>
      </c>
      <c r="E649" s="107" t="s">
        <v>82</v>
      </c>
      <c r="F649" s="108">
        <f t="shared" si="118"/>
        <v>0</v>
      </c>
      <c r="G649" s="108">
        <f t="shared" si="118"/>
        <v>0</v>
      </c>
      <c r="H649" s="108">
        <f t="shared" si="118"/>
        <v>0</v>
      </c>
    </row>
    <row r="650" spans="1:8" s="31" customFormat="1" ht="15" hidden="1" x14ac:dyDescent="0.25">
      <c r="A650" s="113" t="s">
        <v>83</v>
      </c>
      <c r="B650" s="107" t="s">
        <v>113</v>
      </c>
      <c r="C650" s="107" t="s">
        <v>60</v>
      </c>
      <c r="D650" s="107" t="s">
        <v>371</v>
      </c>
      <c r="E650" s="107" t="s">
        <v>84</v>
      </c>
      <c r="F650" s="108"/>
      <c r="G650" s="108"/>
      <c r="H650" s="108"/>
    </row>
    <row r="651" spans="1:8" s="31" customFormat="1" ht="109.5" customHeight="1" x14ac:dyDescent="0.25">
      <c r="A651" s="113" t="s">
        <v>768</v>
      </c>
      <c r="B651" s="107" t="s">
        <v>113</v>
      </c>
      <c r="C651" s="107" t="s">
        <v>60</v>
      </c>
      <c r="D651" s="107" t="s">
        <v>372</v>
      </c>
      <c r="E651" s="107" t="s">
        <v>58</v>
      </c>
      <c r="F651" s="108">
        <f>F652</f>
        <v>24621.199999999997</v>
      </c>
      <c r="G651" s="108">
        <f>G652</f>
        <v>23000.2</v>
      </c>
      <c r="H651" s="108">
        <f>H652</f>
        <v>0</v>
      </c>
    </row>
    <row r="652" spans="1:8" s="31" customFormat="1" ht="51.75" x14ac:dyDescent="0.25">
      <c r="A652" s="113" t="s">
        <v>373</v>
      </c>
      <c r="B652" s="107" t="s">
        <v>113</v>
      </c>
      <c r="C652" s="107" t="s">
        <v>60</v>
      </c>
      <c r="D652" s="107" t="s">
        <v>374</v>
      </c>
      <c r="E652" s="107" t="s">
        <v>58</v>
      </c>
      <c r="F652" s="108">
        <f>F662+F665+F668+F653+F659+F656</f>
        <v>24621.199999999997</v>
      </c>
      <c r="G652" s="108">
        <f t="shared" ref="G652:H652" si="119">G662+G665+G668+G653+G659</f>
        <v>23000.2</v>
      </c>
      <c r="H652" s="108">
        <f t="shared" si="119"/>
        <v>0</v>
      </c>
    </row>
    <row r="653" spans="1:8" s="31" customFormat="1" ht="26.25" x14ac:dyDescent="0.25">
      <c r="A653" s="113" t="s">
        <v>644</v>
      </c>
      <c r="B653" s="107" t="s">
        <v>113</v>
      </c>
      <c r="C653" s="107" t="s">
        <v>60</v>
      </c>
      <c r="D653" s="107" t="s">
        <v>663</v>
      </c>
      <c r="E653" s="107" t="s">
        <v>58</v>
      </c>
      <c r="F653" s="108">
        <f>F654</f>
        <v>299.3</v>
      </c>
      <c r="G653" s="108">
        <f t="shared" ref="G653:H654" si="120">G654</f>
        <v>0</v>
      </c>
      <c r="H653" s="108">
        <f t="shared" si="120"/>
        <v>0</v>
      </c>
    </row>
    <row r="654" spans="1:8" s="31" customFormat="1" ht="39" x14ac:dyDescent="0.25">
      <c r="A654" s="113" t="s">
        <v>339</v>
      </c>
      <c r="B654" s="107" t="s">
        <v>113</v>
      </c>
      <c r="C654" s="107" t="s">
        <v>60</v>
      </c>
      <c r="D654" s="107" t="s">
        <v>663</v>
      </c>
      <c r="E654" s="107" t="s">
        <v>340</v>
      </c>
      <c r="F654" s="108">
        <f>F655</f>
        <v>299.3</v>
      </c>
      <c r="G654" s="108">
        <f t="shared" si="120"/>
        <v>0</v>
      </c>
      <c r="H654" s="108">
        <f t="shared" si="120"/>
        <v>0</v>
      </c>
    </row>
    <row r="655" spans="1:8" s="31" customFormat="1" ht="15" x14ac:dyDescent="0.25">
      <c r="A655" s="113" t="s">
        <v>341</v>
      </c>
      <c r="B655" s="107" t="s">
        <v>113</v>
      </c>
      <c r="C655" s="107" t="s">
        <v>60</v>
      </c>
      <c r="D655" s="107" t="s">
        <v>663</v>
      </c>
      <c r="E655" s="107" t="s">
        <v>342</v>
      </c>
      <c r="F655" s="108">
        <v>299.3</v>
      </c>
      <c r="G655" s="108">
        <v>0</v>
      </c>
      <c r="H655" s="108">
        <v>0</v>
      </c>
    </row>
    <row r="656" spans="1:8" s="31" customFormat="1" ht="51.75" hidden="1" x14ac:dyDescent="0.25">
      <c r="A656" s="113" t="s">
        <v>642</v>
      </c>
      <c r="B656" s="107" t="s">
        <v>113</v>
      </c>
      <c r="C656" s="107" t="s">
        <v>60</v>
      </c>
      <c r="D656" s="107" t="s">
        <v>662</v>
      </c>
      <c r="E656" s="107" t="s">
        <v>58</v>
      </c>
      <c r="F656" s="108">
        <f>F657</f>
        <v>0</v>
      </c>
      <c r="G656" s="108">
        <v>0</v>
      </c>
      <c r="H656" s="108">
        <v>0</v>
      </c>
    </row>
    <row r="657" spans="1:8" s="31" customFormat="1" ht="39" hidden="1" x14ac:dyDescent="0.25">
      <c r="A657" s="113" t="s">
        <v>339</v>
      </c>
      <c r="B657" s="107" t="s">
        <v>113</v>
      </c>
      <c r="C657" s="107" t="s">
        <v>60</v>
      </c>
      <c r="D657" s="107" t="s">
        <v>662</v>
      </c>
      <c r="E657" s="107" t="s">
        <v>340</v>
      </c>
      <c r="F657" s="108">
        <f>F658</f>
        <v>0</v>
      </c>
      <c r="G657" s="108">
        <v>0</v>
      </c>
      <c r="H657" s="108">
        <v>0</v>
      </c>
    </row>
    <row r="658" spans="1:8" s="31" customFormat="1" ht="15" hidden="1" x14ac:dyDescent="0.25">
      <c r="A658" s="113" t="s">
        <v>341</v>
      </c>
      <c r="B658" s="107" t="s">
        <v>113</v>
      </c>
      <c r="C658" s="107" t="s">
        <v>60</v>
      </c>
      <c r="D658" s="107" t="s">
        <v>662</v>
      </c>
      <c r="E658" s="107" t="s">
        <v>342</v>
      </c>
      <c r="F658" s="108"/>
      <c r="G658" s="108"/>
      <c r="H658" s="108"/>
    </row>
    <row r="659" spans="1:8" s="31" customFormat="1" ht="39" x14ac:dyDescent="0.25">
      <c r="A659" s="113" t="s">
        <v>647</v>
      </c>
      <c r="B659" s="107" t="s">
        <v>113</v>
      </c>
      <c r="C659" s="107" t="s">
        <v>60</v>
      </c>
      <c r="D659" s="107" t="s">
        <v>664</v>
      </c>
      <c r="E659" s="107" t="s">
        <v>58</v>
      </c>
      <c r="F659" s="108">
        <f>F660</f>
        <v>15.8</v>
      </c>
      <c r="G659" s="108">
        <f t="shared" ref="G659:H660" si="121">G660</f>
        <v>0</v>
      </c>
      <c r="H659" s="108">
        <f t="shared" si="121"/>
        <v>0</v>
      </c>
    </row>
    <row r="660" spans="1:8" s="31" customFormat="1" ht="39" x14ac:dyDescent="0.25">
      <c r="A660" s="113" t="s">
        <v>339</v>
      </c>
      <c r="B660" s="107" t="s">
        <v>113</v>
      </c>
      <c r="C660" s="107" t="s">
        <v>60</v>
      </c>
      <c r="D660" s="107" t="s">
        <v>664</v>
      </c>
      <c r="E660" s="107" t="s">
        <v>340</v>
      </c>
      <c r="F660" s="108">
        <f>F661</f>
        <v>15.8</v>
      </c>
      <c r="G660" s="108">
        <f t="shared" si="121"/>
        <v>0</v>
      </c>
      <c r="H660" s="108">
        <f t="shared" si="121"/>
        <v>0</v>
      </c>
    </row>
    <row r="661" spans="1:8" s="31" customFormat="1" ht="15" x14ac:dyDescent="0.25">
      <c r="A661" s="113" t="s">
        <v>341</v>
      </c>
      <c r="B661" s="107" t="s">
        <v>113</v>
      </c>
      <c r="C661" s="107" t="s">
        <v>60</v>
      </c>
      <c r="D661" s="107" t="s">
        <v>664</v>
      </c>
      <c r="E661" s="107" t="s">
        <v>342</v>
      </c>
      <c r="F661" s="108">
        <v>15.8</v>
      </c>
      <c r="G661" s="108">
        <v>0</v>
      </c>
      <c r="H661" s="108">
        <v>0</v>
      </c>
    </row>
    <row r="662" spans="1:8" s="31" customFormat="1" ht="64.5" x14ac:dyDescent="0.25">
      <c r="A662" s="113" t="s">
        <v>375</v>
      </c>
      <c r="B662" s="107" t="s">
        <v>113</v>
      </c>
      <c r="C662" s="107" t="s">
        <v>60</v>
      </c>
      <c r="D662" s="107" t="s">
        <v>376</v>
      </c>
      <c r="E662" s="107" t="s">
        <v>58</v>
      </c>
      <c r="F662" s="108">
        <f t="shared" ref="F662:H663" si="122">F663</f>
        <v>285.7</v>
      </c>
      <c r="G662" s="108">
        <f t="shared" si="122"/>
        <v>285.7</v>
      </c>
      <c r="H662" s="108">
        <f t="shared" si="122"/>
        <v>0</v>
      </c>
    </row>
    <row r="663" spans="1:8" s="31" customFormat="1" ht="33.75" customHeight="1" x14ac:dyDescent="0.25">
      <c r="A663" s="113" t="s">
        <v>339</v>
      </c>
      <c r="B663" s="107" t="s">
        <v>113</v>
      </c>
      <c r="C663" s="107" t="s">
        <v>60</v>
      </c>
      <c r="D663" s="107" t="s">
        <v>376</v>
      </c>
      <c r="E663" s="107" t="s">
        <v>340</v>
      </c>
      <c r="F663" s="108">
        <f t="shared" si="122"/>
        <v>285.7</v>
      </c>
      <c r="G663" s="108">
        <f t="shared" si="122"/>
        <v>285.7</v>
      </c>
      <c r="H663" s="108">
        <f t="shared" si="122"/>
        <v>0</v>
      </c>
    </row>
    <row r="664" spans="1:8" s="31" customFormat="1" ht="15" x14ac:dyDescent="0.25">
      <c r="A664" s="113" t="s">
        <v>341</v>
      </c>
      <c r="B664" s="107" t="s">
        <v>113</v>
      </c>
      <c r="C664" s="107" t="s">
        <v>60</v>
      </c>
      <c r="D664" s="107" t="s">
        <v>376</v>
      </c>
      <c r="E664" s="107" t="s">
        <v>342</v>
      </c>
      <c r="F664" s="108">
        <v>285.7</v>
      </c>
      <c r="G664" s="108">
        <v>285.7</v>
      </c>
      <c r="H664" s="108">
        <v>0</v>
      </c>
    </row>
    <row r="665" spans="1:8" s="31" customFormat="1" ht="39" x14ac:dyDescent="0.25">
      <c r="A665" s="113" t="s">
        <v>346</v>
      </c>
      <c r="B665" s="107" t="s">
        <v>113</v>
      </c>
      <c r="C665" s="107" t="s">
        <v>60</v>
      </c>
      <c r="D665" s="107" t="s">
        <v>377</v>
      </c>
      <c r="E665" s="107" t="s">
        <v>58</v>
      </c>
      <c r="F665" s="108">
        <f t="shared" ref="F665:H666" si="123">F666</f>
        <v>9066.7999999999993</v>
      </c>
      <c r="G665" s="108">
        <f t="shared" si="123"/>
        <v>7279.6</v>
      </c>
      <c r="H665" s="108">
        <f t="shared" si="123"/>
        <v>0</v>
      </c>
    </row>
    <row r="666" spans="1:8" s="31" customFormat="1" ht="33" customHeight="1" x14ac:dyDescent="0.25">
      <c r="A666" s="113" t="s">
        <v>339</v>
      </c>
      <c r="B666" s="107" t="s">
        <v>113</v>
      </c>
      <c r="C666" s="107" t="s">
        <v>60</v>
      </c>
      <c r="D666" s="107" t="s">
        <v>377</v>
      </c>
      <c r="E666" s="107" t="s">
        <v>340</v>
      </c>
      <c r="F666" s="108">
        <f t="shared" si="123"/>
        <v>9066.7999999999993</v>
      </c>
      <c r="G666" s="108">
        <f t="shared" si="123"/>
        <v>7279.6</v>
      </c>
      <c r="H666" s="108">
        <f t="shared" si="123"/>
        <v>0</v>
      </c>
    </row>
    <row r="667" spans="1:8" s="31" customFormat="1" ht="18.75" customHeight="1" x14ac:dyDescent="0.25">
      <c r="A667" s="113" t="s">
        <v>341</v>
      </c>
      <c r="B667" s="107" t="s">
        <v>113</v>
      </c>
      <c r="C667" s="107" t="s">
        <v>60</v>
      </c>
      <c r="D667" s="107" t="s">
        <v>377</v>
      </c>
      <c r="E667" s="107" t="s">
        <v>342</v>
      </c>
      <c r="F667" s="108">
        <v>9066.7999999999993</v>
      </c>
      <c r="G667" s="108">
        <f>7661.6-94-288</f>
        <v>7279.6</v>
      </c>
      <c r="H667" s="108">
        <v>0</v>
      </c>
    </row>
    <row r="668" spans="1:8" s="31" customFormat="1" ht="32.25" customHeight="1" x14ac:dyDescent="0.25">
      <c r="A668" s="113" t="s">
        <v>378</v>
      </c>
      <c r="B668" s="107" t="s">
        <v>113</v>
      </c>
      <c r="C668" s="107" t="s">
        <v>60</v>
      </c>
      <c r="D668" s="107" t="s">
        <v>379</v>
      </c>
      <c r="E668" s="107" t="s">
        <v>58</v>
      </c>
      <c r="F668" s="108">
        <f t="shared" ref="F668:H669" si="124">F669</f>
        <v>14953.6</v>
      </c>
      <c r="G668" s="108">
        <f t="shared" si="124"/>
        <v>15434.9</v>
      </c>
      <c r="H668" s="108">
        <f t="shared" si="124"/>
        <v>0</v>
      </c>
    </row>
    <row r="669" spans="1:8" s="31" customFormat="1" ht="31.5" customHeight="1" x14ac:dyDescent="0.25">
      <c r="A669" s="113" t="s">
        <v>339</v>
      </c>
      <c r="B669" s="107" t="s">
        <v>113</v>
      </c>
      <c r="C669" s="107" t="s">
        <v>60</v>
      </c>
      <c r="D669" s="107" t="s">
        <v>379</v>
      </c>
      <c r="E669" s="107" t="s">
        <v>340</v>
      </c>
      <c r="F669" s="108">
        <f t="shared" si="124"/>
        <v>14953.6</v>
      </c>
      <c r="G669" s="108">
        <f t="shared" si="124"/>
        <v>15434.9</v>
      </c>
      <c r="H669" s="108">
        <f t="shared" si="124"/>
        <v>0</v>
      </c>
    </row>
    <row r="670" spans="1:8" s="31" customFormat="1" ht="15" x14ac:dyDescent="0.25">
      <c r="A670" s="113" t="s">
        <v>341</v>
      </c>
      <c r="B670" s="107" t="s">
        <v>113</v>
      </c>
      <c r="C670" s="107" t="s">
        <v>60</v>
      </c>
      <c r="D670" s="107" t="s">
        <v>379</v>
      </c>
      <c r="E670" s="107" t="s">
        <v>342</v>
      </c>
      <c r="F670" s="108">
        <v>14953.6</v>
      </c>
      <c r="G670" s="108">
        <v>15434.9</v>
      </c>
      <c r="H670" s="108">
        <v>0</v>
      </c>
    </row>
    <row r="671" spans="1:8" s="31" customFormat="1" ht="54" hidden="1" customHeight="1" x14ac:dyDescent="0.25">
      <c r="A671" s="113" t="s">
        <v>380</v>
      </c>
      <c r="B671" s="107" t="s">
        <v>113</v>
      </c>
      <c r="C671" s="107" t="s">
        <v>60</v>
      </c>
      <c r="D671" s="107" t="s">
        <v>381</v>
      </c>
      <c r="E671" s="107" t="s">
        <v>58</v>
      </c>
      <c r="F671" s="108">
        <f t="shared" ref="F671:H672" si="125">F672</f>
        <v>0</v>
      </c>
      <c r="G671" s="108">
        <f t="shared" si="125"/>
        <v>0</v>
      </c>
      <c r="H671" s="108">
        <f t="shared" si="125"/>
        <v>0</v>
      </c>
    </row>
    <row r="672" spans="1:8" s="31" customFormat="1" ht="31.5" hidden="1" customHeight="1" x14ac:dyDescent="0.25">
      <c r="A672" s="113" t="s">
        <v>179</v>
      </c>
      <c r="B672" s="107" t="s">
        <v>113</v>
      </c>
      <c r="C672" s="107" t="s">
        <v>60</v>
      </c>
      <c r="D672" s="107" t="s">
        <v>381</v>
      </c>
      <c r="E672" s="107" t="s">
        <v>180</v>
      </c>
      <c r="F672" s="108">
        <f t="shared" si="125"/>
        <v>0</v>
      </c>
      <c r="G672" s="108">
        <f t="shared" si="125"/>
        <v>0</v>
      </c>
      <c r="H672" s="108">
        <f t="shared" si="125"/>
        <v>0</v>
      </c>
    </row>
    <row r="673" spans="1:8" s="31" customFormat="1" ht="14.25" hidden="1" customHeight="1" x14ac:dyDescent="0.25">
      <c r="A673" s="113" t="s">
        <v>181</v>
      </c>
      <c r="B673" s="107" t="s">
        <v>113</v>
      </c>
      <c r="C673" s="107" t="s">
        <v>60</v>
      </c>
      <c r="D673" s="107" t="s">
        <v>381</v>
      </c>
      <c r="E673" s="107" t="s">
        <v>182</v>
      </c>
      <c r="F673" s="108">
        <v>0</v>
      </c>
      <c r="G673" s="108">
        <v>0</v>
      </c>
      <c r="H673" s="108">
        <v>0</v>
      </c>
    </row>
    <row r="674" spans="1:8" s="31" customFormat="1" ht="96.75" customHeight="1" x14ac:dyDescent="0.25">
      <c r="A674" s="113" t="s">
        <v>769</v>
      </c>
      <c r="B674" s="107" t="s">
        <v>113</v>
      </c>
      <c r="C674" s="107" t="s">
        <v>60</v>
      </c>
      <c r="D674" s="107" t="s">
        <v>767</v>
      </c>
      <c r="E674" s="107" t="s">
        <v>58</v>
      </c>
      <c r="F674" s="108">
        <v>0</v>
      </c>
      <c r="G674" s="108">
        <v>0</v>
      </c>
      <c r="H674" s="108">
        <f>H675+H678+H681</f>
        <v>19728.900000000001</v>
      </c>
    </row>
    <row r="675" spans="1:8" s="31" customFormat="1" ht="75.75" customHeight="1" x14ac:dyDescent="0.25">
      <c r="A675" s="113" t="s">
        <v>375</v>
      </c>
      <c r="B675" s="107" t="s">
        <v>113</v>
      </c>
      <c r="C675" s="107" t="s">
        <v>60</v>
      </c>
      <c r="D675" s="107" t="s">
        <v>770</v>
      </c>
      <c r="E675" s="107" t="s">
        <v>58</v>
      </c>
      <c r="F675" s="108">
        <v>0</v>
      </c>
      <c r="G675" s="108">
        <v>0</v>
      </c>
      <c r="H675" s="108">
        <f>H676</f>
        <v>285.7</v>
      </c>
    </row>
    <row r="676" spans="1:8" s="31" customFormat="1" ht="28.5" customHeight="1" x14ac:dyDescent="0.25">
      <c r="A676" s="113" t="s">
        <v>339</v>
      </c>
      <c r="B676" s="107" t="s">
        <v>113</v>
      </c>
      <c r="C676" s="107" t="s">
        <v>60</v>
      </c>
      <c r="D676" s="107" t="s">
        <v>770</v>
      </c>
      <c r="E676" s="107" t="s">
        <v>340</v>
      </c>
      <c r="F676" s="108">
        <v>0</v>
      </c>
      <c r="G676" s="108">
        <v>0</v>
      </c>
      <c r="H676" s="108">
        <f>H677</f>
        <v>285.7</v>
      </c>
    </row>
    <row r="677" spans="1:8" s="31" customFormat="1" ht="14.25" customHeight="1" x14ac:dyDescent="0.25">
      <c r="A677" s="113" t="s">
        <v>341</v>
      </c>
      <c r="B677" s="107" t="s">
        <v>113</v>
      </c>
      <c r="C677" s="107" t="s">
        <v>60</v>
      </c>
      <c r="D677" s="107" t="s">
        <v>770</v>
      </c>
      <c r="E677" s="107" t="s">
        <v>342</v>
      </c>
      <c r="F677" s="108">
        <v>0</v>
      </c>
      <c r="G677" s="108">
        <v>0</v>
      </c>
      <c r="H677" s="108">
        <v>285.7</v>
      </c>
    </row>
    <row r="678" spans="1:8" s="31" customFormat="1" ht="39.75" customHeight="1" x14ac:dyDescent="0.25">
      <c r="A678" s="113" t="s">
        <v>346</v>
      </c>
      <c r="B678" s="107" t="s">
        <v>113</v>
      </c>
      <c r="C678" s="107" t="s">
        <v>60</v>
      </c>
      <c r="D678" s="107" t="s">
        <v>772</v>
      </c>
      <c r="E678" s="107" t="s">
        <v>58</v>
      </c>
      <c r="F678" s="108">
        <v>0</v>
      </c>
      <c r="G678" s="108">
        <v>0</v>
      </c>
      <c r="H678" s="108">
        <f>H679</f>
        <v>3274.8</v>
      </c>
    </row>
    <row r="679" spans="1:8" s="31" customFormat="1" ht="28.5" customHeight="1" x14ac:dyDescent="0.25">
      <c r="A679" s="113" t="s">
        <v>339</v>
      </c>
      <c r="B679" s="107" t="s">
        <v>113</v>
      </c>
      <c r="C679" s="107" t="s">
        <v>60</v>
      </c>
      <c r="D679" s="107" t="s">
        <v>772</v>
      </c>
      <c r="E679" s="107" t="s">
        <v>340</v>
      </c>
      <c r="F679" s="108">
        <v>0</v>
      </c>
      <c r="G679" s="108">
        <v>0</v>
      </c>
      <c r="H679" s="108">
        <f>H680</f>
        <v>3274.8</v>
      </c>
    </row>
    <row r="680" spans="1:8" s="31" customFormat="1" ht="14.25" customHeight="1" x14ac:dyDescent="0.25">
      <c r="A680" s="113" t="s">
        <v>341</v>
      </c>
      <c r="B680" s="107" t="s">
        <v>113</v>
      </c>
      <c r="C680" s="107" t="s">
        <v>60</v>
      </c>
      <c r="D680" s="107" t="s">
        <v>772</v>
      </c>
      <c r="E680" s="107" t="s">
        <v>342</v>
      </c>
      <c r="F680" s="108">
        <v>0</v>
      </c>
      <c r="G680" s="108">
        <v>0</v>
      </c>
      <c r="H680" s="108">
        <v>3274.8</v>
      </c>
    </row>
    <row r="681" spans="1:8" s="31" customFormat="1" ht="30" customHeight="1" x14ac:dyDescent="0.25">
      <c r="A681" s="113" t="s">
        <v>378</v>
      </c>
      <c r="B681" s="107" t="s">
        <v>113</v>
      </c>
      <c r="C681" s="107" t="s">
        <v>60</v>
      </c>
      <c r="D681" s="107" t="s">
        <v>773</v>
      </c>
      <c r="E681" s="107" t="s">
        <v>58</v>
      </c>
      <c r="F681" s="108">
        <v>0</v>
      </c>
      <c r="G681" s="108">
        <v>0</v>
      </c>
      <c r="H681" s="108">
        <f>H682</f>
        <v>16168.4</v>
      </c>
    </row>
    <row r="682" spans="1:8" s="31" customFormat="1" ht="31.5" customHeight="1" x14ac:dyDescent="0.25">
      <c r="A682" s="113" t="s">
        <v>339</v>
      </c>
      <c r="B682" s="107" t="s">
        <v>113</v>
      </c>
      <c r="C682" s="107" t="s">
        <v>60</v>
      </c>
      <c r="D682" s="107" t="s">
        <v>773</v>
      </c>
      <c r="E682" s="107" t="s">
        <v>340</v>
      </c>
      <c r="F682" s="108">
        <v>0</v>
      </c>
      <c r="G682" s="108">
        <v>0</v>
      </c>
      <c r="H682" s="108">
        <f>H683</f>
        <v>16168.4</v>
      </c>
    </row>
    <row r="683" spans="1:8" s="31" customFormat="1" ht="14.25" customHeight="1" x14ac:dyDescent="0.25">
      <c r="A683" s="113" t="s">
        <v>341</v>
      </c>
      <c r="B683" s="107" t="s">
        <v>113</v>
      </c>
      <c r="C683" s="107" t="s">
        <v>60</v>
      </c>
      <c r="D683" s="107" t="s">
        <v>773</v>
      </c>
      <c r="E683" s="107" t="s">
        <v>342</v>
      </c>
      <c r="F683" s="108">
        <v>0</v>
      </c>
      <c r="G683" s="108">
        <v>0</v>
      </c>
      <c r="H683" s="108">
        <v>16168.4</v>
      </c>
    </row>
    <row r="684" spans="1:8" s="31" customFormat="1" ht="14.25" customHeight="1" x14ac:dyDescent="0.25">
      <c r="A684" s="113" t="s">
        <v>382</v>
      </c>
      <c r="B684" s="107" t="s">
        <v>113</v>
      </c>
      <c r="C684" s="107" t="s">
        <v>196</v>
      </c>
      <c r="D684" s="107" t="s">
        <v>57</v>
      </c>
      <c r="E684" s="107" t="s">
        <v>58</v>
      </c>
      <c r="F684" s="108">
        <f>F685+F694+F729+F690</f>
        <v>2786.7</v>
      </c>
      <c r="G684" s="108">
        <f>G685+G694+G729+G690</f>
        <v>2735.3</v>
      </c>
      <c r="H684" s="108">
        <f>H685+H694+H729+H690</f>
        <v>2634.6</v>
      </c>
    </row>
    <row r="685" spans="1:8" s="31" customFormat="1" ht="54.75" customHeight="1" x14ac:dyDescent="0.25">
      <c r="A685" s="113" t="s">
        <v>782</v>
      </c>
      <c r="B685" s="107" t="s">
        <v>113</v>
      </c>
      <c r="C685" s="107" t="s">
        <v>196</v>
      </c>
      <c r="D685" s="107" t="s">
        <v>356</v>
      </c>
      <c r="E685" s="107" t="s">
        <v>58</v>
      </c>
      <c r="F685" s="108">
        <f t="shared" ref="F685:H688" si="126">F686</f>
        <v>34</v>
      </c>
      <c r="G685" s="108">
        <f t="shared" si="126"/>
        <v>0</v>
      </c>
      <c r="H685" s="108">
        <f t="shared" si="126"/>
        <v>0</v>
      </c>
    </row>
    <row r="686" spans="1:8" s="31" customFormat="1" ht="79.5" customHeight="1" x14ac:dyDescent="0.25">
      <c r="A686" s="113" t="s">
        <v>384</v>
      </c>
      <c r="B686" s="107" t="s">
        <v>113</v>
      </c>
      <c r="C686" s="107" t="s">
        <v>196</v>
      </c>
      <c r="D686" s="107" t="s">
        <v>358</v>
      </c>
      <c r="E686" s="107" t="s">
        <v>58</v>
      </c>
      <c r="F686" s="108">
        <f t="shared" si="126"/>
        <v>34</v>
      </c>
      <c r="G686" s="108">
        <f t="shared" si="126"/>
        <v>0</v>
      </c>
      <c r="H686" s="108">
        <f t="shared" si="126"/>
        <v>0</v>
      </c>
    </row>
    <row r="687" spans="1:8" s="31" customFormat="1" ht="14.25" customHeight="1" x14ac:dyDescent="0.25">
      <c r="A687" s="113" t="s">
        <v>134</v>
      </c>
      <c r="B687" s="107" t="s">
        <v>113</v>
      </c>
      <c r="C687" s="107" t="s">
        <v>196</v>
      </c>
      <c r="D687" s="107" t="s">
        <v>359</v>
      </c>
      <c r="E687" s="107" t="s">
        <v>58</v>
      </c>
      <c r="F687" s="108">
        <f t="shared" si="126"/>
        <v>34</v>
      </c>
      <c r="G687" s="108">
        <f t="shared" si="126"/>
        <v>0</v>
      </c>
      <c r="H687" s="108">
        <f t="shared" si="126"/>
        <v>0</v>
      </c>
    </row>
    <row r="688" spans="1:8" s="31" customFormat="1" ht="68.25" customHeight="1" x14ac:dyDescent="0.25">
      <c r="A688" s="113" t="s">
        <v>67</v>
      </c>
      <c r="B688" s="107" t="s">
        <v>113</v>
      </c>
      <c r="C688" s="107" t="s">
        <v>196</v>
      </c>
      <c r="D688" s="107" t="s">
        <v>359</v>
      </c>
      <c r="E688" s="107" t="s">
        <v>68</v>
      </c>
      <c r="F688" s="108">
        <f t="shared" si="126"/>
        <v>34</v>
      </c>
      <c r="G688" s="108">
        <f t="shared" si="126"/>
        <v>0</v>
      </c>
      <c r="H688" s="108">
        <f t="shared" si="126"/>
        <v>0</v>
      </c>
    </row>
    <row r="689" spans="1:8" s="31" customFormat="1" ht="20.25" customHeight="1" x14ac:dyDescent="0.25">
      <c r="A689" s="113" t="s">
        <v>192</v>
      </c>
      <c r="B689" s="107" t="s">
        <v>113</v>
      </c>
      <c r="C689" s="107" t="s">
        <v>196</v>
      </c>
      <c r="D689" s="107" t="s">
        <v>359</v>
      </c>
      <c r="E689" s="107" t="s">
        <v>193</v>
      </c>
      <c r="F689" s="108">
        <v>34</v>
      </c>
      <c r="G689" s="108">
        <v>0</v>
      </c>
      <c r="H689" s="108">
        <v>0</v>
      </c>
    </row>
    <row r="690" spans="1:8" s="31" customFormat="1" ht="45.75" customHeight="1" x14ac:dyDescent="0.25">
      <c r="A690" s="113" t="s">
        <v>796</v>
      </c>
      <c r="B690" s="107" t="s">
        <v>113</v>
      </c>
      <c r="C690" s="107" t="s">
        <v>196</v>
      </c>
      <c r="D690" s="107" t="s">
        <v>774</v>
      </c>
      <c r="E690" s="107" t="s">
        <v>58</v>
      </c>
      <c r="F690" s="108">
        <v>0</v>
      </c>
      <c r="G690" s="108">
        <f t="shared" ref="G690:H692" si="127">G691</f>
        <v>34</v>
      </c>
      <c r="H690" s="108">
        <f t="shared" si="127"/>
        <v>34</v>
      </c>
    </row>
    <row r="691" spans="1:8" s="31" customFormat="1" ht="20.25" customHeight="1" x14ac:dyDescent="0.25">
      <c r="A691" s="113" t="s">
        <v>134</v>
      </c>
      <c r="B691" s="107" t="s">
        <v>113</v>
      </c>
      <c r="C691" s="107" t="s">
        <v>196</v>
      </c>
      <c r="D691" s="107" t="s">
        <v>775</v>
      </c>
      <c r="E691" s="107" t="s">
        <v>58</v>
      </c>
      <c r="F691" s="108">
        <v>0</v>
      </c>
      <c r="G691" s="108">
        <f t="shared" si="127"/>
        <v>34</v>
      </c>
      <c r="H691" s="108">
        <f t="shared" si="127"/>
        <v>34</v>
      </c>
    </row>
    <row r="692" spans="1:8" s="31" customFormat="1" ht="70.5" customHeight="1" x14ac:dyDescent="0.25">
      <c r="A692" s="113" t="s">
        <v>67</v>
      </c>
      <c r="B692" s="107" t="s">
        <v>113</v>
      </c>
      <c r="C692" s="107" t="s">
        <v>196</v>
      </c>
      <c r="D692" s="107" t="s">
        <v>775</v>
      </c>
      <c r="E692" s="107" t="s">
        <v>68</v>
      </c>
      <c r="F692" s="108">
        <v>0</v>
      </c>
      <c r="G692" s="108">
        <f t="shared" si="127"/>
        <v>34</v>
      </c>
      <c r="H692" s="108">
        <f t="shared" si="127"/>
        <v>34</v>
      </c>
    </row>
    <row r="693" spans="1:8" s="31" customFormat="1" ht="20.25" customHeight="1" x14ac:dyDescent="0.25">
      <c r="A693" s="113" t="s">
        <v>192</v>
      </c>
      <c r="B693" s="107" t="s">
        <v>113</v>
      </c>
      <c r="C693" s="107" t="s">
        <v>196</v>
      </c>
      <c r="D693" s="107" t="s">
        <v>775</v>
      </c>
      <c r="E693" s="107" t="s">
        <v>193</v>
      </c>
      <c r="F693" s="108">
        <v>0</v>
      </c>
      <c r="G693" s="108">
        <v>34</v>
      </c>
      <c r="H693" s="108">
        <v>34</v>
      </c>
    </row>
    <row r="694" spans="1:8" s="31" customFormat="1" ht="54.75" customHeight="1" x14ac:dyDescent="0.25">
      <c r="A694" s="124" t="s">
        <v>784</v>
      </c>
      <c r="B694" s="107" t="s">
        <v>113</v>
      </c>
      <c r="C694" s="107" t="s">
        <v>196</v>
      </c>
      <c r="D694" s="107" t="s">
        <v>361</v>
      </c>
      <c r="E694" s="107" t="s">
        <v>58</v>
      </c>
      <c r="F694" s="108">
        <f>F695+F718+F722</f>
        <v>2752.7</v>
      </c>
      <c r="G694" s="108">
        <f>G695+G718+G722</f>
        <v>2701.3</v>
      </c>
      <c r="H694" s="108">
        <f>H695+H718+H722</f>
        <v>0</v>
      </c>
    </row>
    <row r="695" spans="1:8" s="31" customFormat="1" ht="64.5" customHeight="1" x14ac:dyDescent="0.25">
      <c r="A695" s="113" t="s">
        <v>362</v>
      </c>
      <c r="B695" s="107" t="s">
        <v>113</v>
      </c>
      <c r="C695" s="107" t="s">
        <v>196</v>
      </c>
      <c r="D695" s="107" t="s">
        <v>363</v>
      </c>
      <c r="E695" s="107" t="s">
        <v>58</v>
      </c>
      <c r="F695" s="108">
        <f>F696+F709+F712+F715+F703+F706</f>
        <v>2268.5</v>
      </c>
      <c r="G695" s="108">
        <f t="shared" ref="G695:H695" si="128">G696+G709+G712+G715+G703+G706</f>
        <v>2423</v>
      </c>
      <c r="H695" s="108">
        <f t="shared" si="128"/>
        <v>0</v>
      </c>
    </row>
    <row r="696" spans="1:8" s="31" customFormat="1" ht="30.75" customHeight="1" x14ac:dyDescent="0.25">
      <c r="A696" s="113" t="s">
        <v>190</v>
      </c>
      <c r="B696" s="107" t="s">
        <v>113</v>
      </c>
      <c r="C696" s="107" t="s">
        <v>196</v>
      </c>
      <c r="D696" s="107" t="s">
        <v>364</v>
      </c>
      <c r="E696" s="107" t="s">
        <v>58</v>
      </c>
      <c r="F696" s="108">
        <f>F697+F699+F701</f>
        <v>1960.1</v>
      </c>
      <c r="G696" s="108">
        <f>G697+G699</f>
        <v>2032.4</v>
      </c>
      <c r="H696" s="108">
        <f>H697+H699</f>
        <v>0</v>
      </c>
    </row>
    <row r="697" spans="1:8" s="31" customFormat="1" ht="69" customHeight="1" x14ac:dyDescent="0.25">
      <c r="A697" s="113" t="s">
        <v>67</v>
      </c>
      <c r="B697" s="107" t="s">
        <v>113</v>
      </c>
      <c r="C697" s="107" t="s">
        <v>196</v>
      </c>
      <c r="D697" s="107" t="s">
        <v>364</v>
      </c>
      <c r="E697" s="107" t="s">
        <v>68</v>
      </c>
      <c r="F697" s="108">
        <f>F698</f>
        <v>1950.1</v>
      </c>
      <c r="G697" s="108">
        <f>G698</f>
        <v>2032.4</v>
      </c>
      <c r="H697" s="108">
        <f>H698</f>
        <v>0</v>
      </c>
    </row>
    <row r="698" spans="1:8" s="31" customFormat="1" ht="21" customHeight="1" x14ac:dyDescent="0.25">
      <c r="A698" s="113" t="s">
        <v>192</v>
      </c>
      <c r="B698" s="107" t="s">
        <v>113</v>
      </c>
      <c r="C698" s="107" t="s">
        <v>196</v>
      </c>
      <c r="D698" s="107" t="s">
        <v>364</v>
      </c>
      <c r="E698" s="107" t="s">
        <v>193</v>
      </c>
      <c r="F698" s="108">
        <f>1865.3+65.1+19.7</f>
        <v>1950.1</v>
      </c>
      <c r="G698" s="108">
        <v>2032.4</v>
      </c>
      <c r="H698" s="108">
        <v>0</v>
      </c>
    </row>
    <row r="699" spans="1:8" s="31" customFormat="1" ht="29.25" hidden="1" customHeight="1" x14ac:dyDescent="0.25">
      <c r="A699" s="113" t="s">
        <v>77</v>
      </c>
      <c r="B699" s="107" t="s">
        <v>113</v>
      </c>
      <c r="C699" s="107" t="s">
        <v>196</v>
      </c>
      <c r="D699" s="107" t="s">
        <v>364</v>
      </c>
      <c r="E699" s="107" t="s">
        <v>78</v>
      </c>
      <c r="F699" s="108">
        <f>F700</f>
        <v>0</v>
      </c>
      <c r="G699" s="108">
        <f>G700</f>
        <v>0</v>
      </c>
      <c r="H699" s="108">
        <f>H700</f>
        <v>0</v>
      </c>
    </row>
    <row r="700" spans="1:8" s="31" customFormat="1" ht="27.75" hidden="1" customHeight="1" x14ac:dyDescent="0.25">
      <c r="A700" s="113" t="s">
        <v>79</v>
      </c>
      <c r="B700" s="107" t="s">
        <v>113</v>
      </c>
      <c r="C700" s="107" t="s">
        <v>196</v>
      </c>
      <c r="D700" s="107" t="s">
        <v>364</v>
      </c>
      <c r="E700" s="107" t="s">
        <v>80</v>
      </c>
      <c r="F700" s="108">
        <v>0</v>
      </c>
      <c r="G700" s="108">
        <v>0</v>
      </c>
      <c r="H700" s="108">
        <v>0</v>
      </c>
    </row>
    <row r="701" spans="1:8" s="31" customFormat="1" ht="27.75" customHeight="1" x14ac:dyDescent="0.25">
      <c r="A701" s="113" t="s">
        <v>77</v>
      </c>
      <c r="B701" s="107" t="s">
        <v>113</v>
      </c>
      <c r="C701" s="107" t="s">
        <v>196</v>
      </c>
      <c r="D701" s="107" t="s">
        <v>364</v>
      </c>
      <c r="E701" s="107" t="s">
        <v>78</v>
      </c>
      <c r="F701" s="108">
        <f>F702</f>
        <v>10</v>
      </c>
      <c r="G701" s="108">
        <v>0</v>
      </c>
      <c r="H701" s="108">
        <v>0</v>
      </c>
    </row>
    <row r="702" spans="1:8" s="31" customFormat="1" ht="27.75" customHeight="1" x14ac:dyDescent="0.25">
      <c r="A702" s="113" t="s">
        <v>79</v>
      </c>
      <c r="B702" s="107" t="s">
        <v>113</v>
      </c>
      <c r="C702" s="107" t="s">
        <v>196</v>
      </c>
      <c r="D702" s="107" t="s">
        <v>364</v>
      </c>
      <c r="E702" s="107" t="s">
        <v>80</v>
      </c>
      <c r="F702" s="108">
        <v>10</v>
      </c>
      <c r="G702" s="108">
        <v>0</v>
      </c>
      <c r="H702" s="108">
        <v>0</v>
      </c>
    </row>
    <row r="703" spans="1:8" s="31" customFormat="1" ht="56.25" customHeight="1" x14ac:dyDescent="0.25">
      <c r="A703" s="113" t="s">
        <v>726</v>
      </c>
      <c r="B703" s="107" t="s">
        <v>113</v>
      </c>
      <c r="C703" s="107" t="s">
        <v>196</v>
      </c>
      <c r="D703" s="107" t="s">
        <v>727</v>
      </c>
      <c r="E703" s="107" t="s">
        <v>58</v>
      </c>
      <c r="F703" s="108">
        <f>F704</f>
        <v>293</v>
      </c>
      <c r="G703" s="108">
        <f t="shared" ref="G703:H704" si="129">G704</f>
        <v>293</v>
      </c>
      <c r="H703" s="108">
        <f t="shared" si="129"/>
        <v>0</v>
      </c>
    </row>
    <row r="704" spans="1:8" s="31" customFormat="1" ht="73.5" customHeight="1" x14ac:dyDescent="0.25">
      <c r="A704" s="113" t="s">
        <v>67</v>
      </c>
      <c r="B704" s="107" t="s">
        <v>113</v>
      </c>
      <c r="C704" s="107" t="s">
        <v>196</v>
      </c>
      <c r="D704" s="107" t="s">
        <v>727</v>
      </c>
      <c r="E704" s="107" t="s">
        <v>68</v>
      </c>
      <c r="F704" s="108">
        <f>F705</f>
        <v>293</v>
      </c>
      <c r="G704" s="108">
        <f t="shared" si="129"/>
        <v>293</v>
      </c>
      <c r="H704" s="108">
        <f t="shared" si="129"/>
        <v>0</v>
      </c>
    </row>
    <row r="705" spans="1:8" s="31" customFormat="1" ht="21.75" customHeight="1" x14ac:dyDescent="0.25">
      <c r="A705" s="113" t="s">
        <v>192</v>
      </c>
      <c r="B705" s="107" t="s">
        <v>113</v>
      </c>
      <c r="C705" s="107" t="s">
        <v>196</v>
      </c>
      <c r="D705" s="107" t="s">
        <v>727</v>
      </c>
      <c r="E705" s="107" t="s">
        <v>193</v>
      </c>
      <c r="F705" s="108">
        <v>293</v>
      </c>
      <c r="G705" s="108">
        <v>293</v>
      </c>
      <c r="H705" s="108">
        <v>0</v>
      </c>
    </row>
    <row r="706" spans="1:8" s="31" customFormat="1" ht="57" customHeight="1" x14ac:dyDescent="0.25">
      <c r="A706" s="113" t="s">
        <v>685</v>
      </c>
      <c r="B706" s="107" t="s">
        <v>113</v>
      </c>
      <c r="C706" s="107" t="s">
        <v>196</v>
      </c>
      <c r="D706" s="107" t="s">
        <v>728</v>
      </c>
      <c r="E706" s="107" t="s">
        <v>58</v>
      </c>
      <c r="F706" s="108">
        <f>F707</f>
        <v>15.399999999999991</v>
      </c>
      <c r="G706" s="108">
        <f t="shared" ref="G706:H707" si="130">G707</f>
        <v>97.6</v>
      </c>
      <c r="H706" s="108">
        <f t="shared" si="130"/>
        <v>0</v>
      </c>
    </row>
    <row r="707" spans="1:8" s="31" customFormat="1" ht="66.75" customHeight="1" x14ac:dyDescent="0.25">
      <c r="A707" s="113" t="s">
        <v>67</v>
      </c>
      <c r="B707" s="107" t="s">
        <v>113</v>
      </c>
      <c r="C707" s="107" t="s">
        <v>196</v>
      </c>
      <c r="D707" s="107" t="s">
        <v>728</v>
      </c>
      <c r="E707" s="107" t="s">
        <v>68</v>
      </c>
      <c r="F707" s="108">
        <f>F708</f>
        <v>15.399999999999991</v>
      </c>
      <c r="G707" s="108">
        <f t="shared" si="130"/>
        <v>97.6</v>
      </c>
      <c r="H707" s="108">
        <f t="shared" si="130"/>
        <v>0</v>
      </c>
    </row>
    <row r="708" spans="1:8" s="31" customFormat="1" ht="21.75" customHeight="1" x14ac:dyDescent="0.25">
      <c r="A708" s="113" t="s">
        <v>192</v>
      </c>
      <c r="B708" s="107" t="s">
        <v>113</v>
      </c>
      <c r="C708" s="107" t="s">
        <v>196</v>
      </c>
      <c r="D708" s="107" t="s">
        <v>728</v>
      </c>
      <c r="E708" s="107" t="s">
        <v>193</v>
      </c>
      <c r="F708" s="108">
        <f>97.6-63.1-19.1</f>
        <v>15.399999999999991</v>
      </c>
      <c r="G708" s="108">
        <v>97.6</v>
      </c>
      <c r="H708" s="108">
        <v>0</v>
      </c>
    </row>
    <row r="709" spans="1:8" s="31" customFormat="1" ht="45" hidden="1" customHeight="1" x14ac:dyDescent="0.25">
      <c r="A709" s="113" t="s">
        <v>647</v>
      </c>
      <c r="B709" s="107" t="s">
        <v>113</v>
      </c>
      <c r="C709" s="107" t="s">
        <v>196</v>
      </c>
      <c r="D709" s="107" t="s">
        <v>681</v>
      </c>
      <c r="E709" s="107" t="s">
        <v>58</v>
      </c>
      <c r="F709" s="108">
        <f t="shared" ref="F709:H710" si="131">F710</f>
        <v>0</v>
      </c>
      <c r="G709" s="108">
        <f t="shared" si="131"/>
        <v>0</v>
      </c>
      <c r="H709" s="108">
        <f t="shared" si="131"/>
        <v>0</v>
      </c>
    </row>
    <row r="710" spans="1:8" s="31" customFormat="1" ht="65.25" hidden="1" customHeight="1" x14ac:dyDescent="0.25">
      <c r="A710" s="113" t="s">
        <v>67</v>
      </c>
      <c r="B710" s="107" t="s">
        <v>113</v>
      </c>
      <c r="C710" s="107" t="s">
        <v>196</v>
      </c>
      <c r="D710" s="107" t="s">
        <v>681</v>
      </c>
      <c r="E710" s="107" t="s">
        <v>68</v>
      </c>
      <c r="F710" s="108">
        <f t="shared" si="131"/>
        <v>0</v>
      </c>
      <c r="G710" s="108">
        <f t="shared" si="131"/>
        <v>0</v>
      </c>
      <c r="H710" s="108">
        <f t="shared" si="131"/>
        <v>0</v>
      </c>
    </row>
    <row r="711" spans="1:8" s="31" customFormat="1" ht="27.75" hidden="1" customHeight="1" x14ac:dyDescent="0.25">
      <c r="A711" s="113" t="s">
        <v>192</v>
      </c>
      <c r="B711" s="107" t="s">
        <v>113</v>
      </c>
      <c r="C711" s="107" t="s">
        <v>196</v>
      </c>
      <c r="D711" s="107" t="s">
        <v>681</v>
      </c>
      <c r="E711" s="107" t="s">
        <v>193</v>
      </c>
      <c r="F711" s="108">
        <f>2.6-2-0.6</f>
        <v>0</v>
      </c>
      <c r="G711" s="108">
        <v>0</v>
      </c>
      <c r="H711" s="108">
        <v>0</v>
      </c>
    </row>
    <row r="712" spans="1:8" s="31" customFormat="1" ht="27.75" hidden="1" customHeight="1" x14ac:dyDescent="0.25">
      <c r="A712" s="113" t="s">
        <v>644</v>
      </c>
      <c r="B712" s="107" t="s">
        <v>113</v>
      </c>
      <c r="C712" s="107" t="s">
        <v>196</v>
      </c>
      <c r="D712" s="107" t="s">
        <v>682</v>
      </c>
      <c r="E712" s="107" t="s">
        <v>58</v>
      </c>
      <c r="F712" s="108">
        <f>F713</f>
        <v>0</v>
      </c>
      <c r="G712" s="108">
        <f t="shared" ref="G712:H713" si="132">G713</f>
        <v>0</v>
      </c>
      <c r="H712" s="108">
        <f t="shared" si="132"/>
        <v>0</v>
      </c>
    </row>
    <row r="713" spans="1:8" s="31" customFormat="1" ht="71.25" hidden="1" customHeight="1" x14ac:dyDescent="0.25">
      <c r="A713" s="113" t="s">
        <v>67</v>
      </c>
      <c r="B713" s="107" t="s">
        <v>113</v>
      </c>
      <c r="C713" s="107" t="s">
        <v>196</v>
      </c>
      <c r="D713" s="107" t="s">
        <v>682</v>
      </c>
      <c r="E713" s="107" t="s">
        <v>68</v>
      </c>
      <c r="F713" s="108">
        <f>F714</f>
        <v>0</v>
      </c>
      <c r="G713" s="108">
        <f t="shared" si="132"/>
        <v>0</v>
      </c>
      <c r="H713" s="108">
        <f t="shared" si="132"/>
        <v>0</v>
      </c>
    </row>
    <row r="714" spans="1:8" s="31" customFormat="1" ht="21.75" hidden="1" customHeight="1" x14ac:dyDescent="0.25">
      <c r="A714" s="113" t="s">
        <v>192</v>
      </c>
      <c r="B714" s="107" t="s">
        <v>113</v>
      </c>
      <c r="C714" s="107" t="s">
        <v>196</v>
      </c>
      <c r="D714" s="107" t="s">
        <v>682</v>
      </c>
      <c r="E714" s="107" t="s">
        <v>193</v>
      </c>
      <c r="F714" s="108">
        <f>50.3-38.6-11.7</f>
        <v>0</v>
      </c>
      <c r="G714" s="108">
        <v>0</v>
      </c>
      <c r="H714" s="108">
        <v>0</v>
      </c>
    </row>
    <row r="715" spans="1:8" s="31" customFormat="1" ht="43.5" hidden="1" customHeight="1" x14ac:dyDescent="0.25">
      <c r="A715" s="113" t="s">
        <v>642</v>
      </c>
      <c r="B715" s="107" t="s">
        <v>113</v>
      </c>
      <c r="C715" s="107" t="s">
        <v>196</v>
      </c>
      <c r="D715" s="107" t="s">
        <v>683</v>
      </c>
      <c r="E715" s="107" t="s">
        <v>58</v>
      </c>
      <c r="F715" s="108">
        <f>F716</f>
        <v>0</v>
      </c>
      <c r="G715" s="108">
        <v>0</v>
      </c>
      <c r="H715" s="108">
        <v>0</v>
      </c>
    </row>
    <row r="716" spans="1:8" s="31" customFormat="1" ht="27.75" hidden="1" customHeight="1" x14ac:dyDescent="0.25">
      <c r="A716" s="113" t="s">
        <v>77</v>
      </c>
      <c r="B716" s="107" t="s">
        <v>113</v>
      </c>
      <c r="C716" s="107" t="s">
        <v>196</v>
      </c>
      <c r="D716" s="107" t="s">
        <v>683</v>
      </c>
      <c r="E716" s="107" t="s">
        <v>78</v>
      </c>
      <c r="F716" s="108">
        <f>F717</f>
        <v>0</v>
      </c>
      <c r="G716" s="108">
        <v>0</v>
      </c>
      <c r="H716" s="108">
        <v>0</v>
      </c>
    </row>
    <row r="717" spans="1:8" s="31" customFormat="1" ht="27.75" hidden="1" customHeight="1" x14ac:dyDescent="0.25">
      <c r="A717" s="113" t="s">
        <v>79</v>
      </c>
      <c r="B717" s="107" t="s">
        <v>113</v>
      </c>
      <c r="C717" s="107" t="s">
        <v>196</v>
      </c>
      <c r="D717" s="107" t="s">
        <v>683</v>
      </c>
      <c r="E717" s="107" t="s">
        <v>80</v>
      </c>
      <c r="F717" s="108"/>
      <c r="G717" s="108"/>
      <c r="H717" s="108"/>
    </row>
    <row r="718" spans="1:8" s="31" customFormat="1" ht="48" customHeight="1" x14ac:dyDescent="0.25">
      <c r="A718" s="113" t="s">
        <v>365</v>
      </c>
      <c r="B718" s="107" t="s">
        <v>113</v>
      </c>
      <c r="C718" s="107" t="s">
        <v>196</v>
      </c>
      <c r="D718" s="107" t="s">
        <v>366</v>
      </c>
      <c r="E718" s="107" t="s">
        <v>58</v>
      </c>
      <c r="F718" s="108">
        <f t="shared" ref="F718:H720" si="133">F719</f>
        <v>51.5</v>
      </c>
      <c r="G718" s="108">
        <f t="shared" si="133"/>
        <v>0</v>
      </c>
      <c r="H718" s="108">
        <f t="shared" si="133"/>
        <v>0</v>
      </c>
    </row>
    <row r="719" spans="1:8" s="31" customFormat="1" ht="27.75" customHeight="1" x14ac:dyDescent="0.25">
      <c r="A719" s="113" t="s">
        <v>190</v>
      </c>
      <c r="B719" s="107" t="s">
        <v>113</v>
      </c>
      <c r="C719" s="107" t="s">
        <v>196</v>
      </c>
      <c r="D719" s="107" t="s">
        <v>367</v>
      </c>
      <c r="E719" s="107" t="s">
        <v>58</v>
      </c>
      <c r="F719" s="108">
        <f t="shared" si="133"/>
        <v>51.5</v>
      </c>
      <c r="G719" s="108">
        <f t="shared" si="133"/>
        <v>0</v>
      </c>
      <c r="H719" s="108">
        <f t="shared" si="133"/>
        <v>0</v>
      </c>
    </row>
    <row r="720" spans="1:8" s="31" customFormat="1" ht="27.75" customHeight="1" x14ac:dyDescent="0.25">
      <c r="A720" s="113" t="s">
        <v>77</v>
      </c>
      <c r="B720" s="107" t="s">
        <v>113</v>
      </c>
      <c r="C720" s="107" t="s">
        <v>196</v>
      </c>
      <c r="D720" s="107" t="s">
        <v>367</v>
      </c>
      <c r="E720" s="107" t="s">
        <v>78</v>
      </c>
      <c r="F720" s="108">
        <f t="shared" si="133"/>
        <v>51.5</v>
      </c>
      <c r="G720" s="108">
        <f t="shared" si="133"/>
        <v>0</v>
      </c>
      <c r="H720" s="108">
        <f t="shared" si="133"/>
        <v>0</v>
      </c>
    </row>
    <row r="721" spans="1:8" s="31" customFormat="1" ht="27.75" customHeight="1" x14ac:dyDescent="0.25">
      <c r="A721" s="113" t="s">
        <v>79</v>
      </c>
      <c r="B721" s="107" t="s">
        <v>113</v>
      </c>
      <c r="C721" s="107" t="s">
        <v>196</v>
      </c>
      <c r="D721" s="107" t="s">
        <v>367</v>
      </c>
      <c r="E721" s="107" t="s">
        <v>80</v>
      </c>
      <c r="F721" s="108">
        <v>51.5</v>
      </c>
      <c r="G721" s="108">
        <v>0</v>
      </c>
      <c r="H721" s="108">
        <v>0</v>
      </c>
    </row>
    <row r="722" spans="1:8" s="31" customFormat="1" ht="27.75" customHeight="1" x14ac:dyDescent="0.25">
      <c r="A722" s="113" t="s">
        <v>368</v>
      </c>
      <c r="B722" s="107" t="s">
        <v>113</v>
      </c>
      <c r="C722" s="107" t="s">
        <v>196</v>
      </c>
      <c r="D722" s="107" t="s">
        <v>369</v>
      </c>
      <c r="E722" s="107" t="s">
        <v>58</v>
      </c>
      <c r="F722" s="108">
        <f>F723+F726</f>
        <v>432.7</v>
      </c>
      <c r="G722" s="108">
        <f>G723+G726</f>
        <v>278.3</v>
      </c>
      <c r="H722" s="108">
        <f>H723+H726</f>
        <v>0</v>
      </c>
    </row>
    <row r="723" spans="1:8" s="31" customFormat="1" ht="27.75" customHeight="1" x14ac:dyDescent="0.25">
      <c r="A723" s="113" t="s">
        <v>190</v>
      </c>
      <c r="B723" s="107" t="s">
        <v>113</v>
      </c>
      <c r="C723" s="107" t="s">
        <v>196</v>
      </c>
      <c r="D723" s="107" t="s">
        <v>370</v>
      </c>
      <c r="E723" s="107" t="s">
        <v>58</v>
      </c>
      <c r="F723" s="108">
        <f t="shared" ref="F723:H724" si="134">F724</f>
        <v>392.7</v>
      </c>
      <c r="G723" s="108">
        <f t="shared" si="134"/>
        <v>231.7</v>
      </c>
      <c r="H723" s="108">
        <f t="shared" si="134"/>
        <v>0</v>
      </c>
    </row>
    <row r="724" spans="1:8" s="31" customFormat="1" ht="27.75" customHeight="1" x14ac:dyDescent="0.25">
      <c r="A724" s="113" t="s">
        <v>77</v>
      </c>
      <c r="B724" s="107" t="s">
        <v>113</v>
      </c>
      <c r="C724" s="107" t="s">
        <v>196</v>
      </c>
      <c r="D724" s="107" t="s">
        <v>370</v>
      </c>
      <c r="E724" s="107" t="s">
        <v>78</v>
      </c>
      <c r="F724" s="108">
        <f t="shared" si="134"/>
        <v>392.7</v>
      </c>
      <c r="G724" s="108">
        <f t="shared" si="134"/>
        <v>231.7</v>
      </c>
      <c r="H724" s="108">
        <f t="shared" si="134"/>
        <v>0</v>
      </c>
    </row>
    <row r="725" spans="1:8" s="31" customFormat="1" ht="27.75" customHeight="1" x14ac:dyDescent="0.25">
      <c r="A725" s="113" t="s">
        <v>79</v>
      </c>
      <c r="B725" s="107" t="s">
        <v>113</v>
      </c>
      <c r="C725" s="107" t="s">
        <v>196</v>
      </c>
      <c r="D725" s="107" t="s">
        <v>370</v>
      </c>
      <c r="E725" s="107" t="s">
        <v>80</v>
      </c>
      <c r="F725" s="108">
        <v>392.7</v>
      </c>
      <c r="G725" s="108">
        <v>231.7</v>
      </c>
      <c r="H725" s="108">
        <v>0</v>
      </c>
    </row>
    <row r="726" spans="1:8" s="31" customFormat="1" ht="61.5" customHeight="1" x14ac:dyDescent="0.25">
      <c r="A726" s="113" t="s">
        <v>188</v>
      </c>
      <c r="B726" s="107" t="s">
        <v>113</v>
      </c>
      <c r="C726" s="107" t="s">
        <v>196</v>
      </c>
      <c r="D726" s="107" t="s">
        <v>371</v>
      </c>
      <c r="E726" s="107" t="s">
        <v>58</v>
      </c>
      <c r="F726" s="108">
        <f t="shared" ref="F726:H727" si="135">F727</f>
        <v>40</v>
      </c>
      <c r="G726" s="108">
        <f t="shared" si="135"/>
        <v>46.6</v>
      </c>
      <c r="H726" s="108">
        <f t="shared" si="135"/>
        <v>0</v>
      </c>
    </row>
    <row r="727" spans="1:8" s="31" customFormat="1" ht="18" customHeight="1" x14ac:dyDescent="0.25">
      <c r="A727" s="113" t="s">
        <v>81</v>
      </c>
      <c r="B727" s="107" t="s">
        <v>113</v>
      </c>
      <c r="C727" s="107" t="s">
        <v>196</v>
      </c>
      <c r="D727" s="107" t="s">
        <v>371</v>
      </c>
      <c r="E727" s="107" t="s">
        <v>82</v>
      </c>
      <c r="F727" s="108">
        <f t="shared" si="135"/>
        <v>40</v>
      </c>
      <c r="G727" s="108">
        <f t="shared" si="135"/>
        <v>46.6</v>
      </c>
      <c r="H727" s="108">
        <f t="shared" si="135"/>
        <v>0</v>
      </c>
    </row>
    <row r="728" spans="1:8" s="31" customFormat="1" ht="18.75" customHeight="1" x14ac:dyDescent="0.25">
      <c r="A728" s="113" t="s">
        <v>83</v>
      </c>
      <c r="B728" s="107" t="s">
        <v>113</v>
      </c>
      <c r="C728" s="107" t="s">
        <v>196</v>
      </c>
      <c r="D728" s="107" t="s">
        <v>371</v>
      </c>
      <c r="E728" s="107" t="s">
        <v>84</v>
      </c>
      <c r="F728" s="108">
        <v>40</v>
      </c>
      <c r="G728" s="108">
        <v>46.6</v>
      </c>
      <c r="H728" s="108">
        <v>0</v>
      </c>
    </row>
    <row r="729" spans="1:8" s="31" customFormat="1" ht="51.75" customHeight="1" x14ac:dyDescent="0.25">
      <c r="A729" s="124" t="s">
        <v>785</v>
      </c>
      <c r="B729" s="107" t="s">
        <v>113</v>
      </c>
      <c r="C729" s="107" t="s">
        <v>196</v>
      </c>
      <c r="D729" s="107" t="s">
        <v>783</v>
      </c>
      <c r="E729" s="107" t="s">
        <v>58</v>
      </c>
      <c r="F729" s="108">
        <v>0</v>
      </c>
      <c r="G729" s="108">
        <v>0</v>
      </c>
      <c r="H729" s="108">
        <f>H730+H735+H738+H741</f>
        <v>2600.6</v>
      </c>
    </row>
    <row r="730" spans="1:8" s="31" customFormat="1" ht="26.25" customHeight="1" x14ac:dyDescent="0.25">
      <c r="A730" s="113" t="s">
        <v>190</v>
      </c>
      <c r="B730" s="107" t="s">
        <v>113</v>
      </c>
      <c r="C730" s="107" t="s">
        <v>196</v>
      </c>
      <c r="D730" s="107" t="s">
        <v>786</v>
      </c>
      <c r="E730" s="107" t="s">
        <v>58</v>
      </c>
      <c r="F730" s="108">
        <v>0</v>
      </c>
      <c r="G730" s="108">
        <v>0</v>
      </c>
      <c r="H730" s="108">
        <f>H731+H733</f>
        <v>2163.4</v>
      </c>
    </row>
    <row r="731" spans="1:8" s="31" customFormat="1" ht="67.5" customHeight="1" x14ac:dyDescent="0.25">
      <c r="A731" s="113" t="s">
        <v>67</v>
      </c>
      <c r="B731" s="107" t="s">
        <v>113</v>
      </c>
      <c r="C731" s="107" t="s">
        <v>196</v>
      </c>
      <c r="D731" s="107" t="s">
        <v>786</v>
      </c>
      <c r="E731" s="107" t="s">
        <v>68</v>
      </c>
      <c r="F731" s="108">
        <v>0</v>
      </c>
      <c r="G731" s="108">
        <v>0</v>
      </c>
      <c r="H731" s="108">
        <f>H732</f>
        <v>2032.4</v>
      </c>
    </row>
    <row r="732" spans="1:8" s="31" customFormat="1" ht="18.75" customHeight="1" x14ac:dyDescent="0.25">
      <c r="A732" s="113" t="s">
        <v>192</v>
      </c>
      <c r="B732" s="107" t="s">
        <v>113</v>
      </c>
      <c r="C732" s="107" t="s">
        <v>196</v>
      </c>
      <c r="D732" s="107" t="s">
        <v>786</v>
      </c>
      <c r="E732" s="107" t="s">
        <v>193</v>
      </c>
      <c r="F732" s="108">
        <v>0</v>
      </c>
      <c r="G732" s="108">
        <v>0</v>
      </c>
      <c r="H732" s="108">
        <v>2032.4</v>
      </c>
    </row>
    <row r="733" spans="1:8" s="31" customFormat="1" ht="27.75" customHeight="1" x14ac:dyDescent="0.25">
      <c r="A733" s="113" t="s">
        <v>77</v>
      </c>
      <c r="B733" s="107" t="s">
        <v>113</v>
      </c>
      <c r="C733" s="107" t="s">
        <v>196</v>
      </c>
      <c r="D733" s="107" t="s">
        <v>786</v>
      </c>
      <c r="E733" s="107" t="s">
        <v>78</v>
      </c>
      <c r="F733" s="108">
        <v>0</v>
      </c>
      <c r="G733" s="108">
        <v>0</v>
      </c>
      <c r="H733" s="108">
        <f>H734</f>
        <v>131</v>
      </c>
    </row>
    <row r="734" spans="1:8" s="31" customFormat="1" ht="30" customHeight="1" x14ac:dyDescent="0.25">
      <c r="A734" s="113" t="s">
        <v>79</v>
      </c>
      <c r="B734" s="107" t="s">
        <v>113</v>
      </c>
      <c r="C734" s="107" t="s">
        <v>196</v>
      </c>
      <c r="D734" s="107" t="s">
        <v>786</v>
      </c>
      <c r="E734" s="107" t="s">
        <v>80</v>
      </c>
      <c r="F734" s="108">
        <v>0</v>
      </c>
      <c r="G734" s="108">
        <v>0</v>
      </c>
      <c r="H734" s="108">
        <v>131</v>
      </c>
    </row>
    <row r="735" spans="1:8" s="31" customFormat="1" ht="60" customHeight="1" x14ac:dyDescent="0.25">
      <c r="A735" s="113" t="s">
        <v>188</v>
      </c>
      <c r="B735" s="107" t="s">
        <v>113</v>
      </c>
      <c r="C735" s="107" t="s">
        <v>196</v>
      </c>
      <c r="D735" s="107" t="s">
        <v>803</v>
      </c>
      <c r="E735" s="107" t="s">
        <v>58</v>
      </c>
      <c r="F735" s="108">
        <v>0</v>
      </c>
      <c r="G735" s="108">
        <v>0</v>
      </c>
      <c r="H735" s="108">
        <f>H736</f>
        <v>46.6</v>
      </c>
    </row>
    <row r="736" spans="1:8" s="31" customFormat="1" ht="18.75" customHeight="1" x14ac:dyDescent="0.25">
      <c r="A736" s="113" t="s">
        <v>81</v>
      </c>
      <c r="B736" s="107" t="s">
        <v>113</v>
      </c>
      <c r="C736" s="107" t="s">
        <v>196</v>
      </c>
      <c r="D736" s="107" t="s">
        <v>803</v>
      </c>
      <c r="E736" s="107" t="s">
        <v>82</v>
      </c>
      <c r="F736" s="108">
        <v>0</v>
      </c>
      <c r="G736" s="108">
        <v>0</v>
      </c>
      <c r="H736" s="108">
        <f>H737</f>
        <v>46.6</v>
      </c>
    </row>
    <row r="737" spans="1:8" s="31" customFormat="1" ht="18.75" customHeight="1" x14ac:dyDescent="0.25">
      <c r="A737" s="113" t="s">
        <v>83</v>
      </c>
      <c r="B737" s="107" t="s">
        <v>113</v>
      </c>
      <c r="C737" s="107" t="s">
        <v>196</v>
      </c>
      <c r="D737" s="107" t="s">
        <v>803</v>
      </c>
      <c r="E737" s="107" t="s">
        <v>84</v>
      </c>
      <c r="F737" s="108">
        <v>0</v>
      </c>
      <c r="G737" s="108">
        <v>0</v>
      </c>
      <c r="H737" s="108">
        <v>46.6</v>
      </c>
    </row>
    <row r="738" spans="1:8" s="31" customFormat="1" ht="58.5" customHeight="1" x14ac:dyDescent="0.25">
      <c r="A738" s="113" t="s">
        <v>726</v>
      </c>
      <c r="B738" s="107" t="s">
        <v>113</v>
      </c>
      <c r="C738" s="107" t="s">
        <v>196</v>
      </c>
      <c r="D738" s="107" t="s">
        <v>787</v>
      </c>
      <c r="E738" s="107" t="s">
        <v>58</v>
      </c>
      <c r="F738" s="108">
        <v>0</v>
      </c>
      <c r="G738" s="108">
        <v>0</v>
      </c>
      <c r="H738" s="108">
        <f>H739</f>
        <v>293</v>
      </c>
    </row>
    <row r="739" spans="1:8" s="31" customFormat="1" ht="70.5" customHeight="1" x14ac:dyDescent="0.25">
      <c r="A739" s="113" t="s">
        <v>67</v>
      </c>
      <c r="B739" s="107" t="s">
        <v>113</v>
      </c>
      <c r="C739" s="107" t="s">
        <v>196</v>
      </c>
      <c r="D739" s="107" t="s">
        <v>787</v>
      </c>
      <c r="E739" s="107" t="s">
        <v>68</v>
      </c>
      <c r="F739" s="108">
        <v>0</v>
      </c>
      <c r="G739" s="108">
        <v>0</v>
      </c>
      <c r="H739" s="108">
        <f>H740</f>
        <v>293</v>
      </c>
    </row>
    <row r="740" spans="1:8" s="31" customFormat="1" ht="18.75" customHeight="1" x14ac:dyDescent="0.25">
      <c r="A740" s="113" t="s">
        <v>192</v>
      </c>
      <c r="B740" s="107" t="s">
        <v>113</v>
      </c>
      <c r="C740" s="107" t="s">
        <v>196</v>
      </c>
      <c r="D740" s="107" t="s">
        <v>787</v>
      </c>
      <c r="E740" s="107" t="s">
        <v>193</v>
      </c>
      <c r="F740" s="108">
        <v>0</v>
      </c>
      <c r="G740" s="108">
        <v>0</v>
      </c>
      <c r="H740" s="108">
        <v>293</v>
      </c>
    </row>
    <row r="741" spans="1:8" s="31" customFormat="1" ht="60" customHeight="1" x14ac:dyDescent="0.25">
      <c r="A741" s="113" t="s">
        <v>685</v>
      </c>
      <c r="B741" s="107" t="s">
        <v>113</v>
      </c>
      <c r="C741" s="107" t="s">
        <v>196</v>
      </c>
      <c r="D741" s="107" t="s">
        <v>804</v>
      </c>
      <c r="E741" s="107" t="s">
        <v>58</v>
      </c>
      <c r="F741" s="108">
        <v>0</v>
      </c>
      <c r="G741" s="108">
        <v>0</v>
      </c>
      <c r="H741" s="108">
        <f>H742</f>
        <v>97.6</v>
      </c>
    </row>
    <row r="742" spans="1:8" s="31" customFormat="1" ht="67.5" customHeight="1" x14ac:dyDescent="0.25">
      <c r="A742" s="113" t="s">
        <v>67</v>
      </c>
      <c r="B742" s="107" t="s">
        <v>113</v>
      </c>
      <c r="C742" s="107" t="s">
        <v>196</v>
      </c>
      <c r="D742" s="107" t="s">
        <v>804</v>
      </c>
      <c r="E742" s="107" t="s">
        <v>68</v>
      </c>
      <c r="F742" s="108">
        <v>0</v>
      </c>
      <c r="G742" s="108">
        <v>0</v>
      </c>
      <c r="H742" s="108">
        <f>H743</f>
        <v>97.6</v>
      </c>
    </row>
    <row r="743" spans="1:8" s="31" customFormat="1" ht="18.75" customHeight="1" x14ac:dyDescent="0.25">
      <c r="A743" s="113" t="s">
        <v>192</v>
      </c>
      <c r="B743" s="107" t="s">
        <v>113</v>
      </c>
      <c r="C743" s="107" t="s">
        <v>196</v>
      </c>
      <c r="D743" s="107" t="s">
        <v>804</v>
      </c>
      <c r="E743" s="107" t="s">
        <v>193</v>
      </c>
      <c r="F743" s="108">
        <v>0</v>
      </c>
      <c r="G743" s="108">
        <v>0</v>
      </c>
      <c r="H743" s="108">
        <v>97.6</v>
      </c>
    </row>
    <row r="744" spans="1:8" s="31" customFormat="1" ht="31.5" customHeight="1" x14ac:dyDescent="0.25">
      <c r="A744" s="113" t="s">
        <v>385</v>
      </c>
      <c r="B744" s="107" t="s">
        <v>113</v>
      </c>
      <c r="C744" s="107" t="s">
        <v>101</v>
      </c>
      <c r="D744" s="107" t="s">
        <v>57</v>
      </c>
      <c r="E744" s="107" t="s">
        <v>58</v>
      </c>
      <c r="F744" s="108">
        <f t="shared" ref="F744:H748" si="136">F745</f>
        <v>228.8</v>
      </c>
      <c r="G744" s="108">
        <f t="shared" si="136"/>
        <v>187</v>
      </c>
      <c r="H744" s="108">
        <f>H745+H750</f>
        <v>50</v>
      </c>
    </row>
    <row r="745" spans="1:8" s="31" customFormat="1" ht="44.25" customHeight="1" x14ac:dyDescent="0.25">
      <c r="A745" s="113" t="s">
        <v>788</v>
      </c>
      <c r="B745" s="107" t="s">
        <v>113</v>
      </c>
      <c r="C745" s="107" t="s">
        <v>101</v>
      </c>
      <c r="D745" s="107" t="s">
        <v>136</v>
      </c>
      <c r="E745" s="107" t="s">
        <v>58</v>
      </c>
      <c r="F745" s="108">
        <f t="shared" si="136"/>
        <v>228.8</v>
      </c>
      <c r="G745" s="108">
        <f t="shared" si="136"/>
        <v>187</v>
      </c>
      <c r="H745" s="108">
        <f t="shared" si="136"/>
        <v>0</v>
      </c>
    </row>
    <row r="746" spans="1:8" s="31" customFormat="1" ht="106.5" customHeight="1" x14ac:dyDescent="0.25">
      <c r="A746" s="113" t="s">
        <v>386</v>
      </c>
      <c r="B746" s="107" t="s">
        <v>113</v>
      </c>
      <c r="C746" s="107" t="s">
        <v>101</v>
      </c>
      <c r="D746" s="107" t="s">
        <v>141</v>
      </c>
      <c r="E746" s="107" t="s">
        <v>58</v>
      </c>
      <c r="F746" s="108">
        <f t="shared" si="136"/>
        <v>228.8</v>
      </c>
      <c r="G746" s="108">
        <f t="shared" si="136"/>
        <v>187</v>
      </c>
      <c r="H746" s="108">
        <f t="shared" si="136"/>
        <v>0</v>
      </c>
    </row>
    <row r="747" spans="1:8" s="31" customFormat="1" ht="14.25" customHeight="1" x14ac:dyDescent="0.25">
      <c r="A747" s="113" t="s">
        <v>134</v>
      </c>
      <c r="B747" s="107" t="s">
        <v>113</v>
      </c>
      <c r="C747" s="107" t="s">
        <v>101</v>
      </c>
      <c r="D747" s="107" t="s">
        <v>142</v>
      </c>
      <c r="E747" s="107" t="s">
        <v>58</v>
      </c>
      <c r="F747" s="108">
        <f t="shared" si="136"/>
        <v>228.8</v>
      </c>
      <c r="G747" s="108">
        <f t="shared" si="136"/>
        <v>187</v>
      </c>
      <c r="H747" s="108">
        <f t="shared" si="136"/>
        <v>0</v>
      </c>
    </row>
    <row r="748" spans="1:8" s="31" customFormat="1" ht="28.5" customHeight="1" x14ac:dyDescent="0.25">
      <c r="A748" s="113" t="s">
        <v>77</v>
      </c>
      <c r="B748" s="107" t="s">
        <v>113</v>
      </c>
      <c r="C748" s="107" t="s">
        <v>101</v>
      </c>
      <c r="D748" s="107" t="s">
        <v>142</v>
      </c>
      <c r="E748" s="107" t="s">
        <v>78</v>
      </c>
      <c r="F748" s="108">
        <f t="shared" si="136"/>
        <v>228.8</v>
      </c>
      <c r="G748" s="108">
        <f t="shared" si="136"/>
        <v>187</v>
      </c>
      <c r="H748" s="108">
        <f t="shared" si="136"/>
        <v>0</v>
      </c>
    </row>
    <row r="749" spans="1:8" s="31" customFormat="1" ht="29.25" customHeight="1" x14ac:dyDescent="0.25">
      <c r="A749" s="113" t="s">
        <v>79</v>
      </c>
      <c r="B749" s="107" t="s">
        <v>113</v>
      </c>
      <c r="C749" s="107" t="s">
        <v>101</v>
      </c>
      <c r="D749" s="107" t="s">
        <v>142</v>
      </c>
      <c r="E749" s="107" t="s">
        <v>80</v>
      </c>
      <c r="F749" s="108">
        <f>187+69-27.2</f>
        <v>228.8</v>
      </c>
      <c r="G749" s="108">
        <v>187</v>
      </c>
      <c r="H749" s="108">
        <v>0</v>
      </c>
    </row>
    <row r="750" spans="1:8" s="31" customFormat="1" ht="45" customHeight="1" x14ac:dyDescent="0.25">
      <c r="A750" s="113" t="s">
        <v>744</v>
      </c>
      <c r="B750" s="107" t="s">
        <v>113</v>
      </c>
      <c r="C750" s="107" t="s">
        <v>101</v>
      </c>
      <c r="D750" s="107" t="s">
        <v>742</v>
      </c>
      <c r="E750" s="107" t="s">
        <v>58</v>
      </c>
      <c r="F750" s="108">
        <v>0</v>
      </c>
      <c r="G750" s="108">
        <v>0</v>
      </c>
      <c r="H750" s="108">
        <f>H751</f>
        <v>50</v>
      </c>
    </row>
    <row r="751" spans="1:8" s="31" customFormat="1" ht="19.5" customHeight="1" x14ac:dyDescent="0.25">
      <c r="A751" s="113" t="s">
        <v>134</v>
      </c>
      <c r="B751" s="107" t="s">
        <v>113</v>
      </c>
      <c r="C751" s="107" t="s">
        <v>101</v>
      </c>
      <c r="D751" s="107" t="s">
        <v>743</v>
      </c>
      <c r="E751" s="107" t="s">
        <v>58</v>
      </c>
      <c r="F751" s="108">
        <v>0</v>
      </c>
      <c r="G751" s="108">
        <v>0</v>
      </c>
      <c r="H751" s="108">
        <f>H752</f>
        <v>50</v>
      </c>
    </row>
    <row r="752" spans="1:8" s="31" customFormat="1" ht="29.25" customHeight="1" x14ac:dyDescent="0.25">
      <c r="A752" s="113" t="s">
        <v>77</v>
      </c>
      <c r="B752" s="107" t="s">
        <v>113</v>
      </c>
      <c r="C752" s="107" t="s">
        <v>101</v>
      </c>
      <c r="D752" s="107" t="s">
        <v>743</v>
      </c>
      <c r="E752" s="107" t="s">
        <v>78</v>
      </c>
      <c r="F752" s="108">
        <v>0</v>
      </c>
      <c r="G752" s="108">
        <v>0</v>
      </c>
      <c r="H752" s="108">
        <f>H753</f>
        <v>50</v>
      </c>
    </row>
    <row r="753" spans="1:8" s="31" customFormat="1" ht="29.25" customHeight="1" x14ac:dyDescent="0.25">
      <c r="A753" s="113" t="s">
        <v>79</v>
      </c>
      <c r="B753" s="107" t="s">
        <v>113</v>
      </c>
      <c r="C753" s="107" t="s">
        <v>101</v>
      </c>
      <c r="D753" s="107" t="s">
        <v>743</v>
      </c>
      <c r="E753" s="107" t="s">
        <v>80</v>
      </c>
      <c r="F753" s="108">
        <v>0</v>
      </c>
      <c r="G753" s="108">
        <v>0</v>
      </c>
      <c r="H753" s="108">
        <v>50</v>
      </c>
    </row>
    <row r="754" spans="1:8" s="31" customFormat="1" ht="18.75" customHeight="1" x14ac:dyDescent="0.25">
      <c r="A754" s="113" t="s">
        <v>387</v>
      </c>
      <c r="B754" s="107" t="s">
        <v>113</v>
      </c>
      <c r="C754" s="107" t="s">
        <v>113</v>
      </c>
      <c r="D754" s="107" t="s">
        <v>57</v>
      </c>
      <c r="E754" s="107" t="s">
        <v>58</v>
      </c>
      <c r="F754" s="108">
        <f>F755</f>
        <v>316.5</v>
      </c>
      <c r="G754" s="108">
        <f>G766</f>
        <v>316.5</v>
      </c>
      <c r="H754" s="108">
        <f>H766</f>
        <v>316.5</v>
      </c>
    </row>
    <row r="755" spans="1:8" s="31" customFormat="1" ht="44.25" customHeight="1" x14ac:dyDescent="0.25">
      <c r="A755" s="113" t="s">
        <v>791</v>
      </c>
      <c r="B755" s="107" t="s">
        <v>113</v>
      </c>
      <c r="C755" s="107" t="s">
        <v>113</v>
      </c>
      <c r="D755" s="107" t="s">
        <v>388</v>
      </c>
      <c r="E755" s="107" t="s">
        <v>58</v>
      </c>
      <c r="F755" s="108">
        <f>F756+F762</f>
        <v>316.5</v>
      </c>
      <c r="G755" s="108">
        <f>G756+G762</f>
        <v>0</v>
      </c>
      <c r="H755" s="108">
        <f>H756+H762</f>
        <v>0</v>
      </c>
    </row>
    <row r="756" spans="1:8" s="31" customFormat="1" ht="28.5" customHeight="1" x14ac:dyDescent="0.25">
      <c r="A756" s="113" t="s">
        <v>389</v>
      </c>
      <c r="B756" s="107" t="s">
        <v>113</v>
      </c>
      <c r="C756" s="107" t="s">
        <v>113</v>
      </c>
      <c r="D756" s="107" t="s">
        <v>390</v>
      </c>
      <c r="E756" s="107" t="s">
        <v>58</v>
      </c>
      <c r="F756" s="108">
        <f t="shared" ref="F756:H758" si="137">F757</f>
        <v>261.8</v>
      </c>
      <c r="G756" s="108">
        <f t="shared" si="137"/>
        <v>0</v>
      </c>
      <c r="H756" s="108">
        <f t="shared" si="137"/>
        <v>0</v>
      </c>
    </row>
    <row r="757" spans="1:8" s="31" customFormat="1" ht="15" customHeight="1" x14ac:dyDescent="0.25">
      <c r="A757" s="113" t="s">
        <v>134</v>
      </c>
      <c r="B757" s="107" t="s">
        <v>113</v>
      </c>
      <c r="C757" s="107" t="s">
        <v>113</v>
      </c>
      <c r="D757" s="107" t="s">
        <v>391</v>
      </c>
      <c r="E757" s="107" t="s">
        <v>58</v>
      </c>
      <c r="F757" s="108">
        <f t="shared" si="137"/>
        <v>261.8</v>
      </c>
      <c r="G757" s="108">
        <f t="shared" si="137"/>
        <v>0</v>
      </c>
      <c r="H757" s="108">
        <f t="shared" si="137"/>
        <v>0</v>
      </c>
    </row>
    <row r="758" spans="1:8" s="31" customFormat="1" ht="32.25" customHeight="1" x14ac:dyDescent="0.25">
      <c r="A758" s="113" t="s">
        <v>339</v>
      </c>
      <c r="B758" s="107" t="s">
        <v>113</v>
      </c>
      <c r="C758" s="107" t="s">
        <v>113</v>
      </c>
      <c r="D758" s="107" t="s">
        <v>391</v>
      </c>
      <c r="E758" s="107" t="s">
        <v>340</v>
      </c>
      <c r="F758" s="108">
        <f t="shared" si="137"/>
        <v>261.8</v>
      </c>
      <c r="G758" s="108">
        <f t="shared" si="137"/>
        <v>0</v>
      </c>
      <c r="H758" s="108">
        <f t="shared" si="137"/>
        <v>0</v>
      </c>
    </row>
    <row r="759" spans="1:8" s="31" customFormat="1" ht="15" x14ac:dyDescent="0.25">
      <c r="A759" s="113" t="s">
        <v>341</v>
      </c>
      <c r="B759" s="107" t="s">
        <v>113</v>
      </c>
      <c r="C759" s="107" t="s">
        <v>113</v>
      </c>
      <c r="D759" s="107" t="s">
        <v>391</v>
      </c>
      <c r="E759" s="107" t="s">
        <v>342</v>
      </c>
      <c r="F759" s="108">
        <v>261.8</v>
      </c>
      <c r="G759" s="108">
        <v>0</v>
      </c>
      <c r="H759" s="108">
        <v>0</v>
      </c>
    </row>
    <row r="760" spans="1:8" s="31" customFormat="1" ht="39" hidden="1" customHeight="1" x14ac:dyDescent="0.25">
      <c r="A760" s="113" t="s">
        <v>392</v>
      </c>
      <c r="B760" s="107" t="s">
        <v>113</v>
      </c>
      <c r="C760" s="107" t="s">
        <v>201</v>
      </c>
      <c r="D760" s="107" t="s">
        <v>393</v>
      </c>
      <c r="E760" s="107" t="s">
        <v>58</v>
      </c>
      <c r="F760" s="108">
        <f t="shared" ref="F760:H761" si="138">G760/1000</f>
        <v>0</v>
      </c>
      <c r="G760" s="108">
        <f t="shared" si="138"/>
        <v>0</v>
      </c>
      <c r="H760" s="108">
        <f t="shared" si="138"/>
        <v>0</v>
      </c>
    </row>
    <row r="761" spans="1:8" s="31" customFormat="1" ht="15" hidden="1" customHeight="1" x14ac:dyDescent="0.25">
      <c r="A761" s="113" t="s">
        <v>394</v>
      </c>
      <c r="B761" s="107" t="s">
        <v>113</v>
      </c>
      <c r="C761" s="107" t="s">
        <v>201</v>
      </c>
      <c r="D761" s="107" t="s">
        <v>393</v>
      </c>
      <c r="E761" s="107" t="s">
        <v>395</v>
      </c>
      <c r="F761" s="108">
        <f t="shared" si="138"/>
        <v>0</v>
      </c>
      <c r="G761" s="108">
        <f t="shared" si="138"/>
        <v>0</v>
      </c>
      <c r="H761" s="108">
        <f t="shared" si="138"/>
        <v>0</v>
      </c>
    </row>
    <row r="762" spans="1:8" s="31" customFormat="1" ht="27.75" customHeight="1" x14ac:dyDescent="0.25">
      <c r="A762" s="113" t="s">
        <v>396</v>
      </c>
      <c r="B762" s="107" t="s">
        <v>113</v>
      </c>
      <c r="C762" s="107" t="s">
        <v>113</v>
      </c>
      <c r="D762" s="107" t="s">
        <v>397</v>
      </c>
      <c r="E762" s="107" t="s">
        <v>58</v>
      </c>
      <c r="F762" s="108">
        <f t="shared" ref="F762:H764" si="139">F763</f>
        <v>54.7</v>
      </c>
      <c r="G762" s="108">
        <f t="shared" si="139"/>
        <v>0</v>
      </c>
      <c r="H762" s="108">
        <f t="shared" si="139"/>
        <v>0</v>
      </c>
    </row>
    <row r="763" spans="1:8" s="31" customFormat="1" ht="17.25" customHeight="1" x14ac:dyDescent="0.25">
      <c r="A763" s="113" t="s">
        <v>134</v>
      </c>
      <c r="B763" s="107" t="s">
        <v>113</v>
      </c>
      <c r="C763" s="107" t="s">
        <v>113</v>
      </c>
      <c r="D763" s="107" t="s">
        <v>398</v>
      </c>
      <c r="E763" s="107" t="s">
        <v>58</v>
      </c>
      <c r="F763" s="108">
        <f t="shared" si="139"/>
        <v>54.7</v>
      </c>
      <c r="G763" s="108">
        <f t="shared" si="139"/>
        <v>0</v>
      </c>
      <c r="H763" s="108">
        <f t="shared" si="139"/>
        <v>0</v>
      </c>
    </row>
    <row r="764" spans="1:8" s="31" customFormat="1" ht="29.25" customHeight="1" x14ac:dyDescent="0.25">
      <c r="A764" s="113" t="s">
        <v>339</v>
      </c>
      <c r="B764" s="107" t="s">
        <v>113</v>
      </c>
      <c r="C764" s="107" t="s">
        <v>113</v>
      </c>
      <c r="D764" s="107" t="s">
        <v>398</v>
      </c>
      <c r="E764" s="107" t="s">
        <v>340</v>
      </c>
      <c r="F764" s="108">
        <f t="shared" si="139"/>
        <v>54.7</v>
      </c>
      <c r="G764" s="108">
        <f t="shared" si="139"/>
        <v>0</v>
      </c>
      <c r="H764" s="108">
        <f t="shared" si="139"/>
        <v>0</v>
      </c>
    </row>
    <row r="765" spans="1:8" s="31" customFormat="1" ht="19.5" customHeight="1" x14ac:dyDescent="0.25">
      <c r="A765" s="113" t="s">
        <v>341</v>
      </c>
      <c r="B765" s="107" t="s">
        <v>113</v>
      </c>
      <c r="C765" s="107" t="s">
        <v>113</v>
      </c>
      <c r="D765" s="107" t="s">
        <v>398</v>
      </c>
      <c r="E765" s="107" t="s">
        <v>342</v>
      </c>
      <c r="F765" s="108">
        <v>54.7</v>
      </c>
      <c r="G765" s="108">
        <v>0</v>
      </c>
      <c r="H765" s="108">
        <v>0</v>
      </c>
    </row>
    <row r="766" spans="1:8" s="31" customFormat="1" ht="44.25" customHeight="1" x14ac:dyDescent="0.25">
      <c r="A766" s="113" t="s">
        <v>792</v>
      </c>
      <c r="B766" s="107" t="s">
        <v>113</v>
      </c>
      <c r="C766" s="107" t="s">
        <v>113</v>
      </c>
      <c r="D766" s="107" t="s">
        <v>789</v>
      </c>
      <c r="E766" s="107" t="s">
        <v>58</v>
      </c>
      <c r="F766" s="108">
        <v>0</v>
      </c>
      <c r="G766" s="108">
        <f t="shared" ref="G766:H768" si="140">G767</f>
        <v>316.5</v>
      </c>
      <c r="H766" s="108">
        <f t="shared" si="140"/>
        <v>316.5</v>
      </c>
    </row>
    <row r="767" spans="1:8" s="31" customFormat="1" ht="19.5" customHeight="1" x14ac:dyDescent="0.25">
      <c r="A767" s="113" t="s">
        <v>134</v>
      </c>
      <c r="B767" s="107" t="s">
        <v>113</v>
      </c>
      <c r="C767" s="107" t="s">
        <v>113</v>
      </c>
      <c r="D767" s="107" t="s">
        <v>790</v>
      </c>
      <c r="E767" s="107" t="s">
        <v>58</v>
      </c>
      <c r="F767" s="108">
        <v>0</v>
      </c>
      <c r="G767" s="108">
        <f t="shared" si="140"/>
        <v>316.5</v>
      </c>
      <c r="H767" s="108">
        <f t="shared" si="140"/>
        <v>316.5</v>
      </c>
    </row>
    <row r="768" spans="1:8" s="31" customFormat="1" ht="33" customHeight="1" x14ac:dyDescent="0.25">
      <c r="A768" s="113" t="s">
        <v>339</v>
      </c>
      <c r="B768" s="107" t="s">
        <v>113</v>
      </c>
      <c r="C768" s="107" t="s">
        <v>113</v>
      </c>
      <c r="D768" s="107" t="s">
        <v>790</v>
      </c>
      <c r="E768" s="107" t="s">
        <v>340</v>
      </c>
      <c r="F768" s="108">
        <v>0</v>
      </c>
      <c r="G768" s="108">
        <f t="shared" si="140"/>
        <v>316.5</v>
      </c>
      <c r="H768" s="108">
        <f t="shared" si="140"/>
        <v>316.5</v>
      </c>
    </row>
    <row r="769" spans="1:8" s="31" customFormat="1" ht="19.5" customHeight="1" x14ac:dyDescent="0.25">
      <c r="A769" s="113" t="s">
        <v>341</v>
      </c>
      <c r="B769" s="107" t="s">
        <v>113</v>
      </c>
      <c r="C769" s="107" t="s">
        <v>113</v>
      </c>
      <c r="D769" s="107" t="s">
        <v>790</v>
      </c>
      <c r="E769" s="107" t="s">
        <v>342</v>
      </c>
      <c r="F769" s="108">
        <v>0</v>
      </c>
      <c r="G769" s="108">
        <f>261.8+54.7</f>
        <v>316.5</v>
      </c>
      <c r="H769" s="108">
        <f>261.8+54.7</f>
        <v>316.5</v>
      </c>
    </row>
    <row r="770" spans="1:8" s="31" customFormat="1" ht="19.5" hidden="1" customHeight="1" x14ac:dyDescent="0.25">
      <c r="A770" s="113"/>
      <c r="B770" s="107"/>
      <c r="C770" s="107"/>
      <c r="D770" s="107"/>
      <c r="E770" s="107"/>
      <c r="F770" s="108"/>
      <c r="G770" s="108"/>
      <c r="H770" s="108"/>
    </row>
    <row r="771" spans="1:8" s="31" customFormat="1" ht="15" customHeight="1" x14ac:dyDescent="0.25">
      <c r="A771" s="113" t="s">
        <v>399</v>
      </c>
      <c r="B771" s="107" t="s">
        <v>400</v>
      </c>
      <c r="C771" s="107" t="s">
        <v>56</v>
      </c>
      <c r="D771" s="107" t="s">
        <v>57</v>
      </c>
      <c r="E771" s="107" t="s">
        <v>58</v>
      </c>
      <c r="F771" s="108">
        <f>F772</f>
        <v>6217.9999999999991</v>
      </c>
      <c r="G771" s="108">
        <f>G772</f>
        <v>5041.9999999999991</v>
      </c>
      <c r="H771" s="108">
        <f>H772</f>
        <v>4933.0999999999985</v>
      </c>
    </row>
    <row r="772" spans="1:8" s="31" customFormat="1" ht="18.75" customHeight="1" x14ac:dyDescent="0.25">
      <c r="A772" s="113" t="s">
        <v>401</v>
      </c>
      <c r="B772" s="107" t="s">
        <v>400</v>
      </c>
      <c r="C772" s="107" t="s">
        <v>55</v>
      </c>
      <c r="D772" s="107" t="s">
        <v>57</v>
      </c>
      <c r="E772" s="107" t="s">
        <v>58</v>
      </c>
      <c r="F772" s="108">
        <f>F773+F778+F783+F819</f>
        <v>6217.9999999999991</v>
      </c>
      <c r="G772" s="108">
        <f>G773+G778+G783+G819+G825</f>
        <v>5041.9999999999991</v>
      </c>
      <c r="H772" s="108">
        <f>H773+H778+H783+H819</f>
        <v>4933.0999999999985</v>
      </c>
    </row>
    <row r="773" spans="1:8" s="31" customFormat="1" ht="41.25" customHeight="1" x14ac:dyDescent="0.25">
      <c r="A773" s="113" t="s">
        <v>793</v>
      </c>
      <c r="B773" s="107" t="s">
        <v>400</v>
      </c>
      <c r="C773" s="107" t="s">
        <v>55</v>
      </c>
      <c r="D773" s="107" t="s">
        <v>131</v>
      </c>
      <c r="E773" s="107" t="s">
        <v>58</v>
      </c>
      <c r="F773" s="108">
        <f>F774</f>
        <v>5.9</v>
      </c>
      <c r="G773" s="108">
        <f>G774</f>
        <v>5.9</v>
      </c>
      <c r="H773" s="108">
        <f>H774</f>
        <v>5.9</v>
      </c>
    </row>
    <row r="774" spans="1:8" s="31" customFormat="1" ht="42.75" customHeight="1" x14ac:dyDescent="0.25">
      <c r="A774" s="113" t="s">
        <v>402</v>
      </c>
      <c r="B774" s="107" t="s">
        <v>400</v>
      </c>
      <c r="C774" s="107" t="s">
        <v>55</v>
      </c>
      <c r="D774" s="107" t="s">
        <v>403</v>
      </c>
      <c r="E774" s="107" t="s">
        <v>58</v>
      </c>
      <c r="F774" s="108">
        <f t="shared" ref="F774:H781" si="141">F775</f>
        <v>5.9</v>
      </c>
      <c r="G774" s="108">
        <f t="shared" si="141"/>
        <v>5.9</v>
      </c>
      <c r="H774" s="108">
        <f t="shared" si="141"/>
        <v>5.9</v>
      </c>
    </row>
    <row r="775" spans="1:8" s="31" customFormat="1" ht="14.25" customHeight="1" x14ac:dyDescent="0.25">
      <c r="A775" s="113" t="s">
        <v>134</v>
      </c>
      <c r="B775" s="107" t="s">
        <v>400</v>
      </c>
      <c r="C775" s="107" t="s">
        <v>55</v>
      </c>
      <c r="D775" s="107" t="s">
        <v>404</v>
      </c>
      <c r="E775" s="107" t="s">
        <v>58</v>
      </c>
      <c r="F775" s="108">
        <f t="shared" si="141"/>
        <v>5.9</v>
      </c>
      <c r="G775" s="108">
        <f t="shared" si="141"/>
        <v>5.9</v>
      </c>
      <c r="H775" s="108">
        <f t="shared" si="141"/>
        <v>5.9</v>
      </c>
    </row>
    <row r="776" spans="1:8" s="31" customFormat="1" ht="27.75" customHeight="1" x14ac:dyDescent="0.25">
      <c r="A776" s="113" t="s">
        <v>77</v>
      </c>
      <c r="B776" s="107" t="s">
        <v>400</v>
      </c>
      <c r="C776" s="107" t="s">
        <v>55</v>
      </c>
      <c r="D776" s="107" t="s">
        <v>404</v>
      </c>
      <c r="E776" s="107" t="s">
        <v>78</v>
      </c>
      <c r="F776" s="108">
        <f t="shared" si="141"/>
        <v>5.9</v>
      </c>
      <c r="G776" s="108">
        <f t="shared" si="141"/>
        <v>5.9</v>
      </c>
      <c r="H776" s="108">
        <f t="shared" si="141"/>
        <v>5.9</v>
      </c>
    </row>
    <row r="777" spans="1:8" s="31" customFormat="1" ht="28.5" customHeight="1" x14ac:dyDescent="0.25">
      <c r="A777" s="113" t="s">
        <v>79</v>
      </c>
      <c r="B777" s="107" t="s">
        <v>400</v>
      </c>
      <c r="C777" s="107" t="s">
        <v>55</v>
      </c>
      <c r="D777" s="107" t="s">
        <v>404</v>
      </c>
      <c r="E777" s="107" t="s">
        <v>80</v>
      </c>
      <c r="F777" s="108">
        <v>5.9</v>
      </c>
      <c r="G777" s="108">
        <v>5.9</v>
      </c>
      <c r="H777" s="108">
        <v>5.9</v>
      </c>
    </row>
    <row r="778" spans="1:8" s="31" customFormat="1" ht="37.5" hidden="1" customHeight="1" x14ac:dyDescent="0.25">
      <c r="A778" s="113" t="s">
        <v>405</v>
      </c>
      <c r="B778" s="107" t="s">
        <v>400</v>
      </c>
      <c r="C778" s="107" t="s">
        <v>55</v>
      </c>
      <c r="D778" s="107" t="s">
        <v>406</v>
      </c>
      <c r="E778" s="107" t="s">
        <v>58</v>
      </c>
      <c r="F778" s="108">
        <f t="shared" si="141"/>
        <v>0</v>
      </c>
      <c r="G778" s="108">
        <f t="shared" si="141"/>
        <v>0</v>
      </c>
      <c r="H778" s="108">
        <f t="shared" si="141"/>
        <v>0</v>
      </c>
    </row>
    <row r="779" spans="1:8" s="31" customFormat="1" ht="24" hidden="1" customHeight="1" x14ac:dyDescent="0.25">
      <c r="A779" s="113" t="s">
        <v>407</v>
      </c>
      <c r="B779" s="107" t="s">
        <v>400</v>
      </c>
      <c r="C779" s="107" t="s">
        <v>55</v>
      </c>
      <c r="D779" s="107" t="s">
        <v>408</v>
      </c>
      <c r="E779" s="107" t="s">
        <v>58</v>
      </c>
      <c r="F779" s="108">
        <f t="shared" si="141"/>
        <v>0</v>
      </c>
      <c r="G779" s="108">
        <f t="shared" si="141"/>
        <v>0</v>
      </c>
      <c r="H779" s="108">
        <f t="shared" si="141"/>
        <v>0</v>
      </c>
    </row>
    <row r="780" spans="1:8" s="31" customFormat="1" ht="15" hidden="1" customHeight="1" x14ac:dyDescent="0.25">
      <c r="A780" s="113" t="s">
        <v>134</v>
      </c>
      <c r="B780" s="107" t="s">
        <v>400</v>
      </c>
      <c r="C780" s="107" t="s">
        <v>55</v>
      </c>
      <c r="D780" s="107" t="s">
        <v>409</v>
      </c>
      <c r="E780" s="107" t="s">
        <v>58</v>
      </c>
      <c r="F780" s="108">
        <f t="shared" si="141"/>
        <v>0</v>
      </c>
      <c r="G780" s="108">
        <f t="shared" si="141"/>
        <v>0</v>
      </c>
      <c r="H780" s="108">
        <f t="shared" si="141"/>
        <v>0</v>
      </c>
    </row>
    <row r="781" spans="1:8" s="31" customFormat="1" ht="30" hidden="1" customHeight="1" x14ac:dyDescent="0.25">
      <c r="A781" s="113" t="s">
        <v>77</v>
      </c>
      <c r="B781" s="107" t="s">
        <v>400</v>
      </c>
      <c r="C781" s="107" t="s">
        <v>55</v>
      </c>
      <c r="D781" s="107" t="s">
        <v>409</v>
      </c>
      <c r="E781" s="107" t="s">
        <v>78</v>
      </c>
      <c r="F781" s="108">
        <f t="shared" si="141"/>
        <v>0</v>
      </c>
      <c r="G781" s="108">
        <f t="shared" si="141"/>
        <v>0</v>
      </c>
      <c r="H781" s="108">
        <f t="shared" si="141"/>
        <v>0</v>
      </c>
    </row>
    <row r="782" spans="1:8" s="31" customFormat="1" ht="27.75" hidden="1" customHeight="1" x14ac:dyDescent="0.25">
      <c r="A782" s="113" t="s">
        <v>79</v>
      </c>
      <c r="B782" s="107" t="s">
        <v>400</v>
      </c>
      <c r="C782" s="107" t="s">
        <v>55</v>
      </c>
      <c r="D782" s="107" t="s">
        <v>409</v>
      </c>
      <c r="E782" s="107" t="s">
        <v>80</v>
      </c>
      <c r="F782" s="108">
        <f>5.9-5.9</f>
        <v>0</v>
      </c>
      <c r="G782" s="108">
        <f>5.9-5.9</f>
        <v>0</v>
      </c>
      <c r="H782" s="108">
        <f>5.9-5.9</f>
        <v>0</v>
      </c>
    </row>
    <row r="783" spans="1:8" s="31" customFormat="1" ht="40.5" customHeight="1" x14ac:dyDescent="0.25">
      <c r="A783" s="113" t="s">
        <v>794</v>
      </c>
      <c r="B783" s="107" t="s">
        <v>400</v>
      </c>
      <c r="C783" s="107" t="s">
        <v>55</v>
      </c>
      <c r="D783" s="107" t="s">
        <v>410</v>
      </c>
      <c r="E783" s="107" t="s">
        <v>58</v>
      </c>
      <c r="F783" s="108">
        <f>F784+F808+F815</f>
        <v>6128.4999999999991</v>
      </c>
      <c r="G783" s="108">
        <f>G784+G808</f>
        <v>4958.8999999999996</v>
      </c>
      <c r="H783" s="108">
        <f>H784+H808</f>
        <v>4927.1999999999989</v>
      </c>
    </row>
    <row r="784" spans="1:8" s="31" customFormat="1" ht="27.75" customHeight="1" x14ac:dyDescent="0.25">
      <c r="A784" s="113" t="s">
        <v>411</v>
      </c>
      <c r="B784" s="107" t="s">
        <v>400</v>
      </c>
      <c r="C784" s="107" t="s">
        <v>55</v>
      </c>
      <c r="D784" s="107" t="s">
        <v>412</v>
      </c>
      <c r="E784" s="107" t="s">
        <v>58</v>
      </c>
      <c r="F784" s="108">
        <f>F785+F793+F802+F790</f>
        <v>4942.5999999999995</v>
      </c>
      <c r="G784" s="108">
        <f>G785+G802+G793+G790</f>
        <v>4660.5</v>
      </c>
      <c r="H784" s="108">
        <f>H785+H802+H793+H790</f>
        <v>4628.7999999999993</v>
      </c>
    </row>
    <row r="785" spans="1:8" s="31" customFormat="1" ht="27.75" customHeight="1" x14ac:dyDescent="0.25">
      <c r="A785" s="113" t="s">
        <v>190</v>
      </c>
      <c r="B785" s="107" t="s">
        <v>400</v>
      </c>
      <c r="C785" s="107" t="s">
        <v>55</v>
      </c>
      <c r="D785" s="107" t="s">
        <v>413</v>
      </c>
      <c r="E785" s="107" t="s">
        <v>58</v>
      </c>
      <c r="F785" s="108">
        <f>F786+F789</f>
        <v>3986.8999999999996</v>
      </c>
      <c r="G785" s="108">
        <f>G786+G788</f>
        <v>3478</v>
      </c>
      <c r="H785" s="108">
        <f>H786+H788</f>
        <v>3591.6</v>
      </c>
    </row>
    <row r="786" spans="1:8" s="31" customFormat="1" ht="68.25" customHeight="1" x14ac:dyDescent="0.25">
      <c r="A786" s="113" t="s">
        <v>67</v>
      </c>
      <c r="B786" s="107" t="s">
        <v>400</v>
      </c>
      <c r="C786" s="107" t="s">
        <v>55</v>
      </c>
      <c r="D786" s="107" t="s">
        <v>413</v>
      </c>
      <c r="E786" s="107" t="s">
        <v>68</v>
      </c>
      <c r="F786" s="108">
        <f>F787</f>
        <v>3322.1</v>
      </c>
      <c r="G786" s="108">
        <f>G787</f>
        <v>3478</v>
      </c>
      <c r="H786" s="108">
        <f>H787</f>
        <v>3591.6</v>
      </c>
    </row>
    <row r="787" spans="1:8" s="31" customFormat="1" ht="19.5" customHeight="1" x14ac:dyDescent="0.25">
      <c r="A787" s="113" t="s">
        <v>192</v>
      </c>
      <c r="B787" s="107" t="s">
        <v>400</v>
      </c>
      <c r="C787" s="107" t="s">
        <v>55</v>
      </c>
      <c r="D787" s="107" t="s">
        <v>413</v>
      </c>
      <c r="E787" s="107" t="s">
        <v>193</v>
      </c>
      <c r="F787" s="108">
        <f>3185.9+104.6+31.6</f>
        <v>3322.1</v>
      </c>
      <c r="G787" s="108">
        <v>3478</v>
      </c>
      <c r="H787" s="108">
        <v>3591.6</v>
      </c>
    </row>
    <row r="788" spans="1:8" s="31" customFormat="1" ht="30" customHeight="1" x14ac:dyDescent="0.25">
      <c r="A788" s="113" t="s">
        <v>77</v>
      </c>
      <c r="B788" s="107" t="s">
        <v>400</v>
      </c>
      <c r="C788" s="107" t="s">
        <v>55</v>
      </c>
      <c r="D788" s="107" t="s">
        <v>413</v>
      </c>
      <c r="E788" s="107" t="s">
        <v>78</v>
      </c>
      <c r="F788" s="108">
        <f>F789</f>
        <v>664.8</v>
      </c>
      <c r="G788" s="108">
        <f>G789</f>
        <v>0</v>
      </c>
      <c r="H788" s="108">
        <f>H789</f>
        <v>0</v>
      </c>
    </row>
    <row r="789" spans="1:8" s="31" customFormat="1" ht="30.75" customHeight="1" x14ac:dyDescent="0.25">
      <c r="A789" s="113" t="s">
        <v>79</v>
      </c>
      <c r="B789" s="107" t="s">
        <v>400</v>
      </c>
      <c r="C789" s="107" t="s">
        <v>55</v>
      </c>
      <c r="D789" s="107" t="s">
        <v>413</v>
      </c>
      <c r="E789" s="107" t="s">
        <v>80</v>
      </c>
      <c r="F789" s="108">
        <v>664.8</v>
      </c>
      <c r="G789" s="108">
        <v>0</v>
      </c>
      <c r="H789" s="108">
        <v>0</v>
      </c>
    </row>
    <row r="790" spans="1:8" s="31" customFormat="1" ht="58.5" customHeight="1" x14ac:dyDescent="0.25">
      <c r="A790" s="113" t="s">
        <v>688</v>
      </c>
      <c r="B790" s="107" t="s">
        <v>400</v>
      </c>
      <c r="C790" s="107" t="s">
        <v>55</v>
      </c>
      <c r="D790" s="107" t="s">
        <v>730</v>
      </c>
      <c r="E790" s="107" t="s">
        <v>58</v>
      </c>
      <c r="F790" s="108">
        <f>F791</f>
        <v>25.499999999999993</v>
      </c>
      <c r="G790" s="108">
        <f t="shared" ref="G790:H791" si="142">G791</f>
        <v>184.3</v>
      </c>
      <c r="H790" s="108">
        <f t="shared" si="142"/>
        <v>198</v>
      </c>
    </row>
    <row r="791" spans="1:8" s="31" customFormat="1" ht="72" customHeight="1" x14ac:dyDescent="0.25">
      <c r="A791" s="113" t="s">
        <v>67</v>
      </c>
      <c r="B791" s="107" t="s">
        <v>400</v>
      </c>
      <c r="C791" s="107" t="s">
        <v>55</v>
      </c>
      <c r="D791" s="107" t="s">
        <v>730</v>
      </c>
      <c r="E791" s="107" t="s">
        <v>68</v>
      </c>
      <c r="F791" s="108">
        <f>F792</f>
        <v>25.499999999999993</v>
      </c>
      <c r="G791" s="108">
        <f t="shared" si="142"/>
        <v>184.3</v>
      </c>
      <c r="H791" s="108">
        <f t="shared" si="142"/>
        <v>198</v>
      </c>
    </row>
    <row r="792" spans="1:8" s="31" customFormat="1" ht="27" customHeight="1" x14ac:dyDescent="0.25">
      <c r="A792" s="113" t="s">
        <v>192</v>
      </c>
      <c r="B792" s="107" t="s">
        <v>400</v>
      </c>
      <c r="C792" s="107" t="s">
        <v>55</v>
      </c>
      <c r="D792" s="107" t="s">
        <v>730</v>
      </c>
      <c r="E792" s="107" t="s">
        <v>193</v>
      </c>
      <c r="F792" s="108">
        <f>161.7-104.6-31.6</f>
        <v>25.499999999999993</v>
      </c>
      <c r="G792" s="108">
        <v>184.3</v>
      </c>
      <c r="H792" s="108">
        <v>198</v>
      </c>
    </row>
    <row r="793" spans="1:8" s="31" customFormat="1" ht="53.25" customHeight="1" x14ac:dyDescent="0.25">
      <c r="A793" s="113" t="s">
        <v>726</v>
      </c>
      <c r="B793" s="107" t="s">
        <v>400</v>
      </c>
      <c r="C793" s="107" t="s">
        <v>55</v>
      </c>
      <c r="D793" s="107" t="s">
        <v>729</v>
      </c>
      <c r="E793" s="107" t="s">
        <v>58</v>
      </c>
      <c r="F793" s="108">
        <f t="shared" ref="F793:H794" si="143">F794</f>
        <v>485</v>
      </c>
      <c r="G793" s="108">
        <f t="shared" si="143"/>
        <v>553</v>
      </c>
      <c r="H793" s="108">
        <f t="shared" si="143"/>
        <v>594</v>
      </c>
    </row>
    <row r="794" spans="1:8" s="31" customFormat="1" ht="25.5" customHeight="1" x14ac:dyDescent="0.25">
      <c r="A794" s="113" t="s">
        <v>67</v>
      </c>
      <c r="B794" s="107" t="s">
        <v>400</v>
      </c>
      <c r="C794" s="107" t="s">
        <v>55</v>
      </c>
      <c r="D794" s="107" t="s">
        <v>729</v>
      </c>
      <c r="E794" s="107" t="s">
        <v>68</v>
      </c>
      <c r="F794" s="108">
        <f t="shared" si="143"/>
        <v>485</v>
      </c>
      <c r="G794" s="108">
        <f t="shared" si="143"/>
        <v>553</v>
      </c>
      <c r="H794" s="108">
        <f t="shared" si="143"/>
        <v>594</v>
      </c>
    </row>
    <row r="795" spans="1:8" s="31" customFormat="1" ht="15.75" customHeight="1" x14ac:dyDescent="0.25">
      <c r="A795" s="113" t="s">
        <v>192</v>
      </c>
      <c r="B795" s="107" t="s">
        <v>400</v>
      </c>
      <c r="C795" s="107" t="s">
        <v>55</v>
      </c>
      <c r="D795" s="107" t="s">
        <v>729</v>
      </c>
      <c r="E795" s="107" t="s">
        <v>193</v>
      </c>
      <c r="F795" s="108">
        <v>485</v>
      </c>
      <c r="G795" s="108">
        <v>553</v>
      </c>
      <c r="H795" s="108">
        <v>594</v>
      </c>
    </row>
    <row r="796" spans="1:8" s="31" customFormat="1" ht="42.75" hidden="1" customHeight="1" x14ac:dyDescent="0.25">
      <c r="A796" s="113" t="s">
        <v>642</v>
      </c>
      <c r="B796" s="107" t="s">
        <v>400</v>
      </c>
      <c r="C796" s="107" t="s">
        <v>55</v>
      </c>
      <c r="D796" s="107" t="s">
        <v>680</v>
      </c>
      <c r="E796" s="107" t="s">
        <v>58</v>
      </c>
      <c r="F796" s="108">
        <f>F797+F799</f>
        <v>0</v>
      </c>
      <c r="G796" s="108">
        <v>0</v>
      </c>
      <c r="H796" s="108">
        <v>0</v>
      </c>
    </row>
    <row r="797" spans="1:8" s="31" customFormat="1" ht="30" hidden="1" customHeight="1" x14ac:dyDescent="0.25">
      <c r="A797" s="113" t="s">
        <v>77</v>
      </c>
      <c r="B797" s="107" t="s">
        <v>400</v>
      </c>
      <c r="C797" s="107" t="s">
        <v>55</v>
      </c>
      <c r="D797" s="107" t="s">
        <v>680</v>
      </c>
      <c r="E797" s="107" t="s">
        <v>78</v>
      </c>
      <c r="F797" s="108">
        <f>F798</f>
        <v>0</v>
      </c>
      <c r="G797" s="108">
        <v>0</v>
      </c>
      <c r="H797" s="108">
        <v>0</v>
      </c>
    </row>
    <row r="798" spans="1:8" s="31" customFormat="1" ht="29.25" hidden="1" customHeight="1" x14ac:dyDescent="0.25">
      <c r="A798" s="113" t="s">
        <v>79</v>
      </c>
      <c r="B798" s="107" t="s">
        <v>400</v>
      </c>
      <c r="C798" s="107" t="s">
        <v>55</v>
      </c>
      <c r="D798" s="107" t="s">
        <v>680</v>
      </c>
      <c r="E798" s="107" t="s">
        <v>80</v>
      </c>
      <c r="F798" s="108"/>
      <c r="G798" s="108"/>
      <c r="H798" s="108"/>
    </row>
    <row r="799" spans="1:8" s="31" customFormat="1" ht="18.75" hidden="1" customHeight="1" x14ac:dyDescent="0.25">
      <c r="A799" s="113" t="s">
        <v>81</v>
      </c>
      <c r="B799" s="107" t="s">
        <v>400</v>
      </c>
      <c r="C799" s="107" t="s">
        <v>55</v>
      </c>
      <c r="D799" s="107" t="s">
        <v>680</v>
      </c>
      <c r="E799" s="107" t="s">
        <v>82</v>
      </c>
      <c r="F799" s="108">
        <f>F800</f>
        <v>0</v>
      </c>
      <c r="G799" s="108">
        <v>0</v>
      </c>
      <c r="H799" s="108">
        <v>0</v>
      </c>
    </row>
    <row r="800" spans="1:8" s="31" customFormat="1" ht="21.75" hidden="1" customHeight="1" x14ac:dyDescent="0.25">
      <c r="A800" s="113" t="s">
        <v>83</v>
      </c>
      <c r="B800" s="107" t="s">
        <v>400</v>
      </c>
      <c r="C800" s="107" t="s">
        <v>55</v>
      </c>
      <c r="D800" s="107" t="s">
        <v>680</v>
      </c>
      <c r="E800" s="107" t="s">
        <v>84</v>
      </c>
      <c r="F800" s="108"/>
      <c r="G800" s="108"/>
      <c r="H800" s="108"/>
    </row>
    <row r="801" spans="1:8" s="31" customFormat="1" ht="29.25" hidden="1" customHeight="1" x14ac:dyDescent="0.25">
      <c r="A801" s="113"/>
      <c r="B801" s="107"/>
      <c r="C801" s="107"/>
      <c r="D801" s="107"/>
      <c r="E801" s="107"/>
      <c r="F801" s="108"/>
      <c r="G801" s="108"/>
      <c r="H801" s="108"/>
    </row>
    <row r="802" spans="1:8" s="31" customFormat="1" ht="54" customHeight="1" x14ac:dyDescent="0.25">
      <c r="A802" s="113" t="s">
        <v>188</v>
      </c>
      <c r="B802" s="107" t="s">
        <v>400</v>
      </c>
      <c r="C802" s="107" t="s">
        <v>55</v>
      </c>
      <c r="D802" s="107" t="s">
        <v>414</v>
      </c>
      <c r="E802" s="107" t="s">
        <v>58</v>
      </c>
      <c r="F802" s="108">
        <f t="shared" ref="F802:H803" si="144">F803</f>
        <v>445.2</v>
      </c>
      <c r="G802" s="108">
        <f t="shared" si="144"/>
        <v>445.2</v>
      </c>
      <c r="H802" s="108">
        <f t="shared" si="144"/>
        <v>245.2</v>
      </c>
    </row>
    <row r="803" spans="1:8" s="31" customFormat="1" ht="15" customHeight="1" x14ac:dyDescent="0.25">
      <c r="A803" s="113" t="s">
        <v>81</v>
      </c>
      <c r="B803" s="107" t="s">
        <v>400</v>
      </c>
      <c r="C803" s="107" t="s">
        <v>55</v>
      </c>
      <c r="D803" s="107" t="s">
        <v>414</v>
      </c>
      <c r="E803" s="107" t="s">
        <v>82</v>
      </c>
      <c r="F803" s="108">
        <f t="shared" si="144"/>
        <v>445.2</v>
      </c>
      <c r="G803" s="108">
        <f t="shared" si="144"/>
        <v>445.2</v>
      </c>
      <c r="H803" s="108">
        <f t="shared" si="144"/>
        <v>245.2</v>
      </c>
    </row>
    <row r="804" spans="1:8" s="31" customFormat="1" ht="15" customHeight="1" x14ac:dyDescent="0.25">
      <c r="A804" s="113" t="s">
        <v>83</v>
      </c>
      <c r="B804" s="107" t="s">
        <v>400</v>
      </c>
      <c r="C804" s="107" t="s">
        <v>55</v>
      </c>
      <c r="D804" s="107" t="s">
        <v>414</v>
      </c>
      <c r="E804" s="107" t="s">
        <v>84</v>
      </c>
      <c r="F804" s="108">
        <v>445.2</v>
      </c>
      <c r="G804" s="108">
        <v>445.2</v>
      </c>
      <c r="H804" s="108">
        <f>445.2-200</f>
        <v>245.2</v>
      </c>
    </row>
    <row r="805" spans="1:8" s="31" customFormat="1" ht="30.75" hidden="1" customHeight="1" x14ac:dyDescent="0.25">
      <c r="A805" s="113" t="s">
        <v>678</v>
      </c>
      <c r="B805" s="107" t="s">
        <v>400</v>
      </c>
      <c r="C805" s="107" t="s">
        <v>55</v>
      </c>
      <c r="D805" s="107" t="s">
        <v>679</v>
      </c>
      <c r="E805" s="107" t="s">
        <v>58</v>
      </c>
      <c r="F805" s="121">
        <f>F806</f>
        <v>0</v>
      </c>
      <c r="G805" s="108">
        <v>0</v>
      </c>
      <c r="H805" s="108">
        <v>0</v>
      </c>
    </row>
    <row r="806" spans="1:8" s="31" customFormat="1" ht="33" hidden="1" customHeight="1" x14ac:dyDescent="0.25">
      <c r="A806" s="113" t="s">
        <v>77</v>
      </c>
      <c r="B806" s="107" t="s">
        <v>400</v>
      </c>
      <c r="C806" s="107" t="s">
        <v>55</v>
      </c>
      <c r="D806" s="107" t="s">
        <v>679</v>
      </c>
      <c r="E806" s="107" t="s">
        <v>78</v>
      </c>
      <c r="F806" s="108">
        <f>F807</f>
        <v>0</v>
      </c>
      <c r="G806" s="108">
        <v>0</v>
      </c>
      <c r="H806" s="108">
        <v>0</v>
      </c>
    </row>
    <row r="807" spans="1:8" s="31" customFormat="1" ht="30.75" hidden="1" customHeight="1" x14ac:dyDescent="0.25">
      <c r="A807" s="113" t="s">
        <v>79</v>
      </c>
      <c r="B807" s="107" t="s">
        <v>400</v>
      </c>
      <c r="C807" s="107" t="s">
        <v>55</v>
      </c>
      <c r="D807" s="107" t="s">
        <v>679</v>
      </c>
      <c r="E807" s="107" t="s">
        <v>80</v>
      </c>
      <c r="F807" s="108"/>
      <c r="G807" s="108"/>
      <c r="H807" s="108"/>
    </row>
    <row r="808" spans="1:8" s="31" customFormat="1" ht="41.25" customHeight="1" x14ac:dyDescent="0.25">
      <c r="A808" s="113" t="s">
        <v>415</v>
      </c>
      <c r="B808" s="107" t="s">
        <v>400</v>
      </c>
      <c r="C808" s="107" t="s">
        <v>55</v>
      </c>
      <c r="D808" s="107" t="s">
        <v>416</v>
      </c>
      <c r="E808" s="107" t="s">
        <v>58</v>
      </c>
      <c r="F808" s="108">
        <f t="shared" ref="F808:H810" si="145">F809</f>
        <v>611</v>
      </c>
      <c r="G808" s="108">
        <f t="shared" si="145"/>
        <v>298.39999999999998</v>
      </c>
      <c r="H808" s="108">
        <f t="shared" si="145"/>
        <v>298.39999999999998</v>
      </c>
    </row>
    <row r="809" spans="1:8" s="31" customFormat="1" ht="27.75" customHeight="1" x14ac:dyDescent="0.25">
      <c r="A809" s="113" t="s">
        <v>190</v>
      </c>
      <c r="B809" s="107" t="s">
        <v>400</v>
      </c>
      <c r="C809" s="107" t="s">
        <v>55</v>
      </c>
      <c r="D809" s="107" t="s">
        <v>417</v>
      </c>
      <c r="E809" s="107" t="s">
        <v>58</v>
      </c>
      <c r="F809" s="108">
        <f t="shared" si="145"/>
        <v>611</v>
      </c>
      <c r="G809" s="108">
        <f t="shared" si="145"/>
        <v>298.39999999999998</v>
      </c>
      <c r="H809" s="108">
        <f t="shared" si="145"/>
        <v>298.39999999999998</v>
      </c>
    </row>
    <row r="810" spans="1:8" s="31" customFormat="1" ht="28.5" customHeight="1" x14ac:dyDescent="0.25">
      <c r="A810" s="113" t="s">
        <v>77</v>
      </c>
      <c r="B810" s="107" t="s">
        <v>400</v>
      </c>
      <c r="C810" s="107" t="s">
        <v>55</v>
      </c>
      <c r="D810" s="107" t="s">
        <v>417</v>
      </c>
      <c r="E810" s="107" t="s">
        <v>78</v>
      </c>
      <c r="F810" s="108">
        <f t="shared" si="145"/>
        <v>611</v>
      </c>
      <c r="G810" s="108">
        <f t="shared" si="145"/>
        <v>298.39999999999998</v>
      </c>
      <c r="H810" s="108">
        <f t="shared" si="145"/>
        <v>298.39999999999998</v>
      </c>
    </row>
    <row r="811" spans="1:8" s="31" customFormat="1" ht="30.75" customHeight="1" x14ac:dyDescent="0.25">
      <c r="A811" s="113" t="s">
        <v>79</v>
      </c>
      <c r="B811" s="107" t="s">
        <v>400</v>
      </c>
      <c r="C811" s="107" t="s">
        <v>55</v>
      </c>
      <c r="D811" s="107" t="s">
        <v>417</v>
      </c>
      <c r="E811" s="107" t="s">
        <v>80</v>
      </c>
      <c r="F811" s="108">
        <v>611</v>
      </c>
      <c r="G811" s="108">
        <f>398.4-100</f>
        <v>298.39999999999998</v>
      </c>
      <c r="H811" s="108">
        <v>298.39999999999998</v>
      </c>
    </row>
    <row r="812" spans="1:8" s="31" customFormat="1" ht="30.75" hidden="1" customHeight="1" x14ac:dyDescent="0.25">
      <c r="A812" s="113"/>
      <c r="B812" s="107"/>
      <c r="C812" s="107"/>
      <c r="D812" s="107"/>
      <c r="E812" s="107"/>
      <c r="F812" s="108"/>
      <c r="G812" s="108"/>
      <c r="H812" s="108"/>
    </row>
    <row r="813" spans="1:8" s="31" customFormat="1" ht="30.75" hidden="1" customHeight="1" x14ac:dyDescent="0.25">
      <c r="A813" s="113"/>
      <c r="B813" s="107"/>
      <c r="C813" s="107"/>
      <c r="D813" s="107"/>
      <c r="E813" s="107"/>
      <c r="F813" s="108"/>
      <c r="G813" s="108"/>
      <c r="H813" s="108"/>
    </row>
    <row r="814" spans="1:8" s="31" customFormat="1" ht="30.75" hidden="1" customHeight="1" x14ac:dyDescent="0.25">
      <c r="A814" s="113"/>
      <c r="B814" s="107"/>
      <c r="C814" s="107"/>
      <c r="D814" s="107"/>
      <c r="E814" s="107"/>
      <c r="F814" s="108"/>
      <c r="G814" s="108"/>
      <c r="H814" s="108"/>
    </row>
    <row r="815" spans="1:8" s="31" customFormat="1" ht="46.5" customHeight="1" x14ac:dyDescent="0.25">
      <c r="A815" s="113" t="s">
        <v>866</v>
      </c>
      <c r="B815" s="107" t="s">
        <v>400</v>
      </c>
      <c r="C815" s="107" t="s">
        <v>55</v>
      </c>
      <c r="D815" s="107" t="s">
        <v>867</v>
      </c>
      <c r="E815" s="107" t="s">
        <v>58</v>
      </c>
      <c r="F815" s="108">
        <f>F816</f>
        <v>574.9</v>
      </c>
      <c r="G815" s="108">
        <v>0</v>
      </c>
      <c r="H815" s="108">
        <v>0</v>
      </c>
    </row>
    <row r="816" spans="1:8" s="31" customFormat="1" ht="85.5" customHeight="1" x14ac:dyDescent="0.25">
      <c r="A816" s="113" t="s">
        <v>868</v>
      </c>
      <c r="B816" s="107" t="s">
        <v>400</v>
      </c>
      <c r="C816" s="107" t="s">
        <v>55</v>
      </c>
      <c r="D816" s="107" t="s">
        <v>869</v>
      </c>
      <c r="E816" s="107" t="s">
        <v>58</v>
      </c>
      <c r="F816" s="108">
        <f>F817</f>
        <v>574.9</v>
      </c>
      <c r="G816" s="108">
        <v>0</v>
      </c>
      <c r="H816" s="108">
        <v>0</v>
      </c>
    </row>
    <row r="817" spans="1:8" s="31" customFormat="1" ht="30.75" customHeight="1" x14ac:dyDescent="0.25">
      <c r="A817" s="113" t="s">
        <v>77</v>
      </c>
      <c r="B817" s="107" t="s">
        <v>400</v>
      </c>
      <c r="C817" s="107" t="s">
        <v>55</v>
      </c>
      <c r="D817" s="107" t="s">
        <v>869</v>
      </c>
      <c r="E817" s="107" t="s">
        <v>78</v>
      </c>
      <c r="F817" s="108">
        <f>F818</f>
        <v>574.9</v>
      </c>
      <c r="G817" s="108">
        <v>0</v>
      </c>
      <c r="H817" s="108">
        <v>0</v>
      </c>
    </row>
    <row r="818" spans="1:8" s="31" customFormat="1" ht="30.75" customHeight="1" x14ac:dyDescent="0.25">
      <c r="A818" s="113" t="s">
        <v>79</v>
      </c>
      <c r="B818" s="107" t="s">
        <v>400</v>
      </c>
      <c r="C818" s="107" t="s">
        <v>55</v>
      </c>
      <c r="D818" s="107" t="s">
        <v>869</v>
      </c>
      <c r="E818" s="107" t="s">
        <v>80</v>
      </c>
      <c r="F818" s="108">
        <v>574.9</v>
      </c>
      <c r="G818" s="108">
        <v>0</v>
      </c>
      <c r="H818" s="108">
        <v>0</v>
      </c>
    </row>
    <row r="819" spans="1:8" s="31" customFormat="1" ht="59.25" customHeight="1" x14ac:dyDescent="0.25">
      <c r="A819" s="113" t="s">
        <v>157</v>
      </c>
      <c r="B819" s="107" t="s">
        <v>400</v>
      </c>
      <c r="C819" s="107" t="s">
        <v>55</v>
      </c>
      <c r="D819" s="107" t="s">
        <v>158</v>
      </c>
      <c r="E819" s="107" t="s">
        <v>58</v>
      </c>
      <c r="F819" s="108">
        <f>F820</f>
        <v>83.6</v>
      </c>
      <c r="G819" s="108">
        <f t="shared" ref="G819:H823" si="146">G820</f>
        <v>0</v>
      </c>
      <c r="H819" s="108">
        <f t="shared" si="146"/>
        <v>0</v>
      </c>
    </row>
    <row r="820" spans="1:8" s="31" customFormat="1" ht="40.5" customHeight="1" x14ac:dyDescent="0.25">
      <c r="A820" s="113" t="s">
        <v>159</v>
      </c>
      <c r="B820" s="107" t="s">
        <v>400</v>
      </c>
      <c r="C820" s="107" t="s">
        <v>55</v>
      </c>
      <c r="D820" s="107" t="s">
        <v>160</v>
      </c>
      <c r="E820" s="107" t="s">
        <v>58</v>
      </c>
      <c r="F820" s="108">
        <f>F821</f>
        <v>83.6</v>
      </c>
      <c r="G820" s="108">
        <f t="shared" si="146"/>
        <v>0</v>
      </c>
      <c r="H820" s="108">
        <f t="shared" si="146"/>
        <v>0</v>
      </c>
    </row>
    <row r="821" spans="1:8" s="31" customFormat="1" ht="42" customHeight="1" x14ac:dyDescent="0.25">
      <c r="A821" s="113" t="s">
        <v>795</v>
      </c>
      <c r="B821" s="107" t="s">
        <v>400</v>
      </c>
      <c r="C821" s="107" t="s">
        <v>55</v>
      </c>
      <c r="D821" s="107" t="s">
        <v>162</v>
      </c>
      <c r="E821" s="107" t="s">
        <v>58</v>
      </c>
      <c r="F821" s="108">
        <f>F822</f>
        <v>83.6</v>
      </c>
      <c r="G821" s="108">
        <f t="shared" si="146"/>
        <v>0</v>
      </c>
      <c r="H821" s="108">
        <f t="shared" si="146"/>
        <v>0</v>
      </c>
    </row>
    <row r="822" spans="1:8" s="31" customFormat="1" ht="15.75" customHeight="1" x14ac:dyDescent="0.25">
      <c r="A822" s="113" t="s">
        <v>134</v>
      </c>
      <c r="B822" s="107" t="s">
        <v>400</v>
      </c>
      <c r="C822" s="107" t="s">
        <v>55</v>
      </c>
      <c r="D822" s="107" t="s">
        <v>163</v>
      </c>
      <c r="E822" s="107" t="s">
        <v>58</v>
      </c>
      <c r="F822" s="108">
        <f>F823</f>
        <v>83.6</v>
      </c>
      <c r="G822" s="108">
        <f t="shared" si="146"/>
        <v>0</v>
      </c>
      <c r="H822" s="108">
        <f t="shared" si="146"/>
        <v>0</v>
      </c>
    </row>
    <row r="823" spans="1:8" s="31" customFormat="1" ht="27" customHeight="1" x14ac:dyDescent="0.25">
      <c r="A823" s="113" t="s">
        <v>77</v>
      </c>
      <c r="B823" s="107" t="s">
        <v>400</v>
      </c>
      <c r="C823" s="107" t="s">
        <v>55</v>
      </c>
      <c r="D823" s="107" t="s">
        <v>163</v>
      </c>
      <c r="E823" s="107" t="s">
        <v>78</v>
      </c>
      <c r="F823" s="108">
        <f>F824</f>
        <v>83.6</v>
      </c>
      <c r="G823" s="108">
        <f t="shared" si="146"/>
        <v>0</v>
      </c>
      <c r="H823" s="108">
        <f t="shared" si="146"/>
        <v>0</v>
      </c>
    </row>
    <row r="824" spans="1:8" s="31" customFormat="1" ht="27.75" customHeight="1" x14ac:dyDescent="0.25">
      <c r="A824" s="113" t="s">
        <v>79</v>
      </c>
      <c r="B824" s="107" t="s">
        <v>400</v>
      </c>
      <c r="C824" s="107" t="s">
        <v>55</v>
      </c>
      <c r="D824" s="107" t="s">
        <v>163</v>
      </c>
      <c r="E824" s="107" t="s">
        <v>80</v>
      </c>
      <c r="F824" s="108">
        <v>83.6</v>
      </c>
      <c r="G824" s="108">
        <v>0</v>
      </c>
      <c r="H824" s="108">
        <v>0</v>
      </c>
    </row>
    <row r="825" spans="1:8" s="31" customFormat="1" ht="58.5" customHeight="1" x14ac:dyDescent="0.25">
      <c r="A825" s="113" t="s">
        <v>749</v>
      </c>
      <c r="B825" s="107" t="s">
        <v>400</v>
      </c>
      <c r="C825" s="107" t="s">
        <v>55</v>
      </c>
      <c r="D825" s="107" t="s">
        <v>746</v>
      </c>
      <c r="E825" s="107" t="s">
        <v>58</v>
      </c>
      <c r="F825" s="108">
        <v>0</v>
      </c>
      <c r="G825" s="108">
        <f>G826</f>
        <v>77.2</v>
      </c>
      <c r="H825" s="108">
        <v>0</v>
      </c>
    </row>
    <row r="826" spans="1:8" s="31" customFormat="1" ht="27.75" customHeight="1" x14ac:dyDescent="0.25">
      <c r="A826" s="113" t="s">
        <v>134</v>
      </c>
      <c r="B826" s="107" t="s">
        <v>400</v>
      </c>
      <c r="C826" s="107" t="s">
        <v>55</v>
      </c>
      <c r="D826" s="107" t="s">
        <v>747</v>
      </c>
      <c r="E826" s="107" t="s">
        <v>58</v>
      </c>
      <c r="F826" s="108">
        <v>0</v>
      </c>
      <c r="G826" s="108">
        <f>G827</f>
        <v>77.2</v>
      </c>
      <c r="H826" s="108">
        <v>0</v>
      </c>
    </row>
    <row r="827" spans="1:8" s="31" customFormat="1" ht="27.75" customHeight="1" x14ac:dyDescent="0.25">
      <c r="A827" s="113" t="s">
        <v>77</v>
      </c>
      <c r="B827" s="107" t="s">
        <v>400</v>
      </c>
      <c r="C827" s="107" t="s">
        <v>55</v>
      </c>
      <c r="D827" s="107" t="s">
        <v>747</v>
      </c>
      <c r="E827" s="107" t="s">
        <v>78</v>
      </c>
      <c r="F827" s="108">
        <v>0</v>
      </c>
      <c r="G827" s="108">
        <f>G828</f>
        <v>77.2</v>
      </c>
      <c r="H827" s="108">
        <v>0</v>
      </c>
    </row>
    <row r="828" spans="1:8" s="31" customFormat="1" ht="27.75" customHeight="1" x14ac:dyDescent="0.25">
      <c r="A828" s="113" t="s">
        <v>79</v>
      </c>
      <c r="B828" s="107" t="s">
        <v>400</v>
      </c>
      <c r="C828" s="107" t="s">
        <v>55</v>
      </c>
      <c r="D828" s="107" t="s">
        <v>747</v>
      </c>
      <c r="E828" s="107" t="s">
        <v>80</v>
      </c>
      <c r="F828" s="108">
        <v>0</v>
      </c>
      <c r="G828" s="108">
        <v>77.2</v>
      </c>
      <c r="H828" s="108">
        <v>0</v>
      </c>
    </row>
    <row r="829" spans="1:8" s="31" customFormat="1" ht="15" x14ac:dyDescent="0.25">
      <c r="A829" s="113" t="s">
        <v>418</v>
      </c>
      <c r="B829" s="107" t="s">
        <v>419</v>
      </c>
      <c r="C829" s="107" t="s">
        <v>56</v>
      </c>
      <c r="D829" s="107" t="s">
        <v>57</v>
      </c>
      <c r="E829" s="107" t="s">
        <v>58</v>
      </c>
      <c r="F829" s="108">
        <f>F830+F835+F843</f>
        <v>561.6</v>
      </c>
      <c r="G829" s="108">
        <f>G830+G835+G843</f>
        <v>526.20000000000005</v>
      </c>
      <c r="H829" s="108">
        <f>H830+H835+H843</f>
        <v>505.1</v>
      </c>
    </row>
    <row r="830" spans="1:8" s="31" customFormat="1" ht="15" hidden="1" x14ac:dyDescent="0.25">
      <c r="A830" s="113" t="s">
        <v>420</v>
      </c>
      <c r="B830" s="107" t="s">
        <v>419</v>
      </c>
      <c r="C830" s="107" t="s">
        <v>55</v>
      </c>
      <c r="D830" s="107" t="s">
        <v>57</v>
      </c>
      <c r="E830" s="107" t="s">
        <v>58</v>
      </c>
      <c r="F830" s="108">
        <f t="shared" ref="F830:H833" si="147">F831</f>
        <v>0</v>
      </c>
      <c r="G830" s="108">
        <f t="shared" si="147"/>
        <v>0</v>
      </c>
      <c r="H830" s="108">
        <f t="shared" si="147"/>
        <v>0</v>
      </c>
    </row>
    <row r="831" spans="1:8" s="33" customFormat="1" ht="26.25" hidden="1" x14ac:dyDescent="0.25">
      <c r="A831" s="113" t="s">
        <v>289</v>
      </c>
      <c r="B831" s="107" t="s">
        <v>419</v>
      </c>
      <c r="C831" s="107" t="s">
        <v>55</v>
      </c>
      <c r="D831" s="107" t="s">
        <v>290</v>
      </c>
      <c r="E831" s="107" t="s">
        <v>58</v>
      </c>
      <c r="F831" s="108">
        <f t="shared" si="147"/>
        <v>0</v>
      </c>
      <c r="G831" s="108">
        <f t="shared" si="147"/>
        <v>0</v>
      </c>
      <c r="H831" s="108">
        <f t="shared" si="147"/>
        <v>0</v>
      </c>
    </row>
    <row r="832" spans="1:8" s="33" customFormat="1" ht="15" hidden="1" x14ac:dyDescent="0.25">
      <c r="A832" s="113" t="s">
        <v>421</v>
      </c>
      <c r="B832" s="107" t="s">
        <v>419</v>
      </c>
      <c r="C832" s="107" t="s">
        <v>55</v>
      </c>
      <c r="D832" s="107" t="s">
        <v>422</v>
      </c>
      <c r="E832" s="107" t="s">
        <v>58</v>
      </c>
      <c r="F832" s="108">
        <f t="shared" si="147"/>
        <v>0</v>
      </c>
      <c r="G832" s="108">
        <f t="shared" si="147"/>
        <v>0</v>
      </c>
      <c r="H832" s="108">
        <f t="shared" si="147"/>
        <v>0</v>
      </c>
    </row>
    <row r="833" spans="1:8" s="32" customFormat="1" ht="21" hidden="1" customHeight="1" x14ac:dyDescent="0.25">
      <c r="A833" s="113" t="s">
        <v>423</v>
      </c>
      <c r="B833" s="107" t="s">
        <v>419</v>
      </c>
      <c r="C833" s="107" t="s">
        <v>55</v>
      </c>
      <c r="D833" s="107" t="s">
        <v>422</v>
      </c>
      <c r="E833" s="107" t="s">
        <v>424</v>
      </c>
      <c r="F833" s="108">
        <f t="shared" si="147"/>
        <v>0</v>
      </c>
      <c r="G833" s="108">
        <f t="shared" si="147"/>
        <v>0</v>
      </c>
      <c r="H833" s="108">
        <f t="shared" si="147"/>
        <v>0</v>
      </c>
    </row>
    <row r="834" spans="1:8" s="32" customFormat="1" ht="26.25" hidden="1" x14ac:dyDescent="0.25">
      <c r="A834" s="113" t="s">
        <v>425</v>
      </c>
      <c r="B834" s="107" t="s">
        <v>419</v>
      </c>
      <c r="C834" s="107" t="s">
        <v>55</v>
      </c>
      <c r="D834" s="107" t="s">
        <v>422</v>
      </c>
      <c r="E834" s="107" t="s">
        <v>426</v>
      </c>
      <c r="F834" s="108"/>
      <c r="G834" s="108"/>
      <c r="H834" s="108"/>
    </row>
    <row r="835" spans="1:8" s="32" customFormat="1" ht="15" x14ac:dyDescent="0.25">
      <c r="A835" s="113" t="s">
        <v>427</v>
      </c>
      <c r="B835" s="107" t="s">
        <v>419</v>
      </c>
      <c r="C835" s="107" t="s">
        <v>196</v>
      </c>
      <c r="D835" s="107" t="s">
        <v>57</v>
      </c>
      <c r="E835" s="107" t="s">
        <v>58</v>
      </c>
      <c r="F835" s="108">
        <f t="shared" ref="F835:G836" si="148">F836</f>
        <v>174.79999999999998</v>
      </c>
      <c r="G835" s="108">
        <f t="shared" si="148"/>
        <v>181.3</v>
      </c>
      <c r="H835" s="108">
        <f>H836</f>
        <v>188</v>
      </c>
    </row>
    <row r="836" spans="1:8" s="31" customFormat="1" ht="26.25" x14ac:dyDescent="0.25">
      <c r="A836" s="113" t="s">
        <v>289</v>
      </c>
      <c r="B836" s="107" t="s">
        <v>419</v>
      </c>
      <c r="C836" s="107" t="s">
        <v>196</v>
      </c>
      <c r="D836" s="107" t="s">
        <v>290</v>
      </c>
      <c r="E836" s="107" t="s">
        <v>58</v>
      </c>
      <c r="F836" s="108">
        <f t="shared" si="148"/>
        <v>174.79999999999998</v>
      </c>
      <c r="G836" s="108">
        <f t="shared" si="148"/>
        <v>181.3</v>
      </c>
      <c r="H836" s="108">
        <f>H837</f>
        <v>188</v>
      </c>
    </row>
    <row r="837" spans="1:8" s="33" customFormat="1" ht="55.5" customHeight="1" x14ac:dyDescent="0.25">
      <c r="A837" s="113" t="s">
        <v>812</v>
      </c>
      <c r="B837" s="107" t="s">
        <v>419</v>
      </c>
      <c r="C837" s="107" t="s">
        <v>196</v>
      </c>
      <c r="D837" s="107" t="s">
        <v>428</v>
      </c>
      <c r="E837" s="107" t="s">
        <v>58</v>
      </c>
      <c r="F837" s="108">
        <f>F839+F841</f>
        <v>174.79999999999998</v>
      </c>
      <c r="G837" s="108">
        <f>G839+G841</f>
        <v>181.3</v>
      </c>
      <c r="H837" s="108">
        <f>H838+H840</f>
        <v>188</v>
      </c>
    </row>
    <row r="838" spans="1:8" s="33" customFormat="1" ht="27" customHeight="1" x14ac:dyDescent="0.25">
      <c r="A838" s="113" t="s">
        <v>77</v>
      </c>
      <c r="B838" s="107" t="s">
        <v>419</v>
      </c>
      <c r="C838" s="107" t="s">
        <v>196</v>
      </c>
      <c r="D838" s="107" t="s">
        <v>428</v>
      </c>
      <c r="E838" s="107" t="s">
        <v>78</v>
      </c>
      <c r="F838" s="108">
        <f>F839</f>
        <v>3.1</v>
      </c>
      <c r="G838" s="108">
        <f>G839</f>
        <v>3.3</v>
      </c>
      <c r="H838" s="108">
        <f>H839</f>
        <v>3.4</v>
      </c>
    </row>
    <row r="839" spans="1:8" s="33" customFormat="1" ht="27.75" customHeight="1" x14ac:dyDescent="0.25">
      <c r="A839" s="113" t="s">
        <v>79</v>
      </c>
      <c r="B839" s="107" t="s">
        <v>419</v>
      </c>
      <c r="C839" s="107" t="s">
        <v>196</v>
      </c>
      <c r="D839" s="107" t="s">
        <v>428</v>
      </c>
      <c r="E839" s="107" t="s">
        <v>80</v>
      </c>
      <c r="F839" s="108">
        <v>3.1</v>
      </c>
      <c r="G839" s="108">
        <v>3.3</v>
      </c>
      <c r="H839" s="108">
        <v>3.4</v>
      </c>
    </row>
    <row r="840" spans="1:8" s="32" customFormat="1" ht="14.25" customHeight="1" x14ac:dyDescent="0.25">
      <c r="A840" s="113" t="s">
        <v>423</v>
      </c>
      <c r="B840" s="107" t="s">
        <v>419</v>
      </c>
      <c r="C840" s="107" t="s">
        <v>196</v>
      </c>
      <c r="D840" s="107" t="s">
        <v>428</v>
      </c>
      <c r="E840" s="107" t="s">
        <v>424</v>
      </c>
      <c r="F840" s="108">
        <f>F841</f>
        <v>171.7</v>
      </c>
      <c r="G840" s="108">
        <f>G841</f>
        <v>178</v>
      </c>
      <c r="H840" s="108">
        <f>H841</f>
        <v>184.6</v>
      </c>
    </row>
    <row r="841" spans="1:8" s="32" customFormat="1" ht="28.5" customHeight="1" x14ac:dyDescent="0.25">
      <c r="A841" s="113" t="s">
        <v>425</v>
      </c>
      <c r="B841" s="107" t="s">
        <v>419</v>
      </c>
      <c r="C841" s="107" t="s">
        <v>196</v>
      </c>
      <c r="D841" s="107" t="s">
        <v>428</v>
      </c>
      <c r="E841" s="107" t="s">
        <v>426</v>
      </c>
      <c r="F841" s="108">
        <v>171.7</v>
      </c>
      <c r="G841" s="108">
        <v>178</v>
      </c>
      <c r="H841" s="108">
        <v>184.6</v>
      </c>
    </row>
    <row r="842" spans="1:8" s="32" customFormat="1" ht="14.25" hidden="1" customHeight="1" x14ac:dyDescent="0.25">
      <c r="A842" s="113"/>
      <c r="B842" s="107"/>
      <c r="C842" s="107"/>
      <c r="D842" s="107"/>
      <c r="E842" s="107"/>
      <c r="F842" s="108">
        <f>G842/1000</f>
        <v>0</v>
      </c>
      <c r="G842" s="108">
        <f>H842/1000</f>
        <v>0</v>
      </c>
      <c r="H842" s="108">
        <f>I842/1000</f>
        <v>0</v>
      </c>
    </row>
    <row r="843" spans="1:8" s="31" customFormat="1" ht="18.75" customHeight="1" x14ac:dyDescent="0.25">
      <c r="A843" s="113" t="s">
        <v>429</v>
      </c>
      <c r="B843" s="107" t="s">
        <v>419</v>
      </c>
      <c r="C843" s="107" t="s">
        <v>72</v>
      </c>
      <c r="D843" s="107" t="s">
        <v>57</v>
      </c>
      <c r="E843" s="107" t="s">
        <v>58</v>
      </c>
      <c r="F843" s="108">
        <f>F844</f>
        <v>386.8</v>
      </c>
      <c r="G843" s="108">
        <f>G844</f>
        <v>344.9</v>
      </c>
      <c r="H843" s="108">
        <f>H844</f>
        <v>317.10000000000002</v>
      </c>
    </row>
    <row r="844" spans="1:8" s="31" customFormat="1" ht="26.25" x14ac:dyDescent="0.25">
      <c r="A844" s="113" t="s">
        <v>289</v>
      </c>
      <c r="B844" s="107" t="s">
        <v>419</v>
      </c>
      <c r="C844" s="107" t="s">
        <v>72</v>
      </c>
      <c r="D844" s="107" t="s">
        <v>290</v>
      </c>
      <c r="E844" s="107" t="s">
        <v>58</v>
      </c>
      <c r="F844" s="108">
        <f>F848+F845</f>
        <v>386.8</v>
      </c>
      <c r="G844" s="108">
        <f>G848+G845</f>
        <v>344.9</v>
      </c>
      <c r="H844" s="108">
        <f>H848+H845</f>
        <v>317.10000000000002</v>
      </c>
    </row>
    <row r="845" spans="1:8" s="31" customFormat="1" ht="90" hidden="1" x14ac:dyDescent="0.25">
      <c r="A845" s="113" t="s">
        <v>96</v>
      </c>
      <c r="B845" s="107" t="s">
        <v>419</v>
      </c>
      <c r="C845" s="107" t="s">
        <v>72</v>
      </c>
      <c r="D845" s="107" t="s">
        <v>97</v>
      </c>
      <c r="E845" s="107" t="s">
        <v>58</v>
      </c>
      <c r="F845" s="108">
        <f t="shared" ref="F845:H846" si="149">F846</f>
        <v>0</v>
      </c>
      <c r="G845" s="108">
        <f t="shared" si="149"/>
        <v>0</v>
      </c>
      <c r="H845" s="108">
        <f t="shared" si="149"/>
        <v>0</v>
      </c>
    </row>
    <row r="846" spans="1:8" s="31" customFormat="1" ht="26.25" hidden="1" x14ac:dyDescent="0.25">
      <c r="A846" s="113" t="s">
        <v>77</v>
      </c>
      <c r="B846" s="107" t="s">
        <v>419</v>
      </c>
      <c r="C846" s="107" t="s">
        <v>72</v>
      </c>
      <c r="D846" s="107" t="s">
        <v>97</v>
      </c>
      <c r="E846" s="107" t="s">
        <v>78</v>
      </c>
      <c r="F846" s="108">
        <f t="shared" si="149"/>
        <v>0</v>
      </c>
      <c r="G846" s="108">
        <f t="shared" si="149"/>
        <v>0</v>
      </c>
      <c r="H846" s="108">
        <f t="shared" si="149"/>
        <v>0</v>
      </c>
    </row>
    <row r="847" spans="1:8" s="31" customFormat="1" ht="39" hidden="1" x14ac:dyDescent="0.25">
      <c r="A847" s="113" t="s">
        <v>79</v>
      </c>
      <c r="B847" s="107" t="s">
        <v>419</v>
      </c>
      <c r="C847" s="107" t="s">
        <v>72</v>
      </c>
      <c r="D847" s="107" t="s">
        <v>97</v>
      </c>
      <c r="E847" s="107" t="s">
        <v>80</v>
      </c>
      <c r="F847" s="108">
        <f>4.9-4.9</f>
        <v>0</v>
      </c>
      <c r="G847" s="108">
        <f>4.9-4.9</f>
        <v>0</v>
      </c>
      <c r="H847" s="108">
        <f>4.9-4.9</f>
        <v>0</v>
      </c>
    </row>
    <row r="848" spans="1:8" s="31" customFormat="1" ht="54" customHeight="1" x14ac:dyDescent="0.25">
      <c r="A848" s="113" t="s">
        <v>430</v>
      </c>
      <c r="B848" s="107" t="s">
        <v>419</v>
      </c>
      <c r="C848" s="107" t="s">
        <v>72</v>
      </c>
      <c r="D848" s="107" t="s">
        <v>431</v>
      </c>
      <c r="E848" s="107" t="s">
        <v>58</v>
      </c>
      <c r="F848" s="108">
        <f t="shared" ref="F848:H849" si="150">F849</f>
        <v>386.8</v>
      </c>
      <c r="G848" s="108">
        <f t="shared" si="150"/>
        <v>344.9</v>
      </c>
      <c r="H848" s="108">
        <f t="shared" si="150"/>
        <v>317.10000000000002</v>
      </c>
    </row>
    <row r="849" spans="1:8" s="31" customFormat="1" ht="15" x14ac:dyDescent="0.25">
      <c r="A849" s="113" t="s">
        <v>432</v>
      </c>
      <c r="B849" s="107" t="s">
        <v>419</v>
      </c>
      <c r="C849" s="107" t="s">
        <v>72</v>
      </c>
      <c r="D849" s="107" t="s">
        <v>431</v>
      </c>
      <c r="E849" s="107" t="s">
        <v>424</v>
      </c>
      <c r="F849" s="108">
        <f t="shared" si="150"/>
        <v>386.8</v>
      </c>
      <c r="G849" s="108">
        <f t="shared" si="150"/>
        <v>344.9</v>
      </c>
      <c r="H849" s="108">
        <f t="shared" si="150"/>
        <v>317.10000000000002</v>
      </c>
    </row>
    <row r="850" spans="1:8" s="31" customFormat="1" ht="26.25" x14ac:dyDescent="0.25">
      <c r="A850" s="113" t="s">
        <v>425</v>
      </c>
      <c r="B850" s="107" t="s">
        <v>419</v>
      </c>
      <c r="C850" s="107" t="s">
        <v>72</v>
      </c>
      <c r="D850" s="107" t="s">
        <v>431</v>
      </c>
      <c r="E850" s="107" t="s">
        <v>426</v>
      </c>
      <c r="F850" s="108">
        <v>386.8</v>
      </c>
      <c r="G850" s="108">
        <v>344.9</v>
      </c>
      <c r="H850" s="108">
        <v>317.10000000000002</v>
      </c>
    </row>
    <row r="851" spans="1:8" s="31" customFormat="1" ht="15" hidden="1" x14ac:dyDescent="0.25">
      <c r="A851" s="113" t="s">
        <v>433</v>
      </c>
      <c r="B851" s="107" t="s">
        <v>419</v>
      </c>
      <c r="C851" s="107" t="s">
        <v>109</v>
      </c>
      <c r="D851" s="107" t="s">
        <v>57</v>
      </c>
      <c r="E851" s="107" t="s">
        <v>58</v>
      </c>
      <c r="F851" s="108">
        <f t="shared" ref="F851:H854" si="151">F852</f>
        <v>0</v>
      </c>
      <c r="G851" s="108">
        <f t="shared" si="151"/>
        <v>0</v>
      </c>
      <c r="H851" s="108">
        <f t="shared" si="151"/>
        <v>0</v>
      </c>
    </row>
    <row r="852" spans="1:8" s="31" customFormat="1" ht="26.25" hidden="1" x14ac:dyDescent="0.25">
      <c r="A852" s="113" t="s">
        <v>289</v>
      </c>
      <c r="B852" s="107" t="s">
        <v>419</v>
      </c>
      <c r="C852" s="107" t="s">
        <v>109</v>
      </c>
      <c r="D852" s="107" t="s">
        <v>290</v>
      </c>
      <c r="E852" s="107" t="s">
        <v>58</v>
      </c>
      <c r="F852" s="108">
        <f t="shared" si="151"/>
        <v>0</v>
      </c>
      <c r="G852" s="108">
        <f t="shared" si="151"/>
        <v>0</v>
      </c>
      <c r="H852" s="108">
        <f t="shared" si="151"/>
        <v>0</v>
      </c>
    </row>
    <row r="853" spans="1:8" s="31" customFormat="1" ht="26.25" hidden="1" x14ac:dyDescent="0.25">
      <c r="A853" s="113" t="s">
        <v>434</v>
      </c>
      <c r="B853" s="107" t="s">
        <v>419</v>
      </c>
      <c r="C853" s="107" t="s">
        <v>109</v>
      </c>
      <c r="D853" s="107" t="s">
        <v>435</v>
      </c>
      <c r="E853" s="107" t="s">
        <v>58</v>
      </c>
      <c r="F853" s="108">
        <f t="shared" si="151"/>
        <v>0</v>
      </c>
      <c r="G853" s="108">
        <f t="shared" si="151"/>
        <v>0</v>
      </c>
      <c r="H853" s="108">
        <f t="shared" si="151"/>
        <v>0</v>
      </c>
    </row>
    <row r="854" spans="1:8" s="31" customFormat="1" ht="15" hidden="1" x14ac:dyDescent="0.25">
      <c r="A854" s="113" t="s">
        <v>432</v>
      </c>
      <c r="B854" s="107" t="s">
        <v>419</v>
      </c>
      <c r="C854" s="107" t="s">
        <v>109</v>
      </c>
      <c r="D854" s="107" t="s">
        <v>435</v>
      </c>
      <c r="E854" s="107" t="s">
        <v>424</v>
      </c>
      <c r="F854" s="108">
        <f t="shared" si="151"/>
        <v>0</v>
      </c>
      <c r="G854" s="108">
        <f t="shared" si="151"/>
        <v>0</v>
      </c>
      <c r="H854" s="108">
        <f t="shared" si="151"/>
        <v>0</v>
      </c>
    </row>
    <row r="855" spans="1:8" s="31" customFormat="1" ht="15.75" hidden="1" customHeight="1" x14ac:dyDescent="0.25">
      <c r="A855" s="113" t="s">
        <v>425</v>
      </c>
      <c r="B855" s="107" t="s">
        <v>419</v>
      </c>
      <c r="C855" s="107" t="s">
        <v>109</v>
      </c>
      <c r="D855" s="107" t="s">
        <v>435</v>
      </c>
      <c r="E855" s="107" t="s">
        <v>426</v>
      </c>
      <c r="F855" s="108">
        <v>0</v>
      </c>
      <c r="G855" s="108">
        <v>0</v>
      </c>
      <c r="H855" s="108">
        <v>0</v>
      </c>
    </row>
    <row r="856" spans="1:8" s="31" customFormat="1" ht="15.75" customHeight="1" x14ac:dyDescent="0.25">
      <c r="A856" s="113" t="s">
        <v>436</v>
      </c>
      <c r="B856" s="107" t="s">
        <v>119</v>
      </c>
      <c r="C856" s="107" t="s">
        <v>56</v>
      </c>
      <c r="D856" s="107" t="s">
        <v>57</v>
      </c>
      <c r="E856" s="107" t="s">
        <v>58</v>
      </c>
      <c r="F856" s="108">
        <f t="shared" ref="F856:H857" si="152">F857</f>
        <v>378</v>
      </c>
      <c r="G856" s="108">
        <f t="shared" si="152"/>
        <v>369</v>
      </c>
      <c r="H856" s="108">
        <f t="shared" si="152"/>
        <v>278.2</v>
      </c>
    </row>
    <row r="857" spans="1:8" s="31" customFormat="1" ht="15.75" customHeight="1" x14ac:dyDescent="0.25">
      <c r="A857" s="113" t="s">
        <v>437</v>
      </c>
      <c r="B857" s="107" t="s">
        <v>119</v>
      </c>
      <c r="C857" s="107" t="s">
        <v>60</v>
      </c>
      <c r="D857" s="107" t="s">
        <v>57</v>
      </c>
      <c r="E857" s="107" t="s">
        <v>58</v>
      </c>
      <c r="F857" s="108">
        <f t="shared" si="152"/>
        <v>378</v>
      </c>
      <c r="G857" s="108">
        <f>G890</f>
        <v>369</v>
      </c>
      <c r="H857" s="108">
        <f>H890</f>
        <v>278.2</v>
      </c>
    </row>
    <row r="858" spans="1:8" s="31" customFormat="1" ht="42.75" customHeight="1" x14ac:dyDescent="0.25">
      <c r="A858" s="113" t="s">
        <v>782</v>
      </c>
      <c r="B858" s="107" t="s">
        <v>119</v>
      </c>
      <c r="C858" s="107" t="s">
        <v>60</v>
      </c>
      <c r="D858" s="107" t="s">
        <v>356</v>
      </c>
      <c r="E858" s="107" t="s">
        <v>58</v>
      </c>
      <c r="F858" s="108">
        <f>F859+F863+F873+F880</f>
        <v>378</v>
      </c>
      <c r="G858" s="108">
        <f>G859+G863+G873</f>
        <v>0</v>
      </c>
      <c r="H858" s="108">
        <f>H859+H863+H873</f>
        <v>0</v>
      </c>
    </row>
    <row r="859" spans="1:8" s="31" customFormat="1" ht="39" customHeight="1" x14ac:dyDescent="0.25">
      <c r="A859" s="113" t="s">
        <v>438</v>
      </c>
      <c r="B859" s="107" t="s">
        <v>119</v>
      </c>
      <c r="C859" s="107" t="s">
        <v>60</v>
      </c>
      <c r="D859" s="107" t="s">
        <v>439</v>
      </c>
      <c r="E859" s="107" t="s">
        <v>58</v>
      </c>
      <c r="F859" s="108">
        <f t="shared" ref="F859:H861" si="153">F860</f>
        <v>30</v>
      </c>
      <c r="G859" s="108">
        <f t="shared" si="153"/>
        <v>0</v>
      </c>
      <c r="H859" s="108">
        <f t="shared" si="153"/>
        <v>0</v>
      </c>
    </row>
    <row r="860" spans="1:8" s="31" customFormat="1" ht="15.75" customHeight="1" x14ac:dyDescent="0.25">
      <c r="A860" s="113" t="s">
        <v>134</v>
      </c>
      <c r="B860" s="107" t="s">
        <v>119</v>
      </c>
      <c r="C860" s="107" t="s">
        <v>60</v>
      </c>
      <c r="D860" s="107" t="s">
        <v>440</v>
      </c>
      <c r="E860" s="107" t="s">
        <v>58</v>
      </c>
      <c r="F860" s="108">
        <f t="shared" si="153"/>
        <v>30</v>
      </c>
      <c r="G860" s="108">
        <f t="shared" si="153"/>
        <v>0</v>
      </c>
      <c r="H860" s="108">
        <f t="shared" si="153"/>
        <v>0</v>
      </c>
    </row>
    <row r="861" spans="1:8" s="31" customFormat="1" ht="27.75" customHeight="1" x14ac:dyDescent="0.25">
      <c r="A861" s="113" t="s">
        <v>77</v>
      </c>
      <c r="B861" s="107" t="s">
        <v>119</v>
      </c>
      <c r="C861" s="107" t="s">
        <v>60</v>
      </c>
      <c r="D861" s="107" t="s">
        <v>440</v>
      </c>
      <c r="E861" s="107" t="s">
        <v>78</v>
      </c>
      <c r="F861" s="108">
        <f t="shared" si="153"/>
        <v>30</v>
      </c>
      <c r="G861" s="108">
        <f t="shared" si="153"/>
        <v>0</v>
      </c>
      <c r="H861" s="108">
        <f t="shared" si="153"/>
        <v>0</v>
      </c>
    </row>
    <row r="862" spans="1:8" s="31" customFormat="1" ht="27.75" customHeight="1" x14ac:dyDescent="0.25">
      <c r="A862" s="113" t="s">
        <v>79</v>
      </c>
      <c r="B862" s="107" t="s">
        <v>119</v>
      </c>
      <c r="C862" s="107" t="s">
        <v>60</v>
      </c>
      <c r="D862" s="107" t="s">
        <v>440</v>
      </c>
      <c r="E862" s="107" t="s">
        <v>80</v>
      </c>
      <c r="F862" s="108">
        <v>30</v>
      </c>
      <c r="G862" s="108">
        <v>0</v>
      </c>
      <c r="H862" s="108">
        <v>0</v>
      </c>
    </row>
    <row r="863" spans="1:8" s="31" customFormat="1" ht="81.75" customHeight="1" x14ac:dyDescent="0.25">
      <c r="A863" s="113" t="s">
        <v>384</v>
      </c>
      <c r="B863" s="107" t="s">
        <v>119</v>
      </c>
      <c r="C863" s="107" t="s">
        <v>60</v>
      </c>
      <c r="D863" s="107" t="s">
        <v>358</v>
      </c>
      <c r="E863" s="107" t="s">
        <v>58</v>
      </c>
      <c r="F863" s="108">
        <f>F864</f>
        <v>328</v>
      </c>
      <c r="G863" s="108">
        <f>G864</f>
        <v>0</v>
      </c>
      <c r="H863" s="108">
        <f>H864</f>
        <v>0</v>
      </c>
    </row>
    <row r="864" spans="1:8" s="31" customFormat="1" ht="15.75" customHeight="1" x14ac:dyDescent="0.25">
      <c r="A864" s="113" t="s">
        <v>134</v>
      </c>
      <c r="B864" s="107" t="s">
        <v>119</v>
      </c>
      <c r="C864" s="107" t="s">
        <v>60</v>
      </c>
      <c r="D864" s="107" t="s">
        <v>359</v>
      </c>
      <c r="E864" s="107" t="s">
        <v>58</v>
      </c>
      <c r="F864" s="108">
        <f>F865+F867</f>
        <v>328</v>
      </c>
      <c r="G864" s="108">
        <f>G865+G867</f>
        <v>0</v>
      </c>
      <c r="H864" s="108">
        <f>H865+H867</f>
        <v>0</v>
      </c>
    </row>
    <row r="865" spans="1:8" s="31" customFormat="1" ht="71.25" customHeight="1" x14ac:dyDescent="0.25">
      <c r="A865" s="113" t="s">
        <v>67</v>
      </c>
      <c r="B865" s="107" t="s">
        <v>119</v>
      </c>
      <c r="C865" s="107" t="s">
        <v>60</v>
      </c>
      <c r="D865" s="107" t="s">
        <v>359</v>
      </c>
      <c r="E865" s="107" t="s">
        <v>68</v>
      </c>
      <c r="F865" s="108">
        <f>F866</f>
        <v>187.8</v>
      </c>
      <c r="G865" s="108">
        <f>G866</f>
        <v>0</v>
      </c>
      <c r="H865" s="108">
        <f>H866</f>
        <v>0</v>
      </c>
    </row>
    <row r="866" spans="1:8" s="31" customFormat="1" ht="15.75" customHeight="1" x14ac:dyDescent="0.25">
      <c r="A866" s="113" t="s">
        <v>192</v>
      </c>
      <c r="B866" s="107" t="s">
        <v>119</v>
      </c>
      <c r="C866" s="107" t="s">
        <v>60</v>
      </c>
      <c r="D866" s="107" t="s">
        <v>359</v>
      </c>
      <c r="E866" s="107" t="s">
        <v>193</v>
      </c>
      <c r="F866" s="108">
        <v>187.8</v>
      </c>
      <c r="G866" s="108">
        <v>0</v>
      </c>
      <c r="H866" s="108">
        <v>0</v>
      </c>
    </row>
    <row r="867" spans="1:8" s="31" customFormat="1" ht="28.5" customHeight="1" x14ac:dyDescent="0.25">
      <c r="A867" s="113" t="s">
        <v>77</v>
      </c>
      <c r="B867" s="107" t="s">
        <v>119</v>
      </c>
      <c r="C867" s="107" t="s">
        <v>60</v>
      </c>
      <c r="D867" s="107" t="s">
        <v>359</v>
      </c>
      <c r="E867" s="107" t="s">
        <v>78</v>
      </c>
      <c r="F867" s="108">
        <f>F868</f>
        <v>140.19999999999999</v>
      </c>
      <c r="G867" s="108">
        <f>G868</f>
        <v>0</v>
      </c>
      <c r="H867" s="108">
        <f>H868</f>
        <v>0</v>
      </c>
    </row>
    <row r="868" spans="1:8" s="31" customFormat="1" ht="26.25" customHeight="1" x14ac:dyDescent="0.25">
      <c r="A868" s="113" t="s">
        <v>79</v>
      </c>
      <c r="B868" s="107" t="s">
        <v>119</v>
      </c>
      <c r="C868" s="107" t="s">
        <v>60</v>
      </c>
      <c r="D868" s="107" t="s">
        <v>359</v>
      </c>
      <c r="E868" s="107" t="s">
        <v>80</v>
      </c>
      <c r="F868" s="108">
        <v>140.19999999999999</v>
      </c>
      <c r="G868" s="108">
        <v>0</v>
      </c>
      <c r="H868" s="108">
        <v>0</v>
      </c>
    </row>
    <row r="869" spans="1:8" s="31" customFormat="1" ht="24" hidden="1" customHeight="1" x14ac:dyDescent="0.25">
      <c r="A869" s="113" t="s">
        <v>441</v>
      </c>
      <c r="B869" s="107" t="s">
        <v>119</v>
      </c>
      <c r="C869" s="107" t="s">
        <v>60</v>
      </c>
      <c r="D869" s="107" t="s">
        <v>442</v>
      </c>
      <c r="E869" s="107" t="s">
        <v>58</v>
      </c>
      <c r="F869" s="108">
        <f t="shared" ref="F869:H871" si="154">F870</f>
        <v>0</v>
      </c>
      <c r="G869" s="108">
        <f t="shared" si="154"/>
        <v>0</v>
      </c>
      <c r="H869" s="108">
        <f t="shared" si="154"/>
        <v>0</v>
      </c>
    </row>
    <row r="870" spans="1:8" s="31" customFormat="1" ht="13.5" hidden="1" customHeight="1" x14ac:dyDescent="0.25">
      <c r="A870" s="113" t="s">
        <v>134</v>
      </c>
      <c r="B870" s="107" t="s">
        <v>119</v>
      </c>
      <c r="C870" s="107" t="s">
        <v>60</v>
      </c>
      <c r="D870" s="107" t="s">
        <v>443</v>
      </c>
      <c r="E870" s="107" t="s">
        <v>58</v>
      </c>
      <c r="F870" s="108">
        <f t="shared" si="154"/>
        <v>0</v>
      </c>
      <c r="G870" s="108">
        <f t="shared" si="154"/>
        <v>0</v>
      </c>
      <c r="H870" s="108">
        <f t="shared" si="154"/>
        <v>0</v>
      </c>
    </row>
    <row r="871" spans="1:8" s="31" customFormat="1" ht="27" hidden="1" customHeight="1" x14ac:dyDescent="0.25">
      <c r="A871" s="113" t="s">
        <v>77</v>
      </c>
      <c r="B871" s="107" t="s">
        <v>119</v>
      </c>
      <c r="C871" s="107" t="s">
        <v>60</v>
      </c>
      <c r="D871" s="107" t="s">
        <v>443</v>
      </c>
      <c r="E871" s="107" t="s">
        <v>78</v>
      </c>
      <c r="F871" s="108">
        <f t="shared" si="154"/>
        <v>0</v>
      </c>
      <c r="G871" s="108">
        <f t="shared" si="154"/>
        <v>0</v>
      </c>
      <c r="H871" s="108">
        <f t="shared" si="154"/>
        <v>0</v>
      </c>
    </row>
    <row r="872" spans="1:8" s="31" customFormat="1" ht="27.75" hidden="1" customHeight="1" x14ac:dyDescent="0.25">
      <c r="A872" s="113" t="s">
        <v>79</v>
      </c>
      <c r="B872" s="107" t="s">
        <v>119</v>
      </c>
      <c r="C872" s="107" t="s">
        <v>60</v>
      </c>
      <c r="D872" s="107" t="s">
        <v>443</v>
      </c>
      <c r="E872" s="107" t="s">
        <v>80</v>
      </c>
      <c r="F872" s="108"/>
      <c r="G872" s="108"/>
      <c r="H872" s="108"/>
    </row>
    <row r="873" spans="1:8" s="31" customFormat="1" ht="28.5" customHeight="1" x14ac:dyDescent="0.25">
      <c r="A873" s="113" t="s">
        <v>444</v>
      </c>
      <c r="B873" s="107" t="s">
        <v>119</v>
      </c>
      <c r="C873" s="107" t="s">
        <v>60</v>
      </c>
      <c r="D873" s="107" t="s">
        <v>445</v>
      </c>
      <c r="E873" s="107" t="s">
        <v>58</v>
      </c>
      <c r="F873" s="108">
        <f>F874+F877</f>
        <v>20</v>
      </c>
      <c r="G873" s="108">
        <f t="shared" ref="F873:H875" si="155">G874</f>
        <v>0</v>
      </c>
      <c r="H873" s="108">
        <f t="shared" si="155"/>
        <v>0</v>
      </c>
    </row>
    <row r="874" spans="1:8" s="31" customFormat="1" ht="17.25" customHeight="1" x14ac:dyDescent="0.25">
      <c r="A874" s="113" t="s">
        <v>134</v>
      </c>
      <c r="B874" s="107" t="s">
        <v>119</v>
      </c>
      <c r="C874" s="107" t="s">
        <v>60</v>
      </c>
      <c r="D874" s="107" t="s">
        <v>446</v>
      </c>
      <c r="E874" s="107" t="s">
        <v>58</v>
      </c>
      <c r="F874" s="108">
        <f t="shared" si="155"/>
        <v>20</v>
      </c>
      <c r="G874" s="108">
        <f t="shared" si="155"/>
        <v>0</v>
      </c>
      <c r="H874" s="108">
        <f t="shared" si="155"/>
        <v>0</v>
      </c>
    </row>
    <row r="875" spans="1:8" s="31" customFormat="1" ht="26.25" customHeight="1" x14ac:dyDescent="0.25">
      <c r="A875" s="113" t="s">
        <v>77</v>
      </c>
      <c r="B875" s="107" t="s">
        <v>119</v>
      </c>
      <c r="C875" s="107" t="s">
        <v>60</v>
      </c>
      <c r="D875" s="107" t="s">
        <v>446</v>
      </c>
      <c r="E875" s="107" t="s">
        <v>78</v>
      </c>
      <c r="F875" s="108">
        <f t="shared" si="155"/>
        <v>20</v>
      </c>
      <c r="G875" s="108">
        <f t="shared" si="155"/>
        <v>0</v>
      </c>
      <c r="H875" s="108">
        <f t="shared" si="155"/>
        <v>0</v>
      </c>
    </row>
    <row r="876" spans="1:8" s="31" customFormat="1" ht="26.25" customHeight="1" x14ac:dyDescent="0.25">
      <c r="A876" s="113" t="s">
        <v>79</v>
      </c>
      <c r="B876" s="107" t="s">
        <v>119</v>
      </c>
      <c r="C876" s="107" t="s">
        <v>60</v>
      </c>
      <c r="D876" s="107" t="s">
        <v>446</v>
      </c>
      <c r="E876" s="107" t="s">
        <v>80</v>
      </c>
      <c r="F876" s="108">
        <v>20</v>
      </c>
      <c r="G876" s="108">
        <v>0</v>
      </c>
      <c r="H876" s="108">
        <v>0</v>
      </c>
    </row>
    <row r="877" spans="1:8" s="31" customFormat="1" ht="43.5" hidden="1" customHeight="1" x14ac:dyDescent="0.25">
      <c r="A877" s="113" t="s">
        <v>642</v>
      </c>
      <c r="B877" s="107" t="s">
        <v>119</v>
      </c>
      <c r="C877" s="107" t="s">
        <v>60</v>
      </c>
      <c r="D877" s="107" t="s">
        <v>684</v>
      </c>
      <c r="E877" s="107" t="s">
        <v>58</v>
      </c>
      <c r="F877" s="108">
        <f>F878</f>
        <v>0</v>
      </c>
      <c r="G877" s="108">
        <v>0</v>
      </c>
      <c r="H877" s="108">
        <v>0</v>
      </c>
    </row>
    <row r="878" spans="1:8" s="31" customFormat="1" ht="26.25" hidden="1" customHeight="1" x14ac:dyDescent="0.25">
      <c r="A878" s="113" t="s">
        <v>77</v>
      </c>
      <c r="B878" s="107" t="s">
        <v>119</v>
      </c>
      <c r="C878" s="107" t="s">
        <v>60</v>
      </c>
      <c r="D878" s="107" t="s">
        <v>684</v>
      </c>
      <c r="E878" s="107" t="s">
        <v>78</v>
      </c>
      <c r="F878" s="108">
        <f>F879</f>
        <v>0</v>
      </c>
      <c r="G878" s="108">
        <v>0</v>
      </c>
      <c r="H878" s="108">
        <v>0</v>
      </c>
    </row>
    <row r="879" spans="1:8" s="31" customFormat="1" ht="26.25" hidden="1" customHeight="1" x14ac:dyDescent="0.25">
      <c r="A879" s="113" t="s">
        <v>79</v>
      </c>
      <c r="B879" s="107" t="s">
        <v>119</v>
      </c>
      <c r="C879" s="107" t="s">
        <v>60</v>
      </c>
      <c r="D879" s="107" t="s">
        <v>684</v>
      </c>
      <c r="E879" s="107" t="s">
        <v>80</v>
      </c>
      <c r="F879" s="108"/>
      <c r="G879" s="108"/>
      <c r="H879" s="108"/>
    </row>
    <row r="880" spans="1:8" s="31" customFormat="1" ht="27.75" hidden="1" customHeight="1" x14ac:dyDescent="0.25">
      <c r="A880" s="113" t="s">
        <v>665</v>
      </c>
      <c r="B880" s="107" t="s">
        <v>119</v>
      </c>
      <c r="C880" s="107" t="s">
        <v>60</v>
      </c>
      <c r="D880" s="107" t="s">
        <v>666</v>
      </c>
      <c r="E880" s="107" t="s">
        <v>58</v>
      </c>
      <c r="F880" s="108">
        <f>F884+F887+F881</f>
        <v>0</v>
      </c>
      <c r="G880" s="108">
        <v>0</v>
      </c>
      <c r="H880" s="108">
        <v>0</v>
      </c>
    </row>
    <row r="881" spans="1:8" s="31" customFormat="1" ht="42" hidden="1" customHeight="1" x14ac:dyDescent="0.25">
      <c r="A881" s="113" t="s">
        <v>667</v>
      </c>
      <c r="B881" s="107" t="s">
        <v>119</v>
      </c>
      <c r="C881" s="107" t="s">
        <v>60</v>
      </c>
      <c r="D881" s="107" t="s">
        <v>668</v>
      </c>
      <c r="E881" s="107" t="s">
        <v>58</v>
      </c>
      <c r="F881" s="108">
        <f>F882</f>
        <v>0</v>
      </c>
      <c r="G881" s="108">
        <v>0</v>
      </c>
      <c r="H881" s="108">
        <v>0</v>
      </c>
    </row>
    <row r="882" spans="1:8" s="31" customFormat="1" ht="27.75" hidden="1" customHeight="1" x14ac:dyDescent="0.25">
      <c r="A882" s="113" t="s">
        <v>77</v>
      </c>
      <c r="B882" s="107" t="s">
        <v>119</v>
      </c>
      <c r="C882" s="107" t="s">
        <v>60</v>
      </c>
      <c r="D882" s="107" t="s">
        <v>668</v>
      </c>
      <c r="E882" s="107" t="s">
        <v>78</v>
      </c>
      <c r="F882" s="108">
        <f>F883</f>
        <v>0</v>
      </c>
      <c r="G882" s="108">
        <v>0</v>
      </c>
      <c r="H882" s="108">
        <v>0</v>
      </c>
    </row>
    <row r="883" spans="1:8" s="31" customFormat="1" ht="27.75" hidden="1" customHeight="1" x14ac:dyDescent="0.25">
      <c r="A883" s="113" t="s">
        <v>79</v>
      </c>
      <c r="B883" s="107" t="s">
        <v>119</v>
      </c>
      <c r="C883" s="107" t="s">
        <v>60</v>
      </c>
      <c r="D883" s="107" t="s">
        <v>668</v>
      </c>
      <c r="E883" s="107" t="s">
        <v>80</v>
      </c>
      <c r="F883" s="108"/>
      <c r="G883" s="108"/>
      <c r="H883" s="108"/>
    </row>
    <row r="884" spans="1:8" s="31" customFormat="1" ht="42" hidden="1" customHeight="1" x14ac:dyDescent="0.25">
      <c r="A884" s="113" t="s">
        <v>669</v>
      </c>
      <c r="B884" s="107" t="s">
        <v>119</v>
      </c>
      <c r="C884" s="107" t="s">
        <v>60</v>
      </c>
      <c r="D884" s="107" t="s">
        <v>670</v>
      </c>
      <c r="E884" s="107" t="s">
        <v>58</v>
      </c>
      <c r="F884" s="108">
        <f>F885</f>
        <v>0</v>
      </c>
      <c r="G884" s="108">
        <v>0</v>
      </c>
      <c r="H884" s="108">
        <v>0</v>
      </c>
    </row>
    <row r="885" spans="1:8" s="31" customFormat="1" ht="26.25" hidden="1" customHeight="1" x14ac:dyDescent="0.25">
      <c r="A885" s="113" t="s">
        <v>77</v>
      </c>
      <c r="B885" s="107" t="s">
        <v>119</v>
      </c>
      <c r="C885" s="107" t="s">
        <v>60</v>
      </c>
      <c r="D885" s="107" t="s">
        <v>670</v>
      </c>
      <c r="E885" s="107" t="s">
        <v>78</v>
      </c>
      <c r="F885" s="108">
        <f>F886</f>
        <v>0</v>
      </c>
      <c r="G885" s="108">
        <v>0</v>
      </c>
      <c r="H885" s="108">
        <v>0</v>
      </c>
    </row>
    <row r="886" spans="1:8" s="31" customFormat="1" ht="26.25" hidden="1" customHeight="1" x14ac:dyDescent="0.25">
      <c r="A886" s="113" t="s">
        <v>79</v>
      </c>
      <c r="B886" s="107" t="s">
        <v>119</v>
      </c>
      <c r="C886" s="107" t="s">
        <v>60</v>
      </c>
      <c r="D886" s="107" t="s">
        <v>670</v>
      </c>
      <c r="E886" s="107" t="s">
        <v>80</v>
      </c>
      <c r="F886" s="108"/>
      <c r="G886" s="108"/>
      <c r="H886" s="108"/>
    </row>
    <row r="887" spans="1:8" s="31" customFormat="1" ht="68.25" hidden="1" customHeight="1" x14ac:dyDescent="0.25">
      <c r="A887" s="113" t="s">
        <v>671</v>
      </c>
      <c r="B887" s="107" t="s">
        <v>119</v>
      </c>
      <c r="C887" s="107" t="s">
        <v>60</v>
      </c>
      <c r="D887" s="107" t="s">
        <v>672</v>
      </c>
      <c r="E887" s="107" t="s">
        <v>58</v>
      </c>
      <c r="F887" s="108">
        <f>F888</f>
        <v>0</v>
      </c>
      <c r="G887" s="108">
        <v>0</v>
      </c>
      <c r="H887" s="108">
        <v>0</v>
      </c>
    </row>
    <row r="888" spans="1:8" s="31" customFormat="1" ht="26.25" hidden="1" customHeight="1" x14ac:dyDescent="0.25">
      <c r="A888" s="113" t="s">
        <v>77</v>
      </c>
      <c r="B888" s="107" t="s">
        <v>119</v>
      </c>
      <c r="C888" s="107" t="s">
        <v>60</v>
      </c>
      <c r="D888" s="107" t="s">
        <v>672</v>
      </c>
      <c r="E888" s="107" t="s">
        <v>78</v>
      </c>
      <c r="F888" s="108">
        <f>F889</f>
        <v>0</v>
      </c>
      <c r="G888" s="108">
        <v>0</v>
      </c>
      <c r="H888" s="108">
        <v>0</v>
      </c>
    </row>
    <row r="889" spans="1:8" s="31" customFormat="1" ht="26.25" hidden="1" customHeight="1" x14ac:dyDescent="0.25">
      <c r="A889" s="113" t="s">
        <v>79</v>
      </c>
      <c r="B889" s="107" t="s">
        <v>119</v>
      </c>
      <c r="C889" s="107" t="s">
        <v>60</v>
      </c>
      <c r="D889" s="107" t="s">
        <v>672</v>
      </c>
      <c r="E889" s="107" t="s">
        <v>80</v>
      </c>
      <c r="F889" s="108"/>
      <c r="G889" s="108"/>
      <c r="H889" s="108"/>
    </row>
    <row r="890" spans="1:8" s="31" customFormat="1" ht="42.75" customHeight="1" x14ac:dyDescent="0.25">
      <c r="A890" s="113" t="s">
        <v>796</v>
      </c>
      <c r="B890" s="107" t="s">
        <v>119</v>
      </c>
      <c r="C890" s="107" t="s">
        <v>60</v>
      </c>
      <c r="D890" s="107" t="s">
        <v>774</v>
      </c>
      <c r="E890" s="107" t="s">
        <v>58</v>
      </c>
      <c r="F890" s="108">
        <v>0</v>
      </c>
      <c r="G890" s="108">
        <f>G891</f>
        <v>369</v>
      </c>
      <c r="H890" s="108">
        <f>H891</f>
        <v>278.2</v>
      </c>
    </row>
    <row r="891" spans="1:8" s="31" customFormat="1" ht="26.25" customHeight="1" x14ac:dyDescent="0.25">
      <c r="A891" s="113" t="s">
        <v>134</v>
      </c>
      <c r="B891" s="107" t="s">
        <v>119</v>
      </c>
      <c r="C891" s="107" t="s">
        <v>60</v>
      </c>
      <c r="D891" s="107" t="s">
        <v>775</v>
      </c>
      <c r="E891" s="107" t="s">
        <v>58</v>
      </c>
      <c r="F891" s="108">
        <v>0</v>
      </c>
      <c r="G891" s="108">
        <f>G892+G894</f>
        <v>369</v>
      </c>
      <c r="H891" s="108">
        <f>H892+H894</f>
        <v>278.2</v>
      </c>
    </row>
    <row r="892" spans="1:8" s="31" customFormat="1" ht="68.25" customHeight="1" x14ac:dyDescent="0.25">
      <c r="A892" s="113" t="s">
        <v>67</v>
      </c>
      <c r="B892" s="107" t="s">
        <v>119</v>
      </c>
      <c r="C892" s="107" t="s">
        <v>60</v>
      </c>
      <c r="D892" s="107" t="s">
        <v>775</v>
      </c>
      <c r="E892" s="107" t="s">
        <v>68</v>
      </c>
      <c r="F892" s="108">
        <v>0</v>
      </c>
      <c r="G892" s="108">
        <f>G893</f>
        <v>187.8</v>
      </c>
      <c r="H892" s="108">
        <f>H893</f>
        <v>107</v>
      </c>
    </row>
    <row r="893" spans="1:8" s="31" customFormat="1" ht="17.25" customHeight="1" x14ac:dyDescent="0.25">
      <c r="A893" s="113" t="s">
        <v>192</v>
      </c>
      <c r="B893" s="107" t="s">
        <v>119</v>
      </c>
      <c r="C893" s="107" t="s">
        <v>60</v>
      </c>
      <c r="D893" s="107" t="s">
        <v>775</v>
      </c>
      <c r="E893" s="107" t="s">
        <v>193</v>
      </c>
      <c r="F893" s="108">
        <v>0</v>
      </c>
      <c r="G893" s="108">
        <v>187.8</v>
      </c>
      <c r="H893" s="108">
        <v>107</v>
      </c>
    </row>
    <row r="894" spans="1:8" s="31" customFormat="1" ht="26.25" customHeight="1" x14ac:dyDescent="0.25">
      <c r="A894" s="113" t="s">
        <v>77</v>
      </c>
      <c r="B894" s="107" t="s">
        <v>119</v>
      </c>
      <c r="C894" s="107" t="s">
        <v>60</v>
      </c>
      <c r="D894" s="107" t="s">
        <v>775</v>
      </c>
      <c r="E894" s="107" t="s">
        <v>78</v>
      </c>
      <c r="F894" s="108">
        <v>0</v>
      </c>
      <c r="G894" s="108">
        <f>G895</f>
        <v>181.2</v>
      </c>
      <c r="H894" s="108">
        <f>H895</f>
        <v>171.2</v>
      </c>
    </row>
    <row r="895" spans="1:8" s="31" customFormat="1" ht="26.25" customHeight="1" x14ac:dyDescent="0.25">
      <c r="A895" s="113" t="s">
        <v>79</v>
      </c>
      <c r="B895" s="107" t="s">
        <v>119</v>
      </c>
      <c r="C895" s="107" t="s">
        <v>60</v>
      </c>
      <c r="D895" s="107" t="s">
        <v>775</v>
      </c>
      <c r="E895" s="107" t="s">
        <v>80</v>
      </c>
      <c r="F895" s="108">
        <v>0</v>
      </c>
      <c r="G895" s="108">
        <f>21+140.2+20</f>
        <v>181.2</v>
      </c>
      <c r="H895" s="108">
        <f>21+130.2+20</f>
        <v>171.2</v>
      </c>
    </row>
    <row r="896" spans="1:8" s="31" customFormat="1" ht="26.25" hidden="1" customHeight="1" x14ac:dyDescent="0.25">
      <c r="A896" s="113"/>
      <c r="B896" s="107"/>
      <c r="C896" s="107"/>
      <c r="D896" s="107"/>
      <c r="E896" s="107"/>
      <c r="F896" s="108"/>
      <c r="G896" s="108"/>
      <c r="H896" s="108"/>
    </row>
    <row r="897" spans="1:8" s="31" customFormat="1" ht="15.75" customHeight="1" x14ac:dyDescent="0.25">
      <c r="A897" s="113" t="s">
        <v>447</v>
      </c>
      <c r="B897" s="107" t="s">
        <v>253</v>
      </c>
      <c r="C897" s="107" t="s">
        <v>56</v>
      </c>
      <c r="D897" s="107" t="s">
        <v>57</v>
      </c>
      <c r="E897" s="107" t="s">
        <v>58</v>
      </c>
      <c r="F897" s="108">
        <f>F898</f>
        <v>1486.6000000000001</v>
      </c>
      <c r="G897" s="108">
        <f>G898</f>
        <v>1380.9</v>
      </c>
      <c r="H897" s="108">
        <f>H898</f>
        <v>1260.7</v>
      </c>
    </row>
    <row r="898" spans="1:8" s="31" customFormat="1" ht="17.25" customHeight="1" x14ac:dyDescent="0.25">
      <c r="A898" s="113" t="s">
        <v>448</v>
      </c>
      <c r="B898" s="107" t="s">
        <v>253</v>
      </c>
      <c r="C898" s="107" t="s">
        <v>60</v>
      </c>
      <c r="D898" s="107" t="s">
        <v>57</v>
      </c>
      <c r="E898" s="107" t="s">
        <v>58</v>
      </c>
      <c r="F898" s="108">
        <f>F899+F904</f>
        <v>1486.6000000000001</v>
      </c>
      <c r="G898" s="108">
        <f>G899+G904</f>
        <v>1380.9</v>
      </c>
      <c r="H898" s="108">
        <f>H940</f>
        <v>1260.7</v>
      </c>
    </row>
    <row r="899" spans="1:8" s="31" customFormat="1" ht="27" hidden="1" customHeight="1" x14ac:dyDescent="0.25">
      <c r="A899" s="113" t="s">
        <v>334</v>
      </c>
      <c r="B899" s="107" t="s">
        <v>253</v>
      </c>
      <c r="C899" s="107" t="s">
        <v>60</v>
      </c>
      <c r="D899" s="107" t="s">
        <v>335</v>
      </c>
      <c r="E899" s="107" t="s">
        <v>58</v>
      </c>
      <c r="F899" s="108">
        <f t="shared" ref="F899:H902" si="156">F900</f>
        <v>0</v>
      </c>
      <c r="G899" s="108">
        <f t="shared" si="156"/>
        <v>0</v>
      </c>
      <c r="H899" s="108">
        <f t="shared" si="156"/>
        <v>0</v>
      </c>
    </row>
    <row r="900" spans="1:8" s="31" customFormat="1" ht="39" hidden="1" customHeight="1" x14ac:dyDescent="0.25">
      <c r="A900" s="113" t="s">
        <v>449</v>
      </c>
      <c r="B900" s="107" t="s">
        <v>253</v>
      </c>
      <c r="C900" s="107" t="s">
        <v>60</v>
      </c>
      <c r="D900" s="107" t="s">
        <v>450</v>
      </c>
      <c r="E900" s="107" t="s">
        <v>58</v>
      </c>
      <c r="F900" s="108">
        <f t="shared" si="156"/>
        <v>0</v>
      </c>
      <c r="G900" s="108">
        <f t="shared" si="156"/>
        <v>0</v>
      </c>
      <c r="H900" s="108">
        <f t="shared" si="156"/>
        <v>0</v>
      </c>
    </row>
    <row r="901" spans="1:8" s="31" customFormat="1" ht="17.25" hidden="1" customHeight="1" x14ac:dyDescent="0.25">
      <c r="A901" s="113" t="s">
        <v>134</v>
      </c>
      <c r="B901" s="107" t="s">
        <v>253</v>
      </c>
      <c r="C901" s="107" t="s">
        <v>60</v>
      </c>
      <c r="D901" s="107" t="s">
        <v>451</v>
      </c>
      <c r="E901" s="107" t="s">
        <v>58</v>
      </c>
      <c r="F901" s="108">
        <f t="shared" si="156"/>
        <v>0</v>
      </c>
      <c r="G901" s="108">
        <f t="shared" si="156"/>
        <v>0</v>
      </c>
      <c r="H901" s="108">
        <f t="shared" si="156"/>
        <v>0</v>
      </c>
    </row>
    <row r="902" spans="1:8" s="31" customFormat="1" ht="30" hidden="1" customHeight="1" x14ac:dyDescent="0.25">
      <c r="A902" s="113" t="s">
        <v>339</v>
      </c>
      <c r="B902" s="107" t="s">
        <v>253</v>
      </c>
      <c r="C902" s="107" t="s">
        <v>60</v>
      </c>
      <c r="D902" s="107" t="s">
        <v>451</v>
      </c>
      <c r="E902" s="107" t="s">
        <v>340</v>
      </c>
      <c r="F902" s="108">
        <f t="shared" si="156"/>
        <v>0</v>
      </c>
      <c r="G902" s="108">
        <f t="shared" si="156"/>
        <v>0</v>
      </c>
      <c r="H902" s="108">
        <f t="shared" si="156"/>
        <v>0</v>
      </c>
    </row>
    <row r="903" spans="1:8" s="31" customFormat="1" ht="17.25" hidden="1" customHeight="1" x14ac:dyDescent="0.25">
      <c r="A903" s="113" t="s">
        <v>341</v>
      </c>
      <c r="B903" s="107" t="s">
        <v>253</v>
      </c>
      <c r="C903" s="107" t="s">
        <v>60</v>
      </c>
      <c r="D903" s="107" t="s">
        <v>451</v>
      </c>
      <c r="E903" s="107" t="s">
        <v>342</v>
      </c>
      <c r="F903" s="108">
        <f>6-6</f>
        <v>0</v>
      </c>
      <c r="G903" s="108">
        <f>6-6</f>
        <v>0</v>
      </c>
      <c r="H903" s="108">
        <f>6-6</f>
        <v>0</v>
      </c>
    </row>
    <row r="904" spans="1:8" s="31" customFormat="1" ht="82.5" customHeight="1" x14ac:dyDescent="0.25">
      <c r="A904" s="113" t="s">
        <v>797</v>
      </c>
      <c r="B904" s="107" t="s">
        <v>253</v>
      </c>
      <c r="C904" s="107" t="s">
        <v>60</v>
      </c>
      <c r="D904" s="107" t="s">
        <v>452</v>
      </c>
      <c r="E904" s="107" t="s">
        <v>58</v>
      </c>
      <c r="F904" s="108">
        <f t="shared" ref="F904:H907" si="157">F905</f>
        <v>1486.6000000000001</v>
      </c>
      <c r="G904" s="108">
        <f t="shared" si="157"/>
        <v>1380.9</v>
      </c>
      <c r="H904" s="108">
        <f t="shared" si="157"/>
        <v>0</v>
      </c>
    </row>
    <row r="905" spans="1:8" s="31" customFormat="1" ht="54" customHeight="1" x14ac:dyDescent="0.25">
      <c r="A905" s="113" t="s">
        <v>453</v>
      </c>
      <c r="B905" s="107" t="s">
        <v>253</v>
      </c>
      <c r="C905" s="107" t="s">
        <v>60</v>
      </c>
      <c r="D905" s="107" t="s">
        <v>454</v>
      </c>
      <c r="E905" s="107" t="s">
        <v>58</v>
      </c>
      <c r="F905" s="108">
        <f>F906+F930+F927+F936+F933</f>
        <v>1486.6000000000001</v>
      </c>
      <c r="G905" s="108">
        <f t="shared" ref="G905:H905" si="158">G906+G930</f>
        <v>1380.9</v>
      </c>
      <c r="H905" s="108">
        <f t="shared" si="158"/>
        <v>0</v>
      </c>
    </row>
    <row r="906" spans="1:8" s="31" customFormat="1" ht="41.25" customHeight="1" x14ac:dyDescent="0.25">
      <c r="A906" s="113" t="s">
        <v>346</v>
      </c>
      <c r="B906" s="107" t="s">
        <v>253</v>
      </c>
      <c r="C906" s="107" t="s">
        <v>60</v>
      </c>
      <c r="D906" s="107" t="s">
        <v>455</v>
      </c>
      <c r="E906" s="107" t="s">
        <v>58</v>
      </c>
      <c r="F906" s="108">
        <f t="shared" si="157"/>
        <v>1486.6000000000001</v>
      </c>
      <c r="G906" s="108">
        <f t="shared" si="157"/>
        <v>1380.9</v>
      </c>
      <c r="H906" s="108">
        <f t="shared" si="157"/>
        <v>0</v>
      </c>
    </row>
    <row r="907" spans="1:8" s="31" customFormat="1" ht="34.5" customHeight="1" x14ac:dyDescent="0.25">
      <c r="A907" s="113" t="s">
        <v>339</v>
      </c>
      <c r="B907" s="107" t="s">
        <v>253</v>
      </c>
      <c r="C907" s="107" t="s">
        <v>60</v>
      </c>
      <c r="D907" s="107" t="s">
        <v>455</v>
      </c>
      <c r="E907" s="107" t="s">
        <v>340</v>
      </c>
      <c r="F907" s="108">
        <f t="shared" si="157"/>
        <v>1486.6000000000001</v>
      </c>
      <c r="G907" s="108">
        <f t="shared" si="157"/>
        <v>1380.9</v>
      </c>
      <c r="H907" s="108">
        <f t="shared" si="157"/>
        <v>0</v>
      </c>
    </row>
    <row r="908" spans="1:8" s="31" customFormat="1" ht="15.75" customHeight="1" x14ac:dyDescent="0.25">
      <c r="A908" s="113" t="s">
        <v>341</v>
      </c>
      <c r="B908" s="107" t="s">
        <v>253</v>
      </c>
      <c r="C908" s="107" t="s">
        <v>60</v>
      </c>
      <c r="D908" s="107" t="s">
        <v>455</v>
      </c>
      <c r="E908" s="107" t="s">
        <v>342</v>
      </c>
      <c r="F908" s="108">
        <f>1485.4+1.2</f>
        <v>1486.6000000000001</v>
      </c>
      <c r="G908" s="108">
        <v>1380.9</v>
      </c>
      <c r="H908" s="108">
        <v>0</v>
      </c>
    </row>
    <row r="909" spans="1:8" s="31" customFormat="1" ht="30.75" hidden="1" customHeight="1" x14ac:dyDescent="0.25">
      <c r="A909" s="122" t="s">
        <v>456</v>
      </c>
      <c r="B909" s="107" t="s">
        <v>253</v>
      </c>
      <c r="C909" s="107" t="s">
        <v>60</v>
      </c>
      <c r="D909" s="107" t="s">
        <v>457</v>
      </c>
      <c r="E909" s="107" t="s">
        <v>58</v>
      </c>
      <c r="F909" s="108">
        <f t="shared" ref="F909:H910" si="159">F910</f>
        <v>0</v>
      </c>
      <c r="G909" s="108">
        <f t="shared" si="159"/>
        <v>0</v>
      </c>
      <c r="H909" s="108">
        <f t="shared" si="159"/>
        <v>0</v>
      </c>
    </row>
    <row r="910" spans="1:8" s="31" customFormat="1" ht="26.25" hidden="1" x14ac:dyDescent="0.25">
      <c r="A910" s="113" t="s">
        <v>458</v>
      </c>
      <c r="B910" s="107" t="s">
        <v>253</v>
      </c>
      <c r="C910" s="107" t="s">
        <v>60</v>
      </c>
      <c r="D910" s="107" t="s">
        <v>457</v>
      </c>
      <c r="E910" s="107" t="s">
        <v>78</v>
      </c>
      <c r="F910" s="108">
        <f t="shared" si="159"/>
        <v>0</v>
      </c>
      <c r="G910" s="108">
        <f t="shared" si="159"/>
        <v>0</v>
      </c>
      <c r="H910" s="108">
        <f t="shared" si="159"/>
        <v>0</v>
      </c>
    </row>
    <row r="911" spans="1:8" s="31" customFormat="1" ht="39" hidden="1" x14ac:dyDescent="0.25">
      <c r="A911" s="113" t="s">
        <v>208</v>
      </c>
      <c r="B911" s="107" t="s">
        <v>253</v>
      </c>
      <c r="C911" s="107" t="s">
        <v>60</v>
      </c>
      <c r="D911" s="107" t="s">
        <v>457</v>
      </c>
      <c r="E911" s="107" t="s">
        <v>80</v>
      </c>
      <c r="F911" s="108">
        <v>0</v>
      </c>
      <c r="G911" s="108">
        <v>0</v>
      </c>
      <c r="H911" s="108">
        <v>0</v>
      </c>
    </row>
    <row r="912" spans="1:8" s="31" customFormat="1" ht="39" hidden="1" x14ac:dyDescent="0.25">
      <c r="A912" s="113" t="s">
        <v>459</v>
      </c>
      <c r="B912" s="107" t="s">
        <v>113</v>
      </c>
      <c r="C912" s="107" t="s">
        <v>60</v>
      </c>
      <c r="D912" s="107" t="s">
        <v>460</v>
      </c>
      <c r="E912" s="107" t="s">
        <v>58</v>
      </c>
      <c r="F912" s="108">
        <f t="shared" ref="F912:H913" si="160">F913</f>
        <v>0</v>
      </c>
      <c r="G912" s="108">
        <f t="shared" si="160"/>
        <v>0</v>
      </c>
      <c r="H912" s="108">
        <f t="shared" si="160"/>
        <v>0</v>
      </c>
    </row>
    <row r="913" spans="1:8" s="31" customFormat="1" ht="26.25" hidden="1" x14ac:dyDescent="0.25">
      <c r="A913" s="113" t="s">
        <v>458</v>
      </c>
      <c r="B913" s="107" t="s">
        <v>113</v>
      </c>
      <c r="C913" s="107" t="s">
        <v>60</v>
      </c>
      <c r="D913" s="107" t="s">
        <v>460</v>
      </c>
      <c r="E913" s="107" t="s">
        <v>78</v>
      </c>
      <c r="F913" s="108">
        <f t="shared" si="160"/>
        <v>0</v>
      </c>
      <c r="G913" s="108">
        <f t="shared" si="160"/>
        <v>0</v>
      </c>
      <c r="H913" s="108">
        <f t="shared" si="160"/>
        <v>0</v>
      </c>
    </row>
    <row r="914" spans="1:8" s="31" customFormat="1" ht="39" hidden="1" x14ac:dyDescent="0.25">
      <c r="A914" s="113" t="s">
        <v>208</v>
      </c>
      <c r="B914" s="107" t="s">
        <v>113</v>
      </c>
      <c r="C914" s="107" t="s">
        <v>60</v>
      </c>
      <c r="D914" s="107" t="s">
        <v>460</v>
      </c>
      <c r="E914" s="107" t="s">
        <v>80</v>
      </c>
      <c r="F914" s="108">
        <v>0</v>
      </c>
      <c r="G914" s="108">
        <v>0</v>
      </c>
      <c r="H914" s="108">
        <v>0</v>
      </c>
    </row>
    <row r="915" spans="1:8" ht="39" hidden="1" x14ac:dyDescent="0.25">
      <c r="A915" s="113" t="s">
        <v>461</v>
      </c>
      <c r="B915" s="107" t="s">
        <v>113</v>
      </c>
      <c r="C915" s="107" t="s">
        <v>60</v>
      </c>
      <c r="D915" s="107" t="s">
        <v>462</v>
      </c>
      <c r="E915" s="107" t="s">
        <v>58</v>
      </c>
      <c r="F915" s="108">
        <f t="shared" ref="F915:H917" si="161">F916</f>
        <v>0</v>
      </c>
      <c r="G915" s="108">
        <f t="shared" si="161"/>
        <v>0</v>
      </c>
      <c r="H915" s="108">
        <f t="shared" si="161"/>
        <v>0</v>
      </c>
    </row>
    <row r="916" spans="1:8" ht="26.25" hidden="1" x14ac:dyDescent="0.25">
      <c r="A916" s="113" t="s">
        <v>463</v>
      </c>
      <c r="B916" s="107" t="s">
        <v>113</v>
      </c>
      <c r="C916" s="107" t="s">
        <v>60</v>
      </c>
      <c r="D916" s="107" t="s">
        <v>462</v>
      </c>
      <c r="E916" s="107" t="s">
        <v>58</v>
      </c>
      <c r="F916" s="108">
        <f t="shared" si="161"/>
        <v>0</v>
      </c>
      <c r="G916" s="108">
        <f t="shared" si="161"/>
        <v>0</v>
      </c>
      <c r="H916" s="108">
        <f t="shared" si="161"/>
        <v>0</v>
      </c>
    </row>
    <row r="917" spans="1:8" ht="64.5" hidden="1" x14ac:dyDescent="0.25">
      <c r="A917" s="113" t="s">
        <v>67</v>
      </c>
      <c r="B917" s="107" t="s">
        <v>113</v>
      </c>
      <c r="C917" s="107" t="s">
        <v>60</v>
      </c>
      <c r="D917" s="107" t="s">
        <v>462</v>
      </c>
      <c r="E917" s="107" t="s">
        <v>68</v>
      </c>
      <c r="F917" s="108">
        <f t="shared" si="161"/>
        <v>0</v>
      </c>
      <c r="G917" s="108">
        <f t="shared" si="161"/>
        <v>0</v>
      </c>
      <c r="H917" s="108">
        <f t="shared" si="161"/>
        <v>0</v>
      </c>
    </row>
    <row r="918" spans="1:8" ht="26.25" hidden="1" x14ac:dyDescent="0.25">
      <c r="A918" s="113" t="s">
        <v>464</v>
      </c>
      <c r="B918" s="107" t="s">
        <v>113</v>
      </c>
      <c r="C918" s="107" t="s">
        <v>60</v>
      </c>
      <c r="D918" s="107" t="s">
        <v>462</v>
      </c>
      <c r="E918" s="107" t="s">
        <v>193</v>
      </c>
      <c r="F918" s="108">
        <f>30-30</f>
        <v>0</v>
      </c>
      <c r="G918" s="108">
        <f>30-30</f>
        <v>0</v>
      </c>
      <c r="H918" s="108">
        <f>30-30</f>
        <v>0</v>
      </c>
    </row>
    <row r="919" spans="1:8" ht="64.5" hidden="1" x14ac:dyDescent="0.25">
      <c r="A919" s="113" t="s">
        <v>465</v>
      </c>
      <c r="B919" s="107" t="s">
        <v>113</v>
      </c>
      <c r="C919" s="107" t="s">
        <v>60</v>
      </c>
      <c r="D919" s="107" t="s">
        <v>381</v>
      </c>
      <c r="E919" s="107" t="s">
        <v>58</v>
      </c>
      <c r="F919" s="108">
        <f t="shared" ref="F919:H920" si="162">F920</f>
        <v>0</v>
      </c>
      <c r="G919" s="108">
        <f t="shared" si="162"/>
        <v>0</v>
      </c>
      <c r="H919" s="108">
        <f t="shared" si="162"/>
        <v>0</v>
      </c>
    </row>
    <row r="920" spans="1:8" ht="26.25" hidden="1" x14ac:dyDescent="0.25">
      <c r="A920" s="113" t="s">
        <v>458</v>
      </c>
      <c r="B920" s="107" t="s">
        <v>113</v>
      </c>
      <c r="C920" s="107" t="s">
        <v>60</v>
      </c>
      <c r="D920" s="107" t="s">
        <v>381</v>
      </c>
      <c r="E920" s="107" t="s">
        <v>78</v>
      </c>
      <c r="F920" s="108">
        <f t="shared" si="162"/>
        <v>0</v>
      </c>
      <c r="G920" s="108">
        <f t="shared" si="162"/>
        <v>0</v>
      </c>
      <c r="H920" s="108">
        <f t="shared" si="162"/>
        <v>0</v>
      </c>
    </row>
    <row r="921" spans="1:8" ht="39" hidden="1" x14ac:dyDescent="0.25">
      <c r="A921" s="113" t="s">
        <v>208</v>
      </c>
      <c r="B921" s="107" t="s">
        <v>113</v>
      </c>
      <c r="C921" s="107" t="s">
        <v>60</v>
      </c>
      <c r="D921" s="107" t="s">
        <v>381</v>
      </c>
      <c r="E921" s="107" t="s">
        <v>80</v>
      </c>
      <c r="F921" s="108">
        <v>0</v>
      </c>
      <c r="G921" s="108">
        <v>0</v>
      </c>
      <c r="H921" s="108">
        <v>0</v>
      </c>
    </row>
    <row r="922" spans="1:8" ht="26.25" hidden="1" x14ac:dyDescent="0.25">
      <c r="A922" s="113" t="s">
        <v>466</v>
      </c>
      <c r="B922" s="107" t="s">
        <v>129</v>
      </c>
      <c r="C922" s="107" t="s">
        <v>56</v>
      </c>
      <c r="D922" s="107" t="s">
        <v>57</v>
      </c>
      <c r="E922" s="107" t="s">
        <v>58</v>
      </c>
      <c r="F922" s="108">
        <f t="shared" ref="F922:H925" si="163">F923</f>
        <v>0</v>
      </c>
      <c r="G922" s="108">
        <f t="shared" si="163"/>
        <v>0</v>
      </c>
      <c r="H922" s="108">
        <f t="shared" si="163"/>
        <v>0</v>
      </c>
    </row>
    <row r="923" spans="1:8" ht="18" hidden="1" customHeight="1" x14ac:dyDescent="0.25">
      <c r="A923" s="113" t="s">
        <v>467</v>
      </c>
      <c r="B923" s="107" t="s">
        <v>129</v>
      </c>
      <c r="C923" s="107" t="s">
        <v>55</v>
      </c>
      <c r="D923" s="107" t="s">
        <v>57</v>
      </c>
      <c r="E923" s="107" t="s">
        <v>58</v>
      </c>
      <c r="F923" s="108">
        <f t="shared" si="163"/>
        <v>0</v>
      </c>
      <c r="G923" s="108">
        <f t="shared" si="163"/>
        <v>0</v>
      </c>
      <c r="H923" s="108">
        <f t="shared" si="163"/>
        <v>0</v>
      </c>
    </row>
    <row r="924" spans="1:8" ht="14.25" hidden="1" customHeight="1" x14ac:dyDescent="0.25">
      <c r="A924" s="113" t="s">
        <v>468</v>
      </c>
      <c r="B924" s="107" t="s">
        <v>129</v>
      </c>
      <c r="C924" s="107" t="s">
        <v>55</v>
      </c>
      <c r="D924" s="107" t="s">
        <v>469</v>
      </c>
      <c r="E924" s="107" t="s">
        <v>58</v>
      </c>
      <c r="F924" s="108">
        <f t="shared" si="163"/>
        <v>0</v>
      </c>
      <c r="G924" s="108">
        <f t="shared" si="163"/>
        <v>0</v>
      </c>
      <c r="H924" s="108">
        <f t="shared" si="163"/>
        <v>0</v>
      </c>
    </row>
    <row r="925" spans="1:8" ht="26.25" hidden="1" x14ac:dyDescent="0.25">
      <c r="A925" s="113" t="s">
        <v>470</v>
      </c>
      <c r="B925" s="107" t="s">
        <v>129</v>
      </c>
      <c r="C925" s="107" t="s">
        <v>55</v>
      </c>
      <c r="D925" s="107" t="s">
        <v>471</v>
      </c>
      <c r="E925" s="107" t="s">
        <v>58</v>
      </c>
      <c r="F925" s="108">
        <f t="shared" si="163"/>
        <v>0</v>
      </c>
      <c r="G925" s="108">
        <f t="shared" si="163"/>
        <v>0</v>
      </c>
      <c r="H925" s="108">
        <f t="shared" si="163"/>
        <v>0</v>
      </c>
    </row>
    <row r="926" spans="1:8" ht="15" hidden="1" x14ac:dyDescent="0.25">
      <c r="A926" s="113" t="s">
        <v>472</v>
      </c>
      <c r="B926" s="107" t="s">
        <v>129</v>
      </c>
      <c r="C926" s="107" t="s">
        <v>55</v>
      </c>
      <c r="D926" s="107" t="s">
        <v>471</v>
      </c>
      <c r="E926" s="107" t="s">
        <v>473</v>
      </c>
      <c r="F926" s="108"/>
      <c r="G926" s="108"/>
      <c r="H926" s="108"/>
    </row>
    <row r="927" spans="1:8" ht="39" hidden="1" x14ac:dyDescent="0.25">
      <c r="A927" s="113" t="s">
        <v>647</v>
      </c>
      <c r="B927" s="107" t="s">
        <v>253</v>
      </c>
      <c r="C927" s="107" t="s">
        <v>60</v>
      </c>
      <c r="D927" s="107" t="s">
        <v>674</v>
      </c>
      <c r="E927" s="107" t="s">
        <v>58</v>
      </c>
      <c r="F927" s="108">
        <f>F928</f>
        <v>0</v>
      </c>
      <c r="G927" s="108">
        <f t="shared" ref="G927:H928" si="164">G928</f>
        <v>0</v>
      </c>
      <c r="H927" s="108">
        <f t="shared" si="164"/>
        <v>0</v>
      </c>
    </row>
    <row r="928" spans="1:8" ht="39" hidden="1" x14ac:dyDescent="0.25">
      <c r="A928" s="113" t="s">
        <v>339</v>
      </c>
      <c r="B928" s="107" t="s">
        <v>253</v>
      </c>
      <c r="C928" s="107" t="s">
        <v>60</v>
      </c>
      <c r="D928" s="107" t="s">
        <v>674</v>
      </c>
      <c r="E928" s="107" t="s">
        <v>340</v>
      </c>
      <c r="F928" s="108">
        <f>F929</f>
        <v>0</v>
      </c>
      <c r="G928" s="108">
        <f t="shared" si="164"/>
        <v>0</v>
      </c>
      <c r="H928" s="108">
        <f t="shared" si="164"/>
        <v>0</v>
      </c>
    </row>
    <row r="929" spans="1:8" ht="15" hidden="1" x14ac:dyDescent="0.25">
      <c r="A929" s="113" t="s">
        <v>341</v>
      </c>
      <c r="B929" s="107" t="s">
        <v>253</v>
      </c>
      <c r="C929" s="107" t="s">
        <v>60</v>
      </c>
      <c r="D929" s="107" t="s">
        <v>674</v>
      </c>
      <c r="E929" s="107" t="s">
        <v>342</v>
      </c>
      <c r="F929" s="108">
        <f>1.2-1.2</f>
        <v>0</v>
      </c>
      <c r="G929" s="108">
        <v>0</v>
      </c>
      <c r="H929" s="108">
        <v>0</v>
      </c>
    </row>
    <row r="930" spans="1:8" ht="26.25" hidden="1" x14ac:dyDescent="0.25">
      <c r="A930" s="113" t="s">
        <v>644</v>
      </c>
      <c r="B930" s="107" t="s">
        <v>253</v>
      </c>
      <c r="C930" s="107" t="s">
        <v>60</v>
      </c>
      <c r="D930" s="107" t="s">
        <v>675</v>
      </c>
      <c r="E930" s="107" t="s">
        <v>58</v>
      </c>
      <c r="F930" s="108">
        <f>F931</f>
        <v>0</v>
      </c>
      <c r="G930" s="108">
        <f t="shared" ref="G930:H931" si="165">G931</f>
        <v>0</v>
      </c>
      <c r="H930" s="108">
        <f t="shared" si="165"/>
        <v>0</v>
      </c>
    </row>
    <row r="931" spans="1:8" ht="39" hidden="1" x14ac:dyDescent="0.25">
      <c r="A931" s="113" t="s">
        <v>339</v>
      </c>
      <c r="B931" s="107" t="s">
        <v>253</v>
      </c>
      <c r="C931" s="107" t="s">
        <v>60</v>
      </c>
      <c r="D931" s="107" t="s">
        <v>675</v>
      </c>
      <c r="E931" s="107" t="s">
        <v>340</v>
      </c>
      <c r="F931" s="108">
        <f>F932</f>
        <v>0</v>
      </c>
      <c r="G931" s="108">
        <f t="shared" si="165"/>
        <v>0</v>
      </c>
      <c r="H931" s="108">
        <f t="shared" si="165"/>
        <v>0</v>
      </c>
    </row>
    <row r="932" spans="1:8" ht="15" hidden="1" x14ac:dyDescent="0.25">
      <c r="A932" s="113" t="s">
        <v>341</v>
      </c>
      <c r="B932" s="107" t="s">
        <v>253</v>
      </c>
      <c r="C932" s="107" t="s">
        <v>60</v>
      </c>
      <c r="D932" s="107" t="s">
        <v>675</v>
      </c>
      <c r="E932" s="107" t="s">
        <v>342</v>
      </c>
      <c r="F932" s="108">
        <f>23.7-23.7</f>
        <v>0</v>
      </c>
      <c r="G932" s="108">
        <v>0</v>
      </c>
      <c r="H932" s="108">
        <v>0</v>
      </c>
    </row>
    <row r="933" spans="1:8" ht="45" hidden="1" customHeight="1" x14ac:dyDescent="0.25">
      <c r="A933" s="113" t="s">
        <v>642</v>
      </c>
      <c r="B933" s="107" t="s">
        <v>253</v>
      </c>
      <c r="C933" s="107" t="s">
        <v>60</v>
      </c>
      <c r="D933" s="107" t="s">
        <v>673</v>
      </c>
      <c r="E933" s="107" t="s">
        <v>58</v>
      </c>
      <c r="F933" s="108">
        <f>F934</f>
        <v>0</v>
      </c>
      <c r="G933" s="108">
        <v>0</v>
      </c>
      <c r="H933" s="108">
        <v>0</v>
      </c>
    </row>
    <row r="934" spans="1:8" ht="33" hidden="1" customHeight="1" x14ac:dyDescent="0.25">
      <c r="A934" s="113" t="s">
        <v>339</v>
      </c>
      <c r="B934" s="107" t="s">
        <v>253</v>
      </c>
      <c r="C934" s="107" t="s">
        <v>60</v>
      </c>
      <c r="D934" s="107" t="s">
        <v>673</v>
      </c>
      <c r="E934" s="107" t="s">
        <v>340</v>
      </c>
      <c r="F934" s="108">
        <f>F935</f>
        <v>0</v>
      </c>
      <c r="G934" s="108">
        <v>0</v>
      </c>
      <c r="H934" s="108">
        <v>0</v>
      </c>
    </row>
    <row r="935" spans="1:8" ht="15" hidden="1" x14ac:dyDescent="0.25">
      <c r="A935" s="113" t="s">
        <v>341</v>
      </c>
      <c r="B935" s="107" t="s">
        <v>253</v>
      </c>
      <c r="C935" s="107" t="s">
        <v>60</v>
      </c>
      <c r="D935" s="107" t="s">
        <v>673</v>
      </c>
      <c r="E935" s="107" t="s">
        <v>342</v>
      </c>
      <c r="F935" s="108"/>
      <c r="G935" s="108"/>
      <c r="H935" s="108"/>
    </row>
    <row r="936" spans="1:8" ht="30" hidden="1" customHeight="1" x14ac:dyDescent="0.25">
      <c r="A936" s="113" t="s">
        <v>676</v>
      </c>
      <c r="B936" s="107" t="s">
        <v>253</v>
      </c>
      <c r="C936" s="107" t="s">
        <v>60</v>
      </c>
      <c r="D936" s="107" t="s">
        <v>677</v>
      </c>
      <c r="E936" s="107" t="s">
        <v>58</v>
      </c>
      <c r="F936" s="108">
        <f>F937</f>
        <v>0</v>
      </c>
      <c r="G936" s="108">
        <v>0</v>
      </c>
      <c r="H936" s="108">
        <v>0</v>
      </c>
    </row>
    <row r="937" spans="1:8" ht="32.25" hidden="1" customHeight="1" x14ac:dyDescent="0.25">
      <c r="A937" s="113" t="s">
        <v>339</v>
      </c>
      <c r="B937" s="107" t="s">
        <v>253</v>
      </c>
      <c r="C937" s="107" t="s">
        <v>60</v>
      </c>
      <c r="D937" s="107" t="s">
        <v>677</v>
      </c>
      <c r="E937" s="107" t="s">
        <v>340</v>
      </c>
      <c r="F937" s="108">
        <f>F938</f>
        <v>0</v>
      </c>
      <c r="G937" s="108">
        <v>0</v>
      </c>
      <c r="H937" s="108">
        <v>0</v>
      </c>
    </row>
    <row r="938" spans="1:8" ht="15" hidden="1" x14ac:dyDescent="0.25">
      <c r="A938" s="113" t="s">
        <v>341</v>
      </c>
      <c r="B938" s="107" t="s">
        <v>253</v>
      </c>
      <c r="C938" s="107" t="s">
        <v>60</v>
      </c>
      <c r="D938" s="107" t="s">
        <v>677</v>
      </c>
      <c r="E938" s="107" t="s">
        <v>342</v>
      </c>
      <c r="F938" s="108"/>
      <c r="G938" s="108"/>
      <c r="H938" s="108"/>
    </row>
    <row r="939" spans="1:8" ht="15" hidden="1" x14ac:dyDescent="0.25">
      <c r="A939" s="114"/>
      <c r="B939" s="107"/>
      <c r="C939" s="107"/>
      <c r="D939" s="107"/>
      <c r="E939" s="107"/>
      <c r="F939" s="108"/>
      <c r="G939" s="108"/>
      <c r="H939" s="108"/>
    </row>
    <row r="940" spans="1:8" ht="77.25" x14ac:dyDescent="0.25">
      <c r="A940" s="113" t="s">
        <v>798</v>
      </c>
      <c r="B940" s="107" t="s">
        <v>253</v>
      </c>
      <c r="C940" s="107" t="s">
        <v>60</v>
      </c>
      <c r="D940" s="107" t="s">
        <v>799</v>
      </c>
      <c r="E940" s="107" t="s">
        <v>58</v>
      </c>
      <c r="F940" s="108">
        <v>0</v>
      </c>
      <c r="G940" s="108">
        <v>0</v>
      </c>
      <c r="H940" s="108">
        <f>H941</f>
        <v>1260.7</v>
      </c>
    </row>
    <row r="941" spans="1:8" ht="39" x14ac:dyDescent="0.25">
      <c r="A941" s="113" t="s">
        <v>346</v>
      </c>
      <c r="B941" s="107" t="s">
        <v>253</v>
      </c>
      <c r="C941" s="107" t="s">
        <v>60</v>
      </c>
      <c r="D941" s="107" t="s">
        <v>800</v>
      </c>
      <c r="E941" s="107" t="s">
        <v>58</v>
      </c>
      <c r="F941" s="108">
        <v>0</v>
      </c>
      <c r="G941" s="108">
        <v>0</v>
      </c>
      <c r="H941" s="108">
        <f>H942</f>
        <v>1260.7</v>
      </c>
    </row>
    <row r="942" spans="1:8" ht="39" x14ac:dyDescent="0.25">
      <c r="A942" s="113" t="s">
        <v>339</v>
      </c>
      <c r="B942" s="107" t="s">
        <v>253</v>
      </c>
      <c r="C942" s="107" t="s">
        <v>60</v>
      </c>
      <c r="D942" s="107" t="s">
        <v>800</v>
      </c>
      <c r="E942" s="107" t="s">
        <v>340</v>
      </c>
      <c r="F942" s="108">
        <v>0</v>
      </c>
      <c r="G942" s="108">
        <v>0</v>
      </c>
      <c r="H942" s="108">
        <f>H943</f>
        <v>1260.7</v>
      </c>
    </row>
    <row r="943" spans="1:8" ht="15" x14ac:dyDescent="0.25">
      <c r="A943" s="113" t="s">
        <v>341</v>
      </c>
      <c r="B943" s="107" t="s">
        <v>253</v>
      </c>
      <c r="C943" s="107" t="s">
        <v>60</v>
      </c>
      <c r="D943" s="107" t="s">
        <v>800</v>
      </c>
      <c r="E943" s="107" t="s">
        <v>342</v>
      </c>
      <c r="F943" s="108">
        <v>0</v>
      </c>
      <c r="G943" s="108">
        <v>0</v>
      </c>
      <c r="H943" s="108">
        <v>1260.7</v>
      </c>
    </row>
    <row r="944" spans="1:8" s="34" customFormat="1" ht="15.75" x14ac:dyDescent="0.25">
      <c r="A944" s="113" t="s">
        <v>474</v>
      </c>
      <c r="B944" s="107"/>
      <c r="C944" s="107"/>
      <c r="D944" s="130"/>
      <c r="E944" s="130"/>
      <c r="F944" s="108">
        <f>F16+F239+F248+F315+F399+F579+F771+F829+F856+F897+F939</f>
        <v>100660.10000000002</v>
      </c>
      <c r="G944" s="108">
        <f>G16+G239+G248+G315+G399+G579+G771+G829+G856+G897+G939</f>
        <v>84419.4</v>
      </c>
      <c r="H944" s="108">
        <f>H16+H239+H248+H315+H399+H579+H771+H829+H856+H897+H939</f>
        <v>69766.2</v>
      </c>
    </row>
    <row r="945" spans="1:8" x14ac:dyDescent="0.2">
      <c r="A945" s="35"/>
      <c r="B945" s="36"/>
      <c r="C945" s="36"/>
      <c r="D945" s="36"/>
      <c r="E945" s="36"/>
      <c r="F945" s="36"/>
      <c r="G945" s="37"/>
      <c r="H945" s="37"/>
    </row>
    <row r="946" spans="1:8" x14ac:dyDescent="0.2">
      <c r="A946" s="35"/>
      <c r="B946" s="36"/>
      <c r="C946" s="36"/>
      <c r="D946" s="36"/>
      <c r="E946" s="36"/>
      <c r="F946" s="38"/>
      <c r="G946" s="37"/>
      <c r="H946" s="37"/>
    </row>
    <row r="947" spans="1:8" x14ac:dyDescent="0.2">
      <c r="A947" s="35"/>
      <c r="B947" s="36"/>
      <c r="C947" s="36"/>
      <c r="D947" s="36"/>
      <c r="E947" s="36"/>
      <c r="F947" s="36"/>
      <c r="G947" s="37"/>
      <c r="H947" s="37"/>
    </row>
    <row r="948" spans="1:8" x14ac:dyDescent="0.2">
      <c r="A948" s="35"/>
      <c r="B948" s="36"/>
      <c r="C948" s="36"/>
      <c r="D948" s="36"/>
      <c r="E948" s="36"/>
      <c r="F948" s="36"/>
      <c r="G948" s="37"/>
      <c r="H948" s="37"/>
    </row>
    <row r="949" spans="1:8" x14ac:dyDescent="0.2">
      <c r="A949" s="35"/>
      <c r="B949" s="36"/>
      <c r="C949" s="36"/>
      <c r="D949" s="36"/>
      <c r="E949" s="36"/>
      <c r="F949" s="36"/>
      <c r="G949" s="37"/>
      <c r="H949" s="37"/>
    </row>
    <row r="950" spans="1:8" x14ac:dyDescent="0.2">
      <c r="A950" s="35"/>
      <c r="B950" s="36"/>
      <c r="C950" s="36"/>
      <c r="D950" s="36"/>
      <c r="E950" s="36"/>
      <c r="F950" s="36"/>
      <c r="G950" s="37"/>
      <c r="H950" s="37"/>
    </row>
    <row r="951" spans="1:8" x14ac:dyDescent="0.2">
      <c r="A951" s="35"/>
      <c r="B951" s="36"/>
      <c r="C951" s="36"/>
      <c r="D951" s="36"/>
      <c r="E951" s="36"/>
      <c r="F951" s="36"/>
      <c r="G951" s="37"/>
      <c r="H951" s="37"/>
    </row>
    <row r="952" spans="1:8" x14ac:dyDescent="0.2">
      <c r="A952" s="35"/>
      <c r="B952" s="36"/>
      <c r="C952" s="36"/>
      <c r="D952" s="36"/>
      <c r="E952" s="36"/>
      <c r="F952" s="36"/>
      <c r="G952" s="37"/>
      <c r="H952" s="37"/>
    </row>
    <row r="953" spans="1:8" x14ac:dyDescent="0.2">
      <c r="A953" s="35"/>
      <c r="B953" s="36"/>
      <c r="C953" s="36"/>
      <c r="D953" s="36"/>
      <c r="E953" s="36"/>
      <c r="F953" s="36"/>
      <c r="G953" s="37"/>
      <c r="H953" s="37"/>
    </row>
    <row r="954" spans="1:8" x14ac:dyDescent="0.2">
      <c r="A954" s="35"/>
      <c r="B954" s="36"/>
      <c r="C954" s="36"/>
      <c r="D954" s="36"/>
      <c r="E954" s="36"/>
      <c r="F954" s="36"/>
      <c r="G954" s="37"/>
      <c r="H954" s="37"/>
    </row>
    <row r="955" spans="1:8" x14ac:dyDescent="0.2">
      <c r="A955" s="35"/>
      <c r="B955" s="36"/>
      <c r="C955" s="36"/>
      <c r="D955" s="36"/>
      <c r="E955" s="36"/>
      <c r="F955" s="36"/>
      <c r="G955" s="37"/>
      <c r="H955" s="37"/>
    </row>
    <row r="956" spans="1:8" x14ac:dyDescent="0.2">
      <c r="A956" s="35"/>
      <c r="B956" s="36"/>
      <c r="C956" s="36"/>
      <c r="D956" s="36"/>
      <c r="E956" s="36"/>
      <c r="F956" s="36"/>
      <c r="G956" s="37"/>
      <c r="H956" s="37"/>
    </row>
    <row r="957" spans="1:8" x14ac:dyDescent="0.2">
      <c r="A957" s="35"/>
      <c r="B957" s="36"/>
      <c r="C957" s="36"/>
      <c r="D957" s="36"/>
      <c r="E957" s="36"/>
      <c r="F957" s="36"/>
      <c r="G957" s="37"/>
      <c r="H957" s="37"/>
    </row>
    <row r="958" spans="1:8" x14ac:dyDescent="0.2">
      <c r="A958" s="35"/>
      <c r="B958" s="36"/>
      <c r="C958" s="36"/>
      <c r="D958" s="36"/>
      <c r="E958" s="36"/>
      <c r="F958" s="36"/>
      <c r="G958" s="37"/>
      <c r="H958" s="37"/>
    </row>
    <row r="959" spans="1:8" x14ac:dyDescent="0.2">
      <c r="A959" s="35"/>
      <c r="B959" s="36"/>
      <c r="C959" s="36"/>
      <c r="D959" s="36"/>
      <c r="E959" s="36"/>
      <c r="F959" s="36"/>
      <c r="G959" s="37"/>
      <c r="H959" s="37"/>
    </row>
    <row r="960" spans="1:8" x14ac:dyDescent="0.2">
      <c r="A960" s="35"/>
      <c r="B960" s="36"/>
      <c r="C960" s="36"/>
      <c r="D960" s="36"/>
      <c r="E960" s="36"/>
      <c r="F960" s="36"/>
      <c r="G960" s="37"/>
      <c r="H960" s="37"/>
    </row>
    <row r="961" spans="1:8" x14ac:dyDescent="0.2">
      <c r="A961" s="35"/>
      <c r="B961" s="36"/>
      <c r="C961" s="36"/>
      <c r="D961" s="36"/>
      <c r="E961" s="36"/>
      <c r="F961" s="36"/>
      <c r="G961" s="37"/>
      <c r="H961" s="37"/>
    </row>
    <row r="962" spans="1:8" x14ac:dyDescent="0.2">
      <c r="A962" s="35"/>
      <c r="B962" s="36"/>
      <c r="C962" s="36"/>
      <c r="D962" s="36"/>
      <c r="E962" s="36"/>
      <c r="F962" s="36"/>
      <c r="G962" s="37"/>
      <c r="H962" s="37"/>
    </row>
    <row r="963" spans="1:8" x14ac:dyDescent="0.2">
      <c r="A963" s="35"/>
      <c r="B963" s="36"/>
      <c r="C963" s="36"/>
      <c r="D963" s="36"/>
      <c r="E963" s="36"/>
      <c r="F963" s="36"/>
      <c r="G963" s="37"/>
      <c r="H963" s="37"/>
    </row>
    <row r="964" spans="1:8" x14ac:dyDescent="0.2">
      <c r="A964" s="35"/>
      <c r="B964" s="36"/>
      <c r="C964" s="36"/>
      <c r="D964" s="36"/>
      <c r="E964" s="36"/>
      <c r="F964" s="36"/>
      <c r="G964" s="37"/>
      <c r="H964" s="37"/>
    </row>
    <row r="965" spans="1:8" x14ac:dyDescent="0.2">
      <c r="A965" s="35"/>
      <c r="B965" s="36"/>
      <c r="C965" s="36"/>
      <c r="D965" s="36"/>
      <c r="E965" s="36"/>
      <c r="F965" s="36"/>
      <c r="G965" s="37"/>
      <c r="H965" s="37"/>
    </row>
    <row r="966" spans="1:8" x14ac:dyDescent="0.2">
      <c r="A966" s="35"/>
      <c r="B966" s="36"/>
      <c r="C966" s="36"/>
      <c r="D966" s="36"/>
      <c r="E966" s="36"/>
      <c r="F966" s="36"/>
      <c r="G966" s="37"/>
      <c r="H966" s="37"/>
    </row>
    <row r="967" spans="1:8" x14ac:dyDescent="0.2">
      <c r="A967" s="35"/>
      <c r="B967" s="36"/>
      <c r="C967" s="36"/>
      <c r="D967" s="36"/>
      <c r="E967" s="36"/>
      <c r="F967" s="36"/>
      <c r="G967" s="37"/>
      <c r="H967" s="37"/>
    </row>
    <row r="968" spans="1:8" x14ac:dyDescent="0.2">
      <c r="A968" s="35"/>
      <c r="B968" s="36"/>
      <c r="C968" s="36"/>
      <c r="D968" s="36"/>
      <c r="E968" s="36"/>
      <c r="F968" s="36"/>
      <c r="G968" s="37"/>
      <c r="H968" s="37"/>
    </row>
    <row r="969" spans="1:8" x14ac:dyDescent="0.2">
      <c r="A969" s="35"/>
      <c r="B969" s="36"/>
      <c r="C969" s="36"/>
      <c r="D969" s="36"/>
      <c r="E969" s="36"/>
      <c r="F969" s="36"/>
      <c r="G969" s="37"/>
      <c r="H969" s="37"/>
    </row>
    <row r="970" spans="1:8" x14ac:dyDescent="0.2">
      <c r="A970" s="35"/>
      <c r="B970" s="36"/>
      <c r="C970" s="36"/>
      <c r="D970" s="36"/>
      <c r="E970" s="36"/>
      <c r="F970" s="36"/>
      <c r="G970" s="37"/>
      <c r="H970" s="37"/>
    </row>
    <row r="971" spans="1:8" x14ac:dyDescent="0.2">
      <c r="A971" s="35"/>
      <c r="B971" s="36"/>
      <c r="C971" s="36"/>
      <c r="D971" s="36"/>
      <c r="E971" s="36"/>
      <c r="F971" s="36"/>
      <c r="G971" s="37"/>
      <c r="H971" s="37"/>
    </row>
    <row r="972" spans="1:8" x14ac:dyDescent="0.2">
      <c r="A972" s="35"/>
      <c r="B972" s="36"/>
      <c r="C972" s="36"/>
      <c r="D972" s="36"/>
      <c r="E972" s="36"/>
      <c r="F972" s="36"/>
      <c r="G972" s="37"/>
      <c r="H972" s="37"/>
    </row>
    <row r="973" spans="1:8" x14ac:dyDescent="0.2">
      <c r="A973" s="35"/>
      <c r="B973" s="36"/>
      <c r="C973" s="36"/>
      <c r="D973" s="36"/>
      <c r="E973" s="36"/>
      <c r="F973" s="36"/>
      <c r="G973" s="37"/>
      <c r="H973" s="37"/>
    </row>
    <row r="974" spans="1:8" x14ac:dyDescent="0.2">
      <c r="A974" s="35"/>
      <c r="B974" s="36"/>
      <c r="C974" s="36"/>
      <c r="D974" s="36"/>
      <c r="E974" s="36"/>
      <c r="F974" s="36"/>
      <c r="G974" s="37"/>
      <c r="H974" s="37"/>
    </row>
    <row r="975" spans="1:8" x14ac:dyDescent="0.2">
      <c r="A975" s="35"/>
      <c r="B975" s="36"/>
      <c r="C975" s="36"/>
      <c r="D975" s="36"/>
      <c r="E975" s="36"/>
      <c r="F975" s="36"/>
      <c r="G975" s="37"/>
      <c r="H975" s="37"/>
    </row>
    <row r="976" spans="1:8" x14ac:dyDescent="0.2">
      <c r="A976" s="35"/>
      <c r="B976" s="36"/>
      <c r="C976" s="36"/>
      <c r="D976" s="36"/>
      <c r="E976" s="36"/>
      <c r="F976" s="36"/>
      <c r="G976" s="37"/>
      <c r="H976" s="37"/>
    </row>
    <row r="977" spans="1:8" x14ac:dyDescent="0.2">
      <c r="A977" s="35"/>
      <c r="B977" s="36"/>
      <c r="C977" s="36"/>
      <c r="D977" s="36"/>
      <c r="E977" s="36"/>
      <c r="F977" s="36"/>
      <c r="G977" s="37"/>
      <c r="H977" s="37"/>
    </row>
    <row r="978" spans="1:8" x14ac:dyDescent="0.2">
      <c r="A978" s="35"/>
      <c r="B978" s="36"/>
      <c r="C978" s="36"/>
      <c r="D978" s="36"/>
      <c r="E978" s="36"/>
      <c r="F978" s="36"/>
      <c r="G978" s="37"/>
      <c r="H978" s="37"/>
    </row>
    <row r="979" spans="1:8" x14ac:dyDescent="0.2">
      <c r="A979" s="35"/>
      <c r="B979" s="36"/>
      <c r="C979" s="36"/>
      <c r="D979" s="36"/>
      <c r="E979" s="36"/>
      <c r="F979" s="36"/>
      <c r="G979" s="37"/>
      <c r="H979" s="37"/>
    </row>
    <row r="980" spans="1:8" x14ac:dyDescent="0.2">
      <c r="A980" s="35"/>
      <c r="B980" s="36"/>
      <c r="C980" s="36"/>
      <c r="D980" s="36"/>
      <c r="E980" s="36"/>
      <c r="F980" s="36"/>
      <c r="G980" s="37"/>
      <c r="H980" s="37"/>
    </row>
    <row r="981" spans="1:8" x14ac:dyDescent="0.2">
      <c r="A981" s="35"/>
      <c r="B981" s="36"/>
      <c r="C981" s="36"/>
      <c r="D981" s="36"/>
      <c r="E981" s="36"/>
      <c r="F981" s="36"/>
      <c r="G981" s="37"/>
      <c r="H981" s="37"/>
    </row>
    <row r="982" spans="1:8" x14ac:dyDescent="0.2">
      <c r="A982" s="35"/>
      <c r="B982" s="36"/>
      <c r="C982" s="36"/>
      <c r="D982" s="36"/>
      <c r="E982" s="36"/>
      <c r="F982" s="36"/>
      <c r="G982" s="37"/>
      <c r="H982" s="37"/>
    </row>
    <row r="983" spans="1:8" x14ac:dyDescent="0.2">
      <c r="A983" s="35"/>
      <c r="B983" s="36"/>
      <c r="C983" s="36"/>
      <c r="D983" s="36"/>
      <c r="E983" s="36"/>
      <c r="F983" s="36"/>
      <c r="G983" s="37"/>
      <c r="H983" s="37"/>
    </row>
    <row r="984" spans="1:8" x14ac:dyDescent="0.2">
      <c r="A984" s="35"/>
      <c r="B984" s="36"/>
      <c r="C984" s="36"/>
      <c r="D984" s="36"/>
      <c r="E984" s="36"/>
      <c r="F984" s="36"/>
      <c r="G984" s="37"/>
      <c r="H984" s="37"/>
    </row>
    <row r="985" spans="1:8" x14ac:dyDescent="0.2">
      <c r="A985" s="35"/>
      <c r="B985" s="36"/>
      <c r="C985" s="36"/>
      <c r="D985" s="36"/>
      <c r="E985" s="36"/>
      <c r="F985" s="36"/>
      <c r="G985" s="37"/>
      <c r="H985" s="37"/>
    </row>
    <row r="986" spans="1:8" x14ac:dyDescent="0.2">
      <c r="A986" s="35"/>
      <c r="B986" s="36"/>
      <c r="C986" s="36"/>
      <c r="D986" s="36"/>
      <c r="E986" s="36"/>
      <c r="F986" s="36"/>
      <c r="G986" s="37"/>
      <c r="H986" s="37"/>
    </row>
    <row r="987" spans="1:8" x14ac:dyDescent="0.2">
      <c r="A987" s="35"/>
      <c r="B987" s="36"/>
      <c r="C987" s="36"/>
      <c r="D987" s="36"/>
      <c r="E987" s="36"/>
      <c r="F987" s="36"/>
      <c r="G987" s="37"/>
      <c r="H987" s="37"/>
    </row>
    <row r="988" spans="1:8" x14ac:dyDescent="0.2">
      <c r="A988" s="35"/>
      <c r="B988" s="36"/>
      <c r="C988" s="36"/>
      <c r="D988" s="36"/>
      <c r="E988" s="36"/>
      <c r="F988" s="36"/>
      <c r="G988" s="37"/>
      <c r="H988" s="37"/>
    </row>
    <row r="989" spans="1:8" x14ac:dyDescent="0.2">
      <c r="A989" s="35"/>
      <c r="B989" s="36"/>
      <c r="C989" s="36"/>
      <c r="D989" s="36"/>
      <c r="E989" s="36"/>
      <c r="F989" s="36"/>
      <c r="G989" s="37"/>
      <c r="H989" s="37"/>
    </row>
    <row r="990" spans="1:8" x14ac:dyDescent="0.2">
      <c r="A990" s="35"/>
      <c r="B990" s="36"/>
      <c r="C990" s="36"/>
      <c r="D990" s="36"/>
      <c r="E990" s="36"/>
      <c r="F990" s="36"/>
      <c r="G990" s="37"/>
      <c r="H990" s="37"/>
    </row>
    <row r="991" spans="1:8" x14ac:dyDescent="0.2">
      <c r="A991" s="35"/>
      <c r="B991" s="36"/>
      <c r="C991" s="36"/>
      <c r="D991" s="36"/>
      <c r="E991" s="36"/>
      <c r="F991" s="36"/>
      <c r="G991" s="37"/>
      <c r="H991" s="37"/>
    </row>
    <row r="992" spans="1:8" x14ac:dyDescent="0.2">
      <c r="A992" s="35"/>
      <c r="B992" s="36"/>
      <c r="C992" s="36"/>
      <c r="D992" s="36"/>
      <c r="E992" s="36"/>
      <c r="F992" s="36"/>
      <c r="G992" s="37"/>
      <c r="H992" s="37"/>
    </row>
    <row r="993" spans="1:8" x14ac:dyDescent="0.2">
      <c r="A993" s="35"/>
      <c r="B993" s="36"/>
      <c r="C993" s="36"/>
      <c r="D993" s="36"/>
      <c r="E993" s="36"/>
      <c r="F993" s="36"/>
      <c r="G993" s="37"/>
      <c r="H993" s="37"/>
    </row>
    <row r="994" spans="1:8" x14ac:dyDescent="0.2">
      <c r="A994" s="35"/>
      <c r="B994" s="36"/>
      <c r="C994" s="36"/>
      <c r="D994" s="36"/>
      <c r="E994" s="36"/>
      <c r="F994" s="36"/>
      <c r="G994" s="37"/>
      <c r="H994" s="37"/>
    </row>
    <row r="995" spans="1:8" x14ac:dyDescent="0.2">
      <c r="A995" s="35"/>
      <c r="B995" s="36"/>
      <c r="C995" s="36"/>
      <c r="D995" s="36"/>
      <c r="E995" s="36"/>
      <c r="F995" s="36"/>
      <c r="G995" s="37"/>
      <c r="H995" s="37"/>
    </row>
    <row r="996" spans="1:8" x14ac:dyDescent="0.2">
      <c r="A996" s="35"/>
      <c r="B996" s="36"/>
      <c r="C996" s="36"/>
      <c r="D996" s="36"/>
      <c r="E996" s="36"/>
      <c r="F996" s="36"/>
      <c r="G996" s="37"/>
      <c r="H996" s="37"/>
    </row>
    <row r="997" spans="1:8" x14ac:dyDescent="0.2">
      <c r="A997" s="35"/>
      <c r="B997" s="36"/>
      <c r="C997" s="36"/>
      <c r="D997" s="36"/>
      <c r="E997" s="36"/>
      <c r="F997" s="36"/>
      <c r="G997" s="37"/>
      <c r="H997" s="37"/>
    </row>
    <row r="998" spans="1:8" x14ac:dyDescent="0.2">
      <c r="A998" s="35"/>
      <c r="B998" s="36"/>
      <c r="C998" s="36"/>
      <c r="D998" s="36"/>
      <c r="E998" s="36"/>
      <c r="F998" s="36"/>
      <c r="G998" s="37"/>
      <c r="H998" s="37"/>
    </row>
    <row r="999" spans="1:8" x14ac:dyDescent="0.2">
      <c r="A999" s="35"/>
      <c r="B999" s="36"/>
      <c r="C999" s="36"/>
      <c r="D999" s="36"/>
      <c r="E999" s="36"/>
      <c r="F999" s="36"/>
      <c r="G999" s="37"/>
      <c r="H999" s="37"/>
    </row>
    <row r="1000" spans="1:8" x14ac:dyDescent="0.2">
      <c r="A1000" s="35"/>
      <c r="B1000" s="36"/>
      <c r="C1000" s="36"/>
      <c r="D1000" s="36"/>
      <c r="E1000" s="36"/>
      <c r="F1000" s="36"/>
      <c r="G1000" s="37"/>
      <c r="H1000" s="37"/>
    </row>
    <row r="1001" spans="1:8" x14ac:dyDescent="0.2">
      <c r="A1001" s="35"/>
      <c r="B1001" s="36"/>
      <c r="C1001" s="36"/>
      <c r="D1001" s="36"/>
      <c r="E1001" s="36"/>
      <c r="F1001" s="36"/>
      <c r="G1001" s="37"/>
      <c r="H1001" s="37"/>
    </row>
    <row r="1002" spans="1:8" x14ac:dyDescent="0.2">
      <c r="A1002" s="35"/>
      <c r="B1002" s="36"/>
      <c r="C1002" s="36"/>
      <c r="D1002" s="36"/>
      <c r="E1002" s="36"/>
      <c r="F1002" s="36"/>
      <c r="G1002" s="37"/>
      <c r="H1002" s="37"/>
    </row>
    <row r="1003" spans="1:8" x14ac:dyDescent="0.2">
      <c r="A1003" s="35"/>
      <c r="B1003" s="36"/>
      <c r="C1003" s="36"/>
      <c r="D1003" s="36"/>
      <c r="E1003" s="36"/>
      <c r="F1003" s="36"/>
      <c r="G1003" s="37"/>
      <c r="H1003" s="37"/>
    </row>
    <row r="1004" spans="1:8" x14ac:dyDescent="0.2">
      <c r="A1004" s="35"/>
      <c r="B1004" s="36"/>
      <c r="C1004" s="36"/>
      <c r="D1004" s="36"/>
      <c r="E1004" s="36"/>
      <c r="F1004" s="36"/>
      <c r="G1004" s="37"/>
      <c r="H1004" s="37"/>
    </row>
    <row r="1005" spans="1:8" x14ac:dyDescent="0.2">
      <c r="A1005" s="35"/>
      <c r="B1005" s="36"/>
      <c r="C1005" s="36"/>
      <c r="D1005" s="36"/>
      <c r="E1005" s="36"/>
      <c r="F1005" s="36"/>
      <c r="G1005" s="37"/>
      <c r="H1005" s="37"/>
    </row>
    <row r="1006" spans="1:8" x14ac:dyDescent="0.2">
      <c r="A1006" s="35"/>
      <c r="B1006" s="36"/>
      <c r="C1006" s="36"/>
      <c r="D1006" s="36"/>
      <c r="E1006" s="36"/>
      <c r="F1006" s="36"/>
      <c r="G1006" s="37"/>
      <c r="H1006" s="37"/>
    </row>
    <row r="1007" spans="1:8" x14ac:dyDescent="0.2">
      <c r="A1007" s="35"/>
      <c r="B1007" s="36"/>
      <c r="C1007" s="36"/>
      <c r="D1007" s="36"/>
      <c r="E1007" s="36"/>
      <c r="F1007" s="36"/>
      <c r="G1007" s="37"/>
      <c r="H1007" s="37"/>
    </row>
    <row r="1008" spans="1:8" x14ac:dyDescent="0.2">
      <c r="A1008" s="35"/>
      <c r="B1008" s="36"/>
      <c r="C1008" s="36"/>
      <c r="D1008" s="36"/>
      <c r="E1008" s="36"/>
      <c r="F1008" s="36"/>
      <c r="G1008" s="37"/>
      <c r="H1008" s="37"/>
    </row>
    <row r="1009" spans="1:8" x14ac:dyDescent="0.2">
      <c r="A1009" s="35"/>
      <c r="B1009" s="36"/>
      <c r="C1009" s="36"/>
      <c r="D1009" s="36"/>
      <c r="E1009" s="36"/>
      <c r="F1009" s="36"/>
      <c r="G1009" s="37"/>
      <c r="H1009" s="37"/>
    </row>
    <row r="1010" spans="1:8" x14ac:dyDescent="0.2">
      <c r="A1010" s="35"/>
      <c r="B1010" s="36"/>
      <c r="C1010" s="36"/>
      <c r="D1010" s="36"/>
      <c r="E1010" s="36"/>
      <c r="F1010" s="36"/>
      <c r="G1010" s="37"/>
      <c r="H1010" s="37"/>
    </row>
    <row r="1011" spans="1:8" x14ac:dyDescent="0.2">
      <c r="A1011" s="35"/>
      <c r="B1011" s="36"/>
      <c r="C1011" s="36"/>
      <c r="D1011" s="36"/>
      <c r="E1011" s="36"/>
      <c r="F1011" s="36"/>
      <c r="G1011" s="37"/>
      <c r="H1011" s="37"/>
    </row>
    <row r="1012" spans="1:8" x14ac:dyDescent="0.2">
      <c r="A1012" s="35"/>
      <c r="B1012" s="36"/>
      <c r="C1012" s="36"/>
      <c r="D1012" s="36"/>
      <c r="E1012" s="36"/>
      <c r="F1012" s="36"/>
      <c r="G1012" s="37"/>
      <c r="H1012" s="37"/>
    </row>
    <row r="1013" spans="1:8" x14ac:dyDescent="0.2">
      <c r="A1013" s="35"/>
      <c r="B1013" s="36"/>
      <c r="C1013" s="36"/>
      <c r="D1013" s="36"/>
      <c r="E1013" s="36"/>
      <c r="F1013" s="36"/>
      <c r="G1013" s="37"/>
      <c r="H1013" s="37"/>
    </row>
    <row r="1014" spans="1:8" x14ac:dyDescent="0.2">
      <c r="A1014" s="35"/>
      <c r="B1014" s="36"/>
      <c r="C1014" s="36"/>
      <c r="D1014" s="36"/>
      <c r="E1014" s="36"/>
      <c r="F1014" s="36"/>
      <c r="G1014" s="37"/>
      <c r="H1014" s="37"/>
    </row>
    <row r="1015" spans="1:8" x14ac:dyDescent="0.2">
      <c r="A1015" s="35"/>
      <c r="B1015" s="36"/>
      <c r="C1015" s="36"/>
      <c r="D1015" s="36"/>
      <c r="E1015" s="36"/>
      <c r="F1015" s="36"/>
      <c r="G1015" s="37"/>
      <c r="H1015" s="37"/>
    </row>
    <row r="1016" spans="1:8" x14ac:dyDescent="0.2">
      <c r="A1016" s="35"/>
      <c r="B1016" s="36"/>
      <c r="C1016" s="36"/>
      <c r="D1016" s="36"/>
      <c r="E1016" s="36"/>
      <c r="F1016" s="36"/>
      <c r="G1016" s="37"/>
      <c r="H1016" s="37"/>
    </row>
    <row r="1017" spans="1:8" x14ac:dyDescent="0.2">
      <c r="A1017" s="35"/>
      <c r="B1017" s="36"/>
      <c r="C1017" s="36"/>
      <c r="D1017" s="36"/>
      <c r="E1017" s="36"/>
      <c r="F1017" s="36"/>
      <c r="G1017" s="37"/>
      <c r="H1017" s="37"/>
    </row>
    <row r="1018" spans="1:8" x14ac:dyDescent="0.2">
      <c r="A1018" s="35"/>
      <c r="B1018" s="36"/>
      <c r="C1018" s="36"/>
      <c r="D1018" s="36"/>
      <c r="E1018" s="36"/>
      <c r="F1018" s="36"/>
      <c r="G1018" s="37"/>
      <c r="H1018" s="37"/>
    </row>
    <row r="1019" spans="1:8" x14ac:dyDescent="0.2">
      <c r="A1019" s="35"/>
      <c r="B1019" s="36"/>
      <c r="C1019" s="36"/>
      <c r="D1019" s="36"/>
      <c r="E1019" s="36"/>
      <c r="F1019" s="36"/>
      <c r="G1019" s="37"/>
      <c r="H1019" s="37"/>
    </row>
    <row r="1020" spans="1:8" x14ac:dyDescent="0.2">
      <c r="A1020" s="35"/>
      <c r="B1020" s="36"/>
      <c r="C1020" s="36"/>
      <c r="D1020" s="36"/>
      <c r="E1020" s="36"/>
      <c r="F1020" s="36"/>
      <c r="G1020" s="37"/>
      <c r="H1020" s="37"/>
    </row>
    <row r="1021" spans="1:8" x14ac:dyDescent="0.2">
      <c r="A1021" s="35"/>
      <c r="B1021" s="36"/>
      <c r="C1021" s="36"/>
      <c r="D1021" s="36"/>
      <c r="E1021" s="36"/>
      <c r="F1021" s="36"/>
      <c r="G1021" s="37"/>
      <c r="H1021" s="37"/>
    </row>
    <row r="1022" spans="1:8" x14ac:dyDescent="0.2">
      <c r="A1022" s="35"/>
      <c r="B1022" s="36"/>
      <c r="C1022" s="36"/>
      <c r="D1022" s="36"/>
      <c r="E1022" s="36"/>
      <c r="F1022" s="36"/>
      <c r="G1022" s="37"/>
      <c r="H1022" s="37"/>
    </row>
    <row r="1023" spans="1:8" x14ac:dyDescent="0.2">
      <c r="A1023" s="35"/>
      <c r="B1023" s="36"/>
      <c r="C1023" s="36"/>
      <c r="D1023" s="36"/>
      <c r="E1023" s="36"/>
      <c r="F1023" s="36"/>
      <c r="G1023" s="37"/>
      <c r="H1023" s="37"/>
    </row>
    <row r="1024" spans="1:8" x14ac:dyDescent="0.2">
      <c r="A1024" s="35"/>
      <c r="B1024" s="36"/>
      <c r="C1024" s="36"/>
      <c r="D1024" s="36"/>
      <c r="E1024" s="36"/>
      <c r="F1024" s="36"/>
      <c r="G1024" s="37"/>
      <c r="H1024" s="37"/>
    </row>
    <row r="1025" spans="1:8" x14ac:dyDescent="0.2">
      <c r="A1025" s="35"/>
      <c r="B1025" s="36"/>
      <c r="C1025" s="36"/>
      <c r="D1025" s="36"/>
      <c r="E1025" s="36"/>
      <c r="F1025" s="36"/>
      <c r="G1025" s="37"/>
      <c r="H1025" s="37"/>
    </row>
    <row r="1026" spans="1:8" x14ac:dyDescent="0.2">
      <c r="A1026" s="35"/>
      <c r="B1026" s="36"/>
      <c r="C1026" s="36"/>
      <c r="D1026" s="36"/>
      <c r="E1026" s="36"/>
      <c r="F1026" s="36"/>
      <c r="G1026" s="37"/>
      <c r="H1026" s="37"/>
    </row>
    <row r="1027" spans="1:8" x14ac:dyDescent="0.2">
      <c r="A1027" s="35"/>
      <c r="B1027" s="36"/>
      <c r="C1027" s="36"/>
      <c r="D1027" s="36"/>
      <c r="E1027" s="36"/>
      <c r="F1027" s="36"/>
      <c r="G1027" s="37"/>
      <c r="H1027" s="37"/>
    </row>
    <row r="1028" spans="1:8" x14ac:dyDescent="0.2">
      <c r="A1028" s="35"/>
      <c r="B1028" s="36"/>
      <c r="C1028" s="36"/>
      <c r="D1028" s="36"/>
      <c r="E1028" s="36"/>
      <c r="F1028" s="36"/>
      <c r="G1028" s="37"/>
      <c r="H1028" s="37"/>
    </row>
    <row r="1029" spans="1:8" x14ac:dyDescent="0.2">
      <c r="A1029" s="35"/>
      <c r="B1029" s="36"/>
      <c r="C1029" s="36"/>
      <c r="D1029" s="36"/>
      <c r="E1029" s="36"/>
      <c r="F1029" s="36"/>
      <c r="G1029" s="37"/>
      <c r="H1029" s="37"/>
    </row>
    <row r="1030" spans="1:8" x14ac:dyDescent="0.2">
      <c r="A1030" s="35"/>
      <c r="B1030" s="36"/>
      <c r="C1030" s="36"/>
      <c r="D1030" s="36"/>
      <c r="E1030" s="36"/>
      <c r="F1030" s="36"/>
      <c r="G1030" s="37"/>
      <c r="H1030" s="37"/>
    </row>
    <row r="1031" spans="1:8" x14ac:dyDescent="0.2">
      <c r="A1031" s="35"/>
      <c r="B1031" s="36"/>
      <c r="C1031" s="36"/>
      <c r="D1031" s="36"/>
      <c r="E1031" s="36"/>
      <c r="F1031" s="36"/>
      <c r="G1031" s="37"/>
      <c r="H1031" s="37"/>
    </row>
    <row r="1032" spans="1:8" x14ac:dyDescent="0.2">
      <c r="A1032" s="35"/>
      <c r="B1032" s="36"/>
      <c r="C1032" s="36"/>
      <c r="D1032" s="36"/>
      <c r="E1032" s="36"/>
      <c r="F1032" s="36"/>
      <c r="G1032" s="37"/>
      <c r="H1032" s="37"/>
    </row>
    <row r="1033" spans="1:8" x14ac:dyDescent="0.2">
      <c r="A1033" s="35"/>
      <c r="B1033" s="36"/>
      <c r="C1033" s="36"/>
      <c r="D1033" s="36"/>
      <c r="E1033" s="36"/>
      <c r="F1033" s="36"/>
      <c r="G1033" s="37"/>
      <c r="H1033" s="37"/>
    </row>
    <row r="1034" spans="1:8" x14ac:dyDescent="0.2">
      <c r="A1034" s="35"/>
      <c r="B1034" s="36"/>
      <c r="C1034" s="36"/>
      <c r="D1034" s="36"/>
      <c r="E1034" s="36"/>
      <c r="F1034" s="36"/>
      <c r="G1034" s="37"/>
      <c r="H1034" s="37"/>
    </row>
    <row r="1035" spans="1:8" x14ac:dyDescent="0.2">
      <c r="A1035" s="35"/>
      <c r="B1035" s="36"/>
      <c r="C1035" s="36"/>
      <c r="D1035" s="36"/>
      <c r="E1035" s="36"/>
      <c r="F1035" s="36"/>
      <c r="G1035" s="37"/>
      <c r="H1035" s="37"/>
    </row>
  </sheetData>
  <mergeCells count="19">
    <mergeCell ref="A6:H6"/>
    <mergeCell ref="A1:H1"/>
    <mergeCell ref="A2:H2"/>
    <mergeCell ref="A3:H3"/>
    <mergeCell ref="A4:H4"/>
    <mergeCell ref="A5:H5"/>
    <mergeCell ref="F13:F14"/>
    <mergeCell ref="G13:G14"/>
    <mergeCell ref="H13:H14"/>
    <mergeCell ref="A7:H7"/>
    <mergeCell ref="A8:H8"/>
    <mergeCell ref="A9:H9"/>
    <mergeCell ref="A10:H10"/>
    <mergeCell ref="A11:H11"/>
    <mergeCell ref="A13:A14"/>
    <mergeCell ref="B13:B14"/>
    <mergeCell ref="C13:C14"/>
    <mergeCell ref="D13:D14"/>
    <mergeCell ref="E13:E14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7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07"/>
  <sheetViews>
    <sheetView view="pageBreakPreview" topLeftCell="A4" zoomScaleSheetLayoutView="100" workbookViewId="0">
      <selection activeCell="A145" sqref="A145"/>
    </sheetView>
  </sheetViews>
  <sheetFormatPr defaultRowHeight="12.75" x14ac:dyDescent="0.2"/>
  <cols>
    <col min="1" max="1" width="44.85546875" style="39" customWidth="1"/>
    <col min="2" max="2" width="7.5703125" style="31" customWidth="1"/>
    <col min="3" max="3" width="8.28515625" style="31" customWidth="1"/>
    <col min="4" max="4" width="12.7109375" style="31" customWidth="1"/>
    <col min="5" max="5" width="9.85546875" style="31" customWidth="1"/>
    <col min="6" max="6" width="12.7109375" style="31" customWidth="1"/>
    <col min="7" max="7" width="13.85546875" style="40" customWidth="1"/>
    <col min="8" max="8" width="14.85546875" style="4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4" t="s">
        <v>618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5" t="s">
        <v>45</v>
      </c>
      <c r="B2" s="185"/>
      <c r="C2" s="185"/>
      <c r="D2" s="185"/>
      <c r="E2" s="185"/>
      <c r="F2" s="185"/>
      <c r="G2" s="185"/>
      <c r="H2" s="185"/>
    </row>
    <row r="3" spans="1:9" ht="15.75" hidden="1" x14ac:dyDescent="0.2">
      <c r="A3" s="179" t="s">
        <v>686</v>
      </c>
      <c r="B3" s="179"/>
      <c r="C3" s="179"/>
      <c r="D3" s="179"/>
      <c r="E3" s="179"/>
      <c r="F3" s="179"/>
      <c r="G3" s="179"/>
      <c r="H3" s="179"/>
    </row>
    <row r="4" spans="1:9" ht="16.5" customHeight="1" x14ac:dyDescent="0.25">
      <c r="A4" s="184" t="s">
        <v>583</v>
      </c>
      <c r="B4" s="184"/>
      <c r="C4" s="184"/>
      <c r="D4" s="184"/>
      <c r="E4" s="184"/>
      <c r="F4" s="184"/>
      <c r="G4" s="184"/>
      <c r="H4" s="184"/>
    </row>
    <row r="5" spans="1:9" ht="15" customHeight="1" x14ac:dyDescent="0.2">
      <c r="A5" s="185" t="s">
        <v>689</v>
      </c>
      <c r="B5" s="185"/>
      <c r="C5" s="185"/>
      <c r="D5" s="185"/>
      <c r="E5" s="185"/>
      <c r="F5" s="185"/>
      <c r="G5" s="185"/>
      <c r="H5" s="185"/>
    </row>
    <row r="6" spans="1:9" ht="20.25" customHeight="1" x14ac:dyDescent="0.2">
      <c r="A6" s="179" t="s">
        <v>814</v>
      </c>
      <c r="B6" s="179"/>
      <c r="C6" s="179"/>
      <c r="D6" s="179"/>
      <c r="E6" s="179"/>
      <c r="F6" s="179"/>
      <c r="G6" s="179"/>
      <c r="H6" s="179"/>
      <c r="I6" s="99"/>
    </row>
    <row r="7" spans="1:9" ht="20.25" customHeight="1" x14ac:dyDescent="0.2">
      <c r="A7" s="186"/>
      <c r="B7" s="186"/>
      <c r="C7" s="186"/>
      <c r="D7" s="186"/>
      <c r="E7" s="186"/>
      <c r="F7" s="186"/>
      <c r="G7" s="186"/>
      <c r="H7" s="186"/>
      <c r="I7" s="99"/>
    </row>
    <row r="8" spans="1:9" ht="20.25" customHeight="1" x14ac:dyDescent="0.25">
      <c r="A8" s="184" t="s">
        <v>617</v>
      </c>
      <c r="B8" s="184"/>
      <c r="C8" s="184"/>
      <c r="D8" s="184"/>
      <c r="E8" s="184"/>
      <c r="F8" s="184"/>
      <c r="G8" s="184"/>
      <c r="H8" s="184"/>
      <c r="I8" s="99"/>
    </row>
    <row r="9" spans="1:9" ht="20.25" customHeight="1" x14ac:dyDescent="0.2">
      <c r="A9" s="185" t="s">
        <v>689</v>
      </c>
      <c r="B9" s="185"/>
      <c r="C9" s="185"/>
      <c r="D9" s="185"/>
      <c r="E9" s="185"/>
      <c r="F9" s="185"/>
      <c r="G9" s="185"/>
      <c r="H9" s="185"/>
      <c r="I9" s="99"/>
    </row>
    <row r="10" spans="1:9" ht="19.5" customHeight="1" x14ac:dyDescent="0.2">
      <c r="A10" s="179" t="s">
        <v>813</v>
      </c>
      <c r="B10" s="179"/>
      <c r="C10" s="179"/>
      <c r="D10" s="179"/>
      <c r="E10" s="179"/>
      <c r="F10" s="179"/>
      <c r="G10" s="179"/>
      <c r="H10" s="179"/>
    </row>
    <row r="11" spans="1:9" ht="88.5" customHeight="1" x14ac:dyDescent="0.3">
      <c r="A11" s="189" t="s">
        <v>740</v>
      </c>
      <c r="B11" s="189"/>
      <c r="C11" s="189"/>
      <c r="D11" s="189"/>
      <c r="E11" s="189"/>
      <c r="F11" s="189"/>
      <c r="G11" s="189"/>
      <c r="H11" s="189"/>
    </row>
    <row r="12" spans="1:9" s="25" customFormat="1" ht="15" customHeight="1" x14ac:dyDescent="0.3">
      <c r="A12" s="24"/>
      <c r="B12" s="24"/>
      <c r="C12" s="24"/>
      <c r="D12" s="24"/>
      <c r="E12" s="24"/>
      <c r="F12" s="24"/>
      <c r="G12" s="24"/>
      <c r="H12" s="24" t="s">
        <v>46</v>
      </c>
    </row>
    <row r="13" spans="1:9" s="26" customFormat="1" ht="16.5" customHeight="1" x14ac:dyDescent="0.2">
      <c r="A13" s="190" t="s">
        <v>47</v>
      </c>
      <c r="B13" s="191" t="s">
        <v>48</v>
      </c>
      <c r="C13" s="191" t="s">
        <v>49</v>
      </c>
      <c r="D13" s="191" t="s">
        <v>50</v>
      </c>
      <c r="E13" s="191" t="s">
        <v>51</v>
      </c>
      <c r="F13" s="187" t="s">
        <v>52</v>
      </c>
      <c r="G13" s="187" t="s">
        <v>695</v>
      </c>
      <c r="H13" s="187" t="s">
        <v>696</v>
      </c>
    </row>
    <row r="14" spans="1:9" s="26" customFormat="1" ht="39.75" customHeight="1" x14ac:dyDescent="0.2">
      <c r="A14" s="190"/>
      <c r="B14" s="188"/>
      <c r="C14" s="188"/>
      <c r="D14" s="188"/>
      <c r="E14" s="188"/>
      <c r="F14" s="188"/>
      <c r="G14" s="188"/>
      <c r="H14" s="188"/>
    </row>
    <row r="15" spans="1:9" s="29" customFormat="1" ht="12" customHeight="1" x14ac:dyDescent="0.2">
      <c r="A15" s="27">
        <v>1</v>
      </c>
      <c r="B15" s="27">
        <v>2</v>
      </c>
      <c r="C15" s="27">
        <v>3</v>
      </c>
      <c r="D15" s="27">
        <v>4</v>
      </c>
      <c r="E15" s="27">
        <v>5</v>
      </c>
      <c r="F15" s="28" t="s">
        <v>53</v>
      </c>
      <c r="G15" s="115">
        <v>7</v>
      </c>
      <c r="H15" s="115">
        <v>8</v>
      </c>
    </row>
    <row r="16" spans="1:9" s="25" customFormat="1" ht="15" x14ac:dyDescent="0.25">
      <c r="A16" s="113" t="s">
        <v>54</v>
      </c>
      <c r="B16" s="107" t="s">
        <v>55</v>
      </c>
      <c r="C16" s="107" t="s">
        <v>56</v>
      </c>
      <c r="D16" s="107" t="s">
        <v>57</v>
      </c>
      <c r="E16" s="107" t="s">
        <v>58</v>
      </c>
      <c r="F16" s="108">
        <f>F17+F23+F89+F105+F111</f>
        <v>23452.6</v>
      </c>
      <c r="G16" s="108">
        <f t="shared" ref="G16:H16" si="0">G17+G23+G89+G105+G111</f>
        <v>22023.300000000003</v>
      </c>
      <c r="H16" s="108">
        <f t="shared" si="0"/>
        <v>19550.3</v>
      </c>
    </row>
    <row r="17" spans="1:8" s="25" customFormat="1" ht="39" x14ac:dyDescent="0.25">
      <c r="A17" s="113" t="s">
        <v>59</v>
      </c>
      <c r="B17" s="107" t="s">
        <v>55</v>
      </c>
      <c r="C17" s="107" t="s">
        <v>60</v>
      </c>
      <c r="D17" s="107" t="s">
        <v>57</v>
      </c>
      <c r="E17" s="107" t="s">
        <v>58</v>
      </c>
      <c r="F17" s="108">
        <f t="shared" ref="F17:H21" si="1">F18</f>
        <v>1567.6</v>
      </c>
      <c r="G17" s="108">
        <f t="shared" si="1"/>
        <v>1629</v>
      </c>
      <c r="H17" s="108">
        <f t="shared" si="1"/>
        <v>1683</v>
      </c>
    </row>
    <row r="18" spans="1:8" s="25" customFormat="1" ht="26.25" x14ac:dyDescent="0.25">
      <c r="A18" s="113" t="s">
        <v>61</v>
      </c>
      <c r="B18" s="107" t="s">
        <v>55</v>
      </c>
      <c r="C18" s="107" t="s">
        <v>60</v>
      </c>
      <c r="D18" s="107" t="s">
        <v>62</v>
      </c>
      <c r="E18" s="107" t="s">
        <v>58</v>
      </c>
      <c r="F18" s="108">
        <f t="shared" si="1"/>
        <v>1567.6</v>
      </c>
      <c r="G18" s="108">
        <f t="shared" si="1"/>
        <v>1629</v>
      </c>
      <c r="H18" s="108">
        <f t="shared" si="1"/>
        <v>1683</v>
      </c>
    </row>
    <row r="19" spans="1:8" s="25" customFormat="1" ht="26.25" x14ac:dyDescent="0.25">
      <c r="A19" s="113" t="s">
        <v>63</v>
      </c>
      <c r="B19" s="107" t="s">
        <v>55</v>
      </c>
      <c r="C19" s="107" t="s">
        <v>60</v>
      </c>
      <c r="D19" s="107" t="s">
        <v>64</v>
      </c>
      <c r="E19" s="107" t="s">
        <v>58</v>
      </c>
      <c r="F19" s="108">
        <f t="shared" si="1"/>
        <v>1567.6</v>
      </c>
      <c r="G19" s="108">
        <f t="shared" si="1"/>
        <v>1629</v>
      </c>
      <c r="H19" s="108">
        <f t="shared" si="1"/>
        <v>1683</v>
      </c>
    </row>
    <row r="20" spans="1:8" s="25" customFormat="1" ht="31.5" customHeight="1" x14ac:dyDescent="0.25">
      <c r="A20" s="113" t="s">
        <v>65</v>
      </c>
      <c r="B20" s="107" t="s">
        <v>55</v>
      </c>
      <c r="C20" s="107" t="s">
        <v>60</v>
      </c>
      <c r="D20" s="107" t="s">
        <v>66</v>
      </c>
      <c r="E20" s="107" t="s">
        <v>58</v>
      </c>
      <c r="F20" s="108">
        <f t="shared" si="1"/>
        <v>1567.6</v>
      </c>
      <c r="G20" s="108">
        <f t="shared" si="1"/>
        <v>1629</v>
      </c>
      <c r="H20" s="108">
        <f t="shared" si="1"/>
        <v>1683</v>
      </c>
    </row>
    <row r="21" spans="1:8" s="25" customFormat="1" ht="64.5" x14ac:dyDescent="0.25">
      <c r="A21" s="113" t="s">
        <v>67</v>
      </c>
      <c r="B21" s="107" t="s">
        <v>55</v>
      </c>
      <c r="C21" s="107" t="s">
        <v>60</v>
      </c>
      <c r="D21" s="107" t="s">
        <v>66</v>
      </c>
      <c r="E21" s="107" t="s">
        <v>68</v>
      </c>
      <c r="F21" s="108">
        <f t="shared" si="1"/>
        <v>1567.6</v>
      </c>
      <c r="G21" s="108">
        <f t="shared" si="1"/>
        <v>1629</v>
      </c>
      <c r="H21" s="108">
        <f t="shared" si="1"/>
        <v>1683</v>
      </c>
    </row>
    <row r="22" spans="1:8" s="25" customFormat="1" ht="26.25" x14ac:dyDescent="0.25">
      <c r="A22" s="113" t="s">
        <v>69</v>
      </c>
      <c r="B22" s="107" t="s">
        <v>55</v>
      </c>
      <c r="C22" s="107" t="s">
        <v>60</v>
      </c>
      <c r="D22" s="107" t="s">
        <v>66</v>
      </c>
      <c r="E22" s="107" t="s">
        <v>70</v>
      </c>
      <c r="F22" s="108">
        <v>1567.6</v>
      </c>
      <c r="G22" s="108">
        <v>1629</v>
      </c>
      <c r="H22" s="108">
        <v>1683</v>
      </c>
    </row>
    <row r="23" spans="1:8" ht="60" customHeight="1" x14ac:dyDescent="0.25">
      <c r="A23" s="113" t="s">
        <v>71</v>
      </c>
      <c r="B23" s="107" t="s">
        <v>55</v>
      </c>
      <c r="C23" s="107" t="s">
        <v>72</v>
      </c>
      <c r="D23" s="107" t="s">
        <v>57</v>
      </c>
      <c r="E23" s="107" t="s">
        <v>58</v>
      </c>
      <c r="F23" s="108">
        <f t="shared" ref="F23:H24" si="2">F24</f>
        <v>10085.799999999999</v>
      </c>
      <c r="G23" s="108">
        <f t="shared" si="2"/>
        <v>10483.800000000001</v>
      </c>
      <c r="H23" s="108">
        <f t="shared" si="2"/>
        <v>10805</v>
      </c>
    </row>
    <row r="24" spans="1:8" ht="26.25" x14ac:dyDescent="0.25">
      <c r="A24" s="113" t="s">
        <v>61</v>
      </c>
      <c r="B24" s="107" t="s">
        <v>55</v>
      </c>
      <c r="C24" s="107" t="s">
        <v>72</v>
      </c>
      <c r="D24" s="107" t="s">
        <v>62</v>
      </c>
      <c r="E24" s="107" t="s">
        <v>58</v>
      </c>
      <c r="F24" s="108">
        <f t="shared" si="2"/>
        <v>10085.799999999999</v>
      </c>
      <c r="G24" s="108">
        <f t="shared" si="2"/>
        <v>10483.800000000001</v>
      </c>
      <c r="H24" s="108">
        <f t="shared" si="2"/>
        <v>10805</v>
      </c>
    </row>
    <row r="25" spans="1:8" ht="28.5" customHeight="1" x14ac:dyDescent="0.25">
      <c r="A25" s="113" t="s">
        <v>63</v>
      </c>
      <c r="B25" s="107" t="s">
        <v>55</v>
      </c>
      <c r="C25" s="107" t="s">
        <v>72</v>
      </c>
      <c r="D25" s="107" t="s">
        <v>64</v>
      </c>
      <c r="E25" s="107" t="s">
        <v>58</v>
      </c>
      <c r="F25" s="108">
        <f>F29+F36+F41+F46+F55+F60+F65+F71+F80+F68</f>
        <v>10085.799999999999</v>
      </c>
      <c r="G25" s="108">
        <f>G29+G36+G41+G46+G55+G60+G65+G71+G80+G68</f>
        <v>10483.800000000001</v>
      </c>
      <c r="H25" s="108">
        <f>H29+H36+H41+H46+H55+H60+H65+H71+H80+H68</f>
        <v>10805</v>
      </c>
    </row>
    <row r="26" spans="1:8" ht="25.5" hidden="1" customHeight="1" x14ac:dyDescent="0.25">
      <c r="A26" s="113" t="s">
        <v>73</v>
      </c>
      <c r="B26" s="107" t="s">
        <v>55</v>
      </c>
      <c r="C26" s="107" t="s">
        <v>72</v>
      </c>
      <c r="D26" s="107" t="s">
        <v>74</v>
      </c>
      <c r="E26" s="107" t="s">
        <v>58</v>
      </c>
      <c r="F26" s="108">
        <f t="shared" ref="F26:H27" si="3">F27</f>
        <v>0</v>
      </c>
      <c r="G26" s="108">
        <f t="shared" si="3"/>
        <v>0</v>
      </c>
      <c r="H26" s="108">
        <f t="shared" si="3"/>
        <v>0</v>
      </c>
    </row>
    <row r="27" spans="1:8" ht="64.5" hidden="1" x14ac:dyDescent="0.25">
      <c r="A27" s="113" t="s">
        <v>67</v>
      </c>
      <c r="B27" s="107" t="s">
        <v>55</v>
      </c>
      <c r="C27" s="107" t="s">
        <v>72</v>
      </c>
      <c r="D27" s="107" t="s">
        <v>74</v>
      </c>
      <c r="E27" s="107" t="s">
        <v>68</v>
      </c>
      <c r="F27" s="108">
        <f t="shared" si="3"/>
        <v>0</v>
      </c>
      <c r="G27" s="108">
        <f t="shared" si="3"/>
        <v>0</v>
      </c>
      <c r="H27" s="108">
        <f t="shared" si="3"/>
        <v>0</v>
      </c>
    </row>
    <row r="28" spans="1:8" ht="24.75" hidden="1" customHeight="1" x14ac:dyDescent="0.25">
      <c r="A28" s="113" t="s">
        <v>69</v>
      </c>
      <c r="B28" s="107" t="s">
        <v>55</v>
      </c>
      <c r="C28" s="107" t="s">
        <v>72</v>
      </c>
      <c r="D28" s="107" t="s">
        <v>74</v>
      </c>
      <c r="E28" s="107" t="s">
        <v>70</v>
      </c>
      <c r="F28" s="108"/>
      <c r="G28" s="108"/>
      <c r="H28" s="108"/>
    </row>
    <row r="29" spans="1:8" ht="26.25" x14ac:dyDescent="0.25">
      <c r="A29" s="113" t="s">
        <v>75</v>
      </c>
      <c r="B29" s="107" t="s">
        <v>55</v>
      </c>
      <c r="C29" s="107" t="s">
        <v>72</v>
      </c>
      <c r="D29" s="107" t="s">
        <v>76</v>
      </c>
      <c r="E29" s="107" t="s">
        <v>58</v>
      </c>
      <c r="F29" s="108">
        <f>F30+F32+F34</f>
        <v>8319.9000000000015</v>
      </c>
      <c r="G29" s="108">
        <f t="shared" ref="G29:H29" si="4">G30+G32+G34</f>
        <v>8664.8000000000011</v>
      </c>
      <c r="H29" s="108">
        <f t="shared" si="4"/>
        <v>8932.3000000000011</v>
      </c>
    </row>
    <row r="30" spans="1:8" ht="64.5" x14ac:dyDescent="0.25">
      <c r="A30" s="113" t="s">
        <v>67</v>
      </c>
      <c r="B30" s="107" t="s">
        <v>55</v>
      </c>
      <c r="C30" s="107" t="s">
        <v>72</v>
      </c>
      <c r="D30" s="107" t="s">
        <v>76</v>
      </c>
      <c r="E30" s="107" t="s">
        <v>68</v>
      </c>
      <c r="F30" s="108">
        <f>F31</f>
        <v>8255.7000000000007</v>
      </c>
      <c r="G30" s="108">
        <f>G31</f>
        <v>8600.6</v>
      </c>
      <c r="H30" s="108">
        <f>H31</f>
        <v>8868.1</v>
      </c>
    </row>
    <row r="31" spans="1:8" ht="26.25" customHeight="1" x14ac:dyDescent="0.25">
      <c r="A31" s="113" t="s">
        <v>69</v>
      </c>
      <c r="B31" s="107" t="s">
        <v>55</v>
      </c>
      <c r="C31" s="107" t="s">
        <v>72</v>
      </c>
      <c r="D31" s="107" t="s">
        <v>76</v>
      </c>
      <c r="E31" s="107" t="s">
        <v>70</v>
      </c>
      <c r="F31" s="108">
        <v>8255.7000000000007</v>
      </c>
      <c r="G31" s="108">
        <v>8600.6</v>
      </c>
      <c r="H31" s="108">
        <v>8868.1</v>
      </c>
    </row>
    <row r="32" spans="1:8" ht="27.75" customHeight="1" x14ac:dyDescent="0.25">
      <c r="A32" s="113" t="s">
        <v>77</v>
      </c>
      <c r="B32" s="107" t="s">
        <v>55</v>
      </c>
      <c r="C32" s="107" t="s">
        <v>72</v>
      </c>
      <c r="D32" s="107" t="s">
        <v>76</v>
      </c>
      <c r="E32" s="107" t="s">
        <v>78</v>
      </c>
      <c r="F32" s="108">
        <f>F33</f>
        <v>35</v>
      </c>
      <c r="G32" s="108">
        <f>G33</f>
        <v>35</v>
      </c>
      <c r="H32" s="108">
        <f>H33</f>
        <v>35</v>
      </c>
    </row>
    <row r="33" spans="1:8" ht="39" x14ac:dyDescent="0.25">
      <c r="A33" s="113" t="s">
        <v>79</v>
      </c>
      <c r="B33" s="107" t="s">
        <v>55</v>
      </c>
      <c r="C33" s="107" t="s">
        <v>72</v>
      </c>
      <c r="D33" s="107" t="s">
        <v>76</v>
      </c>
      <c r="E33" s="107" t="s">
        <v>80</v>
      </c>
      <c r="F33" s="108">
        <v>35</v>
      </c>
      <c r="G33" s="108">
        <v>35</v>
      </c>
      <c r="H33" s="108">
        <v>35</v>
      </c>
    </row>
    <row r="34" spans="1:8" ht="15" x14ac:dyDescent="0.25">
      <c r="A34" s="113" t="s">
        <v>81</v>
      </c>
      <c r="B34" s="107" t="s">
        <v>55</v>
      </c>
      <c r="C34" s="107" t="s">
        <v>72</v>
      </c>
      <c r="D34" s="107" t="s">
        <v>76</v>
      </c>
      <c r="E34" s="107" t="s">
        <v>82</v>
      </c>
      <c r="F34" s="108">
        <f>F35</f>
        <v>29.2</v>
      </c>
      <c r="G34" s="108">
        <f>G35</f>
        <v>29.2</v>
      </c>
      <c r="H34" s="108">
        <f>H35</f>
        <v>29.2</v>
      </c>
    </row>
    <row r="35" spans="1:8" ht="15" x14ac:dyDescent="0.25">
      <c r="A35" s="113" t="s">
        <v>83</v>
      </c>
      <c r="B35" s="107" t="s">
        <v>55</v>
      </c>
      <c r="C35" s="107" t="s">
        <v>72</v>
      </c>
      <c r="D35" s="107" t="s">
        <v>76</v>
      </c>
      <c r="E35" s="107" t="s">
        <v>84</v>
      </c>
      <c r="F35" s="108">
        <v>29.2</v>
      </c>
      <c r="G35" s="108">
        <v>29.2</v>
      </c>
      <c r="H35" s="108">
        <v>29.2</v>
      </c>
    </row>
    <row r="36" spans="1:8" ht="39" x14ac:dyDescent="0.25">
      <c r="A36" s="113" t="s">
        <v>85</v>
      </c>
      <c r="B36" s="107" t="s">
        <v>55</v>
      </c>
      <c r="C36" s="107" t="s">
        <v>72</v>
      </c>
      <c r="D36" s="107" t="s">
        <v>86</v>
      </c>
      <c r="E36" s="107" t="s">
        <v>58</v>
      </c>
      <c r="F36" s="108">
        <f>F37+F39</f>
        <v>212.79999999999998</v>
      </c>
      <c r="G36" s="108">
        <f>G37+G39</f>
        <v>219.70000000000002</v>
      </c>
      <c r="H36" s="108">
        <f>H37+H39</f>
        <v>226.7</v>
      </c>
    </row>
    <row r="37" spans="1:8" ht="69.75" customHeight="1" x14ac:dyDescent="0.25">
      <c r="A37" s="113" t="s">
        <v>67</v>
      </c>
      <c r="B37" s="107" t="s">
        <v>55</v>
      </c>
      <c r="C37" s="107" t="s">
        <v>72</v>
      </c>
      <c r="D37" s="107" t="s">
        <v>86</v>
      </c>
      <c r="E37" s="107" t="s">
        <v>68</v>
      </c>
      <c r="F37" s="108">
        <f>F38</f>
        <v>202.7</v>
      </c>
      <c r="G37" s="108">
        <f>G38</f>
        <v>210.4</v>
      </c>
      <c r="H37" s="108">
        <f>H38</f>
        <v>217.7</v>
      </c>
    </row>
    <row r="38" spans="1:8" ht="29.25" customHeight="1" x14ac:dyDescent="0.25">
      <c r="A38" s="113" t="s">
        <v>69</v>
      </c>
      <c r="B38" s="107" t="s">
        <v>55</v>
      </c>
      <c r="C38" s="107" t="s">
        <v>72</v>
      </c>
      <c r="D38" s="107" t="s">
        <v>86</v>
      </c>
      <c r="E38" s="107" t="s">
        <v>70</v>
      </c>
      <c r="F38" s="108">
        <v>202.7</v>
      </c>
      <c r="G38" s="108">
        <v>210.4</v>
      </c>
      <c r="H38" s="108">
        <v>217.7</v>
      </c>
    </row>
    <row r="39" spans="1:8" ht="27" customHeight="1" x14ac:dyDescent="0.25">
      <c r="A39" s="113" t="s">
        <v>77</v>
      </c>
      <c r="B39" s="107" t="s">
        <v>55</v>
      </c>
      <c r="C39" s="107" t="s">
        <v>72</v>
      </c>
      <c r="D39" s="107" t="s">
        <v>86</v>
      </c>
      <c r="E39" s="107" t="s">
        <v>78</v>
      </c>
      <c r="F39" s="108">
        <f>F40</f>
        <v>10.1</v>
      </c>
      <c r="G39" s="108">
        <f>G40</f>
        <v>9.3000000000000007</v>
      </c>
      <c r="H39" s="108">
        <f>H40</f>
        <v>9</v>
      </c>
    </row>
    <row r="40" spans="1:8" ht="33" customHeight="1" x14ac:dyDescent="0.25">
      <c r="A40" s="113" t="s">
        <v>79</v>
      </c>
      <c r="B40" s="107" t="s">
        <v>55</v>
      </c>
      <c r="C40" s="107" t="s">
        <v>72</v>
      </c>
      <c r="D40" s="107" t="s">
        <v>86</v>
      </c>
      <c r="E40" s="107" t="s">
        <v>80</v>
      </c>
      <c r="F40" s="108">
        <v>10.1</v>
      </c>
      <c r="G40" s="108">
        <v>9.3000000000000007</v>
      </c>
      <c r="H40" s="108">
        <v>9</v>
      </c>
    </row>
    <row r="41" spans="1:8" ht="54" customHeight="1" x14ac:dyDescent="0.25">
      <c r="A41" s="113" t="s">
        <v>811</v>
      </c>
      <c r="B41" s="107" t="s">
        <v>55</v>
      </c>
      <c r="C41" s="107" t="s">
        <v>72</v>
      </c>
      <c r="D41" s="107" t="s">
        <v>87</v>
      </c>
      <c r="E41" s="107" t="s">
        <v>58</v>
      </c>
      <c r="F41" s="108">
        <f>F42+F44</f>
        <v>214.8</v>
      </c>
      <c r="G41" s="108">
        <f>G42+G44</f>
        <v>221.70000000000002</v>
      </c>
      <c r="H41" s="108">
        <f>H42+H44</f>
        <v>228.6</v>
      </c>
    </row>
    <row r="42" spans="1:8" ht="66" customHeight="1" x14ac:dyDescent="0.25">
      <c r="A42" s="113" t="s">
        <v>67</v>
      </c>
      <c r="B42" s="107" t="s">
        <v>55</v>
      </c>
      <c r="C42" s="107" t="s">
        <v>72</v>
      </c>
      <c r="D42" s="107" t="s">
        <v>87</v>
      </c>
      <c r="E42" s="107" t="s">
        <v>68</v>
      </c>
      <c r="F42" s="108">
        <f>F43</f>
        <v>186.5</v>
      </c>
      <c r="G42" s="108">
        <f>G43</f>
        <v>192.8</v>
      </c>
      <c r="H42" s="108">
        <f>H43</f>
        <v>199.2</v>
      </c>
    </row>
    <row r="43" spans="1:8" ht="30" customHeight="1" x14ac:dyDescent="0.25">
      <c r="A43" s="113" t="s">
        <v>69</v>
      </c>
      <c r="B43" s="107" t="s">
        <v>55</v>
      </c>
      <c r="C43" s="107" t="s">
        <v>72</v>
      </c>
      <c r="D43" s="107" t="s">
        <v>87</v>
      </c>
      <c r="E43" s="107" t="s">
        <v>70</v>
      </c>
      <c r="F43" s="108">
        <v>186.5</v>
      </c>
      <c r="G43" s="108">
        <v>192.8</v>
      </c>
      <c r="H43" s="108">
        <v>199.2</v>
      </c>
    </row>
    <row r="44" spans="1:8" ht="30.75" customHeight="1" x14ac:dyDescent="0.25">
      <c r="A44" s="113" t="s">
        <v>77</v>
      </c>
      <c r="B44" s="107" t="s">
        <v>55</v>
      </c>
      <c r="C44" s="107" t="s">
        <v>72</v>
      </c>
      <c r="D44" s="107" t="s">
        <v>87</v>
      </c>
      <c r="E44" s="107" t="s">
        <v>78</v>
      </c>
      <c r="F44" s="108">
        <f>F45</f>
        <v>28.3</v>
      </c>
      <c r="G44" s="108">
        <f>G45</f>
        <v>28.9</v>
      </c>
      <c r="H44" s="108">
        <f>H45</f>
        <v>29.4</v>
      </c>
    </row>
    <row r="45" spans="1:8" ht="33.75" customHeight="1" x14ac:dyDescent="0.25">
      <c r="A45" s="113" t="s">
        <v>79</v>
      </c>
      <c r="B45" s="107" t="s">
        <v>55</v>
      </c>
      <c r="C45" s="107" t="s">
        <v>72</v>
      </c>
      <c r="D45" s="107" t="s">
        <v>87</v>
      </c>
      <c r="E45" s="107" t="s">
        <v>80</v>
      </c>
      <c r="F45" s="108">
        <v>28.3</v>
      </c>
      <c r="G45" s="108">
        <v>28.9</v>
      </c>
      <c r="H45" s="108">
        <v>29.4</v>
      </c>
    </row>
    <row r="46" spans="1:8" ht="40.5" customHeight="1" x14ac:dyDescent="0.25">
      <c r="A46" s="113" t="s">
        <v>88</v>
      </c>
      <c r="B46" s="107" t="s">
        <v>55</v>
      </c>
      <c r="C46" s="107" t="s">
        <v>72</v>
      </c>
      <c r="D46" s="107" t="s">
        <v>89</v>
      </c>
      <c r="E46" s="107" t="s">
        <v>58</v>
      </c>
      <c r="F46" s="108">
        <f>F47+F53</f>
        <v>221.6</v>
      </c>
      <c r="G46" s="108">
        <f t="shared" ref="G46:H46" si="5">G47+G53</f>
        <v>228.5</v>
      </c>
      <c r="H46" s="108">
        <f t="shared" si="5"/>
        <v>235.5</v>
      </c>
    </row>
    <row r="47" spans="1:8" ht="66.75" customHeight="1" x14ac:dyDescent="0.25">
      <c r="A47" s="113" t="s">
        <v>67</v>
      </c>
      <c r="B47" s="107" t="s">
        <v>55</v>
      </c>
      <c r="C47" s="107" t="s">
        <v>72</v>
      </c>
      <c r="D47" s="107" t="s">
        <v>89</v>
      </c>
      <c r="E47" s="107" t="s">
        <v>68</v>
      </c>
      <c r="F47" s="108">
        <f>F48</f>
        <v>212</v>
      </c>
      <c r="G47" s="108">
        <f>G48</f>
        <v>219.1</v>
      </c>
      <c r="H47" s="108">
        <f>H48</f>
        <v>226.7</v>
      </c>
    </row>
    <row r="48" spans="1:8" ht="30" customHeight="1" x14ac:dyDescent="0.25">
      <c r="A48" s="113" t="s">
        <v>69</v>
      </c>
      <c r="B48" s="107" t="s">
        <v>55</v>
      </c>
      <c r="C48" s="107" t="s">
        <v>72</v>
      </c>
      <c r="D48" s="107" t="s">
        <v>89</v>
      </c>
      <c r="E48" s="107" t="s">
        <v>70</v>
      </c>
      <c r="F48" s="108">
        <v>212</v>
      </c>
      <c r="G48" s="108">
        <v>219.1</v>
      </c>
      <c r="H48" s="108">
        <v>226.7</v>
      </c>
    </row>
    <row r="49" spans="1:8" ht="30" hidden="1" customHeight="1" x14ac:dyDescent="0.25">
      <c r="A49" s="113" t="s">
        <v>77</v>
      </c>
      <c r="B49" s="107" t="s">
        <v>55</v>
      </c>
      <c r="C49" s="107" t="s">
        <v>72</v>
      </c>
      <c r="D49" s="107" t="s">
        <v>89</v>
      </c>
      <c r="E49" s="107" t="s">
        <v>78</v>
      </c>
      <c r="F49" s="108">
        <f>F50</f>
        <v>0</v>
      </c>
      <c r="G49" s="108">
        <f>G50</f>
        <v>0</v>
      </c>
      <c r="H49" s="108">
        <f>H50</f>
        <v>0</v>
      </c>
    </row>
    <row r="50" spans="1:8" ht="39" hidden="1" x14ac:dyDescent="0.25">
      <c r="A50" s="113" t="s">
        <v>79</v>
      </c>
      <c r="B50" s="107" t="s">
        <v>55</v>
      </c>
      <c r="C50" s="107" t="s">
        <v>72</v>
      </c>
      <c r="D50" s="107" t="s">
        <v>89</v>
      </c>
      <c r="E50" s="107" t="s">
        <v>80</v>
      </c>
      <c r="F50" s="108">
        <f>34.4-9.7-24.7</f>
        <v>0</v>
      </c>
      <c r="G50" s="108">
        <f>34.4-9.7-24.7</f>
        <v>0</v>
      </c>
      <c r="H50" s="108">
        <f>34.4-9.7-24.7</f>
        <v>0</v>
      </c>
    </row>
    <row r="51" spans="1:8" ht="26.25" hidden="1" x14ac:dyDescent="0.25">
      <c r="A51" s="113" t="s">
        <v>77</v>
      </c>
      <c r="B51" s="107" t="s">
        <v>55</v>
      </c>
      <c r="C51" s="107" t="s">
        <v>72</v>
      </c>
      <c r="D51" s="107" t="s">
        <v>89</v>
      </c>
      <c r="E51" s="107" t="s">
        <v>78</v>
      </c>
      <c r="F51" s="108">
        <f>F52</f>
        <v>0</v>
      </c>
      <c r="G51" s="108">
        <f>G52</f>
        <v>0</v>
      </c>
      <c r="H51" s="108">
        <f>H52</f>
        <v>0</v>
      </c>
    </row>
    <row r="52" spans="1:8" ht="39" hidden="1" x14ac:dyDescent="0.25">
      <c r="A52" s="113" t="s">
        <v>79</v>
      </c>
      <c r="B52" s="107" t="s">
        <v>55</v>
      </c>
      <c r="C52" s="107" t="s">
        <v>72</v>
      </c>
      <c r="D52" s="107" t="s">
        <v>89</v>
      </c>
      <c r="E52" s="107" t="s">
        <v>80</v>
      </c>
      <c r="F52" s="108">
        <f>24.7-24.7</f>
        <v>0</v>
      </c>
      <c r="G52" s="108">
        <f>24.7-24.7</f>
        <v>0</v>
      </c>
      <c r="H52" s="108">
        <f>24.7-24.7</f>
        <v>0</v>
      </c>
    </row>
    <row r="53" spans="1:8" ht="26.25" x14ac:dyDescent="0.25">
      <c r="A53" s="113" t="s">
        <v>77</v>
      </c>
      <c r="B53" s="107" t="s">
        <v>55</v>
      </c>
      <c r="C53" s="107" t="s">
        <v>72</v>
      </c>
      <c r="D53" s="107" t="s">
        <v>89</v>
      </c>
      <c r="E53" s="107" t="s">
        <v>78</v>
      </c>
      <c r="F53" s="108">
        <f>F54</f>
        <v>9.6</v>
      </c>
      <c r="G53" s="108">
        <f t="shared" ref="G53:H53" si="6">G54</f>
        <v>9.4</v>
      </c>
      <c r="H53" s="108">
        <f t="shared" si="6"/>
        <v>8.8000000000000007</v>
      </c>
    </row>
    <row r="54" spans="1:8" ht="29.25" customHeight="1" x14ac:dyDescent="0.25">
      <c r="A54" s="113" t="s">
        <v>79</v>
      </c>
      <c r="B54" s="107" t="s">
        <v>55</v>
      </c>
      <c r="C54" s="107" t="s">
        <v>72</v>
      </c>
      <c r="D54" s="107" t="s">
        <v>89</v>
      </c>
      <c r="E54" s="107" t="s">
        <v>80</v>
      </c>
      <c r="F54" s="108">
        <v>9.6</v>
      </c>
      <c r="G54" s="108">
        <v>9.4</v>
      </c>
      <c r="H54" s="108">
        <v>8.8000000000000007</v>
      </c>
    </row>
    <row r="55" spans="1:8" ht="67.5" customHeight="1" x14ac:dyDescent="0.25">
      <c r="A55" s="113" t="s">
        <v>90</v>
      </c>
      <c r="B55" s="107" t="s">
        <v>55</v>
      </c>
      <c r="C55" s="107" t="s">
        <v>72</v>
      </c>
      <c r="D55" s="107" t="s">
        <v>91</v>
      </c>
      <c r="E55" s="107" t="s">
        <v>58</v>
      </c>
      <c r="F55" s="108">
        <f>F56+F58</f>
        <v>213</v>
      </c>
      <c r="G55" s="108">
        <f>G56+G58</f>
        <v>219.89999999999998</v>
      </c>
      <c r="H55" s="108">
        <f>H56+H58</f>
        <v>226.8</v>
      </c>
    </row>
    <row r="56" spans="1:8" ht="67.5" customHeight="1" x14ac:dyDescent="0.25">
      <c r="A56" s="113" t="s">
        <v>67</v>
      </c>
      <c r="B56" s="107" t="s">
        <v>55</v>
      </c>
      <c r="C56" s="107" t="s">
        <v>72</v>
      </c>
      <c r="D56" s="107" t="s">
        <v>91</v>
      </c>
      <c r="E56" s="107" t="s">
        <v>68</v>
      </c>
      <c r="F56" s="108">
        <f>F57</f>
        <v>184.7</v>
      </c>
      <c r="G56" s="108">
        <f>G57</f>
        <v>191.7</v>
      </c>
      <c r="H56" s="108">
        <f>H57</f>
        <v>198.3</v>
      </c>
    </row>
    <row r="57" spans="1:8" ht="30" customHeight="1" x14ac:dyDescent="0.25">
      <c r="A57" s="113" t="s">
        <v>69</v>
      </c>
      <c r="B57" s="107" t="s">
        <v>55</v>
      </c>
      <c r="C57" s="107" t="s">
        <v>72</v>
      </c>
      <c r="D57" s="107" t="s">
        <v>91</v>
      </c>
      <c r="E57" s="107" t="s">
        <v>70</v>
      </c>
      <c r="F57" s="108">
        <v>184.7</v>
      </c>
      <c r="G57" s="108">
        <v>191.7</v>
      </c>
      <c r="H57" s="108">
        <v>198.3</v>
      </c>
    </row>
    <row r="58" spans="1:8" ht="33.75" customHeight="1" x14ac:dyDescent="0.25">
      <c r="A58" s="113" t="s">
        <v>77</v>
      </c>
      <c r="B58" s="107" t="s">
        <v>55</v>
      </c>
      <c r="C58" s="107" t="s">
        <v>72</v>
      </c>
      <c r="D58" s="107" t="s">
        <v>91</v>
      </c>
      <c r="E58" s="107" t="s">
        <v>78</v>
      </c>
      <c r="F58" s="108">
        <f>F59</f>
        <v>28.3</v>
      </c>
      <c r="G58" s="108">
        <f>G59</f>
        <v>28.2</v>
      </c>
      <c r="H58" s="108">
        <f>H59</f>
        <v>28.5</v>
      </c>
    </row>
    <row r="59" spans="1:8" ht="32.25" customHeight="1" x14ac:dyDescent="0.25">
      <c r="A59" s="113" t="s">
        <v>79</v>
      </c>
      <c r="B59" s="107" t="s">
        <v>55</v>
      </c>
      <c r="C59" s="107" t="s">
        <v>72</v>
      </c>
      <c r="D59" s="107" t="s">
        <v>91</v>
      </c>
      <c r="E59" s="107" t="s">
        <v>80</v>
      </c>
      <c r="F59" s="108">
        <v>28.3</v>
      </c>
      <c r="G59" s="108">
        <v>28.2</v>
      </c>
      <c r="H59" s="108">
        <v>28.5</v>
      </c>
    </row>
    <row r="60" spans="1:8" ht="55.5" customHeight="1" x14ac:dyDescent="0.25">
      <c r="A60" s="113" t="s">
        <v>92</v>
      </c>
      <c r="B60" s="107" t="s">
        <v>55</v>
      </c>
      <c r="C60" s="107" t="s">
        <v>72</v>
      </c>
      <c r="D60" s="107" t="s">
        <v>93</v>
      </c>
      <c r="E60" s="107" t="s">
        <v>58</v>
      </c>
      <c r="F60" s="108">
        <f>F61+F63</f>
        <v>674.6</v>
      </c>
      <c r="G60" s="108">
        <f>G61+G63</f>
        <v>695.3</v>
      </c>
      <c r="H60" s="108">
        <f>H61+H63</f>
        <v>716.30000000000007</v>
      </c>
    </row>
    <row r="61" spans="1:8" ht="69" customHeight="1" x14ac:dyDescent="0.25">
      <c r="A61" s="113" t="s">
        <v>67</v>
      </c>
      <c r="B61" s="107" t="s">
        <v>55</v>
      </c>
      <c r="C61" s="107" t="s">
        <v>72</v>
      </c>
      <c r="D61" s="107" t="s">
        <v>93</v>
      </c>
      <c r="E61" s="107" t="s">
        <v>68</v>
      </c>
      <c r="F61" s="108">
        <f>F62</f>
        <v>633.70000000000005</v>
      </c>
      <c r="G61" s="108">
        <f>G62</f>
        <v>656.4</v>
      </c>
      <c r="H61" s="108">
        <f>H62</f>
        <v>679.1</v>
      </c>
    </row>
    <row r="62" spans="1:8" ht="31.5" customHeight="1" x14ac:dyDescent="0.25">
      <c r="A62" s="113" t="s">
        <v>69</v>
      </c>
      <c r="B62" s="107" t="s">
        <v>55</v>
      </c>
      <c r="C62" s="107" t="s">
        <v>72</v>
      </c>
      <c r="D62" s="107" t="s">
        <v>93</v>
      </c>
      <c r="E62" s="107" t="s">
        <v>70</v>
      </c>
      <c r="F62" s="108">
        <v>633.70000000000005</v>
      </c>
      <c r="G62" s="108">
        <v>656.4</v>
      </c>
      <c r="H62" s="108">
        <v>679.1</v>
      </c>
    </row>
    <row r="63" spans="1:8" ht="30" customHeight="1" x14ac:dyDescent="0.25">
      <c r="A63" s="113" t="s">
        <v>77</v>
      </c>
      <c r="B63" s="107" t="s">
        <v>55</v>
      </c>
      <c r="C63" s="107" t="s">
        <v>72</v>
      </c>
      <c r="D63" s="107" t="s">
        <v>93</v>
      </c>
      <c r="E63" s="107" t="s">
        <v>78</v>
      </c>
      <c r="F63" s="108">
        <f>F64</f>
        <v>40.9</v>
      </c>
      <c r="G63" s="108">
        <f>G64</f>
        <v>38.9</v>
      </c>
      <c r="H63" s="108">
        <f>H64</f>
        <v>37.200000000000003</v>
      </c>
    </row>
    <row r="64" spans="1:8" ht="33" customHeight="1" x14ac:dyDescent="0.25">
      <c r="A64" s="113" t="s">
        <v>79</v>
      </c>
      <c r="B64" s="107" t="s">
        <v>55</v>
      </c>
      <c r="C64" s="107" t="s">
        <v>72</v>
      </c>
      <c r="D64" s="107" t="s">
        <v>93</v>
      </c>
      <c r="E64" s="107" t="s">
        <v>80</v>
      </c>
      <c r="F64" s="108">
        <v>40.9</v>
      </c>
      <c r="G64" s="108">
        <v>38.9</v>
      </c>
      <c r="H64" s="108">
        <v>37.200000000000003</v>
      </c>
    </row>
    <row r="65" spans="1:8" ht="93.75" customHeight="1" x14ac:dyDescent="0.25">
      <c r="A65" s="113" t="s">
        <v>94</v>
      </c>
      <c r="B65" s="107" t="s">
        <v>55</v>
      </c>
      <c r="C65" s="107" t="s">
        <v>72</v>
      </c>
      <c r="D65" s="107" t="s">
        <v>95</v>
      </c>
      <c r="E65" s="107" t="s">
        <v>58</v>
      </c>
      <c r="F65" s="108">
        <f t="shared" ref="F65:H66" si="7">F66</f>
        <v>202.8</v>
      </c>
      <c r="G65" s="108">
        <f t="shared" si="7"/>
        <v>209.7</v>
      </c>
      <c r="H65" s="108">
        <f t="shared" si="7"/>
        <v>216.5</v>
      </c>
    </row>
    <row r="66" spans="1:8" ht="68.25" customHeight="1" x14ac:dyDescent="0.25">
      <c r="A66" s="113" t="s">
        <v>67</v>
      </c>
      <c r="B66" s="107" t="s">
        <v>55</v>
      </c>
      <c r="C66" s="107" t="s">
        <v>72</v>
      </c>
      <c r="D66" s="107" t="s">
        <v>95</v>
      </c>
      <c r="E66" s="107" t="s">
        <v>68</v>
      </c>
      <c r="F66" s="108">
        <f t="shared" si="7"/>
        <v>202.8</v>
      </c>
      <c r="G66" s="108">
        <f t="shared" si="7"/>
        <v>209.7</v>
      </c>
      <c r="H66" s="108">
        <f t="shared" si="7"/>
        <v>216.5</v>
      </c>
    </row>
    <row r="67" spans="1:8" ht="32.25" customHeight="1" x14ac:dyDescent="0.25">
      <c r="A67" s="113" t="s">
        <v>69</v>
      </c>
      <c r="B67" s="107" t="s">
        <v>55</v>
      </c>
      <c r="C67" s="107" t="s">
        <v>72</v>
      </c>
      <c r="D67" s="107" t="s">
        <v>95</v>
      </c>
      <c r="E67" s="107" t="s">
        <v>70</v>
      </c>
      <c r="F67" s="108">
        <v>202.8</v>
      </c>
      <c r="G67" s="108">
        <v>209.7</v>
      </c>
      <c r="H67" s="108">
        <v>216.5</v>
      </c>
    </row>
    <row r="68" spans="1:8" ht="90" hidden="1" x14ac:dyDescent="0.25">
      <c r="A68" s="113" t="s">
        <v>96</v>
      </c>
      <c r="B68" s="107" t="s">
        <v>55</v>
      </c>
      <c r="C68" s="107" t="s">
        <v>72</v>
      </c>
      <c r="D68" s="107" t="s">
        <v>97</v>
      </c>
      <c r="E68" s="107" t="s">
        <v>58</v>
      </c>
      <c r="F68" s="108">
        <f t="shared" ref="F68:H69" si="8">F69</f>
        <v>0</v>
      </c>
      <c r="G68" s="108">
        <f t="shared" si="8"/>
        <v>0</v>
      </c>
      <c r="H68" s="108">
        <f t="shared" si="8"/>
        <v>0</v>
      </c>
    </row>
    <row r="69" spans="1:8" ht="26.25" hidden="1" x14ac:dyDescent="0.25">
      <c r="A69" s="113" t="s">
        <v>77</v>
      </c>
      <c r="B69" s="107" t="s">
        <v>55</v>
      </c>
      <c r="C69" s="107" t="s">
        <v>72</v>
      </c>
      <c r="D69" s="107" t="s">
        <v>97</v>
      </c>
      <c r="E69" s="107" t="s">
        <v>78</v>
      </c>
      <c r="F69" s="108">
        <f t="shared" si="8"/>
        <v>0</v>
      </c>
      <c r="G69" s="108">
        <f t="shared" si="8"/>
        <v>0</v>
      </c>
      <c r="H69" s="108">
        <f t="shared" si="8"/>
        <v>0</v>
      </c>
    </row>
    <row r="70" spans="1:8" ht="39" hidden="1" x14ac:dyDescent="0.25">
      <c r="A70" s="113" t="s">
        <v>79</v>
      </c>
      <c r="B70" s="107" t="s">
        <v>55</v>
      </c>
      <c r="C70" s="107" t="s">
        <v>72</v>
      </c>
      <c r="D70" s="107" t="s">
        <v>97</v>
      </c>
      <c r="E70" s="107" t="s">
        <v>80</v>
      </c>
      <c r="F70" s="108">
        <v>0</v>
      </c>
      <c r="G70" s="108">
        <v>0</v>
      </c>
      <c r="H70" s="108">
        <v>0</v>
      </c>
    </row>
    <row r="71" spans="1:8" ht="81.75" customHeight="1" x14ac:dyDescent="0.25">
      <c r="A71" s="113" t="s">
        <v>98</v>
      </c>
      <c r="B71" s="107" t="s">
        <v>55</v>
      </c>
      <c r="C71" s="107" t="s">
        <v>72</v>
      </c>
      <c r="D71" s="107" t="s">
        <v>99</v>
      </c>
      <c r="E71" s="107" t="s">
        <v>58</v>
      </c>
      <c r="F71" s="108">
        <f>F72+F74</f>
        <v>25</v>
      </c>
      <c r="G71" s="108">
        <f>G72+G74</f>
        <v>22.900000000000002</v>
      </c>
      <c r="H71" s="108">
        <f>H72+H74</f>
        <v>21</v>
      </c>
    </row>
    <row r="72" spans="1:8" ht="68.25" customHeight="1" x14ac:dyDescent="0.25">
      <c r="A72" s="113" t="s">
        <v>67</v>
      </c>
      <c r="B72" s="107" t="s">
        <v>55</v>
      </c>
      <c r="C72" s="107" t="s">
        <v>72</v>
      </c>
      <c r="D72" s="107" t="s">
        <v>99</v>
      </c>
      <c r="E72" s="107" t="s">
        <v>68</v>
      </c>
      <c r="F72" s="108">
        <f>F73</f>
        <v>19.600000000000001</v>
      </c>
      <c r="G72" s="108">
        <f>G73</f>
        <v>18.100000000000001</v>
      </c>
      <c r="H72" s="108">
        <f>H73</f>
        <v>16.5</v>
      </c>
    </row>
    <row r="73" spans="1:8" ht="29.25" customHeight="1" x14ac:dyDescent="0.25">
      <c r="A73" s="113" t="s">
        <v>69</v>
      </c>
      <c r="B73" s="107" t="s">
        <v>55</v>
      </c>
      <c r="C73" s="107" t="s">
        <v>72</v>
      </c>
      <c r="D73" s="107" t="s">
        <v>99</v>
      </c>
      <c r="E73" s="107" t="s">
        <v>70</v>
      </c>
      <c r="F73" s="108">
        <v>19.600000000000001</v>
      </c>
      <c r="G73" s="108">
        <v>18.100000000000001</v>
      </c>
      <c r="H73" s="108">
        <v>16.5</v>
      </c>
    </row>
    <row r="74" spans="1:8" ht="30" customHeight="1" x14ac:dyDescent="0.25">
      <c r="A74" s="113" t="s">
        <v>77</v>
      </c>
      <c r="B74" s="107" t="s">
        <v>55</v>
      </c>
      <c r="C74" s="107" t="s">
        <v>72</v>
      </c>
      <c r="D74" s="107" t="s">
        <v>99</v>
      </c>
      <c r="E74" s="107" t="s">
        <v>78</v>
      </c>
      <c r="F74" s="108">
        <f>F75</f>
        <v>5.4</v>
      </c>
      <c r="G74" s="108">
        <f>G75</f>
        <v>4.8</v>
      </c>
      <c r="H74" s="108">
        <f>H75</f>
        <v>4.5</v>
      </c>
    </row>
    <row r="75" spans="1:8" ht="27" customHeight="1" x14ac:dyDescent="0.25">
      <c r="A75" s="113" t="s">
        <v>79</v>
      </c>
      <c r="B75" s="107" t="s">
        <v>55</v>
      </c>
      <c r="C75" s="107" t="s">
        <v>72</v>
      </c>
      <c r="D75" s="107" t="s">
        <v>99</v>
      </c>
      <c r="E75" s="107" t="s">
        <v>80</v>
      </c>
      <c r="F75" s="108">
        <v>5.4</v>
      </c>
      <c r="G75" s="108">
        <v>4.8</v>
      </c>
      <c r="H75" s="108">
        <v>4.5</v>
      </c>
    </row>
    <row r="76" spans="1:8" ht="19.5" hidden="1" customHeight="1" x14ac:dyDescent="0.25">
      <c r="A76" s="113" t="s">
        <v>100</v>
      </c>
      <c r="B76" s="107" t="s">
        <v>55</v>
      </c>
      <c r="C76" s="107" t="s">
        <v>101</v>
      </c>
      <c r="D76" s="107" t="s">
        <v>102</v>
      </c>
      <c r="E76" s="107" t="s">
        <v>58</v>
      </c>
      <c r="F76" s="108">
        <f t="shared" ref="F76:H78" si="9">F77</f>
        <v>0</v>
      </c>
      <c r="G76" s="108">
        <f t="shared" si="9"/>
        <v>0</v>
      </c>
      <c r="H76" s="108">
        <f t="shared" si="9"/>
        <v>0</v>
      </c>
    </row>
    <row r="77" spans="1:8" ht="42.75" hidden="1" customHeight="1" x14ac:dyDescent="0.25">
      <c r="A77" s="113" t="s">
        <v>103</v>
      </c>
      <c r="B77" s="107" t="s">
        <v>55</v>
      </c>
      <c r="C77" s="107" t="s">
        <v>101</v>
      </c>
      <c r="D77" s="107" t="s">
        <v>104</v>
      </c>
      <c r="E77" s="107" t="s">
        <v>58</v>
      </c>
      <c r="F77" s="108">
        <f t="shared" si="9"/>
        <v>0</v>
      </c>
      <c r="G77" s="108">
        <f t="shared" si="9"/>
        <v>0</v>
      </c>
      <c r="H77" s="108">
        <f t="shared" si="9"/>
        <v>0</v>
      </c>
    </row>
    <row r="78" spans="1:8" ht="27" hidden="1" customHeight="1" x14ac:dyDescent="0.25">
      <c r="A78" s="113" t="s">
        <v>105</v>
      </c>
      <c r="B78" s="107" t="s">
        <v>55</v>
      </c>
      <c r="C78" s="107" t="s">
        <v>101</v>
      </c>
      <c r="D78" s="107" t="s">
        <v>104</v>
      </c>
      <c r="E78" s="107" t="s">
        <v>78</v>
      </c>
      <c r="F78" s="108">
        <f t="shared" si="9"/>
        <v>0</v>
      </c>
      <c r="G78" s="108">
        <f t="shared" si="9"/>
        <v>0</v>
      </c>
      <c r="H78" s="108">
        <f t="shared" si="9"/>
        <v>0</v>
      </c>
    </row>
    <row r="79" spans="1:8" ht="27" hidden="1" customHeight="1" x14ac:dyDescent="0.25">
      <c r="A79" s="113" t="s">
        <v>79</v>
      </c>
      <c r="B79" s="107" t="s">
        <v>55</v>
      </c>
      <c r="C79" s="107" t="s">
        <v>101</v>
      </c>
      <c r="D79" s="107" t="s">
        <v>104</v>
      </c>
      <c r="E79" s="107" t="s">
        <v>80</v>
      </c>
      <c r="F79" s="108">
        <v>0</v>
      </c>
      <c r="G79" s="108">
        <v>0</v>
      </c>
      <c r="H79" s="108">
        <v>0</v>
      </c>
    </row>
    <row r="80" spans="1:8" ht="56.25" customHeight="1" x14ac:dyDescent="0.25">
      <c r="A80" s="113" t="s">
        <v>741</v>
      </c>
      <c r="B80" s="107" t="s">
        <v>55</v>
      </c>
      <c r="C80" s="107" t="s">
        <v>72</v>
      </c>
      <c r="D80" s="107" t="s">
        <v>106</v>
      </c>
      <c r="E80" s="107" t="s">
        <v>58</v>
      </c>
      <c r="F80" s="108">
        <f t="shared" ref="F80:H81" si="10">F81</f>
        <v>1.3</v>
      </c>
      <c r="G80" s="108">
        <f t="shared" si="10"/>
        <v>1.3</v>
      </c>
      <c r="H80" s="108">
        <f t="shared" si="10"/>
        <v>1.3</v>
      </c>
    </row>
    <row r="81" spans="1:8" ht="66" customHeight="1" x14ac:dyDescent="0.25">
      <c r="A81" s="113" t="s">
        <v>67</v>
      </c>
      <c r="B81" s="107" t="s">
        <v>55</v>
      </c>
      <c r="C81" s="107" t="s">
        <v>72</v>
      </c>
      <c r="D81" s="107" t="s">
        <v>106</v>
      </c>
      <c r="E81" s="107" t="s">
        <v>68</v>
      </c>
      <c r="F81" s="108">
        <f t="shared" si="10"/>
        <v>1.3</v>
      </c>
      <c r="G81" s="108">
        <f t="shared" si="10"/>
        <v>1.3</v>
      </c>
      <c r="H81" s="108">
        <f t="shared" si="10"/>
        <v>1.3</v>
      </c>
    </row>
    <row r="82" spans="1:8" ht="27" customHeight="1" x14ac:dyDescent="0.25">
      <c r="A82" s="113" t="s">
        <v>69</v>
      </c>
      <c r="B82" s="107" t="s">
        <v>55</v>
      </c>
      <c r="C82" s="107" t="s">
        <v>72</v>
      </c>
      <c r="D82" s="107" t="s">
        <v>106</v>
      </c>
      <c r="E82" s="107" t="s">
        <v>70</v>
      </c>
      <c r="F82" s="108">
        <v>1.3</v>
      </c>
      <c r="G82" s="108">
        <v>1.3</v>
      </c>
      <c r="H82" s="108">
        <v>1.3</v>
      </c>
    </row>
    <row r="83" spans="1:8" ht="20.25" hidden="1" customHeight="1" x14ac:dyDescent="0.25">
      <c r="A83" s="113" t="s">
        <v>100</v>
      </c>
      <c r="B83" s="107" t="s">
        <v>55</v>
      </c>
      <c r="C83" s="107" t="s">
        <v>101</v>
      </c>
      <c r="D83" s="107" t="s">
        <v>57</v>
      </c>
      <c r="E83" s="107" t="s">
        <v>58</v>
      </c>
      <c r="F83" s="108">
        <f t="shared" ref="F83:H87" si="11">F84</f>
        <v>0</v>
      </c>
      <c r="G83" s="108">
        <f t="shared" si="11"/>
        <v>0</v>
      </c>
      <c r="H83" s="108">
        <f t="shared" si="11"/>
        <v>0</v>
      </c>
    </row>
    <row r="84" spans="1:8" ht="27" hidden="1" customHeight="1" x14ac:dyDescent="0.25">
      <c r="A84" s="113" t="s">
        <v>61</v>
      </c>
      <c r="B84" s="107" t="s">
        <v>55</v>
      </c>
      <c r="C84" s="107" t="s">
        <v>101</v>
      </c>
      <c r="D84" s="107" t="s">
        <v>62</v>
      </c>
      <c r="E84" s="107" t="s">
        <v>58</v>
      </c>
      <c r="F84" s="108">
        <f t="shared" si="11"/>
        <v>0</v>
      </c>
      <c r="G84" s="108">
        <f t="shared" si="11"/>
        <v>0</v>
      </c>
      <c r="H84" s="108">
        <f t="shared" si="11"/>
        <v>0</v>
      </c>
    </row>
    <row r="85" spans="1:8" ht="27" hidden="1" customHeight="1" x14ac:dyDescent="0.25">
      <c r="A85" s="113" t="s">
        <v>63</v>
      </c>
      <c r="B85" s="107" t="s">
        <v>55</v>
      </c>
      <c r="C85" s="107" t="s">
        <v>101</v>
      </c>
      <c r="D85" s="107" t="s">
        <v>64</v>
      </c>
      <c r="E85" s="107" t="s">
        <v>58</v>
      </c>
      <c r="F85" s="108">
        <f t="shared" si="11"/>
        <v>0</v>
      </c>
      <c r="G85" s="108">
        <f t="shared" si="11"/>
        <v>0</v>
      </c>
      <c r="H85" s="108">
        <f t="shared" si="11"/>
        <v>0</v>
      </c>
    </row>
    <row r="86" spans="1:8" ht="41.25" hidden="1" customHeight="1" x14ac:dyDescent="0.25">
      <c r="A86" s="113" t="s">
        <v>103</v>
      </c>
      <c r="B86" s="107" t="s">
        <v>55</v>
      </c>
      <c r="C86" s="107" t="s">
        <v>101</v>
      </c>
      <c r="D86" s="107" t="s">
        <v>107</v>
      </c>
      <c r="E86" s="107" t="s">
        <v>58</v>
      </c>
      <c r="F86" s="108">
        <f t="shared" si="11"/>
        <v>0</v>
      </c>
      <c r="G86" s="108">
        <f t="shared" si="11"/>
        <v>0</v>
      </c>
      <c r="H86" s="108">
        <f t="shared" si="11"/>
        <v>0</v>
      </c>
    </row>
    <row r="87" spans="1:8" ht="27" hidden="1" customHeight="1" x14ac:dyDescent="0.25">
      <c r="A87" s="113" t="s">
        <v>77</v>
      </c>
      <c r="B87" s="107" t="s">
        <v>55</v>
      </c>
      <c r="C87" s="107" t="s">
        <v>101</v>
      </c>
      <c r="D87" s="107" t="s">
        <v>107</v>
      </c>
      <c r="E87" s="107" t="s">
        <v>78</v>
      </c>
      <c r="F87" s="108">
        <f t="shared" si="11"/>
        <v>0</v>
      </c>
      <c r="G87" s="108">
        <f t="shared" si="11"/>
        <v>0</v>
      </c>
      <c r="H87" s="108">
        <f t="shared" si="11"/>
        <v>0</v>
      </c>
    </row>
    <row r="88" spans="1:8" ht="27.75" hidden="1" customHeight="1" x14ac:dyDescent="0.25">
      <c r="A88" s="113" t="s">
        <v>79</v>
      </c>
      <c r="B88" s="107" t="s">
        <v>55</v>
      </c>
      <c r="C88" s="107" t="s">
        <v>101</v>
      </c>
      <c r="D88" s="107" t="s">
        <v>107</v>
      </c>
      <c r="E88" s="107" t="s">
        <v>80</v>
      </c>
      <c r="F88" s="108"/>
      <c r="G88" s="108"/>
      <c r="H88" s="108"/>
    </row>
    <row r="89" spans="1:8" ht="27" customHeight="1" x14ac:dyDescent="0.25">
      <c r="A89" s="113" t="s">
        <v>108</v>
      </c>
      <c r="B89" s="107" t="s">
        <v>55</v>
      </c>
      <c r="C89" s="107" t="s">
        <v>109</v>
      </c>
      <c r="D89" s="107" t="s">
        <v>57</v>
      </c>
      <c r="E89" s="107" t="s">
        <v>58</v>
      </c>
      <c r="F89" s="108">
        <f>F90</f>
        <v>3092.2</v>
      </c>
      <c r="G89" s="108">
        <f t="shared" ref="G89:H90" si="12">G90</f>
        <v>3246</v>
      </c>
      <c r="H89" s="108">
        <f t="shared" si="12"/>
        <v>3366.7</v>
      </c>
    </row>
    <row r="90" spans="1:8" ht="27" customHeight="1" x14ac:dyDescent="0.25">
      <c r="A90" s="113" t="s">
        <v>61</v>
      </c>
      <c r="B90" s="107" t="s">
        <v>55</v>
      </c>
      <c r="C90" s="107" t="s">
        <v>109</v>
      </c>
      <c r="D90" s="107" t="s">
        <v>62</v>
      </c>
      <c r="E90" s="107" t="s">
        <v>58</v>
      </c>
      <c r="F90" s="108">
        <f>F91</f>
        <v>3092.2</v>
      </c>
      <c r="G90" s="108">
        <f t="shared" si="12"/>
        <v>3246</v>
      </c>
      <c r="H90" s="108">
        <f t="shared" si="12"/>
        <v>3366.7</v>
      </c>
    </row>
    <row r="91" spans="1:8" ht="29.25" customHeight="1" x14ac:dyDescent="0.25">
      <c r="A91" s="113" t="s">
        <v>63</v>
      </c>
      <c r="B91" s="107" t="s">
        <v>55</v>
      </c>
      <c r="C91" s="107" t="s">
        <v>109</v>
      </c>
      <c r="D91" s="107" t="s">
        <v>64</v>
      </c>
      <c r="E91" s="107" t="s">
        <v>58</v>
      </c>
      <c r="F91" s="108">
        <f>F92+F97</f>
        <v>3092.2</v>
      </c>
      <c r="G91" s="108">
        <f>G92+G97</f>
        <v>3246</v>
      </c>
      <c r="H91" s="108">
        <f>H92+H97</f>
        <v>3366.7</v>
      </c>
    </row>
    <row r="92" spans="1:8" ht="32.25" customHeight="1" x14ac:dyDescent="0.25">
      <c r="A92" s="113" t="s">
        <v>75</v>
      </c>
      <c r="B92" s="107" t="s">
        <v>55</v>
      </c>
      <c r="C92" s="107" t="s">
        <v>109</v>
      </c>
      <c r="D92" s="107" t="s">
        <v>76</v>
      </c>
      <c r="E92" s="107" t="s">
        <v>58</v>
      </c>
      <c r="F92" s="108">
        <f>F93+F95</f>
        <v>2493.1</v>
      </c>
      <c r="G92" s="108">
        <f>G93+G95</f>
        <v>2624</v>
      </c>
      <c r="H92" s="108">
        <f>H93+H95</f>
        <v>2723.2</v>
      </c>
    </row>
    <row r="93" spans="1:8" ht="70.5" customHeight="1" x14ac:dyDescent="0.25">
      <c r="A93" s="113" t="s">
        <v>67</v>
      </c>
      <c r="B93" s="107" t="s">
        <v>55</v>
      </c>
      <c r="C93" s="107" t="s">
        <v>109</v>
      </c>
      <c r="D93" s="107" t="s">
        <v>76</v>
      </c>
      <c r="E93" s="107" t="s">
        <v>68</v>
      </c>
      <c r="F93" s="108">
        <f>F94</f>
        <v>2491.1</v>
      </c>
      <c r="G93" s="108">
        <f>G94</f>
        <v>2622</v>
      </c>
      <c r="H93" s="108">
        <f>H94</f>
        <v>2721.2</v>
      </c>
    </row>
    <row r="94" spans="1:8" ht="27" customHeight="1" x14ac:dyDescent="0.25">
      <c r="A94" s="113" t="s">
        <v>69</v>
      </c>
      <c r="B94" s="107" t="s">
        <v>55</v>
      </c>
      <c r="C94" s="107" t="s">
        <v>109</v>
      </c>
      <c r="D94" s="107" t="s">
        <v>76</v>
      </c>
      <c r="E94" s="107" t="s">
        <v>70</v>
      </c>
      <c r="F94" s="108">
        <v>2491.1</v>
      </c>
      <c r="G94" s="108">
        <v>2622</v>
      </c>
      <c r="H94" s="108">
        <v>2721.2</v>
      </c>
    </row>
    <row r="95" spans="1:8" ht="15.75" customHeight="1" x14ac:dyDescent="0.25">
      <c r="A95" s="113" t="s">
        <v>81</v>
      </c>
      <c r="B95" s="107" t="s">
        <v>55</v>
      </c>
      <c r="C95" s="107" t="s">
        <v>109</v>
      </c>
      <c r="D95" s="107" t="s">
        <v>76</v>
      </c>
      <c r="E95" s="107" t="s">
        <v>82</v>
      </c>
      <c r="F95" s="108">
        <f>F96</f>
        <v>2</v>
      </c>
      <c r="G95" s="108">
        <f>G96</f>
        <v>2</v>
      </c>
      <c r="H95" s="108">
        <f>H96</f>
        <v>2</v>
      </c>
    </row>
    <row r="96" spans="1:8" ht="17.25" customHeight="1" x14ac:dyDescent="0.25">
      <c r="A96" s="113" t="s">
        <v>83</v>
      </c>
      <c r="B96" s="107" t="s">
        <v>55</v>
      </c>
      <c r="C96" s="107" t="s">
        <v>109</v>
      </c>
      <c r="D96" s="107" t="s">
        <v>76</v>
      </c>
      <c r="E96" s="107" t="s">
        <v>84</v>
      </c>
      <c r="F96" s="108">
        <v>2</v>
      </c>
      <c r="G96" s="108">
        <v>2</v>
      </c>
      <c r="H96" s="108">
        <v>2</v>
      </c>
    </row>
    <row r="97" spans="1:8" ht="27" customHeight="1" x14ac:dyDescent="0.25">
      <c r="A97" s="113" t="s">
        <v>110</v>
      </c>
      <c r="B97" s="107" t="s">
        <v>55</v>
      </c>
      <c r="C97" s="107" t="s">
        <v>109</v>
      </c>
      <c r="D97" s="107" t="s">
        <v>111</v>
      </c>
      <c r="E97" s="107" t="s">
        <v>58</v>
      </c>
      <c r="F97" s="108">
        <f t="shared" ref="F97:H98" si="13">F98</f>
        <v>599.1</v>
      </c>
      <c r="G97" s="108">
        <f t="shared" si="13"/>
        <v>622</v>
      </c>
      <c r="H97" s="108">
        <f t="shared" si="13"/>
        <v>643.5</v>
      </c>
    </row>
    <row r="98" spans="1:8" ht="67.5" customHeight="1" x14ac:dyDescent="0.25">
      <c r="A98" s="113" t="s">
        <v>67</v>
      </c>
      <c r="B98" s="107" t="s">
        <v>55</v>
      </c>
      <c r="C98" s="107" t="s">
        <v>109</v>
      </c>
      <c r="D98" s="107" t="s">
        <v>111</v>
      </c>
      <c r="E98" s="107" t="s">
        <v>68</v>
      </c>
      <c r="F98" s="108">
        <f t="shared" si="13"/>
        <v>599.1</v>
      </c>
      <c r="G98" s="108">
        <f t="shared" si="13"/>
        <v>622</v>
      </c>
      <c r="H98" s="108">
        <f t="shared" si="13"/>
        <v>643.5</v>
      </c>
    </row>
    <row r="99" spans="1:8" ht="27" customHeight="1" x14ac:dyDescent="0.25">
      <c r="A99" s="113" t="s">
        <v>69</v>
      </c>
      <c r="B99" s="107" t="s">
        <v>55</v>
      </c>
      <c r="C99" s="107" t="s">
        <v>109</v>
      </c>
      <c r="D99" s="107" t="s">
        <v>111</v>
      </c>
      <c r="E99" s="107" t="s">
        <v>70</v>
      </c>
      <c r="F99" s="108">
        <v>599.1</v>
      </c>
      <c r="G99" s="108">
        <v>622</v>
      </c>
      <c r="H99" s="108">
        <v>643.5</v>
      </c>
    </row>
    <row r="100" spans="1:8" ht="18.75" hidden="1" customHeight="1" x14ac:dyDescent="0.25">
      <c r="A100" s="113" t="s">
        <v>112</v>
      </c>
      <c r="B100" s="107" t="s">
        <v>55</v>
      </c>
      <c r="C100" s="107" t="s">
        <v>113</v>
      </c>
      <c r="D100" s="107" t="s">
        <v>57</v>
      </c>
      <c r="E100" s="107" t="s">
        <v>58</v>
      </c>
      <c r="F100" s="108">
        <f t="shared" ref="F100:H103" si="14">F101</f>
        <v>0</v>
      </c>
      <c r="G100" s="108">
        <f t="shared" si="14"/>
        <v>0</v>
      </c>
      <c r="H100" s="108">
        <f t="shared" si="14"/>
        <v>0</v>
      </c>
    </row>
    <row r="101" spans="1:8" ht="18.75" hidden="1" customHeight="1" x14ac:dyDescent="0.25">
      <c r="A101" s="113" t="s">
        <v>114</v>
      </c>
      <c r="B101" s="107" t="s">
        <v>55</v>
      </c>
      <c r="C101" s="107" t="s">
        <v>113</v>
      </c>
      <c r="D101" s="107" t="s">
        <v>115</v>
      </c>
      <c r="E101" s="107" t="s">
        <v>58</v>
      </c>
      <c r="F101" s="108">
        <f t="shared" si="14"/>
        <v>0</v>
      </c>
      <c r="G101" s="108">
        <f t="shared" si="14"/>
        <v>0</v>
      </c>
      <c r="H101" s="108">
        <f t="shared" si="14"/>
        <v>0</v>
      </c>
    </row>
    <row r="102" spans="1:8" ht="28.5" hidden="1" customHeight="1" x14ac:dyDescent="0.25">
      <c r="A102" s="113" t="s">
        <v>116</v>
      </c>
      <c r="B102" s="107" t="s">
        <v>55</v>
      </c>
      <c r="C102" s="107" t="s">
        <v>113</v>
      </c>
      <c r="D102" s="107" t="s">
        <v>117</v>
      </c>
      <c r="E102" s="107" t="s">
        <v>58</v>
      </c>
      <c r="F102" s="108">
        <f t="shared" si="14"/>
        <v>0</v>
      </c>
      <c r="G102" s="108">
        <f t="shared" si="14"/>
        <v>0</v>
      </c>
      <c r="H102" s="108">
        <f t="shared" si="14"/>
        <v>0</v>
      </c>
    </row>
    <row r="103" spans="1:8" ht="27" hidden="1" customHeight="1" x14ac:dyDescent="0.25">
      <c r="A103" s="113" t="s">
        <v>77</v>
      </c>
      <c r="B103" s="107" t="s">
        <v>55</v>
      </c>
      <c r="C103" s="107" t="s">
        <v>113</v>
      </c>
      <c r="D103" s="107" t="s">
        <v>117</v>
      </c>
      <c r="E103" s="107" t="s">
        <v>78</v>
      </c>
      <c r="F103" s="108">
        <f t="shared" si="14"/>
        <v>0</v>
      </c>
      <c r="G103" s="108">
        <f t="shared" si="14"/>
        <v>0</v>
      </c>
      <c r="H103" s="108">
        <f t="shared" si="14"/>
        <v>0</v>
      </c>
    </row>
    <row r="104" spans="1:8" ht="27" hidden="1" customHeight="1" x14ac:dyDescent="0.25">
      <c r="A104" s="113" t="s">
        <v>79</v>
      </c>
      <c r="B104" s="107" t="s">
        <v>55</v>
      </c>
      <c r="C104" s="107" t="s">
        <v>113</v>
      </c>
      <c r="D104" s="107" t="s">
        <v>117</v>
      </c>
      <c r="E104" s="107" t="s">
        <v>80</v>
      </c>
      <c r="F104" s="108"/>
      <c r="G104" s="108"/>
      <c r="H104" s="108"/>
    </row>
    <row r="105" spans="1:8" ht="18" customHeight="1" x14ac:dyDescent="0.25">
      <c r="A105" s="113" t="s">
        <v>118</v>
      </c>
      <c r="B105" s="107" t="s">
        <v>55</v>
      </c>
      <c r="C105" s="107" t="s">
        <v>119</v>
      </c>
      <c r="D105" s="107" t="s">
        <v>57</v>
      </c>
      <c r="E105" s="107" t="s">
        <v>58</v>
      </c>
      <c r="F105" s="108">
        <f>F106</f>
        <v>99</v>
      </c>
      <c r="G105" s="108">
        <f t="shared" ref="G105:H109" si="15">G106</f>
        <v>99</v>
      </c>
      <c r="H105" s="108">
        <f t="shared" si="15"/>
        <v>99</v>
      </c>
    </row>
    <row r="106" spans="1:8" ht="15.75" customHeight="1" x14ac:dyDescent="0.25">
      <c r="A106" s="113" t="s">
        <v>120</v>
      </c>
      <c r="B106" s="107" t="s">
        <v>55</v>
      </c>
      <c r="C106" s="107" t="s">
        <v>119</v>
      </c>
      <c r="D106" s="107" t="s">
        <v>121</v>
      </c>
      <c r="E106" s="107" t="s">
        <v>58</v>
      </c>
      <c r="F106" s="108">
        <f>F107</f>
        <v>99</v>
      </c>
      <c r="G106" s="108">
        <f t="shared" si="15"/>
        <v>99</v>
      </c>
      <c r="H106" s="108">
        <f t="shared" si="15"/>
        <v>99</v>
      </c>
    </row>
    <row r="107" spans="1:8" ht="17.25" customHeight="1" x14ac:dyDescent="0.25">
      <c r="A107" s="113" t="s">
        <v>122</v>
      </c>
      <c r="B107" s="107" t="s">
        <v>55</v>
      </c>
      <c r="C107" s="107" t="s">
        <v>119</v>
      </c>
      <c r="D107" s="107" t="s">
        <v>123</v>
      </c>
      <c r="E107" s="107" t="s">
        <v>58</v>
      </c>
      <c r="F107" s="108">
        <f>F108</f>
        <v>99</v>
      </c>
      <c r="G107" s="108">
        <f t="shared" si="15"/>
        <v>99</v>
      </c>
      <c r="H107" s="108">
        <f t="shared" si="15"/>
        <v>99</v>
      </c>
    </row>
    <row r="108" spans="1:8" ht="30.75" customHeight="1" x14ac:dyDescent="0.25">
      <c r="A108" s="113" t="s">
        <v>124</v>
      </c>
      <c r="B108" s="107" t="s">
        <v>55</v>
      </c>
      <c r="C108" s="107" t="s">
        <v>119</v>
      </c>
      <c r="D108" s="107" t="s">
        <v>125</v>
      </c>
      <c r="E108" s="107" t="s">
        <v>58</v>
      </c>
      <c r="F108" s="108">
        <f>F109</f>
        <v>99</v>
      </c>
      <c r="G108" s="108">
        <f t="shared" si="15"/>
        <v>99</v>
      </c>
      <c r="H108" s="108">
        <f t="shared" si="15"/>
        <v>99</v>
      </c>
    </row>
    <row r="109" spans="1:8" ht="19.5" customHeight="1" x14ac:dyDescent="0.25">
      <c r="A109" s="113" t="s">
        <v>81</v>
      </c>
      <c r="B109" s="107" t="s">
        <v>55</v>
      </c>
      <c r="C109" s="107" t="s">
        <v>119</v>
      </c>
      <c r="D109" s="107" t="s">
        <v>125</v>
      </c>
      <c r="E109" s="107" t="s">
        <v>82</v>
      </c>
      <c r="F109" s="108">
        <f>F110</f>
        <v>99</v>
      </c>
      <c r="G109" s="108">
        <f t="shared" si="15"/>
        <v>99</v>
      </c>
      <c r="H109" s="108">
        <f t="shared" si="15"/>
        <v>99</v>
      </c>
    </row>
    <row r="110" spans="1:8" ht="16.5" customHeight="1" x14ac:dyDescent="0.25">
      <c r="A110" s="113" t="s">
        <v>126</v>
      </c>
      <c r="B110" s="107" t="s">
        <v>55</v>
      </c>
      <c r="C110" s="107" t="s">
        <v>119</v>
      </c>
      <c r="D110" s="107" t="s">
        <v>125</v>
      </c>
      <c r="E110" s="107" t="s">
        <v>127</v>
      </c>
      <c r="F110" s="108">
        <v>99</v>
      </c>
      <c r="G110" s="108">
        <v>99</v>
      </c>
      <c r="H110" s="108">
        <v>99</v>
      </c>
    </row>
    <row r="111" spans="1:8" ht="15" x14ac:dyDescent="0.25">
      <c r="A111" s="113" t="s">
        <v>128</v>
      </c>
      <c r="B111" s="107" t="s">
        <v>55</v>
      </c>
      <c r="C111" s="107" t="s">
        <v>129</v>
      </c>
      <c r="D111" s="107" t="s">
        <v>57</v>
      </c>
      <c r="E111" s="107" t="s">
        <v>58</v>
      </c>
      <c r="F111" s="108">
        <f>F126+F157+F175+F181+F213+F112+F197+F121+F162+F205+F209</f>
        <v>8608</v>
      </c>
      <c r="G111" s="108">
        <f>G126+G157+G162+G175+G181+G205+G209+G213</f>
        <v>6565.5</v>
      </c>
      <c r="H111" s="108">
        <f>H126+H157+H175+H181+H213+H112+H197+H121+H162+H205+H209</f>
        <v>3596.6</v>
      </c>
    </row>
    <row r="112" spans="1:8" ht="39" hidden="1" x14ac:dyDescent="0.25">
      <c r="A112" s="113" t="s">
        <v>130</v>
      </c>
      <c r="B112" s="107" t="s">
        <v>55</v>
      </c>
      <c r="C112" s="107" t="s">
        <v>129</v>
      </c>
      <c r="D112" s="107" t="s">
        <v>131</v>
      </c>
      <c r="E112" s="107" t="s">
        <v>58</v>
      </c>
      <c r="F112" s="108">
        <f t="shared" ref="F112:H115" si="16">F113</f>
        <v>0</v>
      </c>
      <c r="G112" s="108">
        <f t="shared" si="16"/>
        <v>0</v>
      </c>
      <c r="H112" s="108">
        <f t="shared" si="16"/>
        <v>0</v>
      </c>
    </row>
    <row r="113" spans="1:8" ht="26.25" hidden="1" x14ac:dyDescent="0.25">
      <c r="A113" s="113" t="s">
        <v>132</v>
      </c>
      <c r="B113" s="107" t="s">
        <v>55</v>
      </c>
      <c r="C113" s="107" t="s">
        <v>129</v>
      </c>
      <c r="D113" s="107" t="s">
        <v>133</v>
      </c>
      <c r="E113" s="107" t="s">
        <v>58</v>
      </c>
      <c r="F113" s="108">
        <f t="shared" si="16"/>
        <v>0</v>
      </c>
      <c r="G113" s="108">
        <f t="shared" si="16"/>
        <v>0</v>
      </c>
      <c r="H113" s="108">
        <f t="shared" si="16"/>
        <v>0</v>
      </c>
    </row>
    <row r="114" spans="1:8" ht="15" hidden="1" x14ac:dyDescent="0.25">
      <c r="A114" s="113" t="s">
        <v>134</v>
      </c>
      <c r="B114" s="107" t="s">
        <v>55</v>
      </c>
      <c r="C114" s="107" t="s">
        <v>129</v>
      </c>
      <c r="D114" s="107" t="s">
        <v>135</v>
      </c>
      <c r="E114" s="107" t="s">
        <v>58</v>
      </c>
      <c r="F114" s="108">
        <f t="shared" si="16"/>
        <v>0</v>
      </c>
      <c r="G114" s="108">
        <f t="shared" si="16"/>
        <v>0</v>
      </c>
      <c r="H114" s="108">
        <f t="shared" si="16"/>
        <v>0</v>
      </c>
    </row>
    <row r="115" spans="1:8" ht="26.25" hidden="1" x14ac:dyDescent="0.25">
      <c r="A115" s="113" t="s">
        <v>77</v>
      </c>
      <c r="B115" s="107" t="s">
        <v>55</v>
      </c>
      <c r="C115" s="107" t="s">
        <v>129</v>
      </c>
      <c r="D115" s="107" t="s">
        <v>135</v>
      </c>
      <c r="E115" s="107" t="s">
        <v>78</v>
      </c>
      <c r="F115" s="108">
        <f t="shared" si="16"/>
        <v>0</v>
      </c>
      <c r="G115" s="108">
        <f t="shared" si="16"/>
        <v>0</v>
      </c>
      <c r="H115" s="108">
        <f t="shared" si="16"/>
        <v>0</v>
      </c>
    </row>
    <row r="116" spans="1:8" ht="39" hidden="1" x14ac:dyDescent="0.25">
      <c r="A116" s="113" t="s">
        <v>79</v>
      </c>
      <c r="B116" s="107" t="s">
        <v>55</v>
      </c>
      <c r="C116" s="107" t="s">
        <v>129</v>
      </c>
      <c r="D116" s="107" t="s">
        <v>135</v>
      </c>
      <c r="E116" s="107" t="s">
        <v>80</v>
      </c>
      <c r="F116" s="108">
        <v>0</v>
      </c>
      <c r="G116" s="108">
        <v>0</v>
      </c>
      <c r="H116" s="108">
        <v>0</v>
      </c>
    </row>
    <row r="117" spans="1:8" ht="15" hidden="1" x14ac:dyDescent="0.25">
      <c r="A117" s="113"/>
      <c r="B117" s="107"/>
      <c r="C117" s="107"/>
      <c r="D117" s="107"/>
      <c r="E117" s="107"/>
      <c r="F117" s="108"/>
      <c r="G117" s="108"/>
      <c r="H117" s="108"/>
    </row>
    <row r="118" spans="1:8" ht="15" hidden="1" x14ac:dyDescent="0.25">
      <c r="A118" s="113"/>
      <c r="B118" s="107"/>
      <c r="C118" s="107"/>
      <c r="D118" s="107"/>
      <c r="E118" s="107"/>
      <c r="F118" s="108"/>
      <c r="G118" s="108"/>
      <c r="H118" s="108"/>
    </row>
    <row r="119" spans="1:8" ht="15" hidden="1" x14ac:dyDescent="0.25">
      <c r="A119" s="113"/>
      <c r="B119" s="107"/>
      <c r="C119" s="107"/>
      <c r="D119" s="107"/>
      <c r="E119" s="107"/>
      <c r="F119" s="108"/>
      <c r="G119" s="108"/>
      <c r="H119" s="108"/>
    </row>
    <row r="120" spans="1:8" ht="15" hidden="1" x14ac:dyDescent="0.25">
      <c r="A120" s="113"/>
      <c r="B120" s="107"/>
      <c r="C120" s="107"/>
      <c r="D120" s="107"/>
      <c r="E120" s="107"/>
      <c r="F120" s="108"/>
      <c r="G120" s="108"/>
      <c r="H120" s="108"/>
    </row>
    <row r="121" spans="1:8" ht="39" hidden="1" x14ac:dyDescent="0.25">
      <c r="A121" s="113" t="s">
        <v>130</v>
      </c>
      <c r="B121" s="107" t="s">
        <v>55</v>
      </c>
      <c r="C121" s="107" t="s">
        <v>129</v>
      </c>
      <c r="D121" s="107" t="s">
        <v>131</v>
      </c>
      <c r="E121" s="107" t="s">
        <v>58</v>
      </c>
      <c r="F121" s="108">
        <f>F122</f>
        <v>0</v>
      </c>
      <c r="G121" s="108">
        <f t="shared" ref="G121:H124" si="17">G122</f>
        <v>0</v>
      </c>
      <c r="H121" s="108">
        <f t="shared" si="17"/>
        <v>0</v>
      </c>
    </row>
    <row r="122" spans="1:8" ht="26.25" hidden="1" x14ac:dyDescent="0.25">
      <c r="A122" s="113" t="s">
        <v>132</v>
      </c>
      <c r="B122" s="107" t="s">
        <v>55</v>
      </c>
      <c r="C122" s="107" t="s">
        <v>129</v>
      </c>
      <c r="D122" s="107" t="s">
        <v>133</v>
      </c>
      <c r="E122" s="107" t="s">
        <v>58</v>
      </c>
      <c r="F122" s="108">
        <f>F123</f>
        <v>0</v>
      </c>
      <c r="G122" s="108">
        <f t="shared" si="17"/>
        <v>0</v>
      </c>
      <c r="H122" s="108">
        <f t="shared" si="17"/>
        <v>0</v>
      </c>
    </row>
    <row r="123" spans="1:8" ht="15" hidden="1" x14ac:dyDescent="0.25">
      <c r="A123" s="113" t="s">
        <v>134</v>
      </c>
      <c r="B123" s="107" t="s">
        <v>55</v>
      </c>
      <c r="C123" s="107" t="s">
        <v>129</v>
      </c>
      <c r="D123" s="107" t="s">
        <v>135</v>
      </c>
      <c r="E123" s="107" t="s">
        <v>58</v>
      </c>
      <c r="F123" s="108">
        <f>F124</f>
        <v>0</v>
      </c>
      <c r="G123" s="108">
        <f t="shared" si="17"/>
        <v>0</v>
      </c>
      <c r="H123" s="108">
        <f t="shared" si="17"/>
        <v>0</v>
      </c>
    </row>
    <row r="124" spans="1:8" ht="26.25" hidden="1" x14ac:dyDescent="0.25">
      <c r="A124" s="113" t="s">
        <v>77</v>
      </c>
      <c r="B124" s="107" t="s">
        <v>55</v>
      </c>
      <c r="C124" s="107" t="s">
        <v>129</v>
      </c>
      <c r="D124" s="107" t="s">
        <v>135</v>
      </c>
      <c r="E124" s="107" t="s">
        <v>78</v>
      </c>
      <c r="F124" s="108">
        <f>F125</f>
        <v>0</v>
      </c>
      <c r="G124" s="108">
        <f t="shared" si="17"/>
        <v>0</v>
      </c>
      <c r="H124" s="108">
        <f t="shared" si="17"/>
        <v>0</v>
      </c>
    </row>
    <row r="125" spans="1:8" ht="39" hidden="1" x14ac:dyDescent="0.25">
      <c r="A125" s="113" t="s">
        <v>79</v>
      </c>
      <c r="B125" s="107" t="s">
        <v>55</v>
      </c>
      <c r="C125" s="107" t="s">
        <v>129</v>
      </c>
      <c r="D125" s="107" t="s">
        <v>135</v>
      </c>
      <c r="E125" s="107" t="s">
        <v>80</v>
      </c>
      <c r="F125" s="108"/>
      <c r="G125" s="108"/>
      <c r="H125" s="108"/>
    </row>
    <row r="126" spans="1:8" ht="45.75" customHeight="1" x14ac:dyDescent="0.25">
      <c r="A126" s="113" t="s">
        <v>748</v>
      </c>
      <c r="B126" s="107" t="s">
        <v>55</v>
      </c>
      <c r="C126" s="107" t="s">
        <v>129</v>
      </c>
      <c r="D126" s="107" t="s">
        <v>136</v>
      </c>
      <c r="E126" s="107" t="s">
        <v>58</v>
      </c>
      <c r="F126" s="108">
        <f>F127+F141+F149+F153+F145</f>
        <v>618.19999999999993</v>
      </c>
      <c r="G126" s="108">
        <f>G127+G141+G149+G153</f>
        <v>608.20000000000005</v>
      </c>
      <c r="H126" s="108">
        <f>H127+H141+H149+H153</f>
        <v>0</v>
      </c>
    </row>
    <row r="127" spans="1:8" ht="27.75" customHeight="1" x14ac:dyDescent="0.25">
      <c r="A127" s="113" t="s">
        <v>137</v>
      </c>
      <c r="B127" s="107" t="s">
        <v>55</v>
      </c>
      <c r="C127" s="107" t="s">
        <v>129</v>
      </c>
      <c r="D127" s="107" t="s">
        <v>138</v>
      </c>
      <c r="E127" s="107" t="s">
        <v>58</v>
      </c>
      <c r="F127" s="108">
        <f>F128</f>
        <v>30</v>
      </c>
      <c r="G127" s="108">
        <f>G128</f>
        <v>30</v>
      </c>
      <c r="H127" s="108">
        <f>H128</f>
        <v>0</v>
      </c>
    </row>
    <row r="128" spans="1:8" ht="15.75" customHeight="1" x14ac:dyDescent="0.25">
      <c r="A128" s="113" t="s">
        <v>134</v>
      </c>
      <c r="B128" s="107" t="s">
        <v>55</v>
      </c>
      <c r="C128" s="107" t="s">
        <v>129</v>
      </c>
      <c r="D128" s="107" t="s">
        <v>139</v>
      </c>
      <c r="E128" s="107" t="s">
        <v>58</v>
      </c>
      <c r="F128" s="108">
        <f>F131</f>
        <v>30</v>
      </c>
      <c r="G128" s="108">
        <f>G131</f>
        <v>30</v>
      </c>
      <c r="H128" s="108">
        <f>H131</f>
        <v>0</v>
      </c>
    </row>
    <row r="129" spans="1:8" ht="27" hidden="1" customHeight="1" x14ac:dyDescent="0.25">
      <c r="A129" s="113" t="s">
        <v>77</v>
      </c>
      <c r="B129" s="107" t="s">
        <v>55</v>
      </c>
      <c r="C129" s="107" t="s">
        <v>129</v>
      </c>
      <c r="D129" s="107" t="s">
        <v>139</v>
      </c>
      <c r="E129" s="107" t="s">
        <v>78</v>
      </c>
      <c r="F129" s="108">
        <f>F130</f>
        <v>0</v>
      </c>
      <c r="G129" s="108">
        <f>G130</f>
        <v>0</v>
      </c>
      <c r="H129" s="108">
        <f>H130</f>
        <v>0</v>
      </c>
    </row>
    <row r="130" spans="1:8" ht="27.75" hidden="1" customHeight="1" x14ac:dyDescent="0.25">
      <c r="A130" s="113" t="s">
        <v>79</v>
      </c>
      <c r="B130" s="107" t="s">
        <v>55</v>
      </c>
      <c r="C130" s="107" t="s">
        <v>129</v>
      </c>
      <c r="D130" s="107" t="s">
        <v>139</v>
      </c>
      <c r="E130" s="107" t="s">
        <v>80</v>
      </c>
      <c r="F130" s="108">
        <f>45-45</f>
        <v>0</v>
      </c>
      <c r="G130" s="108">
        <f>45-45</f>
        <v>0</v>
      </c>
      <c r="H130" s="108">
        <f>45-45</f>
        <v>0</v>
      </c>
    </row>
    <row r="131" spans="1:8" ht="17.25" customHeight="1" x14ac:dyDescent="0.25">
      <c r="A131" s="113" t="s">
        <v>81</v>
      </c>
      <c r="B131" s="107" t="s">
        <v>55</v>
      </c>
      <c r="C131" s="107" t="s">
        <v>129</v>
      </c>
      <c r="D131" s="107" t="s">
        <v>139</v>
      </c>
      <c r="E131" s="107" t="s">
        <v>82</v>
      </c>
      <c r="F131" s="108">
        <f>F132</f>
        <v>30</v>
      </c>
      <c r="G131" s="108">
        <f>G132</f>
        <v>30</v>
      </c>
      <c r="H131" s="108">
        <f>H132</f>
        <v>0</v>
      </c>
    </row>
    <row r="132" spans="1:8" ht="18" customHeight="1" x14ac:dyDescent="0.25">
      <c r="A132" s="113" t="s">
        <v>83</v>
      </c>
      <c r="B132" s="107" t="s">
        <v>55</v>
      </c>
      <c r="C132" s="107" t="s">
        <v>129</v>
      </c>
      <c r="D132" s="107" t="s">
        <v>139</v>
      </c>
      <c r="E132" s="107" t="s">
        <v>84</v>
      </c>
      <c r="F132" s="108">
        <v>30</v>
      </c>
      <c r="G132" s="108">
        <v>30</v>
      </c>
      <c r="H132" s="108">
        <v>0</v>
      </c>
    </row>
    <row r="133" spans="1:8" ht="76.5" hidden="1" customHeight="1" x14ac:dyDescent="0.25">
      <c r="A133" s="113" t="s">
        <v>140</v>
      </c>
      <c r="B133" s="107" t="s">
        <v>55</v>
      </c>
      <c r="C133" s="107" t="s">
        <v>129</v>
      </c>
      <c r="D133" s="107" t="s">
        <v>141</v>
      </c>
      <c r="E133" s="107" t="s">
        <v>58</v>
      </c>
      <c r="F133" s="108">
        <f t="shared" ref="F133:H135" si="18">F134</f>
        <v>0</v>
      </c>
      <c r="G133" s="108">
        <f t="shared" si="18"/>
        <v>0</v>
      </c>
      <c r="H133" s="108">
        <f t="shared" si="18"/>
        <v>0</v>
      </c>
    </row>
    <row r="134" spans="1:8" ht="15.75" hidden="1" customHeight="1" x14ac:dyDescent="0.25">
      <c r="A134" s="113" t="s">
        <v>134</v>
      </c>
      <c r="B134" s="107" t="s">
        <v>55</v>
      </c>
      <c r="C134" s="107" t="s">
        <v>129</v>
      </c>
      <c r="D134" s="107" t="s">
        <v>142</v>
      </c>
      <c r="E134" s="107" t="s">
        <v>58</v>
      </c>
      <c r="F134" s="108">
        <f t="shared" si="18"/>
        <v>0</v>
      </c>
      <c r="G134" s="108">
        <f t="shared" si="18"/>
        <v>0</v>
      </c>
      <c r="H134" s="108">
        <f t="shared" si="18"/>
        <v>0</v>
      </c>
    </row>
    <row r="135" spans="1:8" ht="25.5" hidden="1" customHeight="1" x14ac:dyDescent="0.25">
      <c r="A135" s="113" t="s">
        <v>77</v>
      </c>
      <c r="B135" s="107" t="s">
        <v>55</v>
      </c>
      <c r="C135" s="107" t="s">
        <v>129</v>
      </c>
      <c r="D135" s="107" t="s">
        <v>142</v>
      </c>
      <c r="E135" s="107" t="s">
        <v>78</v>
      </c>
      <c r="F135" s="108">
        <f t="shared" si="18"/>
        <v>0</v>
      </c>
      <c r="G135" s="108">
        <f t="shared" si="18"/>
        <v>0</v>
      </c>
      <c r="H135" s="108">
        <f t="shared" si="18"/>
        <v>0</v>
      </c>
    </row>
    <row r="136" spans="1:8" ht="27" hidden="1" customHeight="1" x14ac:dyDescent="0.25">
      <c r="A136" s="113" t="s">
        <v>79</v>
      </c>
      <c r="B136" s="107" t="s">
        <v>55</v>
      </c>
      <c r="C136" s="107" t="s">
        <v>129</v>
      </c>
      <c r="D136" s="107" t="s">
        <v>142</v>
      </c>
      <c r="E136" s="107" t="s">
        <v>80</v>
      </c>
      <c r="F136" s="108"/>
      <c r="G136" s="108"/>
      <c r="H136" s="108"/>
    </row>
    <row r="137" spans="1:8" ht="27" hidden="1" customHeight="1" x14ac:dyDescent="0.25">
      <c r="A137" s="113"/>
      <c r="B137" s="107"/>
      <c r="C137" s="107"/>
      <c r="D137" s="107"/>
      <c r="E137" s="107"/>
      <c r="F137" s="108"/>
      <c r="G137" s="108"/>
      <c r="H137" s="108"/>
    </row>
    <row r="138" spans="1:8" ht="27" hidden="1" customHeight="1" x14ac:dyDescent="0.25">
      <c r="A138" s="113"/>
      <c r="B138" s="107"/>
      <c r="C138" s="107"/>
      <c r="D138" s="107"/>
      <c r="E138" s="107"/>
      <c r="F138" s="108"/>
      <c r="G138" s="108"/>
      <c r="H138" s="108"/>
    </row>
    <row r="139" spans="1:8" ht="27" hidden="1" customHeight="1" x14ac:dyDescent="0.25">
      <c r="A139" s="113"/>
      <c r="B139" s="107"/>
      <c r="C139" s="107"/>
      <c r="D139" s="107"/>
      <c r="E139" s="107"/>
      <c r="F139" s="108"/>
      <c r="G139" s="108"/>
      <c r="H139" s="108"/>
    </row>
    <row r="140" spans="1:8" ht="27" hidden="1" customHeight="1" x14ac:dyDescent="0.25">
      <c r="A140" s="113"/>
      <c r="B140" s="107"/>
      <c r="C140" s="107"/>
      <c r="D140" s="107"/>
      <c r="E140" s="107"/>
      <c r="F140" s="108"/>
      <c r="G140" s="108"/>
      <c r="H140" s="108"/>
    </row>
    <row r="141" spans="1:8" ht="81.75" hidden="1" customHeight="1" x14ac:dyDescent="0.25">
      <c r="A141" s="122" t="s">
        <v>143</v>
      </c>
      <c r="B141" s="107" t="s">
        <v>55</v>
      </c>
      <c r="C141" s="107" t="s">
        <v>129</v>
      </c>
      <c r="D141" s="107" t="s">
        <v>144</v>
      </c>
      <c r="E141" s="107" t="s">
        <v>58</v>
      </c>
      <c r="F141" s="108">
        <f t="shared" ref="F141:H143" si="19">F142</f>
        <v>0</v>
      </c>
      <c r="G141" s="108">
        <f t="shared" si="19"/>
        <v>0</v>
      </c>
      <c r="H141" s="108">
        <f t="shared" si="19"/>
        <v>0</v>
      </c>
    </row>
    <row r="142" spans="1:8" ht="18.75" hidden="1" customHeight="1" x14ac:dyDescent="0.25">
      <c r="A142" s="122" t="s">
        <v>134</v>
      </c>
      <c r="B142" s="107" t="s">
        <v>55</v>
      </c>
      <c r="C142" s="107" t="s">
        <v>129</v>
      </c>
      <c r="D142" s="107" t="s">
        <v>145</v>
      </c>
      <c r="E142" s="107" t="s">
        <v>58</v>
      </c>
      <c r="F142" s="108">
        <f t="shared" si="19"/>
        <v>0</v>
      </c>
      <c r="G142" s="108">
        <f t="shared" si="19"/>
        <v>0</v>
      </c>
      <c r="H142" s="108">
        <f t="shared" si="19"/>
        <v>0</v>
      </c>
    </row>
    <row r="143" spans="1:8" ht="27" hidden="1" customHeight="1" x14ac:dyDescent="0.25">
      <c r="A143" s="113" t="s">
        <v>77</v>
      </c>
      <c r="B143" s="107" t="s">
        <v>55</v>
      </c>
      <c r="C143" s="107" t="s">
        <v>129</v>
      </c>
      <c r="D143" s="107" t="s">
        <v>145</v>
      </c>
      <c r="E143" s="107" t="s">
        <v>78</v>
      </c>
      <c r="F143" s="108">
        <f t="shared" si="19"/>
        <v>0</v>
      </c>
      <c r="G143" s="108">
        <f t="shared" si="19"/>
        <v>0</v>
      </c>
      <c r="H143" s="108">
        <f t="shared" si="19"/>
        <v>0</v>
      </c>
    </row>
    <row r="144" spans="1:8" ht="27" hidden="1" customHeight="1" x14ac:dyDescent="0.25">
      <c r="A144" s="113" t="s">
        <v>79</v>
      </c>
      <c r="B144" s="107" t="s">
        <v>55</v>
      </c>
      <c r="C144" s="107" t="s">
        <v>129</v>
      </c>
      <c r="D144" s="107" t="s">
        <v>145</v>
      </c>
      <c r="E144" s="107" t="s">
        <v>80</v>
      </c>
      <c r="F144" s="108"/>
      <c r="G144" s="108"/>
      <c r="H144" s="108"/>
    </row>
    <row r="145" spans="1:8" ht="81" customHeight="1" x14ac:dyDescent="0.25">
      <c r="A145" s="140" t="s">
        <v>143</v>
      </c>
      <c r="B145" s="107" t="s">
        <v>55</v>
      </c>
      <c r="C145" s="107" t="s">
        <v>129</v>
      </c>
      <c r="D145" s="107" t="s">
        <v>144</v>
      </c>
      <c r="E145" s="107" t="s">
        <v>58</v>
      </c>
      <c r="F145" s="108">
        <f>F146</f>
        <v>4.5</v>
      </c>
      <c r="G145" s="108">
        <v>0</v>
      </c>
      <c r="H145" s="108">
        <v>0</v>
      </c>
    </row>
    <row r="146" spans="1:8" ht="27" customHeight="1" x14ac:dyDescent="0.25">
      <c r="A146" s="113" t="s">
        <v>134</v>
      </c>
      <c r="B146" s="107" t="s">
        <v>55</v>
      </c>
      <c r="C146" s="107" t="s">
        <v>129</v>
      </c>
      <c r="D146" s="107" t="s">
        <v>145</v>
      </c>
      <c r="E146" s="107" t="s">
        <v>58</v>
      </c>
      <c r="F146" s="108">
        <f>F147</f>
        <v>4.5</v>
      </c>
      <c r="G146" s="108">
        <v>0</v>
      </c>
      <c r="H146" s="108">
        <v>0</v>
      </c>
    </row>
    <row r="147" spans="1:8" ht="27" customHeight="1" x14ac:dyDescent="0.25">
      <c r="A147" s="113" t="s">
        <v>77</v>
      </c>
      <c r="B147" s="107" t="s">
        <v>55</v>
      </c>
      <c r="C147" s="107" t="s">
        <v>129</v>
      </c>
      <c r="D147" s="107" t="s">
        <v>145</v>
      </c>
      <c r="E147" s="107" t="s">
        <v>78</v>
      </c>
      <c r="F147" s="108">
        <f>F148</f>
        <v>4.5</v>
      </c>
      <c r="G147" s="108">
        <v>0</v>
      </c>
      <c r="H147" s="108">
        <v>0</v>
      </c>
    </row>
    <row r="148" spans="1:8" ht="31.5" customHeight="1" x14ac:dyDescent="0.25">
      <c r="A148" s="113" t="s">
        <v>79</v>
      </c>
      <c r="B148" s="107" t="s">
        <v>55</v>
      </c>
      <c r="C148" s="107" t="s">
        <v>129</v>
      </c>
      <c r="D148" s="107" t="s">
        <v>145</v>
      </c>
      <c r="E148" s="107" t="s">
        <v>80</v>
      </c>
      <c r="F148" s="108">
        <v>4.5</v>
      </c>
      <c r="G148" s="108">
        <v>0</v>
      </c>
      <c r="H148" s="108">
        <v>0</v>
      </c>
    </row>
    <row r="149" spans="1:8" ht="43.5" customHeight="1" x14ac:dyDescent="0.25">
      <c r="A149" s="113" t="s">
        <v>146</v>
      </c>
      <c r="B149" s="107" t="s">
        <v>55</v>
      </c>
      <c r="C149" s="107" t="s">
        <v>129</v>
      </c>
      <c r="D149" s="107" t="s">
        <v>147</v>
      </c>
      <c r="E149" s="107" t="s">
        <v>58</v>
      </c>
      <c r="F149" s="108">
        <f t="shared" ref="F149:H151" si="20">F150</f>
        <v>16.899999999999999</v>
      </c>
      <c r="G149" s="108">
        <f t="shared" si="20"/>
        <v>0</v>
      </c>
      <c r="H149" s="108">
        <f t="shared" si="20"/>
        <v>0</v>
      </c>
    </row>
    <row r="150" spans="1:8" ht="19.5" customHeight="1" x14ac:dyDescent="0.25">
      <c r="A150" s="122" t="s">
        <v>134</v>
      </c>
      <c r="B150" s="107" t="s">
        <v>55</v>
      </c>
      <c r="C150" s="107" t="s">
        <v>129</v>
      </c>
      <c r="D150" s="107" t="s">
        <v>148</v>
      </c>
      <c r="E150" s="107" t="s">
        <v>58</v>
      </c>
      <c r="F150" s="108">
        <f t="shared" si="20"/>
        <v>16.899999999999999</v>
      </c>
      <c r="G150" s="108">
        <f t="shared" si="20"/>
        <v>0</v>
      </c>
      <c r="H150" s="108">
        <f t="shared" si="20"/>
        <v>0</v>
      </c>
    </row>
    <row r="151" spans="1:8" ht="27" customHeight="1" x14ac:dyDescent="0.25">
      <c r="A151" s="113" t="s">
        <v>77</v>
      </c>
      <c r="B151" s="107" t="s">
        <v>55</v>
      </c>
      <c r="C151" s="107" t="s">
        <v>129</v>
      </c>
      <c r="D151" s="107" t="s">
        <v>148</v>
      </c>
      <c r="E151" s="107" t="s">
        <v>78</v>
      </c>
      <c r="F151" s="108">
        <f t="shared" si="20"/>
        <v>16.899999999999999</v>
      </c>
      <c r="G151" s="108">
        <f t="shared" si="20"/>
        <v>0</v>
      </c>
      <c r="H151" s="108">
        <f t="shared" si="20"/>
        <v>0</v>
      </c>
    </row>
    <row r="152" spans="1:8" ht="27" customHeight="1" x14ac:dyDescent="0.25">
      <c r="A152" s="113" t="s">
        <v>79</v>
      </c>
      <c r="B152" s="107" t="s">
        <v>55</v>
      </c>
      <c r="C152" s="107" t="s">
        <v>129</v>
      </c>
      <c r="D152" s="107" t="s">
        <v>148</v>
      </c>
      <c r="E152" s="107" t="s">
        <v>80</v>
      </c>
      <c r="F152" s="108">
        <v>16.899999999999999</v>
      </c>
      <c r="G152" s="108">
        <v>0</v>
      </c>
      <c r="H152" s="108">
        <v>0</v>
      </c>
    </row>
    <row r="153" spans="1:8" ht="56.25" customHeight="1" x14ac:dyDescent="0.25">
      <c r="A153" s="113" t="s">
        <v>149</v>
      </c>
      <c r="B153" s="107" t="s">
        <v>55</v>
      </c>
      <c r="C153" s="107" t="s">
        <v>129</v>
      </c>
      <c r="D153" s="107" t="s">
        <v>150</v>
      </c>
      <c r="E153" s="107" t="s">
        <v>58</v>
      </c>
      <c r="F153" s="108">
        <f t="shared" ref="F153:H155" si="21">F154</f>
        <v>566.79999999999995</v>
      </c>
      <c r="G153" s="108">
        <f t="shared" si="21"/>
        <v>578.20000000000005</v>
      </c>
      <c r="H153" s="108">
        <f t="shared" si="21"/>
        <v>0</v>
      </c>
    </row>
    <row r="154" spans="1:8" ht="17.25" customHeight="1" x14ac:dyDescent="0.25">
      <c r="A154" s="122" t="s">
        <v>134</v>
      </c>
      <c r="B154" s="107" t="s">
        <v>55</v>
      </c>
      <c r="C154" s="107" t="s">
        <v>129</v>
      </c>
      <c r="D154" s="107" t="s">
        <v>151</v>
      </c>
      <c r="E154" s="107" t="s">
        <v>58</v>
      </c>
      <c r="F154" s="108">
        <f t="shared" si="21"/>
        <v>566.79999999999995</v>
      </c>
      <c r="G154" s="108">
        <f t="shared" si="21"/>
        <v>578.20000000000005</v>
      </c>
      <c r="H154" s="108">
        <f t="shared" si="21"/>
        <v>0</v>
      </c>
    </row>
    <row r="155" spans="1:8" ht="27" customHeight="1" x14ac:dyDescent="0.25">
      <c r="A155" s="113" t="s">
        <v>77</v>
      </c>
      <c r="B155" s="107" t="s">
        <v>55</v>
      </c>
      <c r="C155" s="107" t="s">
        <v>129</v>
      </c>
      <c r="D155" s="107" t="s">
        <v>151</v>
      </c>
      <c r="E155" s="107" t="s">
        <v>78</v>
      </c>
      <c r="F155" s="108">
        <f t="shared" si="21"/>
        <v>566.79999999999995</v>
      </c>
      <c r="G155" s="108">
        <f t="shared" si="21"/>
        <v>578.20000000000005</v>
      </c>
      <c r="H155" s="108">
        <f t="shared" si="21"/>
        <v>0</v>
      </c>
    </row>
    <row r="156" spans="1:8" ht="27" customHeight="1" x14ac:dyDescent="0.25">
      <c r="A156" s="113" t="s">
        <v>79</v>
      </c>
      <c r="B156" s="107" t="s">
        <v>55</v>
      </c>
      <c r="C156" s="107" t="s">
        <v>129</v>
      </c>
      <c r="D156" s="107" t="s">
        <v>151</v>
      </c>
      <c r="E156" s="107" t="s">
        <v>80</v>
      </c>
      <c r="F156" s="108">
        <v>566.79999999999995</v>
      </c>
      <c r="G156" s="108">
        <v>578.20000000000005</v>
      </c>
      <c r="H156" s="108">
        <v>0</v>
      </c>
    </row>
    <row r="157" spans="1:8" ht="64.5" x14ac:dyDescent="0.25">
      <c r="A157" s="113" t="s">
        <v>745</v>
      </c>
      <c r="B157" s="107" t="s">
        <v>55</v>
      </c>
      <c r="C157" s="107" t="s">
        <v>129</v>
      </c>
      <c r="D157" s="107" t="s">
        <v>153</v>
      </c>
      <c r="E157" s="107" t="s">
        <v>58</v>
      </c>
      <c r="F157" s="108">
        <f t="shared" ref="F157:H160" si="22">F158</f>
        <v>206</v>
      </c>
      <c r="G157" s="108">
        <f t="shared" si="22"/>
        <v>206</v>
      </c>
      <c r="H157" s="108">
        <f t="shared" si="22"/>
        <v>106</v>
      </c>
    </row>
    <row r="158" spans="1:8" ht="30" customHeight="1" x14ac:dyDescent="0.25">
      <c r="A158" s="113" t="s">
        <v>154</v>
      </c>
      <c r="B158" s="107" t="s">
        <v>55</v>
      </c>
      <c r="C158" s="107" t="s">
        <v>129</v>
      </c>
      <c r="D158" s="107" t="s">
        <v>155</v>
      </c>
      <c r="E158" s="107" t="s">
        <v>58</v>
      </c>
      <c r="F158" s="108">
        <f t="shared" si="22"/>
        <v>206</v>
      </c>
      <c r="G158" s="108">
        <f t="shared" si="22"/>
        <v>206</v>
      </c>
      <c r="H158" s="108">
        <f t="shared" si="22"/>
        <v>106</v>
      </c>
    </row>
    <row r="159" spans="1:8" ht="18" customHeight="1" x14ac:dyDescent="0.25">
      <c r="A159" s="113" t="s">
        <v>134</v>
      </c>
      <c r="B159" s="107" t="s">
        <v>55</v>
      </c>
      <c r="C159" s="107" t="s">
        <v>129</v>
      </c>
      <c r="D159" s="107" t="s">
        <v>156</v>
      </c>
      <c r="E159" s="107" t="s">
        <v>58</v>
      </c>
      <c r="F159" s="108">
        <f t="shared" si="22"/>
        <v>206</v>
      </c>
      <c r="G159" s="108">
        <f t="shared" si="22"/>
        <v>206</v>
      </c>
      <c r="H159" s="108">
        <f t="shared" si="22"/>
        <v>106</v>
      </c>
    </row>
    <row r="160" spans="1:8" ht="26.25" x14ac:dyDescent="0.25">
      <c r="A160" s="113" t="s">
        <v>77</v>
      </c>
      <c r="B160" s="107" t="s">
        <v>55</v>
      </c>
      <c r="C160" s="107" t="s">
        <v>129</v>
      </c>
      <c r="D160" s="107" t="s">
        <v>156</v>
      </c>
      <c r="E160" s="107" t="s">
        <v>78</v>
      </c>
      <c r="F160" s="108">
        <f t="shared" si="22"/>
        <v>206</v>
      </c>
      <c r="G160" s="108">
        <f t="shared" si="22"/>
        <v>206</v>
      </c>
      <c r="H160" s="108">
        <f t="shared" si="22"/>
        <v>106</v>
      </c>
    </row>
    <row r="161" spans="1:8" ht="30.75" customHeight="1" x14ac:dyDescent="0.25">
      <c r="A161" s="113" t="s">
        <v>79</v>
      </c>
      <c r="B161" s="107" t="s">
        <v>55</v>
      </c>
      <c r="C161" s="107" t="s">
        <v>129</v>
      </c>
      <c r="D161" s="107" t="s">
        <v>156</v>
      </c>
      <c r="E161" s="107" t="s">
        <v>80</v>
      </c>
      <c r="F161" s="108">
        <v>206</v>
      </c>
      <c r="G161" s="108">
        <v>206</v>
      </c>
      <c r="H161" s="108">
        <v>106</v>
      </c>
    </row>
    <row r="162" spans="1:8" ht="51" customHeight="1" x14ac:dyDescent="0.25">
      <c r="A162" s="113" t="s">
        <v>637</v>
      </c>
      <c r="B162" s="107" t="s">
        <v>55</v>
      </c>
      <c r="C162" s="107" t="s">
        <v>129</v>
      </c>
      <c r="D162" s="107" t="s">
        <v>638</v>
      </c>
      <c r="E162" s="107" t="s">
        <v>58</v>
      </c>
      <c r="F162" s="108">
        <f>F163</f>
        <v>1098</v>
      </c>
      <c r="G162" s="108">
        <f t="shared" ref="G162:H165" si="23">G163</f>
        <v>0</v>
      </c>
      <c r="H162" s="108">
        <f t="shared" si="23"/>
        <v>0</v>
      </c>
    </row>
    <row r="163" spans="1:8" ht="30.75" customHeight="1" x14ac:dyDescent="0.25">
      <c r="A163" s="113" t="s">
        <v>639</v>
      </c>
      <c r="B163" s="107" t="s">
        <v>55</v>
      </c>
      <c r="C163" s="107" t="s">
        <v>129</v>
      </c>
      <c r="D163" s="107" t="s">
        <v>640</v>
      </c>
      <c r="E163" s="107" t="s">
        <v>58</v>
      </c>
      <c r="F163" s="108">
        <f>F164+F169</f>
        <v>1098</v>
      </c>
      <c r="G163" s="108">
        <f t="shared" si="23"/>
        <v>0</v>
      </c>
      <c r="H163" s="108">
        <f t="shared" si="23"/>
        <v>0</v>
      </c>
    </row>
    <row r="164" spans="1:8" ht="22.5" customHeight="1" x14ac:dyDescent="0.25">
      <c r="A164" s="113" t="s">
        <v>134</v>
      </c>
      <c r="B164" s="107" t="s">
        <v>55</v>
      </c>
      <c r="C164" s="107" t="s">
        <v>129</v>
      </c>
      <c r="D164" s="107" t="s">
        <v>641</v>
      </c>
      <c r="E164" s="107" t="s">
        <v>58</v>
      </c>
      <c r="F164" s="108">
        <f>F165+F167+F172</f>
        <v>1098</v>
      </c>
      <c r="G164" s="108">
        <f t="shared" si="23"/>
        <v>0</v>
      </c>
      <c r="H164" s="108">
        <f t="shared" si="23"/>
        <v>0</v>
      </c>
    </row>
    <row r="165" spans="1:8" ht="30.75" hidden="1" customHeight="1" x14ac:dyDescent="0.25">
      <c r="A165" s="113" t="s">
        <v>77</v>
      </c>
      <c r="B165" s="107" t="s">
        <v>55</v>
      </c>
      <c r="C165" s="107" t="s">
        <v>129</v>
      </c>
      <c r="D165" s="107" t="s">
        <v>641</v>
      </c>
      <c r="E165" s="107" t="s">
        <v>78</v>
      </c>
      <c r="F165" s="108">
        <f>F166</f>
        <v>0</v>
      </c>
      <c r="G165" s="108">
        <f t="shared" si="23"/>
        <v>0</v>
      </c>
      <c r="H165" s="108">
        <f t="shared" si="23"/>
        <v>0</v>
      </c>
    </row>
    <row r="166" spans="1:8" ht="30.75" hidden="1" customHeight="1" x14ac:dyDescent="0.25">
      <c r="A166" s="113" t="s">
        <v>79</v>
      </c>
      <c r="B166" s="107" t="s">
        <v>55</v>
      </c>
      <c r="C166" s="107" t="s">
        <v>129</v>
      </c>
      <c r="D166" s="107" t="s">
        <v>641</v>
      </c>
      <c r="E166" s="107" t="s">
        <v>80</v>
      </c>
      <c r="F166" s="108"/>
      <c r="G166" s="108"/>
      <c r="H166" s="108"/>
    </row>
    <row r="167" spans="1:8" ht="23.25" customHeight="1" x14ac:dyDescent="0.25">
      <c r="A167" s="113" t="s">
        <v>81</v>
      </c>
      <c r="B167" s="107" t="s">
        <v>55</v>
      </c>
      <c r="C167" s="107" t="s">
        <v>129</v>
      </c>
      <c r="D167" s="107" t="s">
        <v>641</v>
      </c>
      <c r="E167" s="107" t="s">
        <v>82</v>
      </c>
      <c r="F167" s="108">
        <f>F168</f>
        <v>2</v>
      </c>
      <c r="G167" s="108">
        <v>0</v>
      </c>
      <c r="H167" s="108">
        <v>0</v>
      </c>
    </row>
    <row r="168" spans="1:8" ht="22.5" customHeight="1" x14ac:dyDescent="0.25">
      <c r="A168" s="113" t="s">
        <v>83</v>
      </c>
      <c r="B168" s="107" t="s">
        <v>55</v>
      </c>
      <c r="C168" s="107" t="s">
        <v>129</v>
      </c>
      <c r="D168" s="107" t="s">
        <v>641</v>
      </c>
      <c r="E168" s="107" t="s">
        <v>84</v>
      </c>
      <c r="F168" s="108">
        <v>2</v>
      </c>
      <c r="G168" s="108">
        <v>0</v>
      </c>
      <c r="H168" s="108">
        <v>0</v>
      </c>
    </row>
    <row r="169" spans="1:8" ht="41.25" hidden="1" customHeight="1" x14ac:dyDescent="0.25">
      <c r="A169" s="113" t="s">
        <v>642</v>
      </c>
      <c r="B169" s="107" t="s">
        <v>55</v>
      </c>
      <c r="C169" s="107" t="s">
        <v>129</v>
      </c>
      <c r="D169" s="107" t="s">
        <v>643</v>
      </c>
      <c r="E169" s="107" t="s">
        <v>58</v>
      </c>
      <c r="F169" s="108">
        <f>F170</f>
        <v>0</v>
      </c>
      <c r="G169" s="108">
        <v>0</v>
      </c>
      <c r="H169" s="108">
        <v>0</v>
      </c>
    </row>
    <row r="170" spans="1:8" ht="27" hidden="1" customHeight="1" x14ac:dyDescent="0.25">
      <c r="A170" s="113" t="s">
        <v>77</v>
      </c>
      <c r="B170" s="107" t="s">
        <v>55</v>
      </c>
      <c r="C170" s="107" t="s">
        <v>129</v>
      </c>
      <c r="D170" s="107" t="s">
        <v>643</v>
      </c>
      <c r="E170" s="107" t="s">
        <v>78</v>
      </c>
      <c r="F170" s="108">
        <f>F171</f>
        <v>0</v>
      </c>
      <c r="G170" s="108">
        <v>0</v>
      </c>
      <c r="H170" s="108">
        <v>0</v>
      </c>
    </row>
    <row r="171" spans="1:8" ht="30.75" hidden="1" customHeight="1" x14ac:dyDescent="0.25">
      <c r="A171" s="113" t="s">
        <v>79</v>
      </c>
      <c r="B171" s="107" t="s">
        <v>55</v>
      </c>
      <c r="C171" s="107" t="s">
        <v>129</v>
      </c>
      <c r="D171" s="107" t="s">
        <v>643</v>
      </c>
      <c r="E171" s="107" t="s">
        <v>80</v>
      </c>
      <c r="F171" s="108"/>
      <c r="G171" s="108"/>
      <c r="H171" s="108"/>
    </row>
    <row r="172" spans="1:8" ht="30.75" customHeight="1" x14ac:dyDescent="0.25">
      <c r="A172" s="113" t="s">
        <v>77</v>
      </c>
      <c r="B172" s="107" t="s">
        <v>55</v>
      </c>
      <c r="C172" s="107" t="s">
        <v>129</v>
      </c>
      <c r="D172" s="107" t="s">
        <v>641</v>
      </c>
      <c r="E172" s="107" t="s">
        <v>78</v>
      </c>
      <c r="F172" s="108">
        <f>F173</f>
        <v>1096</v>
      </c>
      <c r="G172" s="108">
        <v>0</v>
      </c>
      <c r="H172" s="108">
        <v>0</v>
      </c>
    </row>
    <row r="173" spans="1:8" ht="30.75" customHeight="1" x14ac:dyDescent="0.25">
      <c r="A173" s="113" t="s">
        <v>79</v>
      </c>
      <c r="B173" s="107" t="s">
        <v>55</v>
      </c>
      <c r="C173" s="107" t="s">
        <v>129</v>
      </c>
      <c r="D173" s="107" t="s">
        <v>641</v>
      </c>
      <c r="E173" s="107" t="s">
        <v>80</v>
      </c>
      <c r="F173" s="108">
        <v>1096</v>
      </c>
      <c r="G173" s="108">
        <v>0</v>
      </c>
      <c r="H173" s="108">
        <v>0</v>
      </c>
    </row>
    <row r="174" spans="1:8" ht="30.75" hidden="1" customHeight="1" x14ac:dyDescent="0.25">
      <c r="A174" s="113"/>
      <c r="B174" s="107"/>
      <c r="C174" s="107"/>
      <c r="D174" s="107"/>
      <c r="E174" s="107"/>
      <c r="F174" s="108"/>
      <c r="G174" s="108"/>
      <c r="H174" s="108"/>
    </row>
    <row r="175" spans="1:8" s="106" customFormat="1" ht="56.25" customHeight="1" x14ac:dyDescent="0.25">
      <c r="A175" s="113" t="s">
        <v>157</v>
      </c>
      <c r="B175" s="128" t="s">
        <v>55</v>
      </c>
      <c r="C175" s="128" t="s">
        <v>129</v>
      </c>
      <c r="D175" s="128" t="s">
        <v>158</v>
      </c>
      <c r="E175" s="128" t="s">
        <v>58</v>
      </c>
      <c r="F175" s="129">
        <f t="shared" ref="F175:H179" si="24">F176</f>
        <v>87.6</v>
      </c>
      <c r="G175" s="129">
        <f t="shared" si="24"/>
        <v>0</v>
      </c>
      <c r="H175" s="129">
        <f t="shared" si="24"/>
        <v>0</v>
      </c>
    </row>
    <row r="176" spans="1:8" ht="44.25" customHeight="1" x14ac:dyDescent="0.25">
      <c r="A176" s="113" t="s">
        <v>159</v>
      </c>
      <c r="B176" s="107" t="s">
        <v>55</v>
      </c>
      <c r="C176" s="107" t="s">
        <v>129</v>
      </c>
      <c r="D176" s="107" t="s">
        <v>160</v>
      </c>
      <c r="E176" s="107" t="s">
        <v>58</v>
      </c>
      <c r="F176" s="108">
        <f t="shared" si="24"/>
        <v>87.6</v>
      </c>
      <c r="G176" s="108">
        <f t="shared" si="24"/>
        <v>0</v>
      </c>
      <c r="H176" s="108">
        <f t="shared" si="24"/>
        <v>0</v>
      </c>
    </row>
    <row r="177" spans="1:8" ht="43.5" customHeight="1" x14ac:dyDescent="0.25">
      <c r="A177" s="113" t="s">
        <v>161</v>
      </c>
      <c r="B177" s="107" t="s">
        <v>55</v>
      </c>
      <c r="C177" s="107" t="s">
        <v>129</v>
      </c>
      <c r="D177" s="107" t="s">
        <v>162</v>
      </c>
      <c r="E177" s="107" t="s">
        <v>58</v>
      </c>
      <c r="F177" s="108">
        <f t="shared" si="24"/>
        <v>87.6</v>
      </c>
      <c r="G177" s="108">
        <f t="shared" si="24"/>
        <v>0</v>
      </c>
      <c r="H177" s="108">
        <f t="shared" si="24"/>
        <v>0</v>
      </c>
    </row>
    <row r="178" spans="1:8" ht="18.75" customHeight="1" x14ac:dyDescent="0.25">
      <c r="A178" s="113" t="s">
        <v>134</v>
      </c>
      <c r="B178" s="107" t="s">
        <v>55</v>
      </c>
      <c r="C178" s="107" t="s">
        <v>129</v>
      </c>
      <c r="D178" s="107" t="s">
        <v>163</v>
      </c>
      <c r="E178" s="107" t="s">
        <v>58</v>
      </c>
      <c r="F178" s="108">
        <f t="shared" si="24"/>
        <v>87.6</v>
      </c>
      <c r="G178" s="108">
        <f t="shared" si="24"/>
        <v>0</v>
      </c>
      <c r="H178" s="108">
        <f t="shared" si="24"/>
        <v>0</v>
      </c>
    </row>
    <row r="179" spans="1:8" ht="26.25" customHeight="1" x14ac:dyDescent="0.25">
      <c r="A179" s="113" t="s">
        <v>77</v>
      </c>
      <c r="B179" s="107" t="s">
        <v>55</v>
      </c>
      <c r="C179" s="107" t="s">
        <v>129</v>
      </c>
      <c r="D179" s="107" t="s">
        <v>163</v>
      </c>
      <c r="E179" s="107" t="s">
        <v>78</v>
      </c>
      <c r="F179" s="108">
        <f t="shared" si="24"/>
        <v>87.6</v>
      </c>
      <c r="G179" s="108">
        <f t="shared" si="24"/>
        <v>0</v>
      </c>
      <c r="H179" s="108">
        <f t="shared" si="24"/>
        <v>0</v>
      </c>
    </row>
    <row r="180" spans="1:8" ht="31.5" customHeight="1" x14ac:dyDescent="0.25">
      <c r="A180" s="113" t="s">
        <v>79</v>
      </c>
      <c r="B180" s="107" t="s">
        <v>55</v>
      </c>
      <c r="C180" s="107" t="s">
        <v>129</v>
      </c>
      <c r="D180" s="107" t="s">
        <v>163</v>
      </c>
      <c r="E180" s="107" t="s">
        <v>80</v>
      </c>
      <c r="F180" s="108">
        <v>87.6</v>
      </c>
      <c r="G180" s="108">
        <v>0</v>
      </c>
      <c r="H180" s="108">
        <v>0</v>
      </c>
    </row>
    <row r="181" spans="1:8" ht="28.5" customHeight="1" x14ac:dyDescent="0.25">
      <c r="A181" s="113" t="s">
        <v>750</v>
      </c>
      <c r="B181" s="107" t="s">
        <v>55</v>
      </c>
      <c r="C181" s="107" t="s">
        <v>129</v>
      </c>
      <c r="D181" s="107" t="s">
        <v>164</v>
      </c>
      <c r="E181" s="107" t="s">
        <v>58</v>
      </c>
      <c r="F181" s="108">
        <f>F182+F193+F189</f>
        <v>958.90000000000009</v>
      </c>
      <c r="G181" s="108">
        <f t="shared" ref="G181:H181" si="25">G182+G193+G189</f>
        <v>1098.9000000000001</v>
      </c>
      <c r="H181" s="108">
        <f t="shared" si="25"/>
        <v>0</v>
      </c>
    </row>
    <row r="182" spans="1:8" ht="39" hidden="1" x14ac:dyDescent="0.25">
      <c r="A182" s="113" t="s">
        <v>165</v>
      </c>
      <c r="B182" s="107" t="s">
        <v>55</v>
      </c>
      <c r="C182" s="107" t="s">
        <v>129</v>
      </c>
      <c r="D182" s="107" t="s">
        <v>166</v>
      </c>
      <c r="E182" s="107" t="s">
        <v>58</v>
      </c>
      <c r="F182" s="108">
        <f t="shared" ref="F182:H184" si="26">F183</f>
        <v>0</v>
      </c>
      <c r="G182" s="108">
        <f t="shared" si="26"/>
        <v>0</v>
      </c>
      <c r="H182" s="108">
        <f t="shared" si="26"/>
        <v>0</v>
      </c>
    </row>
    <row r="183" spans="1:8" ht="15" hidden="1" x14ac:dyDescent="0.25">
      <c r="A183" s="113" t="s">
        <v>134</v>
      </c>
      <c r="B183" s="107" t="s">
        <v>55</v>
      </c>
      <c r="C183" s="107" t="s">
        <v>129</v>
      </c>
      <c r="D183" s="107" t="s">
        <v>167</v>
      </c>
      <c r="E183" s="107" t="s">
        <v>58</v>
      </c>
      <c r="F183" s="108">
        <f t="shared" si="26"/>
        <v>0</v>
      </c>
      <c r="G183" s="108">
        <f t="shared" si="26"/>
        <v>0</v>
      </c>
      <c r="H183" s="108">
        <f t="shared" si="26"/>
        <v>0</v>
      </c>
    </row>
    <row r="184" spans="1:8" ht="26.25" hidden="1" x14ac:dyDescent="0.25">
      <c r="A184" s="113" t="s">
        <v>77</v>
      </c>
      <c r="B184" s="107" t="s">
        <v>55</v>
      </c>
      <c r="C184" s="107" t="s">
        <v>129</v>
      </c>
      <c r="D184" s="107" t="s">
        <v>167</v>
      </c>
      <c r="E184" s="107" t="s">
        <v>78</v>
      </c>
      <c r="F184" s="108">
        <f t="shared" si="26"/>
        <v>0</v>
      </c>
      <c r="G184" s="108">
        <f t="shared" si="26"/>
        <v>0</v>
      </c>
      <c r="H184" s="108">
        <f t="shared" si="26"/>
        <v>0</v>
      </c>
    </row>
    <row r="185" spans="1:8" ht="39" hidden="1" x14ac:dyDescent="0.25">
      <c r="A185" s="113" t="s">
        <v>79</v>
      </c>
      <c r="B185" s="107" t="s">
        <v>55</v>
      </c>
      <c r="C185" s="107" t="s">
        <v>129</v>
      </c>
      <c r="D185" s="107" t="s">
        <v>167</v>
      </c>
      <c r="E185" s="107" t="s">
        <v>80</v>
      </c>
      <c r="F185" s="108">
        <v>0</v>
      </c>
      <c r="G185" s="108">
        <v>0</v>
      </c>
      <c r="H185" s="108">
        <v>0</v>
      </c>
    </row>
    <row r="186" spans="1:8" ht="15" hidden="1" x14ac:dyDescent="0.25">
      <c r="A186" s="113" t="s">
        <v>120</v>
      </c>
      <c r="B186" s="107" t="s">
        <v>55</v>
      </c>
      <c r="C186" s="107" t="s">
        <v>129</v>
      </c>
      <c r="D186" s="107" t="s">
        <v>168</v>
      </c>
      <c r="E186" s="107" t="s">
        <v>58</v>
      </c>
      <c r="F186" s="108">
        <f t="shared" ref="F186:H187" si="27">F187</f>
        <v>0</v>
      </c>
      <c r="G186" s="108">
        <f t="shared" si="27"/>
        <v>0</v>
      </c>
      <c r="H186" s="108">
        <f t="shared" si="27"/>
        <v>0</v>
      </c>
    </row>
    <row r="187" spans="1:8" ht="15" hidden="1" x14ac:dyDescent="0.25">
      <c r="A187" s="113" t="s">
        <v>169</v>
      </c>
      <c r="B187" s="107" t="s">
        <v>55</v>
      </c>
      <c r="C187" s="107" t="s">
        <v>129</v>
      </c>
      <c r="D187" s="107" t="s">
        <v>170</v>
      </c>
      <c r="E187" s="107" t="s">
        <v>58</v>
      </c>
      <c r="F187" s="108">
        <f t="shared" si="27"/>
        <v>0</v>
      </c>
      <c r="G187" s="108">
        <f t="shared" si="27"/>
        <v>0</v>
      </c>
      <c r="H187" s="108">
        <f t="shared" si="27"/>
        <v>0</v>
      </c>
    </row>
    <row r="188" spans="1:8" ht="15" hidden="1" x14ac:dyDescent="0.25">
      <c r="A188" s="113" t="s">
        <v>171</v>
      </c>
      <c r="B188" s="107" t="s">
        <v>55</v>
      </c>
      <c r="C188" s="107" t="s">
        <v>129</v>
      </c>
      <c r="D188" s="107" t="s">
        <v>170</v>
      </c>
      <c r="E188" s="107" t="s">
        <v>172</v>
      </c>
      <c r="F188" s="108">
        <v>0</v>
      </c>
      <c r="G188" s="108">
        <v>0</v>
      </c>
      <c r="H188" s="108">
        <v>0</v>
      </c>
    </row>
    <row r="189" spans="1:8" ht="39" x14ac:dyDescent="0.25">
      <c r="A189" s="113" t="s">
        <v>165</v>
      </c>
      <c r="B189" s="107" t="s">
        <v>55</v>
      </c>
      <c r="C189" s="107" t="s">
        <v>129</v>
      </c>
      <c r="D189" s="107" t="s">
        <v>166</v>
      </c>
      <c r="E189" s="107" t="s">
        <v>58</v>
      </c>
      <c r="F189" s="108">
        <f>F190</f>
        <v>360</v>
      </c>
      <c r="G189" s="108">
        <f t="shared" ref="G189:H191" si="28">G190</f>
        <v>0</v>
      </c>
      <c r="H189" s="108">
        <f t="shared" si="28"/>
        <v>0</v>
      </c>
    </row>
    <row r="190" spans="1:8" ht="15" x14ac:dyDescent="0.25">
      <c r="A190" s="113" t="s">
        <v>134</v>
      </c>
      <c r="B190" s="107" t="s">
        <v>55</v>
      </c>
      <c r="C190" s="107" t="s">
        <v>129</v>
      </c>
      <c r="D190" s="107" t="s">
        <v>167</v>
      </c>
      <c r="E190" s="107" t="s">
        <v>58</v>
      </c>
      <c r="F190" s="108">
        <f>F191</f>
        <v>360</v>
      </c>
      <c r="G190" s="108">
        <f t="shared" si="28"/>
        <v>0</v>
      </c>
      <c r="H190" s="108">
        <f t="shared" si="28"/>
        <v>0</v>
      </c>
    </row>
    <row r="191" spans="1:8" ht="26.25" x14ac:dyDescent="0.25">
      <c r="A191" s="113" t="s">
        <v>77</v>
      </c>
      <c r="B191" s="107" t="s">
        <v>55</v>
      </c>
      <c r="C191" s="107" t="s">
        <v>129</v>
      </c>
      <c r="D191" s="107" t="s">
        <v>167</v>
      </c>
      <c r="E191" s="107" t="s">
        <v>78</v>
      </c>
      <c r="F191" s="108">
        <f>F192</f>
        <v>360</v>
      </c>
      <c r="G191" s="108">
        <f t="shared" si="28"/>
        <v>0</v>
      </c>
      <c r="H191" s="108">
        <f t="shared" si="28"/>
        <v>0</v>
      </c>
    </row>
    <row r="192" spans="1:8" ht="39" x14ac:dyDescent="0.25">
      <c r="A192" s="113" t="s">
        <v>79</v>
      </c>
      <c r="B192" s="107" t="s">
        <v>55</v>
      </c>
      <c r="C192" s="107" t="s">
        <v>129</v>
      </c>
      <c r="D192" s="107" t="s">
        <v>167</v>
      </c>
      <c r="E192" s="107" t="s">
        <v>80</v>
      </c>
      <c r="F192" s="108">
        <v>360</v>
      </c>
      <c r="G192" s="108">
        <v>0</v>
      </c>
      <c r="H192" s="108">
        <v>0</v>
      </c>
    </row>
    <row r="193" spans="1:8" ht="31.5" customHeight="1" x14ac:dyDescent="0.25">
      <c r="A193" s="113" t="s">
        <v>173</v>
      </c>
      <c r="B193" s="107" t="s">
        <v>55</v>
      </c>
      <c r="C193" s="107" t="s">
        <v>129</v>
      </c>
      <c r="D193" s="107" t="s">
        <v>174</v>
      </c>
      <c r="E193" s="107" t="s">
        <v>58</v>
      </c>
      <c r="F193" s="108">
        <f t="shared" ref="F193:H195" si="29">F194</f>
        <v>598.90000000000009</v>
      </c>
      <c r="G193" s="108">
        <f t="shared" si="29"/>
        <v>1098.9000000000001</v>
      </c>
      <c r="H193" s="108">
        <f t="shared" si="29"/>
        <v>0</v>
      </c>
    </row>
    <row r="194" spans="1:8" ht="18.75" customHeight="1" x14ac:dyDescent="0.25">
      <c r="A194" s="113" t="s">
        <v>134</v>
      </c>
      <c r="B194" s="107" t="s">
        <v>55</v>
      </c>
      <c r="C194" s="107" t="s">
        <v>129</v>
      </c>
      <c r="D194" s="107" t="s">
        <v>175</v>
      </c>
      <c r="E194" s="107" t="s">
        <v>58</v>
      </c>
      <c r="F194" s="108">
        <f t="shared" si="29"/>
        <v>598.90000000000009</v>
      </c>
      <c r="G194" s="108">
        <f t="shared" si="29"/>
        <v>1098.9000000000001</v>
      </c>
      <c r="H194" s="108">
        <f t="shared" si="29"/>
        <v>0</v>
      </c>
    </row>
    <row r="195" spans="1:8" ht="26.25" x14ac:dyDescent="0.25">
      <c r="A195" s="113" t="s">
        <v>77</v>
      </c>
      <c r="B195" s="107" t="s">
        <v>55</v>
      </c>
      <c r="C195" s="107" t="s">
        <v>129</v>
      </c>
      <c r="D195" s="107" t="s">
        <v>175</v>
      </c>
      <c r="E195" s="107" t="s">
        <v>78</v>
      </c>
      <c r="F195" s="108">
        <f t="shared" si="29"/>
        <v>598.90000000000009</v>
      </c>
      <c r="G195" s="108">
        <f t="shared" si="29"/>
        <v>1098.9000000000001</v>
      </c>
      <c r="H195" s="108">
        <f t="shared" si="29"/>
        <v>0</v>
      </c>
    </row>
    <row r="196" spans="1:8" ht="29.25" customHeight="1" x14ac:dyDescent="0.25">
      <c r="A196" s="113" t="s">
        <v>79</v>
      </c>
      <c r="B196" s="107" t="s">
        <v>55</v>
      </c>
      <c r="C196" s="107" t="s">
        <v>129</v>
      </c>
      <c r="D196" s="107" t="s">
        <v>175</v>
      </c>
      <c r="E196" s="107" t="s">
        <v>80</v>
      </c>
      <c r="F196" s="108">
        <f>1098.9-500</f>
        <v>598.90000000000009</v>
      </c>
      <c r="G196" s="108">
        <v>1098.9000000000001</v>
      </c>
      <c r="H196" s="108">
        <v>0</v>
      </c>
    </row>
    <row r="197" spans="1:8" ht="51.75" hidden="1" x14ac:dyDescent="0.25">
      <c r="A197" s="113" t="s">
        <v>176</v>
      </c>
      <c r="B197" s="107" t="s">
        <v>55</v>
      </c>
      <c r="C197" s="107" t="s">
        <v>129</v>
      </c>
      <c r="D197" s="107" t="s">
        <v>177</v>
      </c>
      <c r="E197" s="107" t="s">
        <v>58</v>
      </c>
      <c r="F197" s="108">
        <f t="shared" ref="F197:H199" si="30">F198</f>
        <v>0</v>
      </c>
      <c r="G197" s="108">
        <f t="shared" si="30"/>
        <v>0</v>
      </c>
      <c r="H197" s="108">
        <f t="shared" si="30"/>
        <v>0</v>
      </c>
    </row>
    <row r="198" spans="1:8" ht="15" hidden="1" x14ac:dyDescent="0.25">
      <c r="A198" s="113" t="s">
        <v>134</v>
      </c>
      <c r="B198" s="107" t="s">
        <v>55</v>
      </c>
      <c r="C198" s="107" t="s">
        <v>129</v>
      </c>
      <c r="D198" s="107" t="s">
        <v>178</v>
      </c>
      <c r="E198" s="107" t="s">
        <v>58</v>
      </c>
      <c r="F198" s="108">
        <f t="shared" si="30"/>
        <v>0</v>
      </c>
      <c r="G198" s="108">
        <f t="shared" si="30"/>
        <v>0</v>
      </c>
      <c r="H198" s="108">
        <f t="shared" si="30"/>
        <v>0</v>
      </c>
    </row>
    <row r="199" spans="1:8" ht="39" hidden="1" x14ac:dyDescent="0.25">
      <c r="A199" s="113" t="s">
        <v>179</v>
      </c>
      <c r="B199" s="107" t="s">
        <v>55</v>
      </c>
      <c r="C199" s="107" t="s">
        <v>129</v>
      </c>
      <c r="D199" s="107" t="s">
        <v>178</v>
      </c>
      <c r="E199" s="107" t="s">
        <v>180</v>
      </c>
      <c r="F199" s="108">
        <f t="shared" si="30"/>
        <v>0</v>
      </c>
      <c r="G199" s="108">
        <f t="shared" si="30"/>
        <v>0</v>
      </c>
      <c r="H199" s="108">
        <f t="shared" si="30"/>
        <v>0</v>
      </c>
    </row>
    <row r="200" spans="1:8" ht="15" hidden="1" x14ac:dyDescent="0.25">
      <c r="A200" s="113" t="s">
        <v>181</v>
      </c>
      <c r="B200" s="107" t="s">
        <v>55</v>
      </c>
      <c r="C200" s="107" t="s">
        <v>129</v>
      </c>
      <c r="D200" s="107" t="s">
        <v>178</v>
      </c>
      <c r="E200" s="107" t="s">
        <v>182</v>
      </c>
      <c r="F200" s="108">
        <v>0</v>
      </c>
      <c r="G200" s="108">
        <v>0</v>
      </c>
      <c r="H200" s="108">
        <v>0</v>
      </c>
    </row>
    <row r="201" spans="1:8" ht="26.25" hidden="1" x14ac:dyDescent="0.25">
      <c r="A201" s="113" t="s">
        <v>183</v>
      </c>
      <c r="B201" s="107" t="s">
        <v>55</v>
      </c>
      <c r="C201" s="107" t="s">
        <v>129</v>
      </c>
      <c r="D201" s="107" t="s">
        <v>184</v>
      </c>
      <c r="E201" s="107" t="s">
        <v>58</v>
      </c>
      <c r="F201" s="108">
        <f t="shared" ref="F201:H203" si="31">F202</f>
        <v>0</v>
      </c>
      <c r="G201" s="108">
        <f t="shared" si="31"/>
        <v>0</v>
      </c>
      <c r="H201" s="108">
        <f t="shared" si="31"/>
        <v>0</v>
      </c>
    </row>
    <row r="202" spans="1:8" ht="15" hidden="1" x14ac:dyDescent="0.25">
      <c r="A202" s="113" t="s">
        <v>134</v>
      </c>
      <c r="B202" s="107" t="s">
        <v>55</v>
      </c>
      <c r="C202" s="107" t="s">
        <v>129</v>
      </c>
      <c r="D202" s="107" t="s">
        <v>185</v>
      </c>
      <c r="E202" s="107" t="s">
        <v>58</v>
      </c>
      <c r="F202" s="108">
        <f t="shared" si="31"/>
        <v>0</v>
      </c>
      <c r="G202" s="108">
        <f t="shared" si="31"/>
        <v>0</v>
      </c>
      <c r="H202" s="108">
        <f t="shared" si="31"/>
        <v>0</v>
      </c>
    </row>
    <row r="203" spans="1:8" ht="26.25" hidden="1" x14ac:dyDescent="0.25">
      <c r="A203" s="113" t="s">
        <v>77</v>
      </c>
      <c r="B203" s="107" t="s">
        <v>55</v>
      </c>
      <c r="C203" s="107" t="s">
        <v>129</v>
      </c>
      <c r="D203" s="107" t="s">
        <v>185</v>
      </c>
      <c r="E203" s="107" t="s">
        <v>78</v>
      </c>
      <c r="F203" s="108">
        <f t="shared" si="31"/>
        <v>0</v>
      </c>
      <c r="G203" s="108">
        <f t="shared" si="31"/>
        <v>0</v>
      </c>
      <c r="H203" s="108">
        <f t="shared" si="31"/>
        <v>0</v>
      </c>
    </row>
    <row r="204" spans="1:8" ht="39" hidden="1" x14ac:dyDescent="0.25">
      <c r="A204" s="113" t="s">
        <v>79</v>
      </c>
      <c r="B204" s="107" t="s">
        <v>55</v>
      </c>
      <c r="C204" s="107" t="s">
        <v>129</v>
      </c>
      <c r="D204" s="107" t="s">
        <v>185</v>
      </c>
      <c r="E204" s="107" t="s">
        <v>80</v>
      </c>
      <c r="F204" s="108"/>
      <c r="G204" s="108"/>
      <c r="H204" s="108"/>
    </row>
    <row r="205" spans="1:8" ht="39" x14ac:dyDescent="0.25">
      <c r="A205" s="113" t="s">
        <v>744</v>
      </c>
      <c r="B205" s="107" t="s">
        <v>55</v>
      </c>
      <c r="C205" s="107" t="s">
        <v>129</v>
      </c>
      <c r="D205" s="107" t="s">
        <v>742</v>
      </c>
      <c r="E205" s="107" t="s">
        <v>58</v>
      </c>
      <c r="F205" s="108">
        <f t="shared" ref="F205:H207" si="32">F206</f>
        <v>0</v>
      </c>
      <c r="G205" s="108">
        <f t="shared" si="32"/>
        <v>0</v>
      </c>
      <c r="H205" s="108">
        <f>H206</f>
        <v>30</v>
      </c>
    </row>
    <row r="206" spans="1:8" ht="15" x14ac:dyDescent="0.25">
      <c r="A206" s="113" t="s">
        <v>134</v>
      </c>
      <c r="B206" s="107" t="s">
        <v>55</v>
      </c>
      <c r="C206" s="107" t="s">
        <v>129</v>
      </c>
      <c r="D206" s="107" t="s">
        <v>743</v>
      </c>
      <c r="E206" s="107" t="s">
        <v>58</v>
      </c>
      <c r="F206" s="108">
        <f t="shared" si="32"/>
        <v>0</v>
      </c>
      <c r="G206" s="108">
        <f t="shared" si="32"/>
        <v>0</v>
      </c>
      <c r="H206" s="108">
        <f t="shared" si="32"/>
        <v>30</v>
      </c>
    </row>
    <row r="207" spans="1:8" ht="15" x14ac:dyDescent="0.25">
      <c r="A207" s="113" t="s">
        <v>81</v>
      </c>
      <c r="B207" s="107" t="s">
        <v>55</v>
      </c>
      <c r="C207" s="107" t="s">
        <v>129</v>
      </c>
      <c r="D207" s="107" t="s">
        <v>743</v>
      </c>
      <c r="E207" s="107" t="s">
        <v>82</v>
      </c>
      <c r="F207" s="108">
        <f t="shared" si="32"/>
        <v>0</v>
      </c>
      <c r="G207" s="108">
        <f t="shared" si="32"/>
        <v>0</v>
      </c>
      <c r="H207" s="108">
        <f t="shared" si="32"/>
        <v>30</v>
      </c>
    </row>
    <row r="208" spans="1:8" ht="15" x14ac:dyDescent="0.25">
      <c r="A208" s="113" t="s">
        <v>83</v>
      </c>
      <c r="B208" s="107" t="s">
        <v>55</v>
      </c>
      <c r="C208" s="107" t="s">
        <v>129</v>
      </c>
      <c r="D208" s="107" t="s">
        <v>743</v>
      </c>
      <c r="E208" s="107" t="s">
        <v>84</v>
      </c>
      <c r="F208" s="108">
        <v>0</v>
      </c>
      <c r="G208" s="108">
        <v>0</v>
      </c>
      <c r="H208" s="108">
        <v>30</v>
      </c>
    </row>
    <row r="209" spans="1:8" ht="51.75" x14ac:dyDescent="0.25">
      <c r="A209" s="113" t="s">
        <v>749</v>
      </c>
      <c r="B209" s="107" t="s">
        <v>55</v>
      </c>
      <c r="C209" s="107" t="s">
        <v>129</v>
      </c>
      <c r="D209" s="107" t="s">
        <v>746</v>
      </c>
      <c r="E209" s="107" t="s">
        <v>58</v>
      </c>
      <c r="F209" s="108">
        <f t="shared" ref="F209:H211" si="33">F210</f>
        <v>0</v>
      </c>
      <c r="G209" s="108">
        <f t="shared" si="33"/>
        <v>87.6</v>
      </c>
      <c r="H209" s="108">
        <f t="shared" si="33"/>
        <v>87.6</v>
      </c>
    </row>
    <row r="210" spans="1:8" ht="15" x14ac:dyDescent="0.25">
      <c r="A210" s="113" t="s">
        <v>134</v>
      </c>
      <c r="B210" s="107" t="s">
        <v>55</v>
      </c>
      <c r="C210" s="107" t="s">
        <v>129</v>
      </c>
      <c r="D210" s="107" t="s">
        <v>747</v>
      </c>
      <c r="E210" s="107" t="s">
        <v>58</v>
      </c>
      <c r="F210" s="108">
        <f t="shared" si="33"/>
        <v>0</v>
      </c>
      <c r="G210" s="108">
        <f t="shared" si="33"/>
        <v>87.6</v>
      </c>
      <c r="H210" s="108">
        <f t="shared" si="33"/>
        <v>87.6</v>
      </c>
    </row>
    <row r="211" spans="1:8" ht="26.25" x14ac:dyDescent="0.25">
      <c r="A211" s="113" t="s">
        <v>77</v>
      </c>
      <c r="B211" s="107" t="s">
        <v>55</v>
      </c>
      <c r="C211" s="107" t="s">
        <v>129</v>
      </c>
      <c r="D211" s="107" t="s">
        <v>747</v>
      </c>
      <c r="E211" s="107" t="s">
        <v>78</v>
      </c>
      <c r="F211" s="108">
        <f t="shared" si="33"/>
        <v>0</v>
      </c>
      <c r="G211" s="108">
        <f t="shared" si="33"/>
        <v>87.6</v>
      </c>
      <c r="H211" s="108">
        <f t="shared" si="33"/>
        <v>87.6</v>
      </c>
    </row>
    <row r="212" spans="1:8" ht="27.75" customHeight="1" x14ac:dyDescent="0.25">
      <c r="A212" s="113" t="s">
        <v>79</v>
      </c>
      <c r="B212" s="107" t="s">
        <v>55</v>
      </c>
      <c r="C212" s="107" t="s">
        <v>129</v>
      </c>
      <c r="D212" s="107" t="s">
        <v>747</v>
      </c>
      <c r="E212" s="107" t="s">
        <v>80</v>
      </c>
      <c r="F212" s="108">
        <v>0</v>
      </c>
      <c r="G212" s="108">
        <v>87.6</v>
      </c>
      <c r="H212" s="108">
        <v>87.6</v>
      </c>
    </row>
    <row r="213" spans="1:8" ht="39" x14ac:dyDescent="0.25">
      <c r="A213" s="113" t="s">
        <v>186</v>
      </c>
      <c r="B213" s="107" t="s">
        <v>55</v>
      </c>
      <c r="C213" s="107" t="s">
        <v>129</v>
      </c>
      <c r="D213" s="107" t="s">
        <v>187</v>
      </c>
      <c r="E213" s="107" t="s">
        <v>58</v>
      </c>
      <c r="F213" s="108">
        <f>F214+F217+F220+F226+F223</f>
        <v>5639.3</v>
      </c>
      <c r="G213" s="108">
        <f t="shared" ref="G213:H213" si="34">G214+G217+G220+G226</f>
        <v>4564.8</v>
      </c>
      <c r="H213" s="108">
        <f t="shared" si="34"/>
        <v>3373</v>
      </c>
    </row>
    <row r="214" spans="1:8" ht="54" customHeight="1" x14ac:dyDescent="0.25">
      <c r="A214" s="113" t="s">
        <v>188</v>
      </c>
      <c r="B214" s="107" t="s">
        <v>55</v>
      </c>
      <c r="C214" s="107" t="s">
        <v>129</v>
      </c>
      <c r="D214" s="107" t="s">
        <v>189</v>
      </c>
      <c r="E214" s="107" t="s">
        <v>58</v>
      </c>
      <c r="F214" s="108">
        <f t="shared" ref="F214:H215" si="35">F215</f>
        <v>352.7</v>
      </c>
      <c r="G214" s="108">
        <f t="shared" si="35"/>
        <v>496</v>
      </c>
      <c r="H214" s="108">
        <f t="shared" si="35"/>
        <v>300</v>
      </c>
    </row>
    <row r="215" spans="1:8" ht="15" x14ac:dyDescent="0.25">
      <c r="A215" s="113" t="s">
        <v>81</v>
      </c>
      <c r="B215" s="107" t="s">
        <v>55</v>
      </c>
      <c r="C215" s="107" t="s">
        <v>129</v>
      </c>
      <c r="D215" s="107" t="s">
        <v>189</v>
      </c>
      <c r="E215" s="107" t="s">
        <v>82</v>
      </c>
      <c r="F215" s="108">
        <f t="shared" si="35"/>
        <v>352.7</v>
      </c>
      <c r="G215" s="108">
        <f t="shared" si="35"/>
        <v>496</v>
      </c>
      <c r="H215" s="108">
        <f t="shared" si="35"/>
        <v>300</v>
      </c>
    </row>
    <row r="216" spans="1:8" ht="15" x14ac:dyDescent="0.25">
      <c r="A216" s="113" t="s">
        <v>83</v>
      </c>
      <c r="B216" s="107" t="s">
        <v>55</v>
      </c>
      <c r="C216" s="107" t="s">
        <v>129</v>
      </c>
      <c r="D216" s="107" t="s">
        <v>189</v>
      </c>
      <c r="E216" s="107" t="s">
        <v>84</v>
      </c>
      <c r="F216" s="108">
        <f>357.2-4.5</f>
        <v>352.7</v>
      </c>
      <c r="G216" s="108">
        <v>496</v>
      </c>
      <c r="H216" s="108">
        <v>300</v>
      </c>
    </row>
    <row r="217" spans="1:8" ht="33" customHeight="1" x14ac:dyDescent="0.25">
      <c r="A217" s="113" t="s">
        <v>190</v>
      </c>
      <c r="B217" s="107" t="s">
        <v>55</v>
      </c>
      <c r="C217" s="107" t="s">
        <v>129</v>
      </c>
      <c r="D217" s="107" t="s">
        <v>191</v>
      </c>
      <c r="E217" s="107" t="s">
        <v>58</v>
      </c>
      <c r="F217" s="108">
        <f>F218+F229</f>
        <v>5071.3</v>
      </c>
      <c r="G217" s="108">
        <f>G218+G229</f>
        <v>4068.8</v>
      </c>
      <c r="H217" s="108">
        <f>H218+H229</f>
        <v>3073</v>
      </c>
    </row>
    <row r="218" spans="1:8" ht="70.5" customHeight="1" x14ac:dyDescent="0.25">
      <c r="A218" s="113" t="s">
        <v>67</v>
      </c>
      <c r="B218" s="107" t="s">
        <v>55</v>
      </c>
      <c r="C218" s="107" t="s">
        <v>129</v>
      </c>
      <c r="D218" s="107" t="s">
        <v>191</v>
      </c>
      <c r="E218" s="107" t="s">
        <v>68</v>
      </c>
      <c r="F218" s="108">
        <f>F219</f>
        <v>2545.4</v>
      </c>
      <c r="G218" s="108">
        <f>G219</f>
        <v>2600</v>
      </c>
      <c r="H218" s="108">
        <f>H219</f>
        <v>2600</v>
      </c>
    </row>
    <row r="219" spans="1:8" ht="18" customHeight="1" x14ac:dyDescent="0.25">
      <c r="A219" s="113" t="s">
        <v>192</v>
      </c>
      <c r="B219" s="107" t="s">
        <v>55</v>
      </c>
      <c r="C219" s="107" t="s">
        <v>129</v>
      </c>
      <c r="D219" s="107" t="s">
        <v>191</v>
      </c>
      <c r="E219" s="107" t="s">
        <v>193</v>
      </c>
      <c r="F219" s="108">
        <v>2545.4</v>
      </c>
      <c r="G219" s="108">
        <v>2600</v>
      </c>
      <c r="H219" s="108">
        <v>2600</v>
      </c>
    </row>
    <row r="220" spans="1:8" ht="36" customHeight="1" x14ac:dyDescent="0.25">
      <c r="A220" s="113" t="s">
        <v>644</v>
      </c>
      <c r="B220" s="107" t="s">
        <v>55</v>
      </c>
      <c r="C220" s="107" t="s">
        <v>129</v>
      </c>
      <c r="D220" s="107" t="s">
        <v>645</v>
      </c>
      <c r="E220" s="107" t="s">
        <v>58</v>
      </c>
      <c r="F220" s="108">
        <f>F221</f>
        <v>204.5</v>
      </c>
      <c r="G220" s="108">
        <f t="shared" ref="G220:H221" si="36">G221</f>
        <v>0</v>
      </c>
      <c r="H220" s="108">
        <f t="shared" si="36"/>
        <v>0</v>
      </c>
    </row>
    <row r="221" spans="1:8" ht="66" customHeight="1" x14ac:dyDescent="0.25">
      <c r="A221" s="113" t="s">
        <v>67</v>
      </c>
      <c r="B221" s="107" t="s">
        <v>55</v>
      </c>
      <c r="C221" s="107" t="s">
        <v>129</v>
      </c>
      <c r="D221" s="107" t="s">
        <v>645</v>
      </c>
      <c r="E221" s="107" t="s">
        <v>68</v>
      </c>
      <c r="F221" s="108">
        <f>F222</f>
        <v>204.5</v>
      </c>
      <c r="G221" s="108">
        <f t="shared" si="36"/>
        <v>0</v>
      </c>
      <c r="H221" s="108">
        <f t="shared" si="36"/>
        <v>0</v>
      </c>
    </row>
    <row r="222" spans="1:8" ht="18" customHeight="1" x14ac:dyDescent="0.25">
      <c r="A222" s="113" t="s">
        <v>192</v>
      </c>
      <c r="B222" s="107" t="s">
        <v>55</v>
      </c>
      <c r="C222" s="107" t="s">
        <v>129</v>
      </c>
      <c r="D222" s="107" t="s">
        <v>645</v>
      </c>
      <c r="E222" s="107" t="s">
        <v>193</v>
      </c>
      <c r="F222" s="108">
        <v>204.5</v>
      </c>
      <c r="G222" s="108">
        <v>0</v>
      </c>
      <c r="H222" s="108">
        <v>0</v>
      </c>
    </row>
    <row r="223" spans="1:8" ht="43.5" hidden="1" customHeight="1" x14ac:dyDescent="0.25">
      <c r="A223" s="113" t="s">
        <v>642</v>
      </c>
      <c r="B223" s="107" t="s">
        <v>55</v>
      </c>
      <c r="C223" s="107" t="s">
        <v>129</v>
      </c>
      <c r="D223" s="107" t="s">
        <v>646</v>
      </c>
      <c r="E223" s="107" t="s">
        <v>58</v>
      </c>
      <c r="F223" s="108">
        <f>F224</f>
        <v>0</v>
      </c>
      <c r="G223" s="108">
        <v>0</v>
      </c>
      <c r="H223" s="108">
        <v>0</v>
      </c>
    </row>
    <row r="224" spans="1:8" ht="18" hidden="1" customHeight="1" x14ac:dyDescent="0.25">
      <c r="A224" s="113" t="s">
        <v>81</v>
      </c>
      <c r="B224" s="107" t="s">
        <v>55</v>
      </c>
      <c r="C224" s="107" t="s">
        <v>129</v>
      </c>
      <c r="D224" s="107" t="s">
        <v>646</v>
      </c>
      <c r="E224" s="107" t="s">
        <v>82</v>
      </c>
      <c r="F224" s="108">
        <f>F225</f>
        <v>0</v>
      </c>
      <c r="G224" s="108">
        <v>0</v>
      </c>
      <c r="H224" s="108">
        <v>0</v>
      </c>
    </row>
    <row r="225" spans="1:8" ht="18" hidden="1" customHeight="1" x14ac:dyDescent="0.25">
      <c r="A225" s="113" t="s">
        <v>83</v>
      </c>
      <c r="B225" s="107" t="s">
        <v>55</v>
      </c>
      <c r="C225" s="107" t="s">
        <v>129</v>
      </c>
      <c r="D225" s="107" t="s">
        <v>646</v>
      </c>
      <c r="E225" s="107" t="s">
        <v>84</v>
      </c>
      <c r="F225" s="108"/>
      <c r="G225" s="108"/>
      <c r="H225" s="108"/>
    </row>
    <row r="226" spans="1:8" ht="42.75" customHeight="1" x14ac:dyDescent="0.25">
      <c r="A226" s="113" t="s">
        <v>647</v>
      </c>
      <c r="B226" s="107" t="s">
        <v>55</v>
      </c>
      <c r="C226" s="107" t="s">
        <v>129</v>
      </c>
      <c r="D226" s="107" t="s">
        <v>648</v>
      </c>
      <c r="E226" s="107" t="s">
        <v>58</v>
      </c>
      <c r="F226" s="108">
        <f>F227</f>
        <v>10.8</v>
      </c>
      <c r="G226" s="108">
        <f t="shared" ref="G226:H227" si="37">G227</f>
        <v>0</v>
      </c>
      <c r="H226" s="108">
        <f t="shared" si="37"/>
        <v>0</v>
      </c>
    </row>
    <row r="227" spans="1:8" ht="72" customHeight="1" x14ac:dyDescent="0.25">
      <c r="A227" s="113" t="s">
        <v>67</v>
      </c>
      <c r="B227" s="107" t="s">
        <v>55</v>
      </c>
      <c r="C227" s="107" t="s">
        <v>129</v>
      </c>
      <c r="D227" s="107" t="s">
        <v>648</v>
      </c>
      <c r="E227" s="107" t="s">
        <v>68</v>
      </c>
      <c r="F227" s="108">
        <f>F228</f>
        <v>10.8</v>
      </c>
      <c r="G227" s="108">
        <f t="shared" si="37"/>
        <v>0</v>
      </c>
      <c r="H227" s="108">
        <f t="shared" si="37"/>
        <v>0</v>
      </c>
    </row>
    <row r="228" spans="1:8" ht="18" customHeight="1" x14ac:dyDescent="0.25">
      <c r="A228" s="113" t="s">
        <v>192</v>
      </c>
      <c r="B228" s="107" t="s">
        <v>55</v>
      </c>
      <c r="C228" s="107" t="s">
        <v>129</v>
      </c>
      <c r="D228" s="107" t="s">
        <v>648</v>
      </c>
      <c r="E228" s="107" t="s">
        <v>193</v>
      </c>
      <c r="F228" s="108">
        <v>10.8</v>
      </c>
      <c r="G228" s="108">
        <v>0</v>
      </c>
      <c r="H228" s="108">
        <v>0</v>
      </c>
    </row>
    <row r="229" spans="1:8" ht="26.25" x14ac:dyDescent="0.25">
      <c r="A229" s="113" t="s">
        <v>77</v>
      </c>
      <c r="B229" s="107" t="s">
        <v>55</v>
      </c>
      <c r="C229" s="107" t="s">
        <v>129</v>
      </c>
      <c r="D229" s="107" t="s">
        <v>191</v>
      </c>
      <c r="E229" s="107" t="s">
        <v>78</v>
      </c>
      <c r="F229" s="108">
        <f>F230</f>
        <v>2525.9</v>
      </c>
      <c r="G229" s="108">
        <f>G230</f>
        <v>1468.8</v>
      </c>
      <c r="H229" s="108">
        <f>H230</f>
        <v>473</v>
      </c>
    </row>
    <row r="230" spans="1:8" ht="39" x14ac:dyDescent="0.25">
      <c r="A230" s="113" t="s">
        <v>79</v>
      </c>
      <c r="B230" s="107" t="s">
        <v>55</v>
      </c>
      <c r="C230" s="107" t="s">
        <v>129</v>
      </c>
      <c r="D230" s="107" t="s">
        <v>191</v>
      </c>
      <c r="E230" s="107" t="s">
        <v>80</v>
      </c>
      <c r="F230" s="108">
        <v>2525.9</v>
      </c>
      <c r="G230" s="108">
        <f>1757.3-288.5</f>
        <v>1468.8</v>
      </c>
      <c r="H230" s="108">
        <f>700-227</f>
        <v>473</v>
      </c>
    </row>
    <row r="231" spans="1:8" ht="15" x14ac:dyDescent="0.25">
      <c r="A231" s="113" t="s">
        <v>194</v>
      </c>
      <c r="B231" s="107" t="s">
        <v>60</v>
      </c>
      <c r="C231" s="107" t="s">
        <v>56</v>
      </c>
      <c r="D231" s="107" t="s">
        <v>57</v>
      </c>
      <c r="E231" s="107" t="s">
        <v>58</v>
      </c>
      <c r="F231" s="108">
        <f t="shared" ref="F231:H236" si="38">F232</f>
        <v>82.899999999999991</v>
      </c>
      <c r="G231" s="108">
        <f t="shared" si="38"/>
        <v>82.9</v>
      </c>
      <c r="H231" s="108">
        <f t="shared" si="38"/>
        <v>82.9</v>
      </c>
    </row>
    <row r="232" spans="1:8" ht="20.25" customHeight="1" x14ac:dyDescent="0.25">
      <c r="A232" s="113" t="s">
        <v>195</v>
      </c>
      <c r="B232" s="107" t="s">
        <v>60</v>
      </c>
      <c r="C232" s="107" t="s">
        <v>196</v>
      </c>
      <c r="D232" s="107" t="s">
        <v>57</v>
      </c>
      <c r="E232" s="107" t="s">
        <v>58</v>
      </c>
      <c r="F232" s="108">
        <f t="shared" si="38"/>
        <v>82.899999999999991</v>
      </c>
      <c r="G232" s="108">
        <f t="shared" si="38"/>
        <v>82.9</v>
      </c>
      <c r="H232" s="108">
        <f t="shared" si="38"/>
        <v>82.9</v>
      </c>
    </row>
    <row r="233" spans="1:8" ht="30.75" customHeight="1" x14ac:dyDescent="0.25">
      <c r="A233" s="113" t="s">
        <v>61</v>
      </c>
      <c r="B233" s="107" t="s">
        <v>60</v>
      </c>
      <c r="C233" s="107" t="s">
        <v>196</v>
      </c>
      <c r="D233" s="107" t="s">
        <v>62</v>
      </c>
      <c r="E233" s="107" t="s">
        <v>58</v>
      </c>
      <c r="F233" s="108">
        <f t="shared" si="38"/>
        <v>82.899999999999991</v>
      </c>
      <c r="G233" s="108">
        <f t="shared" si="38"/>
        <v>82.9</v>
      </c>
      <c r="H233" s="108">
        <f t="shared" si="38"/>
        <v>82.9</v>
      </c>
    </row>
    <row r="234" spans="1:8" ht="30" customHeight="1" x14ac:dyDescent="0.25">
      <c r="A234" s="113" t="s">
        <v>63</v>
      </c>
      <c r="B234" s="107" t="s">
        <v>60</v>
      </c>
      <c r="C234" s="107" t="s">
        <v>196</v>
      </c>
      <c r="D234" s="107" t="s">
        <v>64</v>
      </c>
      <c r="E234" s="107" t="s">
        <v>58</v>
      </c>
      <c r="F234" s="108">
        <f t="shared" si="38"/>
        <v>82.899999999999991</v>
      </c>
      <c r="G234" s="108">
        <f t="shared" si="38"/>
        <v>82.9</v>
      </c>
      <c r="H234" s="108">
        <f t="shared" si="38"/>
        <v>82.9</v>
      </c>
    </row>
    <row r="235" spans="1:8" ht="30.75" customHeight="1" x14ac:dyDescent="0.25">
      <c r="A235" s="113" t="s">
        <v>197</v>
      </c>
      <c r="B235" s="107" t="s">
        <v>60</v>
      </c>
      <c r="C235" s="107" t="s">
        <v>196</v>
      </c>
      <c r="D235" s="107" t="s">
        <v>198</v>
      </c>
      <c r="E235" s="107" t="s">
        <v>58</v>
      </c>
      <c r="F235" s="108">
        <f>F236+F238</f>
        <v>82.899999999999991</v>
      </c>
      <c r="G235" s="108">
        <f t="shared" ref="G235:H235" si="39">G236+G238</f>
        <v>82.9</v>
      </c>
      <c r="H235" s="108">
        <f t="shared" si="39"/>
        <v>82.9</v>
      </c>
    </row>
    <row r="236" spans="1:8" ht="68.25" customHeight="1" x14ac:dyDescent="0.25">
      <c r="A236" s="113" t="s">
        <v>67</v>
      </c>
      <c r="B236" s="107" t="s">
        <v>60</v>
      </c>
      <c r="C236" s="107" t="s">
        <v>196</v>
      </c>
      <c r="D236" s="107" t="s">
        <v>198</v>
      </c>
      <c r="E236" s="107" t="s">
        <v>68</v>
      </c>
      <c r="F236" s="108">
        <f t="shared" si="38"/>
        <v>76.599999999999994</v>
      </c>
      <c r="G236" s="108">
        <f t="shared" si="38"/>
        <v>79.5</v>
      </c>
      <c r="H236" s="108">
        <f t="shared" si="38"/>
        <v>82.2</v>
      </c>
    </row>
    <row r="237" spans="1:8" ht="30.75" customHeight="1" x14ac:dyDescent="0.25">
      <c r="A237" s="113" t="s">
        <v>69</v>
      </c>
      <c r="B237" s="107" t="s">
        <v>60</v>
      </c>
      <c r="C237" s="107" t="s">
        <v>196</v>
      </c>
      <c r="D237" s="107" t="s">
        <v>198</v>
      </c>
      <c r="E237" s="107" t="s">
        <v>70</v>
      </c>
      <c r="F237" s="108">
        <f>76.3+0.3</f>
        <v>76.599999999999994</v>
      </c>
      <c r="G237" s="108">
        <f>79.2+0.3</f>
        <v>79.5</v>
      </c>
      <c r="H237" s="108">
        <f>81.9+0.3</f>
        <v>82.2</v>
      </c>
    </row>
    <row r="238" spans="1:8" ht="30.75" customHeight="1" x14ac:dyDescent="0.25">
      <c r="A238" s="113" t="s">
        <v>77</v>
      </c>
      <c r="B238" s="107" t="s">
        <v>60</v>
      </c>
      <c r="C238" s="107" t="s">
        <v>196</v>
      </c>
      <c r="D238" s="107" t="s">
        <v>198</v>
      </c>
      <c r="E238" s="107" t="s">
        <v>78</v>
      </c>
      <c r="F238" s="108">
        <f>F239</f>
        <v>6.3</v>
      </c>
      <c r="G238" s="108">
        <f t="shared" ref="G238:H238" si="40">G239</f>
        <v>3.4</v>
      </c>
      <c r="H238" s="108">
        <f t="shared" si="40"/>
        <v>0.7</v>
      </c>
    </row>
    <row r="239" spans="1:8" ht="30.75" customHeight="1" x14ac:dyDescent="0.25">
      <c r="A239" s="113" t="s">
        <v>79</v>
      </c>
      <c r="B239" s="107" t="s">
        <v>60</v>
      </c>
      <c r="C239" s="107" t="s">
        <v>196</v>
      </c>
      <c r="D239" s="107" t="s">
        <v>198</v>
      </c>
      <c r="E239" s="107" t="s">
        <v>80</v>
      </c>
      <c r="F239" s="108">
        <v>6.3</v>
      </c>
      <c r="G239" s="108">
        <v>3.4</v>
      </c>
      <c r="H239" s="108">
        <v>0.7</v>
      </c>
    </row>
    <row r="240" spans="1:8" ht="26.25" x14ac:dyDescent="0.25">
      <c r="A240" s="113" t="s">
        <v>199</v>
      </c>
      <c r="B240" s="107" t="s">
        <v>196</v>
      </c>
      <c r="C240" s="107" t="s">
        <v>56</v>
      </c>
      <c r="D240" s="107" t="s">
        <v>57</v>
      </c>
      <c r="E240" s="107" t="s">
        <v>58</v>
      </c>
      <c r="F240" s="108">
        <f t="shared" ref="F240:H240" si="41">F241</f>
        <v>3297.1</v>
      </c>
      <c r="G240" s="108">
        <f>G241</f>
        <v>2262.5</v>
      </c>
      <c r="H240" s="108">
        <f t="shared" si="41"/>
        <v>2251.5</v>
      </c>
    </row>
    <row r="241" spans="1:8" ht="39" x14ac:dyDescent="0.25">
      <c r="A241" s="113" t="s">
        <v>200</v>
      </c>
      <c r="B241" s="107" t="s">
        <v>196</v>
      </c>
      <c r="C241" s="107" t="s">
        <v>201</v>
      </c>
      <c r="D241" s="107" t="s">
        <v>57</v>
      </c>
      <c r="E241" s="107" t="s">
        <v>58</v>
      </c>
      <c r="F241" s="108">
        <f>F242+F295</f>
        <v>3297.1</v>
      </c>
      <c r="G241" s="108">
        <f>G242+G295</f>
        <v>2262.5</v>
      </c>
      <c r="H241" s="108">
        <f>H242+H295</f>
        <v>2251.5</v>
      </c>
    </row>
    <row r="242" spans="1:8" ht="51.75" x14ac:dyDescent="0.25">
      <c r="A242" s="113" t="s">
        <v>157</v>
      </c>
      <c r="B242" s="107" t="s">
        <v>196</v>
      </c>
      <c r="C242" s="107" t="s">
        <v>201</v>
      </c>
      <c r="D242" s="107" t="s">
        <v>158</v>
      </c>
      <c r="E242" s="107" t="s">
        <v>58</v>
      </c>
      <c r="F242" s="108">
        <f>F243+F277+F286</f>
        <v>3297.1</v>
      </c>
      <c r="G242" s="108">
        <f t="shared" ref="G242:H242" si="42">G243+G277+G286</f>
        <v>0</v>
      </c>
      <c r="H242" s="108">
        <f t="shared" si="42"/>
        <v>0</v>
      </c>
    </row>
    <row r="243" spans="1:8" ht="39" x14ac:dyDescent="0.25">
      <c r="A243" s="113" t="s">
        <v>202</v>
      </c>
      <c r="B243" s="107" t="s">
        <v>196</v>
      </c>
      <c r="C243" s="107" t="s">
        <v>201</v>
      </c>
      <c r="D243" s="107" t="s">
        <v>203</v>
      </c>
      <c r="E243" s="107" t="s">
        <v>58</v>
      </c>
      <c r="F243" s="108">
        <f>F244+F267+F263</f>
        <v>2785.1</v>
      </c>
      <c r="G243" s="108">
        <f>G244+G267+G263</f>
        <v>0</v>
      </c>
      <c r="H243" s="108">
        <f>H244+H267+H263</f>
        <v>0</v>
      </c>
    </row>
    <row r="244" spans="1:8" ht="83.25" customHeight="1" x14ac:dyDescent="0.25">
      <c r="A244" s="113" t="s">
        <v>204</v>
      </c>
      <c r="B244" s="107" t="s">
        <v>196</v>
      </c>
      <c r="C244" s="107" t="s">
        <v>201</v>
      </c>
      <c r="D244" s="107" t="s">
        <v>205</v>
      </c>
      <c r="E244" s="107" t="s">
        <v>58</v>
      </c>
      <c r="F244" s="108">
        <f>F245+F248+F251+F254</f>
        <v>2736.1</v>
      </c>
      <c r="G244" s="108">
        <f t="shared" ref="G244:H244" si="43">G245+G248+G251+G254</f>
        <v>0</v>
      </c>
      <c r="H244" s="108">
        <f t="shared" si="43"/>
        <v>0</v>
      </c>
    </row>
    <row r="245" spans="1:8" ht="51.75" x14ac:dyDescent="0.25">
      <c r="A245" s="113" t="s">
        <v>188</v>
      </c>
      <c r="B245" s="107" t="s">
        <v>196</v>
      </c>
      <c r="C245" s="107" t="s">
        <v>201</v>
      </c>
      <c r="D245" s="107" t="s">
        <v>206</v>
      </c>
      <c r="E245" s="107" t="s">
        <v>58</v>
      </c>
      <c r="F245" s="108">
        <f t="shared" ref="F245:H246" si="44">F246</f>
        <v>4</v>
      </c>
      <c r="G245" s="108">
        <f t="shared" si="44"/>
        <v>0</v>
      </c>
      <c r="H245" s="108">
        <f t="shared" si="44"/>
        <v>0</v>
      </c>
    </row>
    <row r="246" spans="1:8" ht="15" x14ac:dyDescent="0.25">
      <c r="A246" s="113" t="s">
        <v>81</v>
      </c>
      <c r="B246" s="107" t="s">
        <v>196</v>
      </c>
      <c r="C246" s="107" t="s">
        <v>201</v>
      </c>
      <c r="D246" s="107" t="s">
        <v>206</v>
      </c>
      <c r="E246" s="107" t="s">
        <v>82</v>
      </c>
      <c r="F246" s="108">
        <f t="shared" si="44"/>
        <v>4</v>
      </c>
      <c r="G246" s="108">
        <f t="shared" si="44"/>
        <v>0</v>
      </c>
      <c r="H246" s="108">
        <f t="shared" si="44"/>
        <v>0</v>
      </c>
    </row>
    <row r="247" spans="1:8" ht="15" x14ac:dyDescent="0.25">
      <c r="A247" s="113" t="s">
        <v>83</v>
      </c>
      <c r="B247" s="107" t="s">
        <v>196</v>
      </c>
      <c r="C247" s="107" t="s">
        <v>201</v>
      </c>
      <c r="D247" s="107" t="s">
        <v>206</v>
      </c>
      <c r="E247" s="107" t="s">
        <v>84</v>
      </c>
      <c r="F247" s="108">
        <v>4</v>
      </c>
      <c r="G247" s="108">
        <v>0</v>
      </c>
      <c r="H247" s="108">
        <v>0</v>
      </c>
    </row>
    <row r="248" spans="1:8" ht="29.25" customHeight="1" x14ac:dyDescent="0.25">
      <c r="A248" s="113" t="s">
        <v>190</v>
      </c>
      <c r="B248" s="107" t="s">
        <v>196</v>
      </c>
      <c r="C248" s="107" t="s">
        <v>201</v>
      </c>
      <c r="D248" s="107" t="s">
        <v>207</v>
      </c>
      <c r="E248" s="107" t="s">
        <v>58</v>
      </c>
      <c r="F248" s="108">
        <f>F249+F257</f>
        <v>2374.1</v>
      </c>
      <c r="G248" s="108">
        <f>G249+G257</f>
        <v>0</v>
      </c>
      <c r="H248" s="108">
        <f>H249+H257</f>
        <v>0</v>
      </c>
    </row>
    <row r="249" spans="1:8" ht="64.5" x14ac:dyDescent="0.25">
      <c r="A249" s="113" t="s">
        <v>67</v>
      </c>
      <c r="B249" s="107" t="s">
        <v>196</v>
      </c>
      <c r="C249" s="107" t="s">
        <v>201</v>
      </c>
      <c r="D249" s="107" t="s">
        <v>207</v>
      </c>
      <c r="E249" s="107" t="s">
        <v>68</v>
      </c>
      <c r="F249" s="108">
        <f>F250</f>
        <v>2180</v>
      </c>
      <c r="G249" s="108">
        <f>G250</f>
        <v>0</v>
      </c>
      <c r="H249" s="108">
        <f>H250</f>
        <v>0</v>
      </c>
    </row>
    <row r="250" spans="1:8" ht="18.75" customHeight="1" x14ac:dyDescent="0.25">
      <c r="A250" s="113" t="s">
        <v>192</v>
      </c>
      <c r="B250" s="107" t="s">
        <v>196</v>
      </c>
      <c r="C250" s="107" t="s">
        <v>201</v>
      </c>
      <c r="D250" s="107" t="s">
        <v>207</v>
      </c>
      <c r="E250" s="107" t="s">
        <v>193</v>
      </c>
      <c r="F250" s="108">
        <v>2180</v>
      </c>
      <c r="G250" s="108"/>
      <c r="H250" s="108"/>
    </row>
    <row r="251" spans="1:8" ht="29.25" customHeight="1" x14ac:dyDescent="0.25">
      <c r="A251" s="113" t="s">
        <v>644</v>
      </c>
      <c r="B251" s="107" t="s">
        <v>196</v>
      </c>
      <c r="C251" s="107" t="s">
        <v>201</v>
      </c>
      <c r="D251" s="107" t="s">
        <v>649</v>
      </c>
      <c r="E251" s="107" t="s">
        <v>58</v>
      </c>
      <c r="F251" s="108">
        <f>F252</f>
        <v>340.1</v>
      </c>
      <c r="G251" s="108">
        <f t="shared" ref="G251:H252" si="45">G252</f>
        <v>0</v>
      </c>
      <c r="H251" s="108">
        <f t="shared" si="45"/>
        <v>0</v>
      </c>
    </row>
    <row r="252" spans="1:8" ht="68.25" customHeight="1" x14ac:dyDescent="0.25">
      <c r="A252" s="113" t="s">
        <v>67</v>
      </c>
      <c r="B252" s="107" t="s">
        <v>196</v>
      </c>
      <c r="C252" s="107" t="s">
        <v>201</v>
      </c>
      <c r="D252" s="107" t="s">
        <v>649</v>
      </c>
      <c r="E252" s="107" t="s">
        <v>68</v>
      </c>
      <c r="F252" s="108">
        <f>F253</f>
        <v>340.1</v>
      </c>
      <c r="G252" s="108">
        <f t="shared" si="45"/>
        <v>0</v>
      </c>
      <c r="H252" s="108">
        <f t="shared" si="45"/>
        <v>0</v>
      </c>
    </row>
    <row r="253" spans="1:8" ht="18.75" customHeight="1" x14ac:dyDescent="0.25">
      <c r="A253" s="113" t="s">
        <v>192</v>
      </c>
      <c r="B253" s="107" t="s">
        <v>196</v>
      </c>
      <c r="C253" s="107" t="s">
        <v>201</v>
      </c>
      <c r="D253" s="107" t="s">
        <v>649</v>
      </c>
      <c r="E253" s="107" t="s">
        <v>193</v>
      </c>
      <c r="F253" s="108">
        <v>340.1</v>
      </c>
      <c r="G253" s="108">
        <v>0</v>
      </c>
      <c r="H253" s="108">
        <v>0</v>
      </c>
    </row>
    <row r="254" spans="1:8" ht="40.5" customHeight="1" x14ac:dyDescent="0.25">
      <c r="A254" s="113" t="s">
        <v>647</v>
      </c>
      <c r="B254" s="107" t="s">
        <v>196</v>
      </c>
      <c r="C254" s="107" t="s">
        <v>201</v>
      </c>
      <c r="D254" s="107" t="s">
        <v>650</v>
      </c>
      <c r="E254" s="107" t="s">
        <v>58</v>
      </c>
      <c r="F254" s="108">
        <f>F255</f>
        <v>17.899999999999999</v>
      </c>
      <c r="G254" s="108">
        <f t="shared" ref="G254:H254" si="46">G255</f>
        <v>0</v>
      </c>
      <c r="H254" s="108">
        <f t="shared" si="46"/>
        <v>0</v>
      </c>
    </row>
    <row r="255" spans="1:8" ht="68.25" customHeight="1" x14ac:dyDescent="0.25">
      <c r="A255" s="113" t="s">
        <v>67</v>
      </c>
      <c r="B255" s="107" t="s">
        <v>196</v>
      </c>
      <c r="C255" s="107" t="s">
        <v>201</v>
      </c>
      <c r="D255" s="107" t="s">
        <v>650</v>
      </c>
      <c r="E255" s="107" t="s">
        <v>68</v>
      </c>
      <c r="F255" s="108">
        <f>F256</f>
        <v>17.899999999999999</v>
      </c>
      <c r="G255" s="108">
        <f>G256</f>
        <v>0</v>
      </c>
      <c r="H255" s="108">
        <f>H256</f>
        <v>0</v>
      </c>
    </row>
    <row r="256" spans="1:8" ht="18.75" customHeight="1" x14ac:dyDescent="0.25">
      <c r="A256" s="113" t="s">
        <v>192</v>
      </c>
      <c r="B256" s="107" t="s">
        <v>196</v>
      </c>
      <c r="C256" s="107" t="s">
        <v>201</v>
      </c>
      <c r="D256" s="107" t="s">
        <v>650</v>
      </c>
      <c r="E256" s="107" t="s">
        <v>193</v>
      </c>
      <c r="F256" s="108">
        <v>17.899999999999999</v>
      </c>
      <c r="G256" s="108">
        <v>0</v>
      </c>
      <c r="H256" s="108">
        <v>0</v>
      </c>
    </row>
    <row r="257" spans="1:8" ht="26.25" x14ac:dyDescent="0.25">
      <c r="A257" s="113" t="s">
        <v>77</v>
      </c>
      <c r="B257" s="107" t="s">
        <v>196</v>
      </c>
      <c r="C257" s="107" t="s">
        <v>201</v>
      </c>
      <c r="D257" s="107" t="s">
        <v>207</v>
      </c>
      <c r="E257" s="107" t="s">
        <v>78</v>
      </c>
      <c r="F257" s="108">
        <f>F258</f>
        <v>194.1</v>
      </c>
      <c r="G257" s="108">
        <f>G258</f>
        <v>0</v>
      </c>
      <c r="H257" s="108">
        <f>H258</f>
        <v>0</v>
      </c>
    </row>
    <row r="258" spans="1:8" ht="29.25" customHeight="1" x14ac:dyDescent="0.25">
      <c r="A258" s="113" t="s">
        <v>208</v>
      </c>
      <c r="B258" s="107" t="s">
        <v>196</v>
      </c>
      <c r="C258" s="107" t="s">
        <v>201</v>
      </c>
      <c r="D258" s="107" t="s">
        <v>207</v>
      </c>
      <c r="E258" s="107" t="s">
        <v>80</v>
      </c>
      <c r="F258" s="108">
        <v>194.1</v>
      </c>
      <c r="G258" s="108">
        <v>0</v>
      </c>
      <c r="H258" s="108">
        <v>0</v>
      </c>
    </row>
    <row r="259" spans="1:8" ht="26.25" hidden="1" x14ac:dyDescent="0.25">
      <c r="A259" s="113" t="s">
        <v>209</v>
      </c>
      <c r="B259" s="107" t="s">
        <v>196</v>
      </c>
      <c r="C259" s="107" t="s">
        <v>201</v>
      </c>
      <c r="D259" s="107" t="s">
        <v>210</v>
      </c>
      <c r="E259" s="107" t="s">
        <v>58</v>
      </c>
      <c r="F259" s="108">
        <f t="shared" ref="F259:H261" si="47">F260</f>
        <v>0</v>
      </c>
      <c r="G259" s="108">
        <f t="shared" si="47"/>
        <v>0</v>
      </c>
      <c r="H259" s="108">
        <f t="shared" si="47"/>
        <v>0</v>
      </c>
    </row>
    <row r="260" spans="1:8" ht="15" hidden="1" x14ac:dyDescent="0.25">
      <c r="A260" s="113" t="s">
        <v>134</v>
      </c>
      <c r="B260" s="107" t="s">
        <v>196</v>
      </c>
      <c r="C260" s="107" t="s">
        <v>201</v>
      </c>
      <c r="D260" s="107" t="s">
        <v>211</v>
      </c>
      <c r="E260" s="107" t="s">
        <v>58</v>
      </c>
      <c r="F260" s="108">
        <f t="shared" si="47"/>
        <v>0</v>
      </c>
      <c r="G260" s="108">
        <f t="shared" si="47"/>
        <v>0</v>
      </c>
      <c r="H260" s="108">
        <f t="shared" si="47"/>
        <v>0</v>
      </c>
    </row>
    <row r="261" spans="1:8" ht="26.25" hidden="1" x14ac:dyDescent="0.25">
      <c r="A261" s="113" t="s">
        <v>77</v>
      </c>
      <c r="B261" s="107" t="s">
        <v>196</v>
      </c>
      <c r="C261" s="107" t="s">
        <v>201</v>
      </c>
      <c r="D261" s="107" t="s">
        <v>211</v>
      </c>
      <c r="E261" s="107" t="s">
        <v>78</v>
      </c>
      <c r="F261" s="108">
        <f t="shared" si="47"/>
        <v>0</v>
      </c>
      <c r="G261" s="108">
        <f t="shared" si="47"/>
        <v>0</v>
      </c>
      <c r="H261" s="108">
        <f t="shared" si="47"/>
        <v>0</v>
      </c>
    </row>
    <row r="262" spans="1:8" ht="39" hidden="1" x14ac:dyDescent="0.25">
      <c r="A262" s="113" t="s">
        <v>79</v>
      </c>
      <c r="B262" s="107" t="s">
        <v>196</v>
      </c>
      <c r="C262" s="107" t="s">
        <v>201</v>
      </c>
      <c r="D262" s="107" t="s">
        <v>211</v>
      </c>
      <c r="E262" s="107" t="s">
        <v>80</v>
      </c>
      <c r="F262" s="108"/>
      <c r="G262" s="108"/>
      <c r="H262" s="108"/>
    </row>
    <row r="263" spans="1:8" ht="26.25" x14ac:dyDescent="0.25">
      <c r="A263" s="113" t="s">
        <v>209</v>
      </c>
      <c r="B263" s="107" t="s">
        <v>196</v>
      </c>
      <c r="C263" s="107" t="s">
        <v>201</v>
      </c>
      <c r="D263" s="107" t="s">
        <v>210</v>
      </c>
      <c r="E263" s="107" t="s">
        <v>58</v>
      </c>
      <c r="F263" s="108">
        <f t="shared" ref="F263:H265" si="48">F264</f>
        <v>49</v>
      </c>
      <c r="G263" s="108">
        <f t="shared" si="48"/>
        <v>0</v>
      </c>
      <c r="H263" s="108">
        <f t="shared" si="48"/>
        <v>0</v>
      </c>
    </row>
    <row r="264" spans="1:8" ht="15" x14ac:dyDescent="0.25">
      <c r="A264" s="113" t="s">
        <v>134</v>
      </c>
      <c r="B264" s="107" t="s">
        <v>196</v>
      </c>
      <c r="C264" s="107" t="s">
        <v>201</v>
      </c>
      <c r="D264" s="107" t="s">
        <v>211</v>
      </c>
      <c r="E264" s="107" t="s">
        <v>58</v>
      </c>
      <c r="F264" s="108">
        <f t="shared" si="48"/>
        <v>49</v>
      </c>
      <c r="G264" s="108">
        <f t="shared" si="48"/>
        <v>0</v>
      </c>
      <c r="H264" s="108">
        <f t="shared" si="48"/>
        <v>0</v>
      </c>
    </row>
    <row r="265" spans="1:8" ht="26.25" x14ac:dyDescent="0.25">
      <c r="A265" s="113" t="s">
        <v>77</v>
      </c>
      <c r="B265" s="107" t="s">
        <v>196</v>
      </c>
      <c r="C265" s="107" t="s">
        <v>201</v>
      </c>
      <c r="D265" s="107" t="s">
        <v>211</v>
      </c>
      <c r="E265" s="107" t="s">
        <v>78</v>
      </c>
      <c r="F265" s="108">
        <f t="shared" si="48"/>
        <v>49</v>
      </c>
      <c r="G265" s="108">
        <f t="shared" si="48"/>
        <v>0</v>
      </c>
      <c r="H265" s="108">
        <f t="shared" si="48"/>
        <v>0</v>
      </c>
    </row>
    <row r="266" spans="1:8" ht="29.25" customHeight="1" x14ac:dyDescent="0.25">
      <c r="A266" s="113" t="s">
        <v>79</v>
      </c>
      <c r="B266" s="107" t="s">
        <v>196</v>
      </c>
      <c r="C266" s="107" t="s">
        <v>201</v>
      </c>
      <c r="D266" s="107" t="s">
        <v>211</v>
      </c>
      <c r="E266" s="107" t="s">
        <v>80</v>
      </c>
      <c r="F266" s="108">
        <v>49</v>
      </c>
      <c r="G266" s="108">
        <v>0</v>
      </c>
      <c r="H266" s="108">
        <v>0</v>
      </c>
    </row>
    <row r="267" spans="1:8" ht="51.75" hidden="1" x14ac:dyDescent="0.25">
      <c r="A267" s="113" t="s">
        <v>212</v>
      </c>
      <c r="B267" s="107" t="s">
        <v>196</v>
      </c>
      <c r="C267" s="107" t="s">
        <v>201</v>
      </c>
      <c r="D267" s="107" t="s">
        <v>213</v>
      </c>
      <c r="E267" s="107" t="s">
        <v>58</v>
      </c>
      <c r="F267" s="108">
        <f t="shared" ref="F267:H268" si="49">F268</f>
        <v>0</v>
      </c>
      <c r="G267" s="108">
        <f t="shared" si="49"/>
        <v>0</v>
      </c>
      <c r="H267" s="108">
        <f t="shared" si="49"/>
        <v>0</v>
      </c>
    </row>
    <row r="268" spans="1:8" ht="26.25" hidden="1" x14ac:dyDescent="0.25">
      <c r="A268" s="113" t="s">
        <v>77</v>
      </c>
      <c r="B268" s="107" t="s">
        <v>196</v>
      </c>
      <c r="C268" s="107" t="s">
        <v>201</v>
      </c>
      <c r="D268" s="107" t="s">
        <v>214</v>
      </c>
      <c r="E268" s="107" t="s">
        <v>78</v>
      </c>
      <c r="F268" s="108">
        <f t="shared" si="49"/>
        <v>0</v>
      </c>
      <c r="G268" s="108">
        <f t="shared" si="49"/>
        <v>0</v>
      </c>
      <c r="H268" s="108">
        <f t="shared" si="49"/>
        <v>0</v>
      </c>
    </row>
    <row r="269" spans="1:8" ht="39" hidden="1" x14ac:dyDescent="0.25">
      <c r="A269" s="113" t="s">
        <v>79</v>
      </c>
      <c r="B269" s="107" t="s">
        <v>196</v>
      </c>
      <c r="C269" s="107" t="s">
        <v>201</v>
      </c>
      <c r="D269" s="107" t="s">
        <v>214</v>
      </c>
      <c r="E269" s="107" t="s">
        <v>80</v>
      </c>
      <c r="F269" s="108">
        <v>0</v>
      </c>
      <c r="G269" s="108">
        <v>0</v>
      </c>
      <c r="H269" s="108">
        <v>0</v>
      </c>
    </row>
    <row r="270" spans="1:8" ht="77.25" hidden="1" x14ac:dyDescent="0.25">
      <c r="A270" s="113" t="s">
        <v>215</v>
      </c>
      <c r="B270" s="107" t="s">
        <v>196</v>
      </c>
      <c r="C270" s="107" t="s">
        <v>201</v>
      </c>
      <c r="D270" s="107" t="s">
        <v>216</v>
      </c>
      <c r="E270" s="107" t="s">
        <v>58</v>
      </c>
      <c r="F270" s="108">
        <f>F271+F274</f>
        <v>0</v>
      </c>
      <c r="G270" s="108">
        <f>G271+G274</f>
        <v>0</v>
      </c>
      <c r="H270" s="108">
        <f>H271+H274</f>
        <v>0</v>
      </c>
    </row>
    <row r="271" spans="1:8" ht="15" hidden="1" x14ac:dyDescent="0.25">
      <c r="A271" s="113" t="s">
        <v>134</v>
      </c>
      <c r="B271" s="107" t="s">
        <v>196</v>
      </c>
      <c r="C271" s="107" t="s">
        <v>201</v>
      </c>
      <c r="D271" s="107" t="s">
        <v>217</v>
      </c>
      <c r="E271" s="107" t="s">
        <v>58</v>
      </c>
      <c r="F271" s="108">
        <f t="shared" ref="F271:H272" si="50">F272</f>
        <v>0</v>
      </c>
      <c r="G271" s="108">
        <f t="shared" si="50"/>
        <v>0</v>
      </c>
      <c r="H271" s="108">
        <f t="shared" si="50"/>
        <v>0</v>
      </c>
    </row>
    <row r="272" spans="1:8" ht="26.25" hidden="1" x14ac:dyDescent="0.25">
      <c r="A272" s="113" t="s">
        <v>77</v>
      </c>
      <c r="B272" s="107" t="s">
        <v>196</v>
      </c>
      <c r="C272" s="107" t="s">
        <v>201</v>
      </c>
      <c r="D272" s="107" t="s">
        <v>217</v>
      </c>
      <c r="E272" s="107" t="s">
        <v>78</v>
      </c>
      <c r="F272" s="108">
        <f t="shared" si="50"/>
        <v>0</v>
      </c>
      <c r="G272" s="108">
        <f t="shared" si="50"/>
        <v>0</v>
      </c>
      <c r="H272" s="108">
        <f t="shared" si="50"/>
        <v>0</v>
      </c>
    </row>
    <row r="273" spans="1:8" ht="39" hidden="1" x14ac:dyDescent="0.25">
      <c r="A273" s="113" t="s">
        <v>79</v>
      </c>
      <c r="B273" s="107" t="s">
        <v>196</v>
      </c>
      <c r="C273" s="107" t="s">
        <v>201</v>
      </c>
      <c r="D273" s="107" t="s">
        <v>217</v>
      </c>
      <c r="E273" s="107" t="s">
        <v>80</v>
      </c>
      <c r="F273" s="108"/>
      <c r="G273" s="108"/>
      <c r="H273" s="108"/>
    </row>
    <row r="274" spans="1:8" ht="29.25" hidden="1" customHeight="1" x14ac:dyDescent="0.25">
      <c r="A274" s="113" t="s">
        <v>218</v>
      </c>
      <c r="B274" s="107" t="s">
        <v>196</v>
      </c>
      <c r="C274" s="107" t="s">
        <v>201</v>
      </c>
      <c r="D274" s="107" t="s">
        <v>219</v>
      </c>
      <c r="E274" s="107" t="s">
        <v>58</v>
      </c>
      <c r="F274" s="108">
        <f t="shared" ref="F274:H275" si="51">F275</f>
        <v>0</v>
      </c>
      <c r="G274" s="108">
        <f t="shared" si="51"/>
        <v>0</v>
      </c>
      <c r="H274" s="108">
        <f t="shared" si="51"/>
        <v>0</v>
      </c>
    </row>
    <row r="275" spans="1:8" s="30" customFormat="1" ht="29.25" hidden="1" customHeight="1" x14ac:dyDescent="0.25">
      <c r="A275" s="113" t="s">
        <v>77</v>
      </c>
      <c r="B275" s="107" t="s">
        <v>196</v>
      </c>
      <c r="C275" s="107" t="s">
        <v>201</v>
      </c>
      <c r="D275" s="107" t="s">
        <v>219</v>
      </c>
      <c r="E275" s="107" t="s">
        <v>78</v>
      </c>
      <c r="F275" s="108">
        <f t="shared" si="51"/>
        <v>0</v>
      </c>
      <c r="G275" s="108">
        <f t="shared" si="51"/>
        <v>0</v>
      </c>
      <c r="H275" s="108">
        <f t="shared" si="51"/>
        <v>0</v>
      </c>
    </row>
    <row r="276" spans="1:8" s="30" customFormat="1" ht="39" hidden="1" x14ac:dyDescent="0.25">
      <c r="A276" s="113" t="s">
        <v>79</v>
      </c>
      <c r="B276" s="107" t="s">
        <v>196</v>
      </c>
      <c r="C276" s="107" t="s">
        <v>201</v>
      </c>
      <c r="D276" s="107" t="s">
        <v>219</v>
      </c>
      <c r="E276" s="107" t="s">
        <v>80</v>
      </c>
      <c r="F276" s="108">
        <f>5000-5000</f>
        <v>0</v>
      </c>
      <c r="G276" s="108">
        <f>5000-5000</f>
        <v>0</v>
      </c>
      <c r="H276" s="108">
        <f>5000-5000</f>
        <v>0</v>
      </c>
    </row>
    <row r="277" spans="1:8" s="30" customFormat="1" ht="39" hidden="1" x14ac:dyDescent="0.25">
      <c r="A277" s="113" t="s">
        <v>159</v>
      </c>
      <c r="B277" s="107" t="s">
        <v>196</v>
      </c>
      <c r="C277" s="107" t="s">
        <v>201</v>
      </c>
      <c r="D277" s="107" t="s">
        <v>160</v>
      </c>
      <c r="E277" s="107" t="s">
        <v>58</v>
      </c>
      <c r="F277" s="108">
        <f>F278+F282</f>
        <v>0</v>
      </c>
      <c r="G277" s="108">
        <f>G278+G282</f>
        <v>0</v>
      </c>
      <c r="H277" s="108">
        <f>H278+H282</f>
        <v>0</v>
      </c>
    </row>
    <row r="278" spans="1:8" s="30" customFormat="1" ht="53.25" hidden="1" customHeight="1" x14ac:dyDescent="0.25">
      <c r="A278" s="113" t="s">
        <v>220</v>
      </c>
      <c r="B278" s="107" t="s">
        <v>196</v>
      </c>
      <c r="C278" s="107" t="s">
        <v>201</v>
      </c>
      <c r="D278" s="107" t="s">
        <v>221</v>
      </c>
      <c r="E278" s="107" t="s">
        <v>58</v>
      </c>
      <c r="F278" s="108">
        <f t="shared" ref="F278:H280" si="52">F279</f>
        <v>0</v>
      </c>
      <c r="G278" s="108">
        <f t="shared" si="52"/>
        <v>0</v>
      </c>
      <c r="H278" s="108">
        <f t="shared" si="52"/>
        <v>0</v>
      </c>
    </row>
    <row r="279" spans="1:8" s="30" customFormat="1" ht="15" hidden="1" x14ac:dyDescent="0.25">
      <c r="A279" s="113" t="s">
        <v>134</v>
      </c>
      <c r="B279" s="107" t="s">
        <v>196</v>
      </c>
      <c r="C279" s="107" t="s">
        <v>201</v>
      </c>
      <c r="D279" s="107" t="s">
        <v>222</v>
      </c>
      <c r="E279" s="107" t="s">
        <v>58</v>
      </c>
      <c r="F279" s="108">
        <f t="shared" si="52"/>
        <v>0</v>
      </c>
      <c r="G279" s="108">
        <f t="shared" si="52"/>
        <v>0</v>
      </c>
      <c r="H279" s="108">
        <f t="shared" si="52"/>
        <v>0</v>
      </c>
    </row>
    <row r="280" spans="1:8" s="30" customFormat="1" ht="26.25" hidden="1" x14ac:dyDescent="0.25">
      <c r="A280" s="113" t="s">
        <v>77</v>
      </c>
      <c r="B280" s="107" t="s">
        <v>196</v>
      </c>
      <c r="C280" s="107" t="s">
        <v>201</v>
      </c>
      <c r="D280" s="107" t="s">
        <v>222</v>
      </c>
      <c r="E280" s="107" t="s">
        <v>78</v>
      </c>
      <c r="F280" s="108">
        <f t="shared" si="52"/>
        <v>0</v>
      </c>
      <c r="G280" s="108">
        <f t="shared" si="52"/>
        <v>0</v>
      </c>
      <c r="H280" s="108">
        <f t="shared" si="52"/>
        <v>0</v>
      </c>
    </row>
    <row r="281" spans="1:8" s="30" customFormat="1" ht="39" hidden="1" x14ac:dyDescent="0.25">
      <c r="A281" s="113" t="s">
        <v>79</v>
      </c>
      <c r="B281" s="107" t="s">
        <v>196</v>
      </c>
      <c r="C281" s="107" t="s">
        <v>201</v>
      </c>
      <c r="D281" s="107" t="s">
        <v>222</v>
      </c>
      <c r="E281" s="107" t="s">
        <v>80</v>
      </c>
      <c r="F281" s="108">
        <v>0</v>
      </c>
      <c r="G281" s="108">
        <v>0</v>
      </c>
      <c r="H281" s="108">
        <v>0</v>
      </c>
    </row>
    <row r="282" spans="1:8" s="30" customFormat="1" ht="46.5" hidden="1" customHeight="1" x14ac:dyDescent="0.25">
      <c r="A282" s="113" t="s">
        <v>223</v>
      </c>
      <c r="B282" s="107" t="s">
        <v>196</v>
      </c>
      <c r="C282" s="107" t="s">
        <v>201</v>
      </c>
      <c r="D282" s="107" t="s">
        <v>224</v>
      </c>
      <c r="E282" s="107" t="s">
        <v>58</v>
      </c>
      <c r="F282" s="108">
        <f t="shared" ref="F282:H284" si="53">F283</f>
        <v>0</v>
      </c>
      <c r="G282" s="108">
        <f t="shared" si="53"/>
        <v>0</v>
      </c>
      <c r="H282" s="108">
        <f t="shared" si="53"/>
        <v>0</v>
      </c>
    </row>
    <row r="283" spans="1:8" s="30" customFormat="1" ht="15" hidden="1" x14ac:dyDescent="0.25">
      <c r="A283" s="113" t="s">
        <v>134</v>
      </c>
      <c r="B283" s="107" t="s">
        <v>196</v>
      </c>
      <c r="C283" s="107" t="s">
        <v>201</v>
      </c>
      <c r="D283" s="107" t="s">
        <v>225</v>
      </c>
      <c r="E283" s="107" t="s">
        <v>58</v>
      </c>
      <c r="F283" s="108">
        <f t="shared" si="53"/>
        <v>0</v>
      </c>
      <c r="G283" s="108">
        <f t="shared" si="53"/>
        <v>0</v>
      </c>
      <c r="H283" s="108">
        <f t="shared" si="53"/>
        <v>0</v>
      </c>
    </row>
    <row r="284" spans="1:8" s="30" customFormat="1" ht="26.25" hidden="1" x14ac:dyDescent="0.25">
      <c r="A284" s="113" t="s">
        <v>77</v>
      </c>
      <c r="B284" s="107" t="s">
        <v>196</v>
      </c>
      <c r="C284" s="107" t="s">
        <v>201</v>
      </c>
      <c r="D284" s="107" t="s">
        <v>225</v>
      </c>
      <c r="E284" s="107" t="s">
        <v>78</v>
      </c>
      <c r="F284" s="108">
        <f t="shared" si="53"/>
        <v>0</v>
      </c>
      <c r="G284" s="108">
        <f t="shared" si="53"/>
        <v>0</v>
      </c>
      <c r="H284" s="108">
        <f t="shared" si="53"/>
        <v>0</v>
      </c>
    </row>
    <row r="285" spans="1:8" s="30" customFormat="1" ht="39" hidden="1" x14ac:dyDescent="0.25">
      <c r="A285" s="113" t="s">
        <v>79</v>
      </c>
      <c r="B285" s="107" t="s">
        <v>196</v>
      </c>
      <c r="C285" s="107" t="s">
        <v>201</v>
      </c>
      <c r="D285" s="107" t="s">
        <v>225</v>
      </c>
      <c r="E285" s="107" t="s">
        <v>80</v>
      </c>
      <c r="F285" s="108">
        <v>0</v>
      </c>
      <c r="G285" s="108">
        <v>0</v>
      </c>
      <c r="H285" s="108">
        <v>0</v>
      </c>
    </row>
    <row r="286" spans="1:8" s="30" customFormat="1" ht="46.5" customHeight="1" x14ac:dyDescent="0.25">
      <c r="A286" s="113" t="s">
        <v>159</v>
      </c>
      <c r="B286" s="107" t="s">
        <v>196</v>
      </c>
      <c r="C286" s="107" t="s">
        <v>201</v>
      </c>
      <c r="D286" s="107" t="s">
        <v>160</v>
      </c>
      <c r="E286" s="107" t="s">
        <v>58</v>
      </c>
      <c r="F286" s="108">
        <f>F287+F291</f>
        <v>512</v>
      </c>
      <c r="G286" s="108">
        <f t="shared" ref="G286:H286" si="54">G287+G291</f>
        <v>0</v>
      </c>
      <c r="H286" s="108">
        <f t="shared" si="54"/>
        <v>0</v>
      </c>
    </row>
    <row r="287" spans="1:8" s="30" customFormat="1" ht="81.75" customHeight="1" x14ac:dyDescent="0.25">
      <c r="A287" s="113" t="s">
        <v>220</v>
      </c>
      <c r="B287" s="107" t="s">
        <v>196</v>
      </c>
      <c r="C287" s="107" t="s">
        <v>201</v>
      </c>
      <c r="D287" s="107" t="s">
        <v>221</v>
      </c>
      <c r="E287" s="107" t="s">
        <v>58</v>
      </c>
      <c r="F287" s="108">
        <f>F288</f>
        <v>463</v>
      </c>
      <c r="G287" s="108">
        <f t="shared" ref="G287:H289" si="55">G288</f>
        <v>0</v>
      </c>
      <c r="H287" s="108">
        <f t="shared" si="55"/>
        <v>0</v>
      </c>
    </row>
    <row r="288" spans="1:8" s="30" customFormat="1" ht="15" x14ac:dyDescent="0.25">
      <c r="A288" s="113" t="s">
        <v>134</v>
      </c>
      <c r="B288" s="107" t="s">
        <v>196</v>
      </c>
      <c r="C288" s="107" t="s">
        <v>201</v>
      </c>
      <c r="D288" s="107" t="s">
        <v>222</v>
      </c>
      <c r="E288" s="107" t="s">
        <v>58</v>
      </c>
      <c r="F288" s="108">
        <f>F289</f>
        <v>463</v>
      </c>
      <c r="G288" s="108">
        <f t="shared" si="55"/>
        <v>0</v>
      </c>
      <c r="H288" s="108">
        <f t="shared" si="55"/>
        <v>0</v>
      </c>
    </row>
    <row r="289" spans="1:8" s="30" customFormat="1" ht="26.25" x14ac:dyDescent="0.25">
      <c r="A289" s="113" t="s">
        <v>77</v>
      </c>
      <c r="B289" s="107" t="s">
        <v>196</v>
      </c>
      <c r="C289" s="107" t="s">
        <v>201</v>
      </c>
      <c r="D289" s="107" t="s">
        <v>222</v>
      </c>
      <c r="E289" s="107" t="s">
        <v>78</v>
      </c>
      <c r="F289" s="108">
        <f>F290</f>
        <v>463</v>
      </c>
      <c r="G289" s="108">
        <f t="shared" si="55"/>
        <v>0</v>
      </c>
      <c r="H289" s="108">
        <f t="shared" si="55"/>
        <v>0</v>
      </c>
    </row>
    <row r="290" spans="1:8" s="30" customFormat="1" ht="39" x14ac:dyDescent="0.25">
      <c r="A290" s="113" t="s">
        <v>79</v>
      </c>
      <c r="B290" s="107" t="s">
        <v>196</v>
      </c>
      <c r="C290" s="107" t="s">
        <v>201</v>
      </c>
      <c r="D290" s="107" t="s">
        <v>222</v>
      </c>
      <c r="E290" s="107" t="s">
        <v>80</v>
      </c>
      <c r="F290" s="108">
        <v>463</v>
      </c>
      <c r="G290" s="108">
        <v>0</v>
      </c>
      <c r="H290" s="108">
        <v>0</v>
      </c>
    </row>
    <row r="291" spans="1:8" s="30" customFormat="1" ht="42" customHeight="1" x14ac:dyDescent="0.25">
      <c r="A291" s="113" t="s">
        <v>223</v>
      </c>
      <c r="B291" s="107" t="s">
        <v>196</v>
      </c>
      <c r="C291" s="107" t="s">
        <v>201</v>
      </c>
      <c r="D291" s="107" t="s">
        <v>224</v>
      </c>
      <c r="E291" s="107" t="s">
        <v>58</v>
      </c>
      <c r="F291" s="108">
        <f>F292</f>
        <v>49</v>
      </c>
      <c r="G291" s="108">
        <f t="shared" ref="G291:H293" si="56">G292</f>
        <v>0</v>
      </c>
      <c r="H291" s="108">
        <f t="shared" si="56"/>
        <v>0</v>
      </c>
    </row>
    <row r="292" spans="1:8" s="30" customFormat="1" ht="15" x14ac:dyDescent="0.25">
      <c r="A292" s="113" t="s">
        <v>134</v>
      </c>
      <c r="B292" s="107" t="s">
        <v>196</v>
      </c>
      <c r="C292" s="107" t="s">
        <v>201</v>
      </c>
      <c r="D292" s="107" t="s">
        <v>225</v>
      </c>
      <c r="E292" s="107" t="s">
        <v>58</v>
      </c>
      <c r="F292" s="108">
        <f>F293</f>
        <v>49</v>
      </c>
      <c r="G292" s="108">
        <f t="shared" si="56"/>
        <v>0</v>
      </c>
      <c r="H292" s="108">
        <f t="shared" si="56"/>
        <v>0</v>
      </c>
    </row>
    <row r="293" spans="1:8" s="30" customFormat="1" ht="26.25" x14ac:dyDescent="0.25">
      <c r="A293" s="113" t="s">
        <v>77</v>
      </c>
      <c r="B293" s="107" t="s">
        <v>196</v>
      </c>
      <c r="C293" s="107" t="s">
        <v>201</v>
      </c>
      <c r="D293" s="107" t="s">
        <v>225</v>
      </c>
      <c r="E293" s="107" t="s">
        <v>78</v>
      </c>
      <c r="F293" s="108">
        <f>F294</f>
        <v>49</v>
      </c>
      <c r="G293" s="108">
        <f t="shared" si="56"/>
        <v>0</v>
      </c>
      <c r="H293" s="108">
        <f t="shared" si="56"/>
        <v>0</v>
      </c>
    </row>
    <row r="294" spans="1:8" s="30" customFormat="1" ht="33" customHeight="1" x14ac:dyDescent="0.25">
      <c r="A294" s="113" t="s">
        <v>79</v>
      </c>
      <c r="B294" s="107" t="s">
        <v>196</v>
      </c>
      <c r="C294" s="107" t="s">
        <v>201</v>
      </c>
      <c r="D294" s="107" t="s">
        <v>225</v>
      </c>
      <c r="E294" s="107" t="s">
        <v>80</v>
      </c>
      <c r="F294" s="108">
        <v>49</v>
      </c>
      <c r="G294" s="108">
        <v>0</v>
      </c>
      <c r="H294" s="108">
        <v>0</v>
      </c>
    </row>
    <row r="295" spans="1:8" s="30" customFormat="1" ht="51.75" x14ac:dyDescent="0.25">
      <c r="A295" s="113" t="s">
        <v>749</v>
      </c>
      <c r="B295" s="107" t="s">
        <v>196</v>
      </c>
      <c r="C295" s="107" t="s">
        <v>201</v>
      </c>
      <c r="D295" s="107" t="s">
        <v>746</v>
      </c>
      <c r="E295" s="107" t="s">
        <v>58</v>
      </c>
      <c r="F295" s="108">
        <f>F296</f>
        <v>0</v>
      </c>
      <c r="G295" s="108">
        <f>G296+G301+G304</f>
        <v>2262.5</v>
      </c>
      <c r="H295" s="108">
        <f>H296+H301+H304</f>
        <v>2251.5</v>
      </c>
    </row>
    <row r="296" spans="1:8" s="30" customFormat="1" ht="26.25" x14ac:dyDescent="0.25">
      <c r="A296" s="113" t="s">
        <v>190</v>
      </c>
      <c r="B296" s="107" t="s">
        <v>196</v>
      </c>
      <c r="C296" s="107" t="s">
        <v>201</v>
      </c>
      <c r="D296" s="107" t="s">
        <v>801</v>
      </c>
      <c r="E296" s="107" t="s">
        <v>58</v>
      </c>
      <c r="F296" s="108">
        <f>F297+F299+F302</f>
        <v>0</v>
      </c>
      <c r="G296" s="108">
        <f>G297+G299</f>
        <v>2209.5</v>
      </c>
      <c r="H296" s="108">
        <f>H297+H299</f>
        <v>2198.5</v>
      </c>
    </row>
    <row r="297" spans="1:8" s="30" customFormat="1" ht="64.5" x14ac:dyDescent="0.25">
      <c r="A297" s="113" t="s">
        <v>67</v>
      </c>
      <c r="B297" s="107" t="s">
        <v>196</v>
      </c>
      <c r="C297" s="107" t="s">
        <v>201</v>
      </c>
      <c r="D297" s="107" t="s">
        <v>801</v>
      </c>
      <c r="E297" s="107" t="s">
        <v>68</v>
      </c>
      <c r="F297" s="108">
        <f>F298</f>
        <v>0</v>
      </c>
      <c r="G297" s="108">
        <f>G298</f>
        <v>2198.5</v>
      </c>
      <c r="H297" s="108">
        <f>H298</f>
        <v>2198.5</v>
      </c>
    </row>
    <row r="298" spans="1:8" s="30" customFormat="1" ht="20.25" customHeight="1" x14ac:dyDescent="0.25">
      <c r="A298" s="113" t="s">
        <v>192</v>
      </c>
      <c r="B298" s="107" t="s">
        <v>196</v>
      </c>
      <c r="C298" s="107" t="s">
        <v>201</v>
      </c>
      <c r="D298" s="107" t="s">
        <v>801</v>
      </c>
      <c r="E298" s="107" t="s">
        <v>193</v>
      </c>
      <c r="F298" s="108">
        <v>0</v>
      </c>
      <c r="G298" s="108">
        <v>2198.5</v>
      </c>
      <c r="H298" s="108">
        <v>2198.5</v>
      </c>
    </row>
    <row r="299" spans="1:8" s="30" customFormat="1" ht="26.25" x14ac:dyDescent="0.25">
      <c r="A299" s="113" t="s">
        <v>77</v>
      </c>
      <c r="B299" s="107" t="s">
        <v>196</v>
      </c>
      <c r="C299" s="107" t="s">
        <v>201</v>
      </c>
      <c r="D299" s="107" t="s">
        <v>801</v>
      </c>
      <c r="E299" s="107" t="s">
        <v>78</v>
      </c>
      <c r="F299" s="108">
        <f>F300</f>
        <v>0</v>
      </c>
      <c r="G299" s="108">
        <f>G300</f>
        <v>11</v>
      </c>
      <c r="H299" s="108">
        <f>H300</f>
        <v>0</v>
      </c>
    </row>
    <row r="300" spans="1:8" s="30" customFormat="1" ht="32.25" customHeight="1" x14ac:dyDescent="0.25">
      <c r="A300" s="113" t="s">
        <v>79</v>
      </c>
      <c r="B300" s="107" t="s">
        <v>196</v>
      </c>
      <c r="C300" s="107" t="s">
        <v>201</v>
      </c>
      <c r="D300" s="107" t="s">
        <v>801</v>
      </c>
      <c r="E300" s="107" t="s">
        <v>80</v>
      </c>
      <c r="F300" s="108">
        <v>0</v>
      </c>
      <c r="G300" s="108">
        <v>11</v>
      </c>
      <c r="H300" s="108">
        <v>0</v>
      </c>
    </row>
    <row r="301" spans="1:8" s="30" customFormat="1" ht="51.75" x14ac:dyDescent="0.25">
      <c r="A301" s="113" t="s">
        <v>188</v>
      </c>
      <c r="B301" s="107" t="s">
        <v>196</v>
      </c>
      <c r="C301" s="107" t="s">
        <v>201</v>
      </c>
      <c r="D301" s="107" t="s">
        <v>802</v>
      </c>
      <c r="E301" s="107" t="s">
        <v>58</v>
      </c>
      <c r="F301" s="108">
        <v>0</v>
      </c>
      <c r="G301" s="108">
        <f>G302</f>
        <v>4</v>
      </c>
      <c r="H301" s="108">
        <f>H302</f>
        <v>4</v>
      </c>
    </row>
    <row r="302" spans="1:8" s="30" customFormat="1" ht="15" x14ac:dyDescent="0.25">
      <c r="A302" s="113" t="s">
        <v>81</v>
      </c>
      <c r="B302" s="107" t="s">
        <v>196</v>
      </c>
      <c r="C302" s="107" t="s">
        <v>201</v>
      </c>
      <c r="D302" s="107" t="s">
        <v>802</v>
      </c>
      <c r="E302" s="107" t="s">
        <v>82</v>
      </c>
      <c r="F302" s="108">
        <f>F303</f>
        <v>0</v>
      </c>
      <c r="G302" s="108">
        <f>G303</f>
        <v>4</v>
      </c>
      <c r="H302" s="108">
        <f>H303</f>
        <v>4</v>
      </c>
    </row>
    <row r="303" spans="1:8" s="30" customFormat="1" ht="15" x14ac:dyDescent="0.25">
      <c r="A303" s="113" t="s">
        <v>83</v>
      </c>
      <c r="B303" s="107" t="s">
        <v>196</v>
      </c>
      <c r="C303" s="107" t="s">
        <v>201</v>
      </c>
      <c r="D303" s="107" t="s">
        <v>802</v>
      </c>
      <c r="E303" s="107" t="s">
        <v>84</v>
      </c>
      <c r="F303" s="108">
        <v>0</v>
      </c>
      <c r="G303" s="108">
        <v>4</v>
      </c>
      <c r="H303" s="108">
        <v>4</v>
      </c>
    </row>
    <row r="304" spans="1:8" s="30" customFormat="1" ht="15" x14ac:dyDescent="0.25">
      <c r="A304" s="113" t="s">
        <v>134</v>
      </c>
      <c r="B304" s="107" t="s">
        <v>196</v>
      </c>
      <c r="C304" s="107" t="s">
        <v>201</v>
      </c>
      <c r="D304" s="107" t="s">
        <v>747</v>
      </c>
      <c r="E304" s="107" t="s">
        <v>58</v>
      </c>
      <c r="F304" s="108">
        <v>0</v>
      </c>
      <c r="G304" s="108">
        <f>G305</f>
        <v>49</v>
      </c>
      <c r="H304" s="108">
        <f>H305</f>
        <v>49</v>
      </c>
    </row>
    <row r="305" spans="1:8" s="30" customFormat="1" ht="26.25" x14ac:dyDescent="0.25">
      <c r="A305" s="113" t="s">
        <v>77</v>
      </c>
      <c r="B305" s="107" t="s">
        <v>196</v>
      </c>
      <c r="C305" s="107" t="s">
        <v>201</v>
      </c>
      <c r="D305" s="107" t="s">
        <v>747</v>
      </c>
      <c r="E305" s="107" t="s">
        <v>78</v>
      </c>
      <c r="F305" s="108">
        <v>0</v>
      </c>
      <c r="G305" s="108">
        <f>G306</f>
        <v>49</v>
      </c>
      <c r="H305" s="108">
        <f>H306</f>
        <v>49</v>
      </c>
    </row>
    <row r="306" spans="1:8" s="30" customFormat="1" ht="32.25" customHeight="1" x14ac:dyDescent="0.25">
      <c r="A306" s="113" t="s">
        <v>79</v>
      </c>
      <c r="B306" s="107" t="s">
        <v>196</v>
      </c>
      <c r="C306" s="107" t="s">
        <v>201</v>
      </c>
      <c r="D306" s="107" t="s">
        <v>747</v>
      </c>
      <c r="E306" s="107" t="s">
        <v>80</v>
      </c>
      <c r="F306" s="108">
        <v>0</v>
      </c>
      <c r="G306" s="108">
        <v>49</v>
      </c>
      <c r="H306" s="108">
        <v>49</v>
      </c>
    </row>
    <row r="307" spans="1:8" s="31" customFormat="1" ht="15" x14ac:dyDescent="0.25">
      <c r="A307" s="113" t="s">
        <v>226</v>
      </c>
      <c r="B307" s="107" t="s">
        <v>72</v>
      </c>
      <c r="C307" s="107" t="s">
        <v>56</v>
      </c>
      <c r="D307" s="107" t="s">
        <v>57</v>
      </c>
      <c r="E307" s="107" t="s">
        <v>58</v>
      </c>
      <c r="F307" s="108">
        <f>F308+F317+F362</f>
        <v>5934.7999999999993</v>
      </c>
      <c r="G307" s="108">
        <f>G308+G317+G362</f>
        <v>3384.2999999999997</v>
      </c>
      <c r="H307" s="108">
        <f>H308+H317+H362</f>
        <v>2166.7999999999997</v>
      </c>
    </row>
    <row r="308" spans="1:8" s="32" customFormat="1" ht="15" x14ac:dyDescent="0.25">
      <c r="A308" s="113" t="s">
        <v>227</v>
      </c>
      <c r="B308" s="107" t="s">
        <v>72</v>
      </c>
      <c r="C308" s="107" t="s">
        <v>101</v>
      </c>
      <c r="D308" s="107" t="s">
        <v>57</v>
      </c>
      <c r="E308" s="107" t="s">
        <v>58</v>
      </c>
      <c r="F308" s="108">
        <f t="shared" ref="F308:H309" si="57">F309</f>
        <v>48.7</v>
      </c>
      <c r="G308" s="108">
        <f t="shared" si="57"/>
        <v>48.7</v>
      </c>
      <c r="H308" s="108">
        <f t="shared" si="57"/>
        <v>48.7</v>
      </c>
    </row>
    <row r="309" spans="1:8" s="32" customFormat="1" ht="31.5" customHeight="1" x14ac:dyDescent="0.25">
      <c r="A309" s="113" t="s">
        <v>61</v>
      </c>
      <c r="B309" s="107" t="s">
        <v>72</v>
      </c>
      <c r="C309" s="107" t="s">
        <v>101</v>
      </c>
      <c r="D309" s="107" t="s">
        <v>62</v>
      </c>
      <c r="E309" s="107" t="s">
        <v>58</v>
      </c>
      <c r="F309" s="108">
        <f t="shared" si="57"/>
        <v>48.7</v>
      </c>
      <c r="G309" s="108">
        <f t="shared" si="57"/>
        <v>48.7</v>
      </c>
      <c r="H309" s="108">
        <f t="shared" si="57"/>
        <v>48.7</v>
      </c>
    </row>
    <row r="310" spans="1:8" s="32" customFormat="1" ht="28.5" customHeight="1" x14ac:dyDescent="0.25">
      <c r="A310" s="113" t="s">
        <v>63</v>
      </c>
      <c r="B310" s="107" t="s">
        <v>72</v>
      </c>
      <c r="C310" s="107" t="s">
        <v>101</v>
      </c>
      <c r="D310" s="107" t="s">
        <v>64</v>
      </c>
      <c r="E310" s="107" t="s">
        <v>58</v>
      </c>
      <c r="F310" s="108">
        <f>F314</f>
        <v>48.7</v>
      </c>
      <c r="G310" s="108">
        <f>G314</f>
        <v>48.7</v>
      </c>
      <c r="H310" s="108">
        <f>H314</f>
        <v>48.7</v>
      </c>
    </row>
    <row r="311" spans="1:8" s="32" customFormat="1" ht="30.75" hidden="1" customHeight="1" x14ac:dyDescent="0.25">
      <c r="A311" s="113" t="s">
        <v>228</v>
      </c>
      <c r="B311" s="107" t="s">
        <v>72</v>
      </c>
      <c r="C311" s="107" t="s">
        <v>101</v>
      </c>
      <c r="D311" s="107" t="s">
        <v>229</v>
      </c>
      <c r="E311" s="107" t="s">
        <v>58</v>
      </c>
      <c r="F311" s="108">
        <f t="shared" ref="F311:H312" si="58">F312</f>
        <v>0</v>
      </c>
      <c r="G311" s="108">
        <f t="shared" si="58"/>
        <v>0</v>
      </c>
      <c r="H311" s="108">
        <f t="shared" si="58"/>
        <v>0</v>
      </c>
    </row>
    <row r="312" spans="1:8" s="32" customFormat="1" ht="26.25" hidden="1" x14ac:dyDescent="0.25">
      <c r="A312" s="113" t="s">
        <v>77</v>
      </c>
      <c r="B312" s="107" t="s">
        <v>72</v>
      </c>
      <c r="C312" s="107" t="s">
        <v>101</v>
      </c>
      <c r="D312" s="107" t="s">
        <v>229</v>
      </c>
      <c r="E312" s="107" t="s">
        <v>78</v>
      </c>
      <c r="F312" s="108">
        <f t="shared" si="58"/>
        <v>0</v>
      </c>
      <c r="G312" s="108">
        <f t="shared" si="58"/>
        <v>0</v>
      </c>
      <c r="H312" s="108">
        <f t="shared" si="58"/>
        <v>0</v>
      </c>
    </row>
    <row r="313" spans="1:8" s="32" customFormat="1" ht="39" hidden="1" x14ac:dyDescent="0.25">
      <c r="A313" s="113" t="s">
        <v>79</v>
      </c>
      <c r="B313" s="107" t="s">
        <v>72</v>
      </c>
      <c r="C313" s="107" t="s">
        <v>101</v>
      </c>
      <c r="D313" s="107" t="s">
        <v>229</v>
      </c>
      <c r="E313" s="107" t="s">
        <v>80</v>
      </c>
      <c r="F313" s="108"/>
      <c r="G313" s="108"/>
      <c r="H313" s="108"/>
    </row>
    <row r="314" spans="1:8" s="32" customFormat="1" ht="26.25" x14ac:dyDescent="0.25">
      <c r="A314" s="113" t="s">
        <v>230</v>
      </c>
      <c r="B314" s="107" t="s">
        <v>72</v>
      </c>
      <c r="C314" s="107" t="s">
        <v>101</v>
      </c>
      <c r="D314" s="107" t="s">
        <v>231</v>
      </c>
      <c r="E314" s="107" t="s">
        <v>58</v>
      </c>
      <c r="F314" s="108">
        <f t="shared" ref="F314:H315" si="59">F315</f>
        <v>48.7</v>
      </c>
      <c r="G314" s="108">
        <f t="shared" si="59"/>
        <v>48.7</v>
      </c>
      <c r="H314" s="108">
        <f t="shared" si="59"/>
        <v>48.7</v>
      </c>
    </row>
    <row r="315" spans="1:8" s="32" customFormat="1" ht="26.25" x14ac:dyDescent="0.25">
      <c r="A315" s="113" t="s">
        <v>77</v>
      </c>
      <c r="B315" s="107" t="s">
        <v>72</v>
      </c>
      <c r="C315" s="107" t="s">
        <v>101</v>
      </c>
      <c r="D315" s="107" t="s">
        <v>231</v>
      </c>
      <c r="E315" s="107" t="s">
        <v>78</v>
      </c>
      <c r="F315" s="108">
        <f>F316</f>
        <v>48.7</v>
      </c>
      <c r="G315" s="108">
        <f t="shared" si="59"/>
        <v>48.7</v>
      </c>
      <c r="H315" s="108">
        <f t="shared" si="59"/>
        <v>48.7</v>
      </c>
    </row>
    <row r="316" spans="1:8" s="31" customFormat="1" ht="34.5" customHeight="1" x14ac:dyDescent="0.25">
      <c r="A316" s="113" t="s">
        <v>79</v>
      </c>
      <c r="B316" s="107" t="s">
        <v>72</v>
      </c>
      <c r="C316" s="107" t="s">
        <v>101</v>
      </c>
      <c r="D316" s="107" t="s">
        <v>231</v>
      </c>
      <c r="E316" s="107" t="s">
        <v>80</v>
      </c>
      <c r="F316" s="108">
        <v>48.7</v>
      </c>
      <c r="G316" s="108">
        <v>48.7</v>
      </c>
      <c r="H316" s="108">
        <v>48.7</v>
      </c>
    </row>
    <row r="317" spans="1:8" s="31" customFormat="1" ht="15" x14ac:dyDescent="0.25">
      <c r="A317" s="113" t="s">
        <v>232</v>
      </c>
      <c r="B317" s="107" t="s">
        <v>72</v>
      </c>
      <c r="C317" s="107" t="s">
        <v>201</v>
      </c>
      <c r="D317" s="107" t="s">
        <v>57</v>
      </c>
      <c r="E317" s="107" t="s">
        <v>58</v>
      </c>
      <c r="F317" s="108">
        <f>F321+F330+F357+F348+F353</f>
        <v>5686.0999999999995</v>
      </c>
      <c r="G317" s="108">
        <f>G321+G330+G357+G348+G353</f>
        <v>3135.6</v>
      </c>
      <c r="H317" s="108">
        <f t="shared" ref="H317" si="60">H321+H330+H357+H348+H353</f>
        <v>2058.1</v>
      </c>
    </row>
    <row r="318" spans="1:8" s="31" customFormat="1" ht="31.5" hidden="1" customHeight="1" x14ac:dyDescent="0.25">
      <c r="A318" s="113" t="s">
        <v>233</v>
      </c>
      <c r="B318" s="107" t="s">
        <v>72</v>
      </c>
      <c r="C318" s="107" t="s">
        <v>201</v>
      </c>
      <c r="D318" s="107" t="s">
        <v>234</v>
      </c>
      <c r="E318" s="107" t="s">
        <v>58</v>
      </c>
      <c r="F318" s="108">
        <f t="shared" ref="F318:H319" si="61">F319</f>
        <v>0</v>
      </c>
      <c r="G318" s="108">
        <f t="shared" si="61"/>
        <v>0</v>
      </c>
      <c r="H318" s="108">
        <f t="shared" si="61"/>
        <v>0</v>
      </c>
    </row>
    <row r="319" spans="1:8" s="31" customFormat="1" ht="27" hidden="1" customHeight="1" x14ac:dyDescent="0.25">
      <c r="A319" s="113" t="s">
        <v>105</v>
      </c>
      <c r="B319" s="107" t="s">
        <v>72</v>
      </c>
      <c r="C319" s="107" t="s">
        <v>201</v>
      </c>
      <c r="D319" s="107" t="s">
        <v>234</v>
      </c>
      <c r="E319" s="107" t="s">
        <v>78</v>
      </c>
      <c r="F319" s="108">
        <f t="shared" si="61"/>
        <v>0</v>
      </c>
      <c r="G319" s="108">
        <f t="shared" si="61"/>
        <v>0</v>
      </c>
      <c r="H319" s="108">
        <f t="shared" si="61"/>
        <v>0</v>
      </c>
    </row>
    <row r="320" spans="1:8" s="31" customFormat="1" ht="30.75" hidden="1" customHeight="1" x14ac:dyDescent="0.25">
      <c r="A320" s="113" t="s">
        <v>79</v>
      </c>
      <c r="B320" s="107" t="s">
        <v>72</v>
      </c>
      <c r="C320" s="107" t="s">
        <v>201</v>
      </c>
      <c r="D320" s="107" t="s">
        <v>234</v>
      </c>
      <c r="E320" s="107" t="s">
        <v>80</v>
      </c>
      <c r="F320" s="108">
        <v>0</v>
      </c>
      <c r="G320" s="108">
        <v>0</v>
      </c>
      <c r="H320" s="108">
        <v>0</v>
      </c>
    </row>
    <row r="321" spans="1:8" s="31" customFormat="1" ht="46.5" customHeight="1" x14ac:dyDescent="0.25">
      <c r="A321" s="113" t="s">
        <v>752</v>
      </c>
      <c r="B321" s="107" t="s">
        <v>72</v>
      </c>
      <c r="C321" s="107" t="s">
        <v>201</v>
      </c>
      <c r="D321" s="107" t="s">
        <v>236</v>
      </c>
      <c r="E321" s="107" t="s">
        <v>58</v>
      </c>
      <c r="F321" s="108">
        <f>F322+F326</f>
        <v>100</v>
      </c>
      <c r="G321" s="108">
        <f>G322+G326</f>
        <v>100</v>
      </c>
      <c r="H321" s="108">
        <f>H322+H326</f>
        <v>100</v>
      </c>
    </row>
    <row r="322" spans="1:8" s="31" customFormat="1" ht="43.5" customHeight="1" x14ac:dyDescent="0.25">
      <c r="A322" s="113" t="s">
        <v>753</v>
      </c>
      <c r="B322" s="107" t="s">
        <v>72</v>
      </c>
      <c r="C322" s="107" t="s">
        <v>201</v>
      </c>
      <c r="D322" s="107" t="s">
        <v>237</v>
      </c>
      <c r="E322" s="107" t="s">
        <v>58</v>
      </c>
      <c r="F322" s="108">
        <f t="shared" ref="F322:H324" si="62">F323</f>
        <v>100</v>
      </c>
      <c r="G322" s="108">
        <f t="shared" si="62"/>
        <v>100</v>
      </c>
      <c r="H322" s="108">
        <f t="shared" si="62"/>
        <v>100</v>
      </c>
    </row>
    <row r="323" spans="1:8" s="31" customFormat="1" ht="18.75" customHeight="1" x14ac:dyDescent="0.25">
      <c r="A323" s="113" t="s">
        <v>134</v>
      </c>
      <c r="B323" s="107" t="s">
        <v>72</v>
      </c>
      <c r="C323" s="107" t="s">
        <v>201</v>
      </c>
      <c r="D323" s="107" t="s">
        <v>238</v>
      </c>
      <c r="E323" s="107" t="s">
        <v>58</v>
      </c>
      <c r="F323" s="108">
        <f t="shared" si="62"/>
        <v>100</v>
      </c>
      <c r="G323" s="108">
        <f t="shared" si="62"/>
        <v>100</v>
      </c>
      <c r="H323" s="108">
        <f t="shared" si="62"/>
        <v>100</v>
      </c>
    </row>
    <row r="324" spans="1:8" s="31" customFormat="1" ht="30.75" customHeight="1" x14ac:dyDescent="0.25">
      <c r="A324" s="113" t="s">
        <v>77</v>
      </c>
      <c r="B324" s="107" t="s">
        <v>72</v>
      </c>
      <c r="C324" s="107" t="s">
        <v>201</v>
      </c>
      <c r="D324" s="107" t="s">
        <v>238</v>
      </c>
      <c r="E324" s="107" t="s">
        <v>78</v>
      </c>
      <c r="F324" s="108">
        <f t="shared" si="62"/>
        <v>100</v>
      </c>
      <c r="G324" s="108">
        <f t="shared" si="62"/>
        <v>100</v>
      </c>
      <c r="H324" s="108">
        <f t="shared" si="62"/>
        <v>100</v>
      </c>
    </row>
    <row r="325" spans="1:8" s="31" customFormat="1" ht="34.5" customHeight="1" x14ac:dyDescent="0.25">
      <c r="A325" s="113" t="s">
        <v>79</v>
      </c>
      <c r="B325" s="107" t="s">
        <v>72</v>
      </c>
      <c r="C325" s="107" t="s">
        <v>201</v>
      </c>
      <c r="D325" s="107" t="s">
        <v>238</v>
      </c>
      <c r="E325" s="107" t="s">
        <v>80</v>
      </c>
      <c r="F325" s="108">
        <v>100</v>
      </c>
      <c r="G325" s="108">
        <v>100</v>
      </c>
      <c r="H325" s="108">
        <v>100</v>
      </c>
    </row>
    <row r="326" spans="1:8" s="31" customFormat="1" ht="48" hidden="1" customHeight="1" x14ac:dyDescent="0.25">
      <c r="A326" s="113" t="s">
        <v>239</v>
      </c>
      <c r="B326" s="107" t="s">
        <v>72</v>
      </c>
      <c r="C326" s="107" t="s">
        <v>201</v>
      </c>
      <c r="D326" s="107" t="s">
        <v>240</v>
      </c>
      <c r="E326" s="107" t="s">
        <v>58</v>
      </c>
      <c r="F326" s="108">
        <f t="shared" ref="F326:H328" si="63">F327</f>
        <v>0</v>
      </c>
      <c r="G326" s="108">
        <f t="shared" si="63"/>
        <v>0</v>
      </c>
      <c r="H326" s="108">
        <f t="shared" si="63"/>
        <v>0</v>
      </c>
    </row>
    <row r="327" spans="1:8" s="31" customFormat="1" ht="30.75" hidden="1" customHeight="1" x14ac:dyDescent="0.25">
      <c r="A327" s="113" t="s">
        <v>134</v>
      </c>
      <c r="B327" s="107" t="s">
        <v>72</v>
      </c>
      <c r="C327" s="107" t="s">
        <v>201</v>
      </c>
      <c r="D327" s="107" t="s">
        <v>241</v>
      </c>
      <c r="E327" s="107" t="s">
        <v>58</v>
      </c>
      <c r="F327" s="108">
        <f t="shared" si="63"/>
        <v>0</v>
      </c>
      <c r="G327" s="108">
        <f t="shared" si="63"/>
        <v>0</v>
      </c>
      <c r="H327" s="108">
        <f t="shared" si="63"/>
        <v>0</v>
      </c>
    </row>
    <row r="328" spans="1:8" s="31" customFormat="1" ht="30.75" hidden="1" customHeight="1" x14ac:dyDescent="0.25">
      <c r="A328" s="113" t="s">
        <v>77</v>
      </c>
      <c r="B328" s="107" t="s">
        <v>72</v>
      </c>
      <c r="C328" s="107" t="s">
        <v>201</v>
      </c>
      <c r="D328" s="107" t="s">
        <v>241</v>
      </c>
      <c r="E328" s="107" t="s">
        <v>78</v>
      </c>
      <c r="F328" s="108">
        <f t="shared" si="63"/>
        <v>0</v>
      </c>
      <c r="G328" s="108">
        <f t="shared" si="63"/>
        <v>0</v>
      </c>
      <c r="H328" s="108">
        <f t="shared" si="63"/>
        <v>0</v>
      </c>
    </row>
    <row r="329" spans="1:8" s="31" customFormat="1" ht="30.75" hidden="1" customHeight="1" x14ac:dyDescent="0.25">
      <c r="A329" s="113" t="s">
        <v>79</v>
      </c>
      <c r="B329" s="107" t="s">
        <v>72</v>
      </c>
      <c r="C329" s="107" t="s">
        <v>201</v>
      </c>
      <c r="D329" s="107" t="s">
        <v>241</v>
      </c>
      <c r="E329" s="107" t="s">
        <v>80</v>
      </c>
      <c r="F329" s="108"/>
      <c r="G329" s="108"/>
      <c r="H329" s="108"/>
    </row>
    <row r="330" spans="1:8" s="31" customFormat="1" ht="83.25" customHeight="1" x14ac:dyDescent="0.25">
      <c r="A330" s="113" t="s">
        <v>756</v>
      </c>
      <c r="B330" s="107" t="s">
        <v>72</v>
      </c>
      <c r="C330" s="107" t="s">
        <v>201</v>
      </c>
      <c r="D330" s="107" t="s">
        <v>242</v>
      </c>
      <c r="E330" s="107" t="s">
        <v>58</v>
      </c>
      <c r="F330" s="108">
        <f>F337+F344+F334+F331</f>
        <v>5536.0999999999995</v>
      </c>
      <c r="G330" s="108">
        <f>G337+G344</f>
        <v>0</v>
      </c>
      <c r="H330" s="108">
        <f>H337+H344</f>
        <v>0</v>
      </c>
    </row>
    <row r="331" spans="1:8" s="31" customFormat="1" ht="67.5" hidden="1" customHeight="1" x14ac:dyDescent="0.25">
      <c r="A331" s="113" t="s">
        <v>651</v>
      </c>
      <c r="B331" s="107" t="s">
        <v>72</v>
      </c>
      <c r="C331" s="107" t="s">
        <v>201</v>
      </c>
      <c r="D331" s="107" t="s">
        <v>652</v>
      </c>
      <c r="E331" s="107" t="s">
        <v>58</v>
      </c>
      <c r="F331" s="108">
        <f>F332</f>
        <v>0</v>
      </c>
      <c r="G331" s="108">
        <v>0</v>
      </c>
      <c r="H331" s="108">
        <v>0</v>
      </c>
    </row>
    <row r="332" spans="1:8" s="31" customFormat="1" ht="27.75" hidden="1" customHeight="1" x14ac:dyDescent="0.25">
      <c r="A332" s="113" t="s">
        <v>77</v>
      </c>
      <c r="B332" s="107" t="s">
        <v>72</v>
      </c>
      <c r="C332" s="107" t="s">
        <v>201</v>
      </c>
      <c r="D332" s="107" t="s">
        <v>652</v>
      </c>
      <c r="E332" s="107" t="s">
        <v>78</v>
      </c>
      <c r="F332" s="108">
        <f>F333</f>
        <v>0</v>
      </c>
      <c r="G332" s="108">
        <v>0</v>
      </c>
      <c r="H332" s="108">
        <v>0</v>
      </c>
    </row>
    <row r="333" spans="1:8" s="31" customFormat="1" ht="36.75" hidden="1" customHeight="1" x14ac:dyDescent="0.25">
      <c r="A333" s="113" t="s">
        <v>79</v>
      </c>
      <c r="B333" s="107" t="s">
        <v>72</v>
      </c>
      <c r="C333" s="107" t="s">
        <v>201</v>
      </c>
      <c r="D333" s="107" t="s">
        <v>652</v>
      </c>
      <c r="E333" s="107" t="s">
        <v>80</v>
      </c>
      <c r="F333" s="108"/>
      <c r="G333" s="108"/>
      <c r="H333" s="108"/>
    </row>
    <row r="334" spans="1:8" s="31" customFormat="1" ht="71.25" hidden="1" customHeight="1" x14ac:dyDescent="0.25">
      <c r="A334" s="113" t="s">
        <v>653</v>
      </c>
      <c r="B334" s="107" t="s">
        <v>72</v>
      </c>
      <c r="C334" s="107" t="s">
        <v>201</v>
      </c>
      <c r="D334" s="107" t="s">
        <v>654</v>
      </c>
      <c r="E334" s="107" t="s">
        <v>58</v>
      </c>
      <c r="F334" s="108">
        <f>F335</f>
        <v>0</v>
      </c>
      <c r="G334" s="108">
        <v>0</v>
      </c>
      <c r="H334" s="108">
        <v>0</v>
      </c>
    </row>
    <row r="335" spans="1:8" s="31" customFormat="1" ht="25.5" hidden="1" customHeight="1" x14ac:dyDescent="0.25">
      <c r="A335" s="113" t="s">
        <v>77</v>
      </c>
      <c r="B335" s="107" t="s">
        <v>72</v>
      </c>
      <c r="C335" s="107" t="s">
        <v>201</v>
      </c>
      <c r="D335" s="107" t="s">
        <v>654</v>
      </c>
      <c r="E335" s="107" t="s">
        <v>78</v>
      </c>
      <c r="F335" s="108">
        <f>F336</f>
        <v>0</v>
      </c>
      <c r="G335" s="108">
        <v>0</v>
      </c>
      <c r="H335" s="108">
        <v>0</v>
      </c>
    </row>
    <row r="336" spans="1:8" s="31" customFormat="1" ht="33.75" hidden="1" customHeight="1" x14ac:dyDescent="0.25">
      <c r="A336" s="113" t="s">
        <v>79</v>
      </c>
      <c r="B336" s="107" t="s">
        <v>72</v>
      </c>
      <c r="C336" s="107" t="s">
        <v>201</v>
      </c>
      <c r="D336" s="107" t="s">
        <v>654</v>
      </c>
      <c r="E336" s="107" t="s">
        <v>80</v>
      </c>
      <c r="F336" s="108"/>
      <c r="G336" s="108"/>
      <c r="H336" s="108"/>
    </row>
    <row r="337" spans="1:8" s="31" customFormat="1" ht="75.75" customHeight="1" x14ac:dyDescent="0.25">
      <c r="A337" s="113" t="s">
        <v>243</v>
      </c>
      <c r="B337" s="107" t="s">
        <v>72</v>
      </c>
      <c r="C337" s="107" t="s">
        <v>201</v>
      </c>
      <c r="D337" s="107" t="s">
        <v>244</v>
      </c>
      <c r="E337" s="107" t="s">
        <v>58</v>
      </c>
      <c r="F337" s="108">
        <f>F338+F341</f>
        <v>5355.7</v>
      </c>
      <c r="G337" s="108">
        <f t="shared" ref="F337:H339" si="64">G338</f>
        <v>0</v>
      </c>
      <c r="H337" s="108">
        <f t="shared" si="64"/>
        <v>0</v>
      </c>
    </row>
    <row r="338" spans="1:8" s="31" customFormat="1" ht="17.25" customHeight="1" x14ac:dyDescent="0.25">
      <c r="A338" s="113" t="s">
        <v>134</v>
      </c>
      <c r="B338" s="107" t="s">
        <v>72</v>
      </c>
      <c r="C338" s="107" t="s">
        <v>201</v>
      </c>
      <c r="D338" s="107" t="s">
        <v>245</v>
      </c>
      <c r="E338" s="107" t="s">
        <v>58</v>
      </c>
      <c r="F338" s="108">
        <f t="shared" si="64"/>
        <v>5355.7</v>
      </c>
      <c r="G338" s="108">
        <f t="shared" si="64"/>
        <v>0</v>
      </c>
      <c r="H338" s="108">
        <f t="shared" si="64"/>
        <v>0</v>
      </c>
    </row>
    <row r="339" spans="1:8" s="31" customFormat="1" ht="26.25" x14ac:dyDescent="0.25">
      <c r="A339" s="113" t="s">
        <v>77</v>
      </c>
      <c r="B339" s="107" t="s">
        <v>72</v>
      </c>
      <c r="C339" s="107" t="s">
        <v>201</v>
      </c>
      <c r="D339" s="107" t="s">
        <v>245</v>
      </c>
      <c r="E339" s="107" t="s">
        <v>78</v>
      </c>
      <c r="F339" s="108">
        <f t="shared" si="64"/>
        <v>5355.7</v>
      </c>
      <c r="G339" s="108">
        <f t="shared" si="64"/>
        <v>0</v>
      </c>
      <c r="H339" s="108">
        <f t="shared" si="64"/>
        <v>0</v>
      </c>
    </row>
    <row r="340" spans="1:8" s="31" customFormat="1" ht="30" customHeight="1" x14ac:dyDescent="0.25">
      <c r="A340" s="113" t="s">
        <v>79</v>
      </c>
      <c r="B340" s="107" t="s">
        <v>72</v>
      </c>
      <c r="C340" s="107" t="s">
        <v>201</v>
      </c>
      <c r="D340" s="107" t="s">
        <v>245</v>
      </c>
      <c r="E340" s="107" t="s">
        <v>80</v>
      </c>
      <c r="F340" s="108">
        <f>6033.7-1785+1107</f>
        <v>5355.7</v>
      </c>
      <c r="G340" s="108">
        <v>0</v>
      </c>
      <c r="H340" s="108">
        <v>0</v>
      </c>
    </row>
    <row r="341" spans="1:8" s="31" customFormat="1" ht="45" hidden="1" customHeight="1" x14ac:dyDescent="0.25">
      <c r="A341" s="113" t="s">
        <v>642</v>
      </c>
      <c r="B341" s="107" t="s">
        <v>72</v>
      </c>
      <c r="C341" s="107" t="s">
        <v>201</v>
      </c>
      <c r="D341" s="107" t="s">
        <v>655</v>
      </c>
      <c r="E341" s="107" t="s">
        <v>58</v>
      </c>
      <c r="F341" s="108">
        <f>F342</f>
        <v>0</v>
      </c>
      <c r="G341" s="108">
        <v>0</v>
      </c>
      <c r="H341" s="108">
        <v>0</v>
      </c>
    </row>
    <row r="342" spans="1:8" s="31" customFormat="1" ht="30" hidden="1" customHeight="1" x14ac:dyDescent="0.25">
      <c r="A342" s="113" t="s">
        <v>77</v>
      </c>
      <c r="B342" s="107" t="s">
        <v>72</v>
      </c>
      <c r="C342" s="107" t="s">
        <v>201</v>
      </c>
      <c r="D342" s="107" t="s">
        <v>245</v>
      </c>
      <c r="E342" s="107" t="s">
        <v>78</v>
      </c>
      <c r="F342" s="108">
        <f>F343</f>
        <v>0</v>
      </c>
      <c r="G342" s="108">
        <v>0</v>
      </c>
      <c r="H342" s="108">
        <v>0</v>
      </c>
    </row>
    <row r="343" spans="1:8" s="31" customFormat="1" ht="30" hidden="1" customHeight="1" x14ac:dyDescent="0.25">
      <c r="A343" s="113" t="s">
        <v>79</v>
      </c>
      <c r="B343" s="107" t="s">
        <v>72</v>
      </c>
      <c r="C343" s="107" t="s">
        <v>201</v>
      </c>
      <c r="D343" s="107" t="s">
        <v>245</v>
      </c>
      <c r="E343" s="107" t="s">
        <v>80</v>
      </c>
      <c r="F343" s="108"/>
      <c r="G343" s="108"/>
      <c r="H343" s="108"/>
    </row>
    <row r="344" spans="1:8" s="31" customFormat="1" ht="81.75" customHeight="1" x14ac:dyDescent="0.25">
      <c r="A344" s="113" t="s">
        <v>246</v>
      </c>
      <c r="B344" s="107" t="s">
        <v>72</v>
      </c>
      <c r="C344" s="107" t="s">
        <v>201</v>
      </c>
      <c r="D344" s="107" t="s">
        <v>247</v>
      </c>
      <c r="E344" s="107" t="s">
        <v>58</v>
      </c>
      <c r="F344" s="108">
        <f t="shared" ref="F344:H346" si="65">F345</f>
        <v>180.4</v>
      </c>
      <c r="G344" s="108">
        <f t="shared" si="65"/>
        <v>0</v>
      </c>
      <c r="H344" s="108">
        <f t="shared" si="65"/>
        <v>0</v>
      </c>
    </row>
    <row r="345" spans="1:8" s="31" customFormat="1" ht="15" x14ac:dyDescent="0.25">
      <c r="A345" s="113" t="s">
        <v>134</v>
      </c>
      <c r="B345" s="107" t="s">
        <v>72</v>
      </c>
      <c r="C345" s="107" t="s">
        <v>201</v>
      </c>
      <c r="D345" s="107" t="s">
        <v>248</v>
      </c>
      <c r="E345" s="107" t="s">
        <v>58</v>
      </c>
      <c r="F345" s="108">
        <f t="shared" si="65"/>
        <v>180.4</v>
      </c>
      <c r="G345" s="108">
        <f t="shared" si="65"/>
        <v>0</v>
      </c>
      <c r="H345" s="108">
        <f t="shared" si="65"/>
        <v>0</v>
      </c>
    </row>
    <row r="346" spans="1:8" s="31" customFormat="1" ht="26.25" x14ac:dyDescent="0.25">
      <c r="A346" s="113" t="s">
        <v>77</v>
      </c>
      <c r="B346" s="107" t="s">
        <v>72</v>
      </c>
      <c r="C346" s="107" t="s">
        <v>201</v>
      </c>
      <c r="D346" s="107" t="s">
        <v>248</v>
      </c>
      <c r="E346" s="107" t="s">
        <v>78</v>
      </c>
      <c r="F346" s="108">
        <f t="shared" si="65"/>
        <v>180.4</v>
      </c>
      <c r="G346" s="108">
        <f t="shared" si="65"/>
        <v>0</v>
      </c>
      <c r="H346" s="108">
        <f t="shared" si="65"/>
        <v>0</v>
      </c>
    </row>
    <row r="347" spans="1:8" s="31" customFormat="1" ht="29.25" customHeight="1" x14ac:dyDescent="0.25">
      <c r="A347" s="113" t="s">
        <v>79</v>
      </c>
      <c r="B347" s="107" t="s">
        <v>72</v>
      </c>
      <c r="C347" s="107" t="s">
        <v>201</v>
      </c>
      <c r="D347" s="107" t="s">
        <v>248</v>
      </c>
      <c r="E347" s="107" t="s">
        <v>80</v>
      </c>
      <c r="F347" s="108">
        <v>180.4</v>
      </c>
      <c r="G347" s="108">
        <v>0</v>
      </c>
      <c r="H347" s="108">
        <v>0</v>
      </c>
    </row>
    <row r="348" spans="1:8" s="31" customFormat="1" ht="64.5" hidden="1" x14ac:dyDescent="0.25">
      <c r="A348" s="113" t="s">
        <v>152</v>
      </c>
      <c r="B348" s="107" t="s">
        <v>72</v>
      </c>
      <c r="C348" s="107" t="s">
        <v>201</v>
      </c>
      <c r="D348" s="107" t="s">
        <v>153</v>
      </c>
      <c r="E348" s="107" t="s">
        <v>58</v>
      </c>
      <c r="F348" s="108">
        <f t="shared" ref="F348:H351" si="66">F349</f>
        <v>0</v>
      </c>
      <c r="G348" s="108">
        <f t="shared" si="66"/>
        <v>0</v>
      </c>
      <c r="H348" s="108">
        <f t="shared" si="66"/>
        <v>0</v>
      </c>
    </row>
    <row r="349" spans="1:8" s="31" customFormat="1" ht="51.75" hidden="1" x14ac:dyDescent="0.25">
      <c r="A349" s="113" t="s">
        <v>249</v>
      </c>
      <c r="B349" s="107" t="s">
        <v>72</v>
      </c>
      <c r="C349" s="107" t="s">
        <v>201</v>
      </c>
      <c r="D349" s="107" t="s">
        <v>250</v>
      </c>
      <c r="E349" s="107" t="s">
        <v>58</v>
      </c>
      <c r="F349" s="108">
        <f t="shared" si="66"/>
        <v>0</v>
      </c>
      <c r="G349" s="108">
        <f t="shared" si="66"/>
        <v>0</v>
      </c>
      <c r="H349" s="108">
        <f t="shared" si="66"/>
        <v>0</v>
      </c>
    </row>
    <row r="350" spans="1:8" s="31" customFormat="1" ht="15" hidden="1" x14ac:dyDescent="0.25">
      <c r="A350" s="113" t="s">
        <v>134</v>
      </c>
      <c r="B350" s="107" t="s">
        <v>72</v>
      </c>
      <c r="C350" s="107" t="s">
        <v>201</v>
      </c>
      <c r="D350" s="107" t="s">
        <v>251</v>
      </c>
      <c r="E350" s="107" t="s">
        <v>58</v>
      </c>
      <c r="F350" s="108">
        <f t="shared" si="66"/>
        <v>0</v>
      </c>
      <c r="G350" s="108">
        <f t="shared" si="66"/>
        <v>0</v>
      </c>
      <c r="H350" s="108">
        <f t="shared" si="66"/>
        <v>0</v>
      </c>
    </row>
    <row r="351" spans="1:8" s="31" customFormat="1" ht="26.25" hidden="1" x14ac:dyDescent="0.25">
      <c r="A351" s="113" t="s">
        <v>77</v>
      </c>
      <c r="B351" s="107" t="s">
        <v>72</v>
      </c>
      <c r="C351" s="107" t="s">
        <v>201</v>
      </c>
      <c r="D351" s="107" t="s">
        <v>251</v>
      </c>
      <c r="E351" s="107" t="s">
        <v>78</v>
      </c>
      <c r="F351" s="108">
        <f t="shared" si="66"/>
        <v>0</v>
      </c>
      <c r="G351" s="108">
        <f t="shared" si="66"/>
        <v>0</v>
      </c>
      <c r="H351" s="108">
        <f t="shared" si="66"/>
        <v>0</v>
      </c>
    </row>
    <row r="352" spans="1:8" s="31" customFormat="1" ht="39" hidden="1" x14ac:dyDescent="0.25">
      <c r="A352" s="113" t="s">
        <v>79</v>
      </c>
      <c r="B352" s="107" t="s">
        <v>72</v>
      </c>
      <c r="C352" s="107" t="s">
        <v>201</v>
      </c>
      <c r="D352" s="107" t="s">
        <v>251</v>
      </c>
      <c r="E352" s="107" t="s">
        <v>80</v>
      </c>
      <c r="F352" s="108"/>
      <c r="G352" s="108"/>
      <c r="H352" s="108"/>
    </row>
    <row r="353" spans="1:8" s="31" customFormat="1" ht="77.25" x14ac:dyDescent="0.25">
      <c r="A353" s="113" t="s">
        <v>776</v>
      </c>
      <c r="B353" s="107" t="s">
        <v>72</v>
      </c>
      <c r="C353" s="107" t="s">
        <v>201</v>
      </c>
      <c r="D353" s="107" t="s">
        <v>754</v>
      </c>
      <c r="E353" s="107" t="s">
        <v>58</v>
      </c>
      <c r="F353" s="108">
        <v>0</v>
      </c>
      <c r="G353" s="108">
        <f t="shared" ref="G353:H355" si="67">G354</f>
        <v>2915.7</v>
      </c>
      <c r="H353" s="108">
        <f t="shared" si="67"/>
        <v>1958.1</v>
      </c>
    </row>
    <row r="354" spans="1:8" s="31" customFormat="1" ht="15" x14ac:dyDescent="0.25">
      <c r="A354" s="113" t="s">
        <v>134</v>
      </c>
      <c r="B354" s="107" t="s">
        <v>72</v>
      </c>
      <c r="C354" s="107" t="s">
        <v>201</v>
      </c>
      <c r="D354" s="107" t="s">
        <v>755</v>
      </c>
      <c r="E354" s="107" t="s">
        <v>58</v>
      </c>
      <c r="F354" s="108">
        <v>0</v>
      </c>
      <c r="G354" s="108">
        <f t="shared" si="67"/>
        <v>2915.7</v>
      </c>
      <c r="H354" s="108">
        <f t="shared" si="67"/>
        <v>1958.1</v>
      </c>
    </row>
    <row r="355" spans="1:8" s="31" customFormat="1" ht="26.25" x14ac:dyDescent="0.25">
      <c r="A355" s="113" t="s">
        <v>77</v>
      </c>
      <c r="B355" s="107" t="s">
        <v>72</v>
      </c>
      <c r="C355" s="107" t="s">
        <v>201</v>
      </c>
      <c r="D355" s="107" t="s">
        <v>755</v>
      </c>
      <c r="E355" s="107" t="s">
        <v>78</v>
      </c>
      <c r="F355" s="108">
        <v>0</v>
      </c>
      <c r="G355" s="108">
        <f t="shared" si="67"/>
        <v>2915.7</v>
      </c>
      <c r="H355" s="108">
        <f t="shared" si="67"/>
        <v>1958.1</v>
      </c>
    </row>
    <row r="356" spans="1:8" s="31" customFormat="1" ht="33.75" customHeight="1" x14ac:dyDescent="0.25">
      <c r="A356" s="113" t="s">
        <v>79</v>
      </c>
      <c r="B356" s="107" t="s">
        <v>72</v>
      </c>
      <c r="C356" s="107" t="s">
        <v>201</v>
      </c>
      <c r="D356" s="107" t="s">
        <v>755</v>
      </c>
      <c r="E356" s="107" t="s">
        <v>80</v>
      </c>
      <c r="F356" s="108">
        <v>0</v>
      </c>
      <c r="G356" s="108">
        <f>2800.5+115.2</f>
        <v>2915.7</v>
      </c>
      <c r="H356" s="108">
        <v>1958.1</v>
      </c>
    </row>
    <row r="357" spans="1:8" s="31" customFormat="1" ht="30" customHeight="1" x14ac:dyDescent="0.25">
      <c r="A357" s="113" t="s">
        <v>750</v>
      </c>
      <c r="B357" s="107" t="s">
        <v>72</v>
      </c>
      <c r="C357" s="107" t="s">
        <v>201</v>
      </c>
      <c r="D357" s="107" t="s">
        <v>164</v>
      </c>
      <c r="E357" s="107" t="s">
        <v>58</v>
      </c>
      <c r="F357" s="108">
        <f t="shared" ref="F357:H360" si="68">F358</f>
        <v>50</v>
      </c>
      <c r="G357" s="108">
        <f t="shared" si="68"/>
        <v>119.9</v>
      </c>
      <c r="H357" s="108">
        <f t="shared" si="68"/>
        <v>0</v>
      </c>
    </row>
    <row r="358" spans="1:8" s="31" customFormat="1" ht="26.25" x14ac:dyDescent="0.25">
      <c r="A358" s="113" t="s">
        <v>173</v>
      </c>
      <c r="B358" s="107" t="s">
        <v>72</v>
      </c>
      <c r="C358" s="107" t="s">
        <v>201</v>
      </c>
      <c r="D358" s="107" t="s">
        <v>174</v>
      </c>
      <c r="E358" s="107" t="s">
        <v>58</v>
      </c>
      <c r="F358" s="108">
        <f t="shared" si="68"/>
        <v>50</v>
      </c>
      <c r="G358" s="108">
        <f t="shared" si="68"/>
        <v>119.9</v>
      </c>
      <c r="H358" s="108">
        <f t="shared" si="68"/>
        <v>0</v>
      </c>
    </row>
    <row r="359" spans="1:8" s="31" customFormat="1" ht="15" x14ac:dyDescent="0.25">
      <c r="A359" s="113" t="s">
        <v>134</v>
      </c>
      <c r="B359" s="107" t="s">
        <v>72</v>
      </c>
      <c r="C359" s="107" t="s">
        <v>201</v>
      </c>
      <c r="D359" s="107" t="s">
        <v>175</v>
      </c>
      <c r="E359" s="107" t="s">
        <v>58</v>
      </c>
      <c r="F359" s="108">
        <f t="shared" si="68"/>
        <v>50</v>
      </c>
      <c r="G359" s="108">
        <f t="shared" si="68"/>
        <v>119.9</v>
      </c>
      <c r="H359" s="108">
        <f t="shared" si="68"/>
        <v>0</v>
      </c>
    </row>
    <row r="360" spans="1:8" s="31" customFormat="1" ht="26.25" x14ac:dyDescent="0.25">
      <c r="A360" s="113" t="s">
        <v>77</v>
      </c>
      <c r="B360" s="107" t="s">
        <v>72</v>
      </c>
      <c r="C360" s="107" t="s">
        <v>201</v>
      </c>
      <c r="D360" s="107" t="s">
        <v>175</v>
      </c>
      <c r="E360" s="107" t="s">
        <v>78</v>
      </c>
      <c r="F360" s="108">
        <f t="shared" si="68"/>
        <v>50</v>
      </c>
      <c r="G360" s="108">
        <f t="shared" si="68"/>
        <v>119.9</v>
      </c>
      <c r="H360" s="108">
        <f t="shared" si="68"/>
        <v>0</v>
      </c>
    </row>
    <row r="361" spans="1:8" s="31" customFormat="1" ht="33" customHeight="1" x14ac:dyDescent="0.25">
      <c r="A361" s="113" t="s">
        <v>79</v>
      </c>
      <c r="B361" s="107" t="s">
        <v>72</v>
      </c>
      <c r="C361" s="107" t="s">
        <v>201</v>
      </c>
      <c r="D361" s="107" t="s">
        <v>175</v>
      </c>
      <c r="E361" s="107" t="s">
        <v>80</v>
      </c>
      <c r="F361" s="108">
        <v>50</v>
      </c>
      <c r="G361" s="108">
        <v>119.9</v>
      </c>
      <c r="H361" s="108">
        <v>0</v>
      </c>
    </row>
    <row r="362" spans="1:8" s="31" customFormat="1" ht="15" x14ac:dyDescent="0.25">
      <c r="A362" s="113" t="s">
        <v>252</v>
      </c>
      <c r="B362" s="107" t="s">
        <v>72</v>
      </c>
      <c r="C362" s="107" t="s">
        <v>253</v>
      </c>
      <c r="D362" s="107" t="s">
        <v>57</v>
      </c>
      <c r="E362" s="107" t="s">
        <v>58</v>
      </c>
      <c r="F362" s="108">
        <f>F369+F382+F363</f>
        <v>200</v>
      </c>
      <c r="G362" s="108">
        <f>G369+G382+G363</f>
        <v>200</v>
      </c>
      <c r="H362" s="108">
        <f>H369+H382+H363</f>
        <v>60</v>
      </c>
    </row>
    <row r="363" spans="1:8" s="31" customFormat="1" ht="39" hidden="1" x14ac:dyDescent="0.25">
      <c r="A363" s="113" t="s">
        <v>235</v>
      </c>
      <c r="B363" s="107" t="s">
        <v>72</v>
      </c>
      <c r="C363" s="107" t="s">
        <v>253</v>
      </c>
      <c r="D363" s="107" t="s">
        <v>236</v>
      </c>
      <c r="E363" s="107" t="s">
        <v>58</v>
      </c>
      <c r="F363" s="108">
        <f t="shared" ref="F363:H366" si="69">F364</f>
        <v>0</v>
      </c>
      <c r="G363" s="108">
        <f t="shared" si="69"/>
        <v>0</v>
      </c>
      <c r="H363" s="108">
        <f t="shared" si="69"/>
        <v>0</v>
      </c>
    </row>
    <row r="364" spans="1:8" s="31" customFormat="1" ht="51.75" hidden="1" x14ac:dyDescent="0.25">
      <c r="A364" s="113" t="s">
        <v>239</v>
      </c>
      <c r="B364" s="107" t="s">
        <v>72</v>
      </c>
      <c r="C364" s="107" t="s">
        <v>253</v>
      </c>
      <c r="D364" s="107" t="s">
        <v>240</v>
      </c>
      <c r="E364" s="107" t="s">
        <v>58</v>
      </c>
      <c r="F364" s="108">
        <f t="shared" si="69"/>
        <v>0</v>
      </c>
      <c r="G364" s="108">
        <f t="shared" si="69"/>
        <v>0</v>
      </c>
      <c r="H364" s="108">
        <f t="shared" si="69"/>
        <v>0</v>
      </c>
    </row>
    <row r="365" spans="1:8" s="31" customFormat="1" ht="15" hidden="1" x14ac:dyDescent="0.25">
      <c r="A365" s="113" t="s">
        <v>134</v>
      </c>
      <c r="B365" s="107" t="s">
        <v>72</v>
      </c>
      <c r="C365" s="107" t="s">
        <v>253</v>
      </c>
      <c r="D365" s="107" t="s">
        <v>241</v>
      </c>
      <c r="E365" s="107" t="s">
        <v>58</v>
      </c>
      <c r="F365" s="108">
        <f t="shared" si="69"/>
        <v>0</v>
      </c>
      <c r="G365" s="108">
        <f t="shared" si="69"/>
        <v>0</v>
      </c>
      <c r="H365" s="108">
        <f t="shared" si="69"/>
        <v>0</v>
      </c>
    </row>
    <row r="366" spans="1:8" s="31" customFormat="1" ht="26.25" hidden="1" x14ac:dyDescent="0.25">
      <c r="A366" s="113" t="s">
        <v>77</v>
      </c>
      <c r="B366" s="107" t="s">
        <v>72</v>
      </c>
      <c r="C366" s="107" t="s">
        <v>253</v>
      </c>
      <c r="D366" s="107" t="s">
        <v>241</v>
      </c>
      <c r="E366" s="107" t="s">
        <v>78</v>
      </c>
      <c r="F366" s="108">
        <f t="shared" si="69"/>
        <v>0</v>
      </c>
      <c r="G366" s="108">
        <f t="shared" si="69"/>
        <v>0</v>
      </c>
      <c r="H366" s="108">
        <f t="shared" si="69"/>
        <v>0</v>
      </c>
    </row>
    <row r="367" spans="1:8" s="31" customFormat="1" ht="39" hidden="1" x14ac:dyDescent="0.25">
      <c r="A367" s="113" t="s">
        <v>79</v>
      </c>
      <c r="B367" s="107" t="s">
        <v>72</v>
      </c>
      <c r="C367" s="107" t="s">
        <v>253</v>
      </c>
      <c r="D367" s="107" t="s">
        <v>241</v>
      </c>
      <c r="E367" s="107" t="s">
        <v>80</v>
      </c>
      <c r="F367" s="108">
        <v>0</v>
      </c>
      <c r="G367" s="108">
        <v>0</v>
      </c>
      <c r="H367" s="108">
        <v>0</v>
      </c>
    </row>
    <row r="368" spans="1:8" s="31" customFormat="1" ht="15" hidden="1" x14ac:dyDescent="0.25">
      <c r="A368" s="113"/>
      <c r="B368" s="107"/>
      <c r="C368" s="107"/>
      <c r="D368" s="107"/>
      <c r="E368" s="107"/>
      <c r="F368" s="108"/>
      <c r="G368" s="108"/>
      <c r="H368" s="108"/>
    </row>
    <row r="369" spans="1:8" s="31" customFormat="1" ht="69" customHeight="1" x14ac:dyDescent="0.25">
      <c r="A369" s="113" t="s">
        <v>745</v>
      </c>
      <c r="B369" s="107" t="s">
        <v>72</v>
      </c>
      <c r="C369" s="107" t="s">
        <v>253</v>
      </c>
      <c r="D369" s="107" t="s">
        <v>153</v>
      </c>
      <c r="E369" s="107" t="s">
        <v>58</v>
      </c>
      <c r="F369" s="108">
        <f>F370+F378</f>
        <v>200</v>
      </c>
      <c r="G369" s="108">
        <f>G370+G378</f>
        <v>200</v>
      </c>
      <c r="H369" s="108">
        <f>H370+H378</f>
        <v>60</v>
      </c>
    </row>
    <row r="370" spans="1:8" s="31" customFormat="1" ht="26.25" hidden="1" x14ac:dyDescent="0.25">
      <c r="A370" s="113" t="s">
        <v>254</v>
      </c>
      <c r="B370" s="107" t="s">
        <v>72</v>
      </c>
      <c r="C370" s="107" t="s">
        <v>253</v>
      </c>
      <c r="D370" s="107" t="s">
        <v>255</v>
      </c>
      <c r="E370" s="107" t="s">
        <v>58</v>
      </c>
      <c r="F370" s="108">
        <f t="shared" ref="F370:H372" si="70">F371</f>
        <v>0</v>
      </c>
      <c r="G370" s="108">
        <f t="shared" si="70"/>
        <v>0</v>
      </c>
      <c r="H370" s="108">
        <f t="shared" si="70"/>
        <v>0</v>
      </c>
    </row>
    <row r="371" spans="1:8" s="31" customFormat="1" ht="24.75" hidden="1" customHeight="1" x14ac:dyDescent="0.25">
      <c r="A371" s="113" t="s">
        <v>134</v>
      </c>
      <c r="B371" s="107" t="s">
        <v>72</v>
      </c>
      <c r="C371" s="107" t="s">
        <v>253</v>
      </c>
      <c r="D371" s="107" t="s">
        <v>256</v>
      </c>
      <c r="E371" s="107" t="s">
        <v>58</v>
      </c>
      <c r="F371" s="108">
        <f t="shared" si="70"/>
        <v>0</v>
      </c>
      <c r="G371" s="108">
        <f t="shared" si="70"/>
        <v>0</v>
      </c>
      <c r="H371" s="108">
        <f t="shared" si="70"/>
        <v>0</v>
      </c>
    </row>
    <row r="372" spans="1:8" s="31" customFormat="1" ht="30.75" hidden="1" customHeight="1" x14ac:dyDescent="0.25">
      <c r="A372" s="113" t="s">
        <v>77</v>
      </c>
      <c r="B372" s="107" t="s">
        <v>72</v>
      </c>
      <c r="C372" s="107" t="s">
        <v>253</v>
      </c>
      <c r="D372" s="107" t="s">
        <v>256</v>
      </c>
      <c r="E372" s="107" t="s">
        <v>78</v>
      </c>
      <c r="F372" s="108">
        <f t="shared" si="70"/>
        <v>0</v>
      </c>
      <c r="G372" s="108">
        <f t="shared" si="70"/>
        <v>0</v>
      </c>
      <c r="H372" s="108">
        <f t="shared" si="70"/>
        <v>0</v>
      </c>
    </row>
    <row r="373" spans="1:8" s="31" customFormat="1" ht="30" hidden="1" customHeight="1" x14ac:dyDescent="0.25">
      <c r="A373" s="113" t="s">
        <v>79</v>
      </c>
      <c r="B373" s="107" t="s">
        <v>72</v>
      </c>
      <c r="C373" s="107" t="s">
        <v>253</v>
      </c>
      <c r="D373" s="107" t="s">
        <v>256</v>
      </c>
      <c r="E373" s="107" t="s">
        <v>80</v>
      </c>
      <c r="F373" s="108">
        <f>200-177.9-22.1</f>
        <v>0</v>
      </c>
      <c r="G373" s="108">
        <f>200-177.9-22.1</f>
        <v>0</v>
      </c>
      <c r="H373" s="108">
        <f>200-177.9-22.1</f>
        <v>0</v>
      </c>
    </row>
    <row r="374" spans="1:8" s="31" customFormat="1" ht="41.25" hidden="1" customHeight="1" x14ac:dyDescent="0.25">
      <c r="A374" s="113" t="s">
        <v>257</v>
      </c>
      <c r="B374" s="107" t="s">
        <v>72</v>
      </c>
      <c r="C374" s="107" t="s">
        <v>253</v>
      </c>
      <c r="D374" s="107" t="s">
        <v>258</v>
      </c>
      <c r="E374" s="107" t="s">
        <v>58</v>
      </c>
      <c r="F374" s="108">
        <f t="shared" ref="F374:H376" si="71">F375</f>
        <v>0</v>
      </c>
      <c r="G374" s="108">
        <f t="shared" si="71"/>
        <v>0</v>
      </c>
      <c r="H374" s="108">
        <f t="shared" si="71"/>
        <v>0</v>
      </c>
    </row>
    <row r="375" spans="1:8" s="31" customFormat="1" ht="30" hidden="1" customHeight="1" x14ac:dyDescent="0.25">
      <c r="A375" s="113" t="s">
        <v>134</v>
      </c>
      <c r="B375" s="107" t="s">
        <v>72</v>
      </c>
      <c r="C375" s="107" t="s">
        <v>253</v>
      </c>
      <c r="D375" s="107" t="s">
        <v>259</v>
      </c>
      <c r="E375" s="107" t="s">
        <v>58</v>
      </c>
      <c r="F375" s="108">
        <f t="shared" si="71"/>
        <v>0</v>
      </c>
      <c r="G375" s="108">
        <f t="shared" si="71"/>
        <v>0</v>
      </c>
      <c r="H375" s="108">
        <f t="shared" si="71"/>
        <v>0</v>
      </c>
    </row>
    <row r="376" spans="1:8" s="31" customFormat="1" ht="30" hidden="1" customHeight="1" x14ac:dyDescent="0.25">
      <c r="A376" s="113" t="s">
        <v>77</v>
      </c>
      <c r="B376" s="107" t="s">
        <v>72</v>
      </c>
      <c r="C376" s="107" t="s">
        <v>253</v>
      </c>
      <c r="D376" s="107" t="s">
        <v>259</v>
      </c>
      <c r="E376" s="107" t="s">
        <v>78</v>
      </c>
      <c r="F376" s="108">
        <f t="shared" si="71"/>
        <v>0</v>
      </c>
      <c r="G376" s="108">
        <f t="shared" si="71"/>
        <v>0</v>
      </c>
      <c r="H376" s="108">
        <f t="shared" si="71"/>
        <v>0</v>
      </c>
    </row>
    <row r="377" spans="1:8" s="31" customFormat="1" ht="35.25" hidden="1" customHeight="1" x14ac:dyDescent="0.25">
      <c r="A377" s="113" t="s">
        <v>79</v>
      </c>
      <c r="B377" s="107" t="s">
        <v>72</v>
      </c>
      <c r="C377" s="107" t="s">
        <v>253</v>
      </c>
      <c r="D377" s="107" t="s">
        <v>259</v>
      </c>
      <c r="E377" s="107" t="s">
        <v>80</v>
      </c>
      <c r="F377" s="108"/>
      <c r="G377" s="108"/>
      <c r="H377" s="108"/>
    </row>
    <row r="378" spans="1:8" s="31" customFormat="1" ht="58.5" customHeight="1" x14ac:dyDescent="0.25">
      <c r="A378" s="113" t="s">
        <v>777</v>
      </c>
      <c r="B378" s="107" t="s">
        <v>72</v>
      </c>
      <c r="C378" s="107" t="s">
        <v>253</v>
      </c>
      <c r="D378" s="107" t="s">
        <v>260</v>
      </c>
      <c r="E378" s="107" t="s">
        <v>58</v>
      </c>
      <c r="F378" s="108">
        <f t="shared" ref="F378:H380" si="72">F379</f>
        <v>200</v>
      </c>
      <c r="G378" s="108">
        <f t="shared" si="72"/>
        <v>200</v>
      </c>
      <c r="H378" s="108">
        <f t="shared" si="72"/>
        <v>60</v>
      </c>
    </row>
    <row r="379" spans="1:8" s="31" customFormat="1" ht="18.75" customHeight="1" x14ac:dyDescent="0.25">
      <c r="A379" s="113" t="s">
        <v>134</v>
      </c>
      <c r="B379" s="107" t="s">
        <v>72</v>
      </c>
      <c r="C379" s="107" t="s">
        <v>253</v>
      </c>
      <c r="D379" s="107" t="s">
        <v>261</v>
      </c>
      <c r="E379" s="107" t="s">
        <v>58</v>
      </c>
      <c r="F379" s="108">
        <f t="shared" si="72"/>
        <v>200</v>
      </c>
      <c r="G379" s="108">
        <f t="shared" si="72"/>
        <v>200</v>
      </c>
      <c r="H379" s="108">
        <f t="shared" si="72"/>
        <v>60</v>
      </c>
    </row>
    <row r="380" spans="1:8" s="31" customFormat="1" ht="30" customHeight="1" x14ac:dyDescent="0.25">
      <c r="A380" s="113" t="s">
        <v>77</v>
      </c>
      <c r="B380" s="107" t="s">
        <v>72</v>
      </c>
      <c r="C380" s="107" t="s">
        <v>253</v>
      </c>
      <c r="D380" s="107" t="s">
        <v>261</v>
      </c>
      <c r="E380" s="107" t="s">
        <v>78</v>
      </c>
      <c r="F380" s="108">
        <f t="shared" si="72"/>
        <v>200</v>
      </c>
      <c r="G380" s="108">
        <f t="shared" si="72"/>
        <v>200</v>
      </c>
      <c r="H380" s="108">
        <f t="shared" si="72"/>
        <v>60</v>
      </c>
    </row>
    <row r="381" spans="1:8" s="31" customFormat="1" ht="30" customHeight="1" x14ac:dyDescent="0.25">
      <c r="A381" s="113" t="s">
        <v>79</v>
      </c>
      <c r="B381" s="107" t="s">
        <v>72</v>
      </c>
      <c r="C381" s="107" t="s">
        <v>253</v>
      </c>
      <c r="D381" s="107" t="s">
        <v>261</v>
      </c>
      <c r="E381" s="107" t="s">
        <v>80</v>
      </c>
      <c r="F381" s="108">
        <v>200</v>
      </c>
      <c r="G381" s="108">
        <v>200</v>
      </c>
      <c r="H381" s="108">
        <v>60</v>
      </c>
    </row>
    <row r="382" spans="1:8" s="31" customFormat="1" ht="31.5" hidden="1" customHeight="1" x14ac:dyDescent="0.25">
      <c r="A382" s="113" t="s">
        <v>262</v>
      </c>
      <c r="B382" s="107" t="s">
        <v>72</v>
      </c>
      <c r="C382" s="107" t="s">
        <v>253</v>
      </c>
      <c r="D382" s="107" t="s">
        <v>263</v>
      </c>
      <c r="E382" s="107" t="s">
        <v>58</v>
      </c>
      <c r="F382" s="108">
        <f t="shared" ref="F382:H385" si="73">F383</f>
        <v>0</v>
      </c>
      <c r="G382" s="108">
        <f t="shared" si="73"/>
        <v>0</v>
      </c>
      <c r="H382" s="108">
        <f t="shared" si="73"/>
        <v>0</v>
      </c>
    </row>
    <row r="383" spans="1:8" s="31" customFormat="1" ht="40.5" hidden="1" customHeight="1" x14ac:dyDescent="0.25">
      <c r="A383" s="113" t="s">
        <v>264</v>
      </c>
      <c r="B383" s="107" t="s">
        <v>72</v>
      </c>
      <c r="C383" s="107" t="s">
        <v>253</v>
      </c>
      <c r="D383" s="107" t="s">
        <v>265</v>
      </c>
      <c r="E383" s="107" t="s">
        <v>58</v>
      </c>
      <c r="F383" s="108">
        <f t="shared" si="73"/>
        <v>0</v>
      </c>
      <c r="G383" s="108">
        <f t="shared" si="73"/>
        <v>0</v>
      </c>
      <c r="H383" s="108">
        <f t="shared" si="73"/>
        <v>0</v>
      </c>
    </row>
    <row r="384" spans="1:8" s="31" customFormat="1" ht="30.75" hidden="1" customHeight="1" x14ac:dyDescent="0.25">
      <c r="A384" s="113" t="s">
        <v>266</v>
      </c>
      <c r="B384" s="107" t="s">
        <v>72</v>
      </c>
      <c r="C384" s="107" t="s">
        <v>253</v>
      </c>
      <c r="D384" s="107" t="s">
        <v>267</v>
      </c>
      <c r="E384" s="107" t="s">
        <v>58</v>
      </c>
      <c r="F384" s="108">
        <f t="shared" si="73"/>
        <v>0</v>
      </c>
      <c r="G384" s="108">
        <f t="shared" si="73"/>
        <v>0</v>
      </c>
      <c r="H384" s="108">
        <f t="shared" si="73"/>
        <v>0</v>
      </c>
    </row>
    <row r="385" spans="1:8" s="31" customFormat="1" ht="18" hidden="1" customHeight="1" x14ac:dyDescent="0.25">
      <c r="A385" s="113" t="s">
        <v>81</v>
      </c>
      <c r="B385" s="107" t="s">
        <v>72</v>
      </c>
      <c r="C385" s="107" t="s">
        <v>253</v>
      </c>
      <c r="D385" s="107" t="s">
        <v>267</v>
      </c>
      <c r="E385" s="107" t="s">
        <v>82</v>
      </c>
      <c r="F385" s="108">
        <f t="shared" si="73"/>
        <v>0</v>
      </c>
      <c r="G385" s="108">
        <f t="shared" si="73"/>
        <v>0</v>
      </c>
      <c r="H385" s="108">
        <f t="shared" si="73"/>
        <v>0</v>
      </c>
    </row>
    <row r="386" spans="1:8" s="31" customFormat="1" ht="24.75" hidden="1" customHeight="1" x14ac:dyDescent="0.25">
      <c r="A386" s="113" t="s">
        <v>268</v>
      </c>
      <c r="B386" s="107" t="s">
        <v>72</v>
      </c>
      <c r="C386" s="107" t="s">
        <v>253</v>
      </c>
      <c r="D386" s="107" t="s">
        <v>267</v>
      </c>
      <c r="E386" s="107" t="s">
        <v>269</v>
      </c>
      <c r="F386" s="108">
        <v>0</v>
      </c>
      <c r="G386" s="108">
        <v>0</v>
      </c>
      <c r="H386" s="108">
        <v>0</v>
      </c>
    </row>
    <row r="387" spans="1:8" s="31" customFormat="1" ht="28.5" hidden="1" customHeight="1" x14ac:dyDescent="0.25">
      <c r="A387" s="113" t="s">
        <v>270</v>
      </c>
      <c r="B387" s="107" t="s">
        <v>72</v>
      </c>
      <c r="C387" s="107" t="s">
        <v>253</v>
      </c>
      <c r="D387" s="107" t="s">
        <v>271</v>
      </c>
      <c r="E387" s="107" t="s">
        <v>58</v>
      </c>
      <c r="F387" s="108">
        <f>F388</f>
        <v>0</v>
      </c>
      <c r="G387" s="108">
        <f>G388</f>
        <v>0</v>
      </c>
      <c r="H387" s="108">
        <f>H388</f>
        <v>0</v>
      </c>
    </row>
    <row r="388" spans="1:8" s="31" customFormat="1" ht="28.5" hidden="1" customHeight="1" x14ac:dyDescent="0.25">
      <c r="A388" s="113" t="s">
        <v>268</v>
      </c>
      <c r="B388" s="107" t="s">
        <v>72</v>
      </c>
      <c r="C388" s="107" t="s">
        <v>253</v>
      </c>
      <c r="D388" s="107" t="s">
        <v>271</v>
      </c>
      <c r="E388" s="107" t="s">
        <v>269</v>
      </c>
      <c r="F388" s="108"/>
      <c r="G388" s="108"/>
      <c r="H388" s="108"/>
    </row>
    <row r="389" spans="1:8" s="31" customFormat="1" ht="28.5" hidden="1" customHeight="1" x14ac:dyDescent="0.25">
      <c r="A389" s="113" t="s">
        <v>272</v>
      </c>
      <c r="B389" s="107" t="s">
        <v>72</v>
      </c>
      <c r="C389" s="107" t="s">
        <v>253</v>
      </c>
      <c r="D389" s="107" t="s">
        <v>273</v>
      </c>
      <c r="E389" s="107" t="s">
        <v>58</v>
      </c>
      <c r="F389" s="108">
        <f>F390</f>
        <v>0</v>
      </c>
      <c r="G389" s="108">
        <f>G390</f>
        <v>0</v>
      </c>
      <c r="H389" s="108">
        <f>H390</f>
        <v>0</v>
      </c>
    </row>
    <row r="390" spans="1:8" s="31" customFormat="1" ht="28.5" hidden="1" customHeight="1" x14ac:dyDescent="0.25">
      <c r="A390" s="113" t="s">
        <v>268</v>
      </c>
      <c r="B390" s="107" t="s">
        <v>72</v>
      </c>
      <c r="C390" s="107" t="s">
        <v>253</v>
      </c>
      <c r="D390" s="107" t="s">
        <v>273</v>
      </c>
      <c r="E390" s="107" t="s">
        <v>269</v>
      </c>
      <c r="F390" s="108"/>
      <c r="G390" s="108"/>
      <c r="H390" s="108"/>
    </row>
    <row r="391" spans="1:8" s="31" customFormat="1" ht="15" x14ac:dyDescent="0.25">
      <c r="A391" s="113" t="s">
        <v>274</v>
      </c>
      <c r="B391" s="107" t="s">
        <v>101</v>
      </c>
      <c r="C391" s="107" t="s">
        <v>56</v>
      </c>
      <c r="D391" s="107" t="s">
        <v>57</v>
      </c>
      <c r="E391" s="107" t="s">
        <v>58</v>
      </c>
      <c r="F391" s="108">
        <f>F392+F423+F510</f>
        <v>10602.9</v>
      </c>
      <c r="G391" s="108">
        <f>G392+G423+G510</f>
        <v>5308.8</v>
      </c>
      <c r="H391" s="108">
        <f>H392+H423+H510</f>
        <v>1584.1</v>
      </c>
    </row>
    <row r="392" spans="1:8" s="31" customFormat="1" ht="15" x14ac:dyDescent="0.25">
      <c r="A392" s="113" t="s">
        <v>275</v>
      </c>
      <c r="B392" s="107" t="s">
        <v>101</v>
      </c>
      <c r="C392" s="107" t="s">
        <v>55</v>
      </c>
      <c r="D392" s="107" t="s">
        <v>57</v>
      </c>
      <c r="E392" s="107" t="s">
        <v>58</v>
      </c>
      <c r="F392" s="108">
        <f>F393+F414</f>
        <v>563.1</v>
      </c>
      <c r="G392" s="108">
        <f>G393+G414</f>
        <v>438.9</v>
      </c>
      <c r="H392" s="108">
        <f>H393+H414+H419</f>
        <v>166.6</v>
      </c>
    </row>
    <row r="393" spans="1:8" s="31" customFormat="1" ht="64.5" x14ac:dyDescent="0.25">
      <c r="A393" s="113" t="s">
        <v>745</v>
      </c>
      <c r="B393" s="107" t="s">
        <v>101</v>
      </c>
      <c r="C393" s="107" t="s">
        <v>55</v>
      </c>
      <c r="D393" s="107" t="s">
        <v>153</v>
      </c>
      <c r="E393" s="107" t="s">
        <v>58</v>
      </c>
      <c r="F393" s="108">
        <f>F394+F398+F410</f>
        <v>272.3</v>
      </c>
      <c r="G393" s="108">
        <f>G394+G398+G410</f>
        <v>272.3</v>
      </c>
      <c r="H393" s="108">
        <f>H394+H398+H410</f>
        <v>100</v>
      </c>
    </row>
    <row r="394" spans="1:8" s="31" customFormat="1" ht="64.5" x14ac:dyDescent="0.25">
      <c r="A394" s="113" t="s">
        <v>276</v>
      </c>
      <c r="B394" s="107" t="s">
        <v>101</v>
      </c>
      <c r="C394" s="107" t="s">
        <v>55</v>
      </c>
      <c r="D394" s="107" t="s">
        <v>277</v>
      </c>
      <c r="E394" s="107" t="s">
        <v>58</v>
      </c>
      <c r="F394" s="108">
        <f t="shared" ref="F394:H396" si="74">F395</f>
        <v>272.3</v>
      </c>
      <c r="G394" s="108">
        <f t="shared" si="74"/>
        <v>272.3</v>
      </c>
      <c r="H394" s="108">
        <f t="shared" si="74"/>
        <v>100</v>
      </c>
    </row>
    <row r="395" spans="1:8" s="31" customFormat="1" ht="15" x14ac:dyDescent="0.25">
      <c r="A395" s="113" t="s">
        <v>134</v>
      </c>
      <c r="B395" s="107" t="s">
        <v>101</v>
      </c>
      <c r="C395" s="107" t="s">
        <v>55</v>
      </c>
      <c r="D395" s="107" t="s">
        <v>278</v>
      </c>
      <c r="E395" s="107" t="s">
        <v>58</v>
      </c>
      <c r="F395" s="108">
        <f t="shared" si="74"/>
        <v>272.3</v>
      </c>
      <c r="G395" s="108">
        <f t="shared" si="74"/>
        <v>272.3</v>
      </c>
      <c r="H395" s="108">
        <f t="shared" si="74"/>
        <v>100</v>
      </c>
    </row>
    <row r="396" spans="1:8" s="31" customFormat="1" ht="26.25" x14ac:dyDescent="0.25">
      <c r="A396" s="113" t="s">
        <v>77</v>
      </c>
      <c r="B396" s="107" t="s">
        <v>101</v>
      </c>
      <c r="C396" s="107" t="s">
        <v>55</v>
      </c>
      <c r="D396" s="107" t="s">
        <v>278</v>
      </c>
      <c r="E396" s="107" t="s">
        <v>78</v>
      </c>
      <c r="F396" s="108">
        <f t="shared" si="74"/>
        <v>272.3</v>
      </c>
      <c r="G396" s="108">
        <f t="shared" si="74"/>
        <v>272.3</v>
      </c>
      <c r="H396" s="108">
        <f t="shared" si="74"/>
        <v>100</v>
      </c>
    </row>
    <row r="397" spans="1:8" s="31" customFormat="1" ht="27.75" customHeight="1" x14ac:dyDescent="0.25">
      <c r="A397" s="113" t="s">
        <v>79</v>
      </c>
      <c r="B397" s="107" t="s">
        <v>101</v>
      </c>
      <c r="C397" s="107" t="s">
        <v>55</v>
      </c>
      <c r="D397" s="107" t="s">
        <v>278</v>
      </c>
      <c r="E397" s="107" t="s">
        <v>80</v>
      </c>
      <c r="F397" s="108">
        <v>272.3</v>
      </c>
      <c r="G397" s="108">
        <v>272.3</v>
      </c>
      <c r="H397" s="108">
        <v>100</v>
      </c>
    </row>
    <row r="398" spans="1:8" s="31" customFormat="1" ht="51.75" hidden="1" x14ac:dyDescent="0.25">
      <c r="A398" s="113" t="s">
        <v>279</v>
      </c>
      <c r="B398" s="107" t="s">
        <v>101</v>
      </c>
      <c r="C398" s="107" t="s">
        <v>55</v>
      </c>
      <c r="D398" s="107" t="s">
        <v>280</v>
      </c>
      <c r="E398" s="107" t="s">
        <v>58</v>
      </c>
      <c r="F398" s="108">
        <f>F399</f>
        <v>0</v>
      </c>
      <c r="G398" s="108">
        <f>G399</f>
        <v>0</v>
      </c>
      <c r="H398" s="108">
        <f>H399</f>
        <v>0</v>
      </c>
    </row>
    <row r="399" spans="1:8" s="31" customFormat="1" ht="15" hidden="1" x14ac:dyDescent="0.25">
      <c r="A399" s="113" t="s">
        <v>134</v>
      </c>
      <c r="B399" s="107" t="s">
        <v>101</v>
      </c>
      <c r="C399" s="107" t="s">
        <v>55</v>
      </c>
      <c r="D399" s="107" t="s">
        <v>281</v>
      </c>
      <c r="E399" s="107" t="s">
        <v>58</v>
      </c>
      <c r="F399" s="108">
        <f>F400+F402</f>
        <v>0</v>
      </c>
      <c r="G399" s="108">
        <f>G400+G402</f>
        <v>0</v>
      </c>
      <c r="H399" s="108">
        <f>H400+H402</f>
        <v>0</v>
      </c>
    </row>
    <row r="400" spans="1:8" s="31" customFormat="1" ht="26.25" hidden="1" x14ac:dyDescent="0.25">
      <c r="A400" s="113" t="s">
        <v>77</v>
      </c>
      <c r="B400" s="107" t="s">
        <v>101</v>
      </c>
      <c r="C400" s="107" t="s">
        <v>55</v>
      </c>
      <c r="D400" s="107" t="s">
        <v>281</v>
      </c>
      <c r="E400" s="107" t="s">
        <v>78</v>
      </c>
      <c r="F400" s="108">
        <f>F401</f>
        <v>0</v>
      </c>
      <c r="G400" s="108">
        <f>G401</f>
        <v>0</v>
      </c>
      <c r="H400" s="108">
        <f>H401</f>
        <v>0</v>
      </c>
    </row>
    <row r="401" spans="1:8" s="31" customFormat="1" ht="39" hidden="1" x14ac:dyDescent="0.25">
      <c r="A401" s="113" t="s">
        <v>79</v>
      </c>
      <c r="B401" s="107" t="s">
        <v>101</v>
      </c>
      <c r="C401" s="107" t="s">
        <v>55</v>
      </c>
      <c r="D401" s="107" t="s">
        <v>281</v>
      </c>
      <c r="E401" s="107" t="s">
        <v>80</v>
      </c>
      <c r="F401" s="108">
        <f>15.3+29.5-44.8</f>
        <v>0</v>
      </c>
      <c r="G401" s="108">
        <f>15.3+29.5-44.8</f>
        <v>0</v>
      </c>
      <c r="H401" s="108">
        <f>15.3+29.5-44.8</f>
        <v>0</v>
      </c>
    </row>
    <row r="402" spans="1:8" s="31" customFormat="1" ht="39" hidden="1" x14ac:dyDescent="0.25">
      <c r="A402" s="113" t="s">
        <v>179</v>
      </c>
      <c r="B402" s="107" t="s">
        <v>101</v>
      </c>
      <c r="C402" s="107" t="s">
        <v>55</v>
      </c>
      <c r="D402" s="107" t="s">
        <v>281</v>
      </c>
      <c r="E402" s="107" t="s">
        <v>180</v>
      </c>
      <c r="F402" s="108">
        <f>F403</f>
        <v>0</v>
      </c>
      <c r="G402" s="108">
        <f>G403</f>
        <v>0</v>
      </c>
      <c r="H402" s="108">
        <f>H403</f>
        <v>0</v>
      </c>
    </row>
    <row r="403" spans="1:8" s="31" customFormat="1" ht="15" hidden="1" x14ac:dyDescent="0.25">
      <c r="A403" s="113" t="s">
        <v>181</v>
      </c>
      <c r="B403" s="107" t="s">
        <v>101</v>
      </c>
      <c r="C403" s="107" t="s">
        <v>55</v>
      </c>
      <c r="D403" s="107" t="s">
        <v>281</v>
      </c>
      <c r="E403" s="107" t="s">
        <v>182</v>
      </c>
      <c r="F403" s="108">
        <v>0</v>
      </c>
      <c r="G403" s="108">
        <v>0</v>
      </c>
      <c r="H403" s="108">
        <v>0</v>
      </c>
    </row>
    <row r="404" spans="1:8" s="31" customFormat="1" ht="15" hidden="1" x14ac:dyDescent="0.25">
      <c r="A404" s="113" t="s">
        <v>81</v>
      </c>
      <c r="B404" s="107" t="s">
        <v>101</v>
      </c>
      <c r="C404" s="107" t="s">
        <v>55</v>
      </c>
      <c r="D404" s="107" t="s">
        <v>153</v>
      </c>
      <c r="E404" s="107" t="s">
        <v>82</v>
      </c>
      <c r="F404" s="108">
        <f>F405</f>
        <v>0</v>
      </c>
      <c r="G404" s="108">
        <f>G405</f>
        <v>0</v>
      </c>
      <c r="H404" s="108">
        <f>H405</f>
        <v>0</v>
      </c>
    </row>
    <row r="405" spans="1:8" s="31" customFormat="1" ht="16.5" hidden="1" customHeight="1" x14ac:dyDescent="0.25">
      <c r="A405" s="113" t="s">
        <v>83</v>
      </c>
      <c r="B405" s="107" t="s">
        <v>101</v>
      </c>
      <c r="C405" s="107" t="s">
        <v>55</v>
      </c>
      <c r="D405" s="107" t="s">
        <v>153</v>
      </c>
      <c r="E405" s="107" t="s">
        <v>84</v>
      </c>
      <c r="F405" s="108">
        <v>0</v>
      </c>
      <c r="G405" s="108">
        <v>0</v>
      </c>
      <c r="H405" s="108">
        <v>0</v>
      </c>
    </row>
    <row r="406" spans="1:8" s="31" customFormat="1" ht="27" hidden="1" customHeight="1" x14ac:dyDescent="0.25">
      <c r="A406" s="113" t="s">
        <v>282</v>
      </c>
      <c r="B406" s="107" t="s">
        <v>101</v>
      </c>
      <c r="C406" s="107" t="s">
        <v>55</v>
      </c>
      <c r="D406" s="107" t="s">
        <v>283</v>
      </c>
      <c r="E406" s="107" t="s">
        <v>58</v>
      </c>
      <c r="F406" s="108">
        <f t="shared" ref="F406:H408" si="75">F407</f>
        <v>0</v>
      </c>
      <c r="G406" s="108">
        <f t="shared" si="75"/>
        <v>0</v>
      </c>
      <c r="H406" s="108">
        <f t="shared" si="75"/>
        <v>0</v>
      </c>
    </row>
    <row r="407" spans="1:8" s="31" customFormat="1" ht="16.5" hidden="1" customHeight="1" x14ac:dyDescent="0.25">
      <c r="A407" s="113" t="s">
        <v>134</v>
      </c>
      <c r="B407" s="107" t="s">
        <v>101</v>
      </c>
      <c r="C407" s="107" t="s">
        <v>55</v>
      </c>
      <c r="D407" s="107" t="s">
        <v>284</v>
      </c>
      <c r="E407" s="107" t="s">
        <v>58</v>
      </c>
      <c r="F407" s="108">
        <f t="shared" si="75"/>
        <v>0</v>
      </c>
      <c r="G407" s="108">
        <f t="shared" si="75"/>
        <v>0</v>
      </c>
      <c r="H407" s="108">
        <f t="shared" si="75"/>
        <v>0</v>
      </c>
    </row>
    <row r="408" spans="1:8" s="31" customFormat="1" ht="27" hidden="1" customHeight="1" x14ac:dyDescent="0.25">
      <c r="A408" s="113" t="s">
        <v>77</v>
      </c>
      <c r="B408" s="107" t="s">
        <v>101</v>
      </c>
      <c r="C408" s="107" t="s">
        <v>55</v>
      </c>
      <c r="D408" s="107" t="s">
        <v>284</v>
      </c>
      <c r="E408" s="107" t="s">
        <v>78</v>
      </c>
      <c r="F408" s="108">
        <f t="shared" si="75"/>
        <v>0</v>
      </c>
      <c r="G408" s="108">
        <f t="shared" si="75"/>
        <v>0</v>
      </c>
      <c r="H408" s="108">
        <f t="shared" si="75"/>
        <v>0</v>
      </c>
    </row>
    <row r="409" spans="1:8" s="31" customFormat="1" ht="27" hidden="1" customHeight="1" x14ac:dyDescent="0.25">
      <c r="A409" s="113" t="s">
        <v>79</v>
      </c>
      <c r="B409" s="107" t="s">
        <v>101</v>
      </c>
      <c r="C409" s="107" t="s">
        <v>55</v>
      </c>
      <c r="D409" s="107" t="s">
        <v>284</v>
      </c>
      <c r="E409" s="107" t="s">
        <v>80</v>
      </c>
      <c r="F409" s="108"/>
      <c r="G409" s="108"/>
      <c r="H409" s="108"/>
    </row>
    <row r="410" spans="1:8" s="31" customFormat="1" ht="41.25" hidden="1" customHeight="1" x14ac:dyDescent="0.25">
      <c r="A410" s="113" t="s">
        <v>285</v>
      </c>
      <c r="B410" s="107" t="s">
        <v>101</v>
      </c>
      <c r="C410" s="107" t="s">
        <v>55</v>
      </c>
      <c r="D410" s="107" t="s">
        <v>286</v>
      </c>
      <c r="E410" s="107" t="s">
        <v>58</v>
      </c>
      <c r="F410" s="108">
        <f t="shared" ref="F410:H412" si="76">F411</f>
        <v>0</v>
      </c>
      <c r="G410" s="108">
        <f t="shared" si="76"/>
        <v>0</v>
      </c>
      <c r="H410" s="108">
        <f t="shared" si="76"/>
        <v>0</v>
      </c>
    </row>
    <row r="411" spans="1:8" s="31" customFormat="1" ht="18.75" hidden="1" customHeight="1" x14ac:dyDescent="0.25">
      <c r="A411" s="113" t="s">
        <v>134</v>
      </c>
      <c r="B411" s="107" t="s">
        <v>101</v>
      </c>
      <c r="C411" s="107" t="s">
        <v>55</v>
      </c>
      <c r="D411" s="107" t="s">
        <v>287</v>
      </c>
      <c r="E411" s="107" t="s">
        <v>58</v>
      </c>
      <c r="F411" s="108">
        <f t="shared" si="76"/>
        <v>0</v>
      </c>
      <c r="G411" s="108">
        <f t="shared" si="76"/>
        <v>0</v>
      </c>
      <c r="H411" s="108">
        <f t="shared" si="76"/>
        <v>0</v>
      </c>
    </row>
    <row r="412" spans="1:8" s="31" customFormat="1" ht="27" hidden="1" customHeight="1" x14ac:dyDescent="0.25">
      <c r="A412" s="113" t="s">
        <v>77</v>
      </c>
      <c r="B412" s="107" t="s">
        <v>101</v>
      </c>
      <c r="C412" s="107" t="s">
        <v>55</v>
      </c>
      <c r="D412" s="107" t="s">
        <v>287</v>
      </c>
      <c r="E412" s="107" t="s">
        <v>78</v>
      </c>
      <c r="F412" s="108">
        <f t="shared" si="76"/>
        <v>0</v>
      </c>
      <c r="G412" s="108">
        <f t="shared" si="76"/>
        <v>0</v>
      </c>
      <c r="H412" s="108">
        <f t="shared" si="76"/>
        <v>0</v>
      </c>
    </row>
    <row r="413" spans="1:8" s="31" customFormat="1" ht="27" hidden="1" customHeight="1" x14ac:dyDescent="0.25">
      <c r="A413" s="113" t="s">
        <v>79</v>
      </c>
      <c r="B413" s="107" t="s">
        <v>101</v>
      </c>
      <c r="C413" s="107" t="s">
        <v>55</v>
      </c>
      <c r="D413" s="107" t="s">
        <v>287</v>
      </c>
      <c r="E413" s="107" t="s">
        <v>80</v>
      </c>
      <c r="F413" s="108">
        <v>0</v>
      </c>
      <c r="G413" s="108">
        <v>0</v>
      </c>
      <c r="H413" s="108">
        <v>0</v>
      </c>
    </row>
    <row r="414" spans="1:8" s="31" customFormat="1" ht="36" customHeight="1" x14ac:dyDescent="0.25">
      <c r="A414" s="113" t="s">
        <v>750</v>
      </c>
      <c r="B414" s="107" t="s">
        <v>101</v>
      </c>
      <c r="C414" s="107" t="s">
        <v>55</v>
      </c>
      <c r="D414" s="107" t="s">
        <v>164</v>
      </c>
      <c r="E414" s="107" t="s">
        <v>58</v>
      </c>
      <c r="F414" s="108">
        <f t="shared" ref="F414:H417" si="77">F415</f>
        <v>290.8</v>
      </c>
      <c r="G414" s="108">
        <f t="shared" si="77"/>
        <v>166.6</v>
      </c>
      <c r="H414" s="108">
        <f t="shared" si="77"/>
        <v>0</v>
      </c>
    </row>
    <row r="415" spans="1:8" s="31" customFormat="1" ht="28.5" customHeight="1" x14ac:dyDescent="0.25">
      <c r="A415" s="113" t="s">
        <v>173</v>
      </c>
      <c r="B415" s="107" t="s">
        <v>101</v>
      </c>
      <c r="C415" s="107" t="s">
        <v>55</v>
      </c>
      <c r="D415" s="107" t="s">
        <v>174</v>
      </c>
      <c r="E415" s="107" t="s">
        <v>58</v>
      </c>
      <c r="F415" s="108">
        <f t="shared" si="77"/>
        <v>290.8</v>
      </c>
      <c r="G415" s="108">
        <f t="shared" si="77"/>
        <v>166.6</v>
      </c>
      <c r="H415" s="108">
        <f t="shared" si="77"/>
        <v>0</v>
      </c>
    </row>
    <row r="416" spans="1:8" s="31" customFormat="1" ht="16.5" customHeight="1" x14ac:dyDescent="0.25">
      <c r="A416" s="113" t="s">
        <v>134</v>
      </c>
      <c r="B416" s="107" t="s">
        <v>101</v>
      </c>
      <c r="C416" s="107" t="s">
        <v>55</v>
      </c>
      <c r="D416" s="107" t="s">
        <v>175</v>
      </c>
      <c r="E416" s="107" t="s">
        <v>58</v>
      </c>
      <c r="F416" s="108">
        <f t="shared" si="77"/>
        <v>290.8</v>
      </c>
      <c r="G416" s="108">
        <f t="shared" si="77"/>
        <v>166.6</v>
      </c>
      <c r="H416" s="108">
        <f t="shared" si="77"/>
        <v>0</v>
      </c>
    </row>
    <row r="417" spans="1:8" s="31" customFormat="1" ht="29.25" customHeight="1" x14ac:dyDescent="0.25">
      <c r="A417" s="113" t="s">
        <v>77</v>
      </c>
      <c r="B417" s="107" t="s">
        <v>101</v>
      </c>
      <c r="C417" s="107" t="s">
        <v>55</v>
      </c>
      <c r="D417" s="107" t="s">
        <v>175</v>
      </c>
      <c r="E417" s="107" t="s">
        <v>78</v>
      </c>
      <c r="F417" s="108">
        <f t="shared" si="77"/>
        <v>290.8</v>
      </c>
      <c r="G417" s="108">
        <f t="shared" si="77"/>
        <v>166.6</v>
      </c>
      <c r="H417" s="108">
        <f t="shared" si="77"/>
        <v>0</v>
      </c>
    </row>
    <row r="418" spans="1:8" s="31" customFormat="1" ht="27.75" customHeight="1" x14ac:dyDescent="0.25">
      <c r="A418" s="113" t="s">
        <v>79</v>
      </c>
      <c r="B418" s="107" t="s">
        <v>101</v>
      </c>
      <c r="C418" s="107" t="s">
        <v>55</v>
      </c>
      <c r="D418" s="107" t="s">
        <v>175</v>
      </c>
      <c r="E418" s="107" t="s">
        <v>80</v>
      </c>
      <c r="F418" s="108">
        <v>290.8</v>
      </c>
      <c r="G418" s="108">
        <v>166.6</v>
      </c>
      <c r="H418" s="108">
        <v>0</v>
      </c>
    </row>
    <row r="419" spans="1:8" s="31" customFormat="1" ht="40.5" customHeight="1" x14ac:dyDescent="0.25">
      <c r="A419" s="113" t="s">
        <v>778</v>
      </c>
      <c r="B419" s="107" t="s">
        <v>101</v>
      </c>
      <c r="C419" s="107" t="s">
        <v>55</v>
      </c>
      <c r="D419" s="107" t="s">
        <v>757</v>
      </c>
      <c r="E419" s="107" t="s">
        <v>58</v>
      </c>
      <c r="F419" s="108">
        <v>0</v>
      </c>
      <c r="G419" s="108">
        <v>0</v>
      </c>
      <c r="H419" s="108">
        <f>H420</f>
        <v>66.599999999999994</v>
      </c>
    </row>
    <row r="420" spans="1:8" s="31" customFormat="1" ht="27.75" customHeight="1" x14ac:dyDescent="0.25">
      <c r="A420" s="113" t="s">
        <v>134</v>
      </c>
      <c r="B420" s="107" t="s">
        <v>101</v>
      </c>
      <c r="C420" s="107" t="s">
        <v>55</v>
      </c>
      <c r="D420" s="107" t="s">
        <v>758</v>
      </c>
      <c r="E420" s="107" t="s">
        <v>58</v>
      </c>
      <c r="F420" s="108">
        <v>0</v>
      </c>
      <c r="G420" s="108">
        <v>0</v>
      </c>
      <c r="H420" s="108">
        <f>H421</f>
        <v>66.599999999999994</v>
      </c>
    </row>
    <row r="421" spans="1:8" s="31" customFormat="1" ht="27.75" customHeight="1" x14ac:dyDescent="0.25">
      <c r="A421" s="113" t="s">
        <v>77</v>
      </c>
      <c r="B421" s="107" t="s">
        <v>101</v>
      </c>
      <c r="C421" s="107" t="s">
        <v>55</v>
      </c>
      <c r="D421" s="107" t="s">
        <v>758</v>
      </c>
      <c r="E421" s="107" t="s">
        <v>78</v>
      </c>
      <c r="F421" s="108">
        <v>0</v>
      </c>
      <c r="G421" s="108">
        <v>0</v>
      </c>
      <c r="H421" s="108">
        <f>H422</f>
        <v>66.599999999999994</v>
      </c>
    </row>
    <row r="422" spans="1:8" s="31" customFormat="1" ht="27.75" customHeight="1" x14ac:dyDescent="0.25">
      <c r="A422" s="113" t="s">
        <v>79</v>
      </c>
      <c r="B422" s="107" t="s">
        <v>101</v>
      </c>
      <c r="C422" s="107" t="s">
        <v>55</v>
      </c>
      <c r="D422" s="107" t="s">
        <v>758</v>
      </c>
      <c r="E422" s="107" t="s">
        <v>80</v>
      </c>
      <c r="F422" s="108">
        <v>0</v>
      </c>
      <c r="G422" s="108">
        <v>0</v>
      </c>
      <c r="H422" s="108">
        <v>66.599999999999994</v>
      </c>
    </row>
    <row r="423" spans="1:8" ht="15" x14ac:dyDescent="0.25">
      <c r="A423" s="113" t="s">
        <v>288</v>
      </c>
      <c r="B423" s="107" t="s">
        <v>101</v>
      </c>
      <c r="C423" s="107" t="s">
        <v>60</v>
      </c>
      <c r="D423" s="107" t="s">
        <v>57</v>
      </c>
      <c r="E423" s="107" t="s">
        <v>58</v>
      </c>
      <c r="F423" s="108">
        <f>F428+F465+F489+F501</f>
        <v>7860.4</v>
      </c>
      <c r="G423" s="108">
        <f t="shared" ref="G423" si="78">G428+G465+G489+G501</f>
        <v>2699.9</v>
      </c>
      <c r="H423" s="108">
        <f>H428+H465+H489+H501+H497</f>
        <v>687.5</v>
      </c>
    </row>
    <row r="424" spans="1:8" ht="26.25" hidden="1" x14ac:dyDescent="0.25">
      <c r="A424" s="113" t="s">
        <v>289</v>
      </c>
      <c r="B424" s="107" t="s">
        <v>101</v>
      </c>
      <c r="C424" s="107" t="s">
        <v>60</v>
      </c>
      <c r="D424" s="107" t="s">
        <v>290</v>
      </c>
      <c r="E424" s="107" t="s">
        <v>58</v>
      </c>
      <c r="F424" s="108">
        <f t="shared" ref="F424:H426" si="79">F425</f>
        <v>0</v>
      </c>
      <c r="G424" s="108">
        <f t="shared" si="79"/>
        <v>0</v>
      </c>
      <c r="H424" s="108">
        <f t="shared" si="79"/>
        <v>0</v>
      </c>
    </row>
    <row r="425" spans="1:8" ht="26.25" hidden="1" x14ac:dyDescent="0.25">
      <c r="A425" s="113" t="s">
        <v>291</v>
      </c>
      <c r="B425" s="107" t="s">
        <v>101</v>
      </c>
      <c r="C425" s="107" t="s">
        <v>60</v>
      </c>
      <c r="D425" s="107" t="s">
        <v>292</v>
      </c>
      <c r="E425" s="107" t="s">
        <v>58</v>
      </c>
      <c r="F425" s="108">
        <f t="shared" si="79"/>
        <v>0</v>
      </c>
      <c r="G425" s="108">
        <f t="shared" si="79"/>
        <v>0</v>
      </c>
      <c r="H425" s="108">
        <f t="shared" si="79"/>
        <v>0</v>
      </c>
    </row>
    <row r="426" spans="1:8" ht="39" hidden="1" x14ac:dyDescent="0.25">
      <c r="A426" s="113" t="s">
        <v>268</v>
      </c>
      <c r="B426" s="107" t="s">
        <v>101</v>
      </c>
      <c r="C426" s="107" t="s">
        <v>60</v>
      </c>
      <c r="D426" s="107" t="s">
        <v>292</v>
      </c>
      <c r="E426" s="107" t="s">
        <v>82</v>
      </c>
      <c r="F426" s="108">
        <f t="shared" si="79"/>
        <v>0</v>
      </c>
      <c r="G426" s="108">
        <f t="shared" si="79"/>
        <v>0</v>
      </c>
      <c r="H426" s="108">
        <f t="shared" si="79"/>
        <v>0</v>
      </c>
    </row>
    <row r="427" spans="1:8" ht="15" hidden="1" x14ac:dyDescent="0.25">
      <c r="A427" s="113" t="s">
        <v>81</v>
      </c>
      <c r="B427" s="107" t="s">
        <v>101</v>
      </c>
      <c r="C427" s="107" t="s">
        <v>60</v>
      </c>
      <c r="D427" s="107" t="s">
        <v>292</v>
      </c>
      <c r="E427" s="107" t="s">
        <v>269</v>
      </c>
      <c r="F427" s="108">
        <v>0</v>
      </c>
      <c r="G427" s="108">
        <v>0</v>
      </c>
      <c r="H427" s="108">
        <v>0</v>
      </c>
    </row>
    <row r="428" spans="1:8" s="31" customFormat="1" ht="66.75" customHeight="1" x14ac:dyDescent="0.25">
      <c r="A428" s="113" t="s">
        <v>745</v>
      </c>
      <c r="B428" s="107" t="s">
        <v>101</v>
      </c>
      <c r="C428" s="107" t="s">
        <v>60</v>
      </c>
      <c r="D428" s="107" t="s">
        <v>153</v>
      </c>
      <c r="E428" s="107" t="s">
        <v>58</v>
      </c>
      <c r="F428" s="108">
        <f>F432+F448+F453+F429</f>
        <v>3415.7</v>
      </c>
      <c r="G428" s="108">
        <f>G432+G448+G453</f>
        <v>1478.8</v>
      </c>
      <c r="H428" s="108">
        <f>H432+H448+H453</f>
        <v>508</v>
      </c>
    </row>
    <row r="429" spans="1:8" s="31" customFormat="1" ht="41.25" hidden="1" customHeight="1" x14ac:dyDescent="0.25">
      <c r="A429" s="113" t="s">
        <v>642</v>
      </c>
      <c r="B429" s="107" t="s">
        <v>101</v>
      </c>
      <c r="C429" s="107" t="s">
        <v>60</v>
      </c>
      <c r="D429" s="107" t="s">
        <v>656</v>
      </c>
      <c r="E429" s="107" t="s">
        <v>58</v>
      </c>
      <c r="F429" s="108">
        <f>F430</f>
        <v>0</v>
      </c>
      <c r="G429" s="108">
        <v>0</v>
      </c>
      <c r="H429" s="108">
        <v>0</v>
      </c>
    </row>
    <row r="430" spans="1:8" s="31" customFormat="1" ht="33.75" hidden="1" customHeight="1" x14ac:dyDescent="0.25">
      <c r="A430" s="113" t="s">
        <v>77</v>
      </c>
      <c r="B430" s="107" t="s">
        <v>101</v>
      </c>
      <c r="C430" s="107" t="s">
        <v>60</v>
      </c>
      <c r="D430" s="107" t="s">
        <v>656</v>
      </c>
      <c r="E430" s="107" t="s">
        <v>78</v>
      </c>
      <c r="F430" s="108">
        <f>F431</f>
        <v>0</v>
      </c>
      <c r="G430" s="108">
        <v>0</v>
      </c>
      <c r="H430" s="108">
        <v>0</v>
      </c>
    </row>
    <row r="431" spans="1:8" s="31" customFormat="1" ht="35.25" hidden="1" customHeight="1" x14ac:dyDescent="0.25">
      <c r="A431" s="113" t="s">
        <v>79</v>
      </c>
      <c r="B431" s="107" t="s">
        <v>101</v>
      </c>
      <c r="C431" s="107" t="s">
        <v>60</v>
      </c>
      <c r="D431" s="107" t="s">
        <v>656</v>
      </c>
      <c r="E431" s="107" t="s">
        <v>80</v>
      </c>
      <c r="F431" s="108">
        <f>9602-9602</f>
        <v>0</v>
      </c>
      <c r="G431" s="108">
        <v>0</v>
      </c>
      <c r="H431" s="108">
        <v>0</v>
      </c>
    </row>
    <row r="432" spans="1:8" s="31" customFormat="1" ht="94.5" hidden="1" customHeight="1" x14ac:dyDescent="0.25">
      <c r="A432" s="113" t="s">
        <v>293</v>
      </c>
      <c r="B432" s="107" t="s">
        <v>101</v>
      </c>
      <c r="C432" s="107" t="s">
        <v>60</v>
      </c>
      <c r="D432" s="107" t="s">
        <v>294</v>
      </c>
      <c r="E432" s="107" t="s">
        <v>58</v>
      </c>
      <c r="F432" s="108">
        <f>F433</f>
        <v>0</v>
      </c>
      <c r="G432" s="108">
        <f>G433</f>
        <v>0</v>
      </c>
      <c r="H432" s="108">
        <f>H433</f>
        <v>0</v>
      </c>
    </row>
    <row r="433" spans="1:8" s="31" customFormat="1" ht="19.5" hidden="1" customHeight="1" x14ac:dyDescent="0.25">
      <c r="A433" s="113" t="s">
        <v>134</v>
      </c>
      <c r="B433" s="107" t="s">
        <v>101</v>
      </c>
      <c r="C433" s="107" t="s">
        <v>60</v>
      </c>
      <c r="D433" s="107" t="s">
        <v>295</v>
      </c>
      <c r="E433" s="107" t="s">
        <v>58</v>
      </c>
      <c r="F433" s="108">
        <f>F434+F436</f>
        <v>0</v>
      </c>
      <c r="G433" s="108">
        <f>G434+G436</f>
        <v>0</v>
      </c>
      <c r="H433" s="108">
        <f>H434+H436</f>
        <v>0</v>
      </c>
    </row>
    <row r="434" spans="1:8" s="31" customFormat="1" ht="31.5" hidden="1" customHeight="1" x14ac:dyDescent="0.25">
      <c r="A434" s="113" t="s">
        <v>77</v>
      </c>
      <c r="B434" s="107" t="s">
        <v>101</v>
      </c>
      <c r="C434" s="107" t="s">
        <v>60</v>
      </c>
      <c r="D434" s="107" t="s">
        <v>295</v>
      </c>
      <c r="E434" s="107" t="s">
        <v>78</v>
      </c>
      <c r="F434" s="108">
        <f>F435</f>
        <v>0</v>
      </c>
      <c r="G434" s="108">
        <f>G435</f>
        <v>0</v>
      </c>
      <c r="H434" s="108">
        <f>H435</f>
        <v>0</v>
      </c>
    </row>
    <row r="435" spans="1:8" s="31" customFormat="1" ht="30.75" hidden="1" customHeight="1" x14ac:dyDescent="0.25">
      <c r="A435" s="113" t="s">
        <v>79</v>
      </c>
      <c r="B435" s="107" t="s">
        <v>101</v>
      </c>
      <c r="C435" s="107" t="s">
        <v>60</v>
      </c>
      <c r="D435" s="107" t="s">
        <v>295</v>
      </c>
      <c r="E435" s="107" t="s">
        <v>80</v>
      </c>
      <c r="F435" s="108">
        <f>50-50</f>
        <v>0</v>
      </c>
      <c r="G435" s="108">
        <f>50-50</f>
        <v>0</v>
      </c>
      <c r="H435" s="108">
        <f>50-50</f>
        <v>0</v>
      </c>
    </row>
    <row r="436" spans="1:8" s="31" customFormat="1" ht="31.5" hidden="1" customHeight="1" x14ac:dyDescent="0.25">
      <c r="A436" s="113" t="s">
        <v>619</v>
      </c>
      <c r="B436" s="107" t="s">
        <v>101</v>
      </c>
      <c r="C436" s="107" t="s">
        <v>60</v>
      </c>
      <c r="D436" s="107" t="s">
        <v>295</v>
      </c>
      <c r="E436" s="107" t="s">
        <v>180</v>
      </c>
      <c r="F436" s="108">
        <f>F437</f>
        <v>0</v>
      </c>
      <c r="G436" s="108">
        <f>G437</f>
        <v>0</v>
      </c>
      <c r="H436" s="108">
        <f>H437</f>
        <v>0</v>
      </c>
    </row>
    <row r="437" spans="1:8" s="31" customFormat="1" ht="14.25" hidden="1" customHeight="1" x14ac:dyDescent="0.25">
      <c r="A437" s="113" t="s">
        <v>181</v>
      </c>
      <c r="B437" s="107" t="s">
        <v>101</v>
      </c>
      <c r="C437" s="107" t="s">
        <v>60</v>
      </c>
      <c r="D437" s="107" t="s">
        <v>295</v>
      </c>
      <c r="E437" s="107" t="s">
        <v>182</v>
      </c>
      <c r="F437" s="108"/>
      <c r="G437" s="108"/>
      <c r="H437" s="108"/>
    </row>
    <row r="438" spans="1:8" s="31" customFormat="1" ht="41.25" hidden="1" customHeight="1" x14ac:dyDescent="0.25">
      <c r="A438" s="113" t="s">
        <v>296</v>
      </c>
      <c r="B438" s="107" t="s">
        <v>101</v>
      </c>
      <c r="C438" s="107" t="s">
        <v>60</v>
      </c>
      <c r="D438" s="107" t="s">
        <v>158</v>
      </c>
      <c r="E438" s="107" t="s">
        <v>58</v>
      </c>
      <c r="F438" s="108">
        <f>F439+F444</f>
        <v>0</v>
      </c>
      <c r="G438" s="108">
        <f>G439+G444</f>
        <v>0</v>
      </c>
      <c r="H438" s="108">
        <f>H439+H444</f>
        <v>0</v>
      </c>
    </row>
    <row r="439" spans="1:8" s="31" customFormat="1" ht="27" hidden="1" customHeight="1" x14ac:dyDescent="0.25">
      <c r="A439" s="113" t="s">
        <v>202</v>
      </c>
      <c r="B439" s="107" t="s">
        <v>101</v>
      </c>
      <c r="C439" s="107" t="s">
        <v>60</v>
      </c>
      <c r="D439" s="107" t="s">
        <v>203</v>
      </c>
      <c r="E439" s="107" t="s">
        <v>58</v>
      </c>
      <c r="F439" s="108">
        <f t="shared" ref="F439:H442" si="80">F440</f>
        <v>0</v>
      </c>
      <c r="G439" s="108">
        <f t="shared" si="80"/>
        <v>0</v>
      </c>
      <c r="H439" s="108">
        <f t="shared" si="80"/>
        <v>0</v>
      </c>
    </row>
    <row r="440" spans="1:8" s="31" customFormat="1" ht="54.75" hidden="1" customHeight="1" x14ac:dyDescent="0.25">
      <c r="A440" s="113" t="s">
        <v>297</v>
      </c>
      <c r="B440" s="107" t="s">
        <v>101</v>
      </c>
      <c r="C440" s="107" t="s">
        <v>60</v>
      </c>
      <c r="D440" s="107" t="s">
        <v>213</v>
      </c>
      <c r="E440" s="107" t="s">
        <v>58</v>
      </c>
      <c r="F440" s="108">
        <f t="shared" si="80"/>
        <v>0</v>
      </c>
      <c r="G440" s="108">
        <f t="shared" si="80"/>
        <v>0</v>
      </c>
      <c r="H440" s="108">
        <f t="shared" si="80"/>
        <v>0</v>
      </c>
    </row>
    <row r="441" spans="1:8" s="31" customFormat="1" ht="21" hidden="1" customHeight="1" x14ac:dyDescent="0.25">
      <c r="A441" s="113" t="s">
        <v>134</v>
      </c>
      <c r="B441" s="107" t="s">
        <v>101</v>
      </c>
      <c r="C441" s="107" t="s">
        <v>60</v>
      </c>
      <c r="D441" s="107" t="s">
        <v>214</v>
      </c>
      <c r="E441" s="107" t="s">
        <v>58</v>
      </c>
      <c r="F441" s="108">
        <f t="shared" si="80"/>
        <v>0</v>
      </c>
      <c r="G441" s="108">
        <f t="shared" si="80"/>
        <v>0</v>
      </c>
      <c r="H441" s="108">
        <f t="shared" si="80"/>
        <v>0</v>
      </c>
    </row>
    <row r="442" spans="1:8" s="31" customFormat="1" ht="27.75" hidden="1" customHeight="1" x14ac:dyDescent="0.25">
      <c r="A442" s="113" t="s">
        <v>77</v>
      </c>
      <c r="B442" s="107" t="s">
        <v>101</v>
      </c>
      <c r="C442" s="107" t="s">
        <v>60</v>
      </c>
      <c r="D442" s="107" t="s">
        <v>214</v>
      </c>
      <c r="E442" s="107" t="s">
        <v>78</v>
      </c>
      <c r="F442" s="108">
        <f t="shared" si="80"/>
        <v>0</v>
      </c>
      <c r="G442" s="108">
        <f t="shared" si="80"/>
        <v>0</v>
      </c>
      <c r="H442" s="108">
        <f t="shared" si="80"/>
        <v>0</v>
      </c>
    </row>
    <row r="443" spans="1:8" s="31" customFormat="1" ht="27.75" hidden="1" customHeight="1" x14ac:dyDescent="0.25">
      <c r="A443" s="113" t="s">
        <v>79</v>
      </c>
      <c r="B443" s="107" t="s">
        <v>101</v>
      </c>
      <c r="C443" s="107" t="s">
        <v>60</v>
      </c>
      <c r="D443" s="107" t="s">
        <v>214</v>
      </c>
      <c r="E443" s="107" t="s">
        <v>80</v>
      </c>
      <c r="F443" s="108">
        <f>10-10</f>
        <v>0</v>
      </c>
      <c r="G443" s="108">
        <f>10-10</f>
        <v>0</v>
      </c>
      <c r="H443" s="108">
        <f>10-10</f>
        <v>0</v>
      </c>
    </row>
    <row r="444" spans="1:8" s="31" customFormat="1" ht="69.75" hidden="1" customHeight="1" x14ac:dyDescent="0.25">
      <c r="A444" s="113" t="s">
        <v>215</v>
      </c>
      <c r="B444" s="107" t="s">
        <v>101</v>
      </c>
      <c r="C444" s="107" t="s">
        <v>60</v>
      </c>
      <c r="D444" s="107" t="s">
        <v>216</v>
      </c>
      <c r="E444" s="107" t="s">
        <v>58</v>
      </c>
      <c r="F444" s="108">
        <f t="shared" ref="F444:H446" si="81">F445</f>
        <v>0</v>
      </c>
      <c r="G444" s="108">
        <f t="shared" si="81"/>
        <v>0</v>
      </c>
      <c r="H444" s="108">
        <f t="shared" si="81"/>
        <v>0</v>
      </c>
    </row>
    <row r="445" spans="1:8" s="31" customFormat="1" ht="27.75" hidden="1" customHeight="1" x14ac:dyDescent="0.25">
      <c r="A445" s="113" t="s">
        <v>134</v>
      </c>
      <c r="B445" s="107" t="s">
        <v>101</v>
      </c>
      <c r="C445" s="107" t="s">
        <v>60</v>
      </c>
      <c r="D445" s="107" t="s">
        <v>217</v>
      </c>
      <c r="E445" s="107" t="s">
        <v>58</v>
      </c>
      <c r="F445" s="108">
        <f t="shared" si="81"/>
        <v>0</v>
      </c>
      <c r="G445" s="108">
        <f t="shared" si="81"/>
        <v>0</v>
      </c>
      <c r="H445" s="108">
        <f t="shared" si="81"/>
        <v>0</v>
      </c>
    </row>
    <row r="446" spans="1:8" s="31" customFormat="1" ht="27.75" hidden="1" customHeight="1" x14ac:dyDescent="0.25">
      <c r="A446" s="113" t="s">
        <v>77</v>
      </c>
      <c r="B446" s="107" t="s">
        <v>101</v>
      </c>
      <c r="C446" s="107" t="s">
        <v>60</v>
      </c>
      <c r="D446" s="107" t="s">
        <v>217</v>
      </c>
      <c r="E446" s="107" t="s">
        <v>78</v>
      </c>
      <c r="F446" s="108">
        <f t="shared" si="81"/>
        <v>0</v>
      </c>
      <c r="G446" s="108">
        <f t="shared" si="81"/>
        <v>0</v>
      </c>
      <c r="H446" s="108">
        <f t="shared" si="81"/>
        <v>0</v>
      </c>
    </row>
    <row r="447" spans="1:8" s="31" customFormat="1" ht="27.75" hidden="1" customHeight="1" x14ac:dyDescent="0.25">
      <c r="A447" s="113" t="s">
        <v>79</v>
      </c>
      <c r="B447" s="107" t="s">
        <v>101</v>
      </c>
      <c r="C447" s="107" t="s">
        <v>60</v>
      </c>
      <c r="D447" s="107" t="s">
        <v>217</v>
      </c>
      <c r="E447" s="107" t="s">
        <v>80</v>
      </c>
      <c r="F447" s="108">
        <v>0</v>
      </c>
      <c r="G447" s="108">
        <v>0</v>
      </c>
      <c r="H447" s="108">
        <v>0</v>
      </c>
    </row>
    <row r="448" spans="1:8" s="31" customFormat="1" ht="43.5" customHeight="1" x14ac:dyDescent="0.25">
      <c r="A448" s="113" t="s">
        <v>779</v>
      </c>
      <c r="B448" s="107" t="s">
        <v>101</v>
      </c>
      <c r="C448" s="107" t="s">
        <v>60</v>
      </c>
      <c r="D448" s="107" t="s">
        <v>283</v>
      </c>
      <c r="E448" s="107" t="s">
        <v>58</v>
      </c>
      <c r="F448" s="108">
        <f t="shared" ref="F448:H450" si="82">F449</f>
        <v>600</v>
      </c>
      <c r="G448" s="108">
        <f t="shared" si="82"/>
        <v>800</v>
      </c>
      <c r="H448" s="108">
        <f t="shared" si="82"/>
        <v>260</v>
      </c>
    </row>
    <row r="449" spans="1:8" s="31" customFormat="1" ht="18" customHeight="1" x14ac:dyDescent="0.25">
      <c r="A449" s="113" t="s">
        <v>134</v>
      </c>
      <c r="B449" s="107" t="s">
        <v>101</v>
      </c>
      <c r="C449" s="107" t="s">
        <v>60</v>
      </c>
      <c r="D449" s="107" t="s">
        <v>284</v>
      </c>
      <c r="E449" s="107" t="s">
        <v>58</v>
      </c>
      <c r="F449" s="108">
        <f t="shared" si="82"/>
        <v>600</v>
      </c>
      <c r="G449" s="108">
        <f t="shared" si="82"/>
        <v>800</v>
      </c>
      <c r="H449" s="108">
        <f t="shared" si="82"/>
        <v>260</v>
      </c>
    </row>
    <row r="450" spans="1:8" s="31" customFormat="1" ht="27.75" customHeight="1" x14ac:dyDescent="0.25">
      <c r="A450" s="113" t="s">
        <v>77</v>
      </c>
      <c r="B450" s="107" t="s">
        <v>101</v>
      </c>
      <c r="C450" s="107" t="s">
        <v>60</v>
      </c>
      <c r="D450" s="107" t="s">
        <v>284</v>
      </c>
      <c r="E450" s="107" t="s">
        <v>78</v>
      </c>
      <c r="F450" s="108">
        <f t="shared" si="82"/>
        <v>600</v>
      </c>
      <c r="G450" s="108">
        <f t="shared" si="82"/>
        <v>800</v>
      </c>
      <c r="H450" s="108">
        <f t="shared" si="82"/>
        <v>260</v>
      </c>
    </row>
    <row r="451" spans="1:8" s="31" customFormat="1" ht="27.75" customHeight="1" x14ac:dyDescent="0.25">
      <c r="A451" s="113" t="s">
        <v>79</v>
      </c>
      <c r="B451" s="107" t="s">
        <v>101</v>
      </c>
      <c r="C451" s="107" t="s">
        <v>60</v>
      </c>
      <c r="D451" s="107" t="s">
        <v>284</v>
      </c>
      <c r="E451" s="107" t="s">
        <v>80</v>
      </c>
      <c r="F451" s="108">
        <v>600</v>
      </c>
      <c r="G451" s="108">
        <v>800</v>
      </c>
      <c r="H451" s="108">
        <v>260</v>
      </c>
    </row>
    <row r="452" spans="1:8" s="31" customFormat="1" ht="27.75" customHeight="1" x14ac:dyDescent="0.25">
      <c r="A452" s="113" t="s">
        <v>299</v>
      </c>
      <c r="B452" s="107" t="s">
        <v>101</v>
      </c>
      <c r="C452" s="107" t="s">
        <v>60</v>
      </c>
      <c r="D452" s="107" t="s">
        <v>258</v>
      </c>
      <c r="E452" s="107" t="s">
        <v>58</v>
      </c>
      <c r="F452" s="108">
        <f t="shared" ref="F452:H454" si="83">F453</f>
        <v>2815.7</v>
      </c>
      <c r="G452" s="108">
        <f t="shared" si="83"/>
        <v>678.8</v>
      </c>
      <c r="H452" s="108">
        <f t="shared" si="83"/>
        <v>248</v>
      </c>
    </row>
    <row r="453" spans="1:8" s="31" customFormat="1" ht="17.25" customHeight="1" x14ac:dyDescent="0.25">
      <c r="A453" s="113" t="s">
        <v>134</v>
      </c>
      <c r="B453" s="107" t="s">
        <v>101</v>
      </c>
      <c r="C453" s="107" t="s">
        <v>60</v>
      </c>
      <c r="D453" s="107" t="s">
        <v>259</v>
      </c>
      <c r="E453" s="107" t="s">
        <v>58</v>
      </c>
      <c r="F453" s="108">
        <f t="shared" si="83"/>
        <v>2815.7</v>
      </c>
      <c r="G453" s="108">
        <f t="shared" si="83"/>
        <v>678.8</v>
      </c>
      <c r="H453" s="108">
        <f t="shared" si="83"/>
        <v>248</v>
      </c>
    </row>
    <row r="454" spans="1:8" s="31" customFormat="1" ht="27.75" customHeight="1" x14ac:dyDescent="0.25">
      <c r="A454" s="113" t="s">
        <v>77</v>
      </c>
      <c r="B454" s="107" t="s">
        <v>101</v>
      </c>
      <c r="C454" s="107" t="s">
        <v>60</v>
      </c>
      <c r="D454" s="107" t="s">
        <v>259</v>
      </c>
      <c r="E454" s="107" t="s">
        <v>78</v>
      </c>
      <c r="F454" s="108">
        <f t="shared" si="83"/>
        <v>2815.7</v>
      </c>
      <c r="G454" s="108">
        <f t="shared" si="83"/>
        <v>678.8</v>
      </c>
      <c r="H454" s="108">
        <f t="shared" si="83"/>
        <v>248</v>
      </c>
    </row>
    <row r="455" spans="1:8" s="31" customFormat="1" ht="27.75" customHeight="1" x14ac:dyDescent="0.25">
      <c r="A455" s="113" t="s">
        <v>79</v>
      </c>
      <c r="B455" s="107" t="s">
        <v>101</v>
      </c>
      <c r="C455" s="107" t="s">
        <v>60</v>
      </c>
      <c r="D455" s="107" t="s">
        <v>259</v>
      </c>
      <c r="E455" s="107" t="s">
        <v>80</v>
      </c>
      <c r="F455" s="108">
        <f>171.1+2644.6</f>
        <v>2815.7</v>
      </c>
      <c r="G455" s="108">
        <v>678.8</v>
      </c>
      <c r="H455" s="108">
        <v>248</v>
      </c>
    </row>
    <row r="456" spans="1:8" s="31" customFormat="1" ht="39.75" hidden="1" customHeight="1" x14ac:dyDescent="0.25">
      <c r="A456" s="113" t="s">
        <v>296</v>
      </c>
      <c r="B456" s="107" t="s">
        <v>101</v>
      </c>
      <c r="C456" s="107" t="s">
        <v>60</v>
      </c>
      <c r="D456" s="107" t="s">
        <v>158</v>
      </c>
      <c r="E456" s="107" t="s">
        <v>58</v>
      </c>
      <c r="F456" s="108">
        <f t="shared" ref="F456:H457" si="84">F457</f>
        <v>0</v>
      </c>
      <c r="G456" s="108">
        <f t="shared" si="84"/>
        <v>0</v>
      </c>
      <c r="H456" s="108">
        <f t="shared" si="84"/>
        <v>0</v>
      </c>
    </row>
    <row r="457" spans="1:8" s="31" customFormat="1" ht="27.75" hidden="1" customHeight="1" x14ac:dyDescent="0.25">
      <c r="A457" s="113" t="s">
        <v>202</v>
      </c>
      <c r="B457" s="107" t="s">
        <v>101</v>
      </c>
      <c r="C457" s="107" t="s">
        <v>60</v>
      </c>
      <c r="D457" s="107" t="s">
        <v>203</v>
      </c>
      <c r="E457" s="107" t="s">
        <v>58</v>
      </c>
      <c r="F457" s="108">
        <f t="shared" si="84"/>
        <v>0</v>
      </c>
      <c r="G457" s="108">
        <f t="shared" si="84"/>
        <v>0</v>
      </c>
      <c r="H457" s="108">
        <f t="shared" si="84"/>
        <v>0</v>
      </c>
    </row>
    <row r="458" spans="1:8" s="31" customFormat="1" ht="65.25" hidden="1" customHeight="1" x14ac:dyDescent="0.25">
      <c r="A458" s="113" t="s">
        <v>215</v>
      </c>
      <c r="B458" s="107" t="s">
        <v>101</v>
      </c>
      <c r="C458" s="107" t="s">
        <v>60</v>
      </c>
      <c r="D458" s="107" t="s">
        <v>216</v>
      </c>
      <c r="E458" s="107" t="s">
        <v>58</v>
      </c>
      <c r="F458" s="108">
        <f>F459+F462</f>
        <v>0</v>
      </c>
      <c r="G458" s="108">
        <f>G459+G462</f>
        <v>0</v>
      </c>
      <c r="H458" s="108">
        <f>H459+H462</f>
        <v>0</v>
      </c>
    </row>
    <row r="459" spans="1:8" s="31" customFormat="1" ht="27.75" hidden="1" customHeight="1" x14ac:dyDescent="0.25">
      <c r="A459" s="113" t="s">
        <v>218</v>
      </c>
      <c r="B459" s="107" t="s">
        <v>101</v>
      </c>
      <c r="C459" s="107" t="s">
        <v>60</v>
      </c>
      <c r="D459" s="107" t="s">
        <v>219</v>
      </c>
      <c r="E459" s="107" t="s">
        <v>58</v>
      </c>
      <c r="F459" s="108">
        <f t="shared" ref="F459:H460" si="85">F460</f>
        <v>0</v>
      </c>
      <c r="G459" s="108">
        <f t="shared" si="85"/>
        <v>0</v>
      </c>
      <c r="H459" s="108">
        <f t="shared" si="85"/>
        <v>0</v>
      </c>
    </row>
    <row r="460" spans="1:8" s="31" customFormat="1" ht="27.75" hidden="1" customHeight="1" x14ac:dyDescent="0.25">
      <c r="A460" s="113" t="s">
        <v>77</v>
      </c>
      <c r="B460" s="107" t="s">
        <v>101</v>
      </c>
      <c r="C460" s="107" t="s">
        <v>60</v>
      </c>
      <c r="D460" s="107" t="s">
        <v>219</v>
      </c>
      <c r="E460" s="107" t="s">
        <v>78</v>
      </c>
      <c r="F460" s="108">
        <f t="shared" si="85"/>
        <v>0</v>
      </c>
      <c r="G460" s="108">
        <f t="shared" si="85"/>
        <v>0</v>
      </c>
      <c r="H460" s="108">
        <f t="shared" si="85"/>
        <v>0</v>
      </c>
    </row>
    <row r="461" spans="1:8" s="31" customFormat="1" ht="27.75" hidden="1" customHeight="1" x14ac:dyDescent="0.25">
      <c r="A461" s="113" t="s">
        <v>79</v>
      </c>
      <c r="B461" s="107" t="s">
        <v>101</v>
      </c>
      <c r="C461" s="107" t="s">
        <v>60</v>
      </c>
      <c r="D461" s="107" t="s">
        <v>219</v>
      </c>
      <c r="E461" s="107" t="s">
        <v>80</v>
      </c>
      <c r="F461" s="108"/>
      <c r="G461" s="108"/>
      <c r="H461" s="108"/>
    </row>
    <row r="462" spans="1:8" s="31" customFormat="1" ht="17.25" hidden="1" customHeight="1" x14ac:dyDescent="0.25">
      <c r="A462" s="113" t="s">
        <v>134</v>
      </c>
      <c r="B462" s="107" t="s">
        <v>101</v>
      </c>
      <c r="C462" s="107" t="s">
        <v>60</v>
      </c>
      <c r="D462" s="107" t="s">
        <v>217</v>
      </c>
      <c r="E462" s="107" t="s">
        <v>58</v>
      </c>
      <c r="F462" s="108">
        <f t="shared" ref="F462:H463" si="86">F463</f>
        <v>0</v>
      </c>
      <c r="G462" s="108">
        <f t="shared" si="86"/>
        <v>0</v>
      </c>
      <c r="H462" s="108">
        <f t="shared" si="86"/>
        <v>0</v>
      </c>
    </row>
    <row r="463" spans="1:8" s="31" customFormat="1" ht="27.75" hidden="1" customHeight="1" x14ac:dyDescent="0.25">
      <c r="A463" s="113" t="s">
        <v>77</v>
      </c>
      <c r="B463" s="107" t="s">
        <v>101</v>
      </c>
      <c r="C463" s="107" t="s">
        <v>60</v>
      </c>
      <c r="D463" s="107" t="s">
        <v>217</v>
      </c>
      <c r="E463" s="107" t="s">
        <v>78</v>
      </c>
      <c r="F463" s="108">
        <f t="shared" si="86"/>
        <v>0</v>
      </c>
      <c r="G463" s="108">
        <f t="shared" si="86"/>
        <v>0</v>
      </c>
      <c r="H463" s="108">
        <f t="shared" si="86"/>
        <v>0</v>
      </c>
    </row>
    <row r="464" spans="1:8" s="31" customFormat="1" ht="27.75" hidden="1" customHeight="1" x14ac:dyDescent="0.25">
      <c r="A464" s="113" t="s">
        <v>79</v>
      </c>
      <c r="B464" s="107" t="s">
        <v>101</v>
      </c>
      <c r="C464" s="107" t="s">
        <v>60</v>
      </c>
      <c r="D464" s="107" t="s">
        <v>217</v>
      </c>
      <c r="E464" s="107" t="s">
        <v>80</v>
      </c>
      <c r="F464" s="108"/>
      <c r="G464" s="108"/>
      <c r="H464" s="108"/>
    </row>
    <row r="465" spans="1:8" s="31" customFormat="1" ht="43.5" customHeight="1" x14ac:dyDescent="0.25">
      <c r="A465" s="113" t="s">
        <v>780</v>
      </c>
      <c r="B465" s="107" t="s">
        <v>101</v>
      </c>
      <c r="C465" s="107" t="s">
        <v>60</v>
      </c>
      <c r="D465" s="107" t="s">
        <v>300</v>
      </c>
      <c r="E465" s="107" t="s">
        <v>58</v>
      </c>
      <c r="F465" s="108">
        <f>F470+F486</f>
        <v>673.9</v>
      </c>
      <c r="G465" s="108">
        <f>G470</f>
        <v>490.3</v>
      </c>
      <c r="H465" s="108">
        <f>H470</f>
        <v>63.4</v>
      </c>
    </row>
    <row r="466" spans="1:8" s="31" customFormat="1" ht="30" hidden="1" customHeight="1" x14ac:dyDescent="0.25">
      <c r="A466" s="113" t="s">
        <v>301</v>
      </c>
      <c r="B466" s="107" t="s">
        <v>101</v>
      </c>
      <c r="C466" s="107" t="s">
        <v>60</v>
      </c>
      <c r="D466" s="107" t="s">
        <v>302</v>
      </c>
      <c r="E466" s="107" t="s">
        <v>58</v>
      </c>
      <c r="F466" s="108">
        <f t="shared" ref="F466:H468" si="87">F467</f>
        <v>0</v>
      </c>
      <c r="G466" s="108">
        <f t="shared" si="87"/>
        <v>0</v>
      </c>
      <c r="H466" s="108">
        <f t="shared" si="87"/>
        <v>0</v>
      </c>
    </row>
    <row r="467" spans="1:8" s="31" customFormat="1" ht="20.25" hidden="1" customHeight="1" x14ac:dyDescent="0.25">
      <c r="A467" s="113" t="s">
        <v>134</v>
      </c>
      <c r="B467" s="107" t="s">
        <v>101</v>
      </c>
      <c r="C467" s="107" t="s">
        <v>60</v>
      </c>
      <c r="D467" s="107" t="s">
        <v>303</v>
      </c>
      <c r="E467" s="107" t="s">
        <v>58</v>
      </c>
      <c r="F467" s="108">
        <f t="shared" si="87"/>
        <v>0</v>
      </c>
      <c r="G467" s="108">
        <f t="shared" si="87"/>
        <v>0</v>
      </c>
      <c r="H467" s="108">
        <f t="shared" si="87"/>
        <v>0</v>
      </c>
    </row>
    <row r="468" spans="1:8" s="31" customFormat="1" ht="27.75" hidden="1" customHeight="1" x14ac:dyDescent="0.25">
      <c r="A468" s="113" t="s">
        <v>77</v>
      </c>
      <c r="B468" s="107" t="s">
        <v>101</v>
      </c>
      <c r="C468" s="107" t="s">
        <v>60</v>
      </c>
      <c r="D468" s="107" t="s">
        <v>303</v>
      </c>
      <c r="E468" s="107" t="s">
        <v>78</v>
      </c>
      <c r="F468" s="108">
        <f t="shared" si="87"/>
        <v>0</v>
      </c>
      <c r="G468" s="108">
        <f t="shared" si="87"/>
        <v>0</v>
      </c>
      <c r="H468" s="108">
        <f t="shared" si="87"/>
        <v>0</v>
      </c>
    </row>
    <row r="469" spans="1:8" s="31" customFormat="1" ht="25.5" hidden="1" customHeight="1" x14ac:dyDescent="0.25">
      <c r="A469" s="113" t="s">
        <v>79</v>
      </c>
      <c r="B469" s="107" t="s">
        <v>101</v>
      </c>
      <c r="C469" s="107" t="s">
        <v>60</v>
      </c>
      <c r="D469" s="107" t="s">
        <v>303</v>
      </c>
      <c r="E469" s="107" t="s">
        <v>80</v>
      </c>
      <c r="F469" s="108"/>
      <c r="G469" s="108"/>
      <c r="H469" s="108"/>
    </row>
    <row r="470" spans="1:8" s="31" customFormat="1" ht="25.5" customHeight="1" x14ac:dyDescent="0.25">
      <c r="A470" s="113" t="s">
        <v>304</v>
      </c>
      <c r="B470" s="107" t="s">
        <v>101</v>
      </c>
      <c r="C470" s="107" t="s">
        <v>60</v>
      </c>
      <c r="D470" s="107" t="s">
        <v>305</v>
      </c>
      <c r="E470" s="107" t="s">
        <v>58</v>
      </c>
      <c r="F470" s="108">
        <f t="shared" ref="F470:H472" si="88">F471</f>
        <v>673.9</v>
      </c>
      <c r="G470" s="108">
        <f t="shared" si="88"/>
        <v>490.3</v>
      </c>
      <c r="H470" s="108">
        <f t="shared" si="88"/>
        <v>63.4</v>
      </c>
    </row>
    <row r="471" spans="1:8" s="31" customFormat="1" ht="15.75" customHeight="1" x14ac:dyDescent="0.25">
      <c r="A471" s="113" t="s">
        <v>134</v>
      </c>
      <c r="B471" s="107" t="s">
        <v>101</v>
      </c>
      <c r="C471" s="107" t="s">
        <v>60</v>
      </c>
      <c r="D471" s="107" t="s">
        <v>306</v>
      </c>
      <c r="E471" s="107" t="s">
        <v>58</v>
      </c>
      <c r="F471" s="108">
        <f t="shared" si="88"/>
        <v>673.9</v>
      </c>
      <c r="G471" s="108">
        <f t="shared" si="88"/>
        <v>490.3</v>
      </c>
      <c r="H471" s="108">
        <f t="shared" si="88"/>
        <v>63.4</v>
      </c>
    </row>
    <row r="472" spans="1:8" s="31" customFormat="1" ht="25.5" customHeight="1" x14ac:dyDescent="0.25">
      <c r="A472" s="113" t="s">
        <v>77</v>
      </c>
      <c r="B472" s="107" t="s">
        <v>101</v>
      </c>
      <c r="C472" s="107" t="s">
        <v>60</v>
      </c>
      <c r="D472" s="107" t="s">
        <v>306</v>
      </c>
      <c r="E472" s="107" t="s">
        <v>78</v>
      </c>
      <c r="F472" s="108">
        <f t="shared" si="88"/>
        <v>673.9</v>
      </c>
      <c r="G472" s="108">
        <f t="shared" si="88"/>
        <v>490.3</v>
      </c>
      <c r="H472" s="108">
        <f t="shared" si="88"/>
        <v>63.4</v>
      </c>
    </row>
    <row r="473" spans="1:8" s="31" customFormat="1" ht="25.5" customHeight="1" x14ac:dyDescent="0.25">
      <c r="A473" s="113" t="s">
        <v>79</v>
      </c>
      <c r="B473" s="107" t="s">
        <v>101</v>
      </c>
      <c r="C473" s="107" t="s">
        <v>60</v>
      </c>
      <c r="D473" s="107" t="s">
        <v>306</v>
      </c>
      <c r="E473" s="107" t="s">
        <v>80</v>
      </c>
      <c r="F473" s="108">
        <f>490.3+183.6</f>
        <v>673.9</v>
      </c>
      <c r="G473" s="108">
        <v>490.3</v>
      </c>
      <c r="H473" s="108">
        <v>63.4</v>
      </c>
    </row>
    <row r="474" spans="1:8" s="31" customFormat="1" ht="30" hidden="1" customHeight="1" x14ac:dyDescent="0.25">
      <c r="A474" s="113" t="s">
        <v>307</v>
      </c>
      <c r="B474" s="107" t="s">
        <v>101</v>
      </c>
      <c r="C474" s="107" t="s">
        <v>60</v>
      </c>
      <c r="D474" s="107" t="s">
        <v>164</v>
      </c>
      <c r="E474" s="107" t="s">
        <v>58</v>
      </c>
      <c r="F474" s="108">
        <f t="shared" ref="F474:H477" si="89">F475</f>
        <v>0</v>
      </c>
      <c r="G474" s="108">
        <f t="shared" si="89"/>
        <v>0</v>
      </c>
      <c r="H474" s="108">
        <f t="shared" si="89"/>
        <v>0</v>
      </c>
    </row>
    <row r="475" spans="1:8" s="31" customFormat="1" ht="25.5" hidden="1" customHeight="1" x14ac:dyDescent="0.25">
      <c r="A475" s="113" t="s">
        <v>173</v>
      </c>
      <c r="B475" s="107" t="s">
        <v>101</v>
      </c>
      <c r="C475" s="107" t="s">
        <v>60</v>
      </c>
      <c r="D475" s="107" t="s">
        <v>174</v>
      </c>
      <c r="E475" s="107" t="s">
        <v>58</v>
      </c>
      <c r="F475" s="108">
        <f t="shared" si="89"/>
        <v>0</v>
      </c>
      <c r="G475" s="108">
        <f t="shared" si="89"/>
        <v>0</v>
      </c>
      <c r="H475" s="108">
        <f t="shared" si="89"/>
        <v>0</v>
      </c>
    </row>
    <row r="476" spans="1:8" s="31" customFormat="1" ht="16.5" hidden="1" customHeight="1" x14ac:dyDescent="0.25">
      <c r="A476" s="113" t="s">
        <v>134</v>
      </c>
      <c r="B476" s="107" t="s">
        <v>101</v>
      </c>
      <c r="C476" s="107" t="s">
        <v>60</v>
      </c>
      <c r="D476" s="107" t="s">
        <v>175</v>
      </c>
      <c r="E476" s="107" t="s">
        <v>58</v>
      </c>
      <c r="F476" s="108">
        <f t="shared" si="89"/>
        <v>0</v>
      </c>
      <c r="G476" s="108">
        <f t="shared" si="89"/>
        <v>0</v>
      </c>
      <c r="H476" s="108">
        <f t="shared" si="89"/>
        <v>0</v>
      </c>
    </row>
    <row r="477" spans="1:8" s="31" customFormat="1" ht="27" hidden="1" customHeight="1" x14ac:dyDescent="0.25">
      <c r="A477" s="113" t="s">
        <v>77</v>
      </c>
      <c r="B477" s="107" t="s">
        <v>101</v>
      </c>
      <c r="C477" s="107" t="s">
        <v>60</v>
      </c>
      <c r="D477" s="107" t="s">
        <v>175</v>
      </c>
      <c r="E477" s="107" t="s">
        <v>78</v>
      </c>
      <c r="F477" s="108">
        <f t="shared" si="89"/>
        <v>0</v>
      </c>
      <c r="G477" s="108">
        <f t="shared" si="89"/>
        <v>0</v>
      </c>
      <c r="H477" s="108">
        <f t="shared" si="89"/>
        <v>0</v>
      </c>
    </row>
    <row r="478" spans="1:8" s="31" customFormat="1" ht="27" hidden="1" customHeight="1" x14ac:dyDescent="0.25">
      <c r="A478" s="113" t="s">
        <v>79</v>
      </c>
      <c r="B478" s="107" t="s">
        <v>101</v>
      </c>
      <c r="C478" s="107" t="s">
        <v>60</v>
      </c>
      <c r="D478" s="107" t="s">
        <v>175</v>
      </c>
      <c r="E478" s="107" t="s">
        <v>80</v>
      </c>
      <c r="F478" s="108">
        <v>0</v>
      </c>
      <c r="G478" s="108">
        <v>0</v>
      </c>
      <c r="H478" s="108">
        <v>0</v>
      </c>
    </row>
    <row r="479" spans="1:8" ht="30.75" hidden="1" customHeight="1" x14ac:dyDescent="0.25">
      <c r="A479" s="113" t="s">
        <v>289</v>
      </c>
      <c r="B479" s="107" t="s">
        <v>101</v>
      </c>
      <c r="C479" s="107" t="s">
        <v>60</v>
      </c>
      <c r="D479" s="107" t="s">
        <v>290</v>
      </c>
      <c r="E479" s="107" t="s">
        <v>58</v>
      </c>
      <c r="F479" s="108">
        <f t="shared" ref="F479:H481" si="90">F480</f>
        <v>0</v>
      </c>
      <c r="G479" s="108">
        <f t="shared" si="90"/>
        <v>0</v>
      </c>
      <c r="H479" s="108">
        <f t="shared" si="90"/>
        <v>0</v>
      </c>
    </row>
    <row r="480" spans="1:8" ht="29.25" hidden="1" customHeight="1" x14ac:dyDescent="0.25">
      <c r="A480" s="113" t="s">
        <v>291</v>
      </c>
      <c r="B480" s="107" t="s">
        <v>101</v>
      </c>
      <c r="C480" s="107" t="s">
        <v>60</v>
      </c>
      <c r="D480" s="107" t="s">
        <v>292</v>
      </c>
      <c r="E480" s="107" t="s">
        <v>58</v>
      </c>
      <c r="F480" s="108">
        <f t="shared" si="90"/>
        <v>0</v>
      </c>
      <c r="G480" s="108">
        <f t="shared" si="90"/>
        <v>0</v>
      </c>
      <c r="H480" s="108">
        <f t="shared" si="90"/>
        <v>0</v>
      </c>
    </row>
    <row r="481" spans="1:8" ht="15" hidden="1" x14ac:dyDescent="0.25">
      <c r="A481" s="113" t="s">
        <v>81</v>
      </c>
      <c r="B481" s="107" t="s">
        <v>101</v>
      </c>
      <c r="C481" s="107" t="s">
        <v>60</v>
      </c>
      <c r="D481" s="107" t="s">
        <v>292</v>
      </c>
      <c r="E481" s="107" t="s">
        <v>82</v>
      </c>
      <c r="F481" s="108">
        <f t="shared" si="90"/>
        <v>0</v>
      </c>
      <c r="G481" s="108">
        <f t="shared" si="90"/>
        <v>0</v>
      </c>
      <c r="H481" s="108">
        <f t="shared" si="90"/>
        <v>0</v>
      </c>
    </row>
    <row r="482" spans="1:8" ht="27.75" hidden="1" customHeight="1" x14ac:dyDescent="0.25">
      <c r="A482" s="113" t="s">
        <v>268</v>
      </c>
      <c r="B482" s="107" t="s">
        <v>101</v>
      </c>
      <c r="C482" s="107" t="s">
        <v>60</v>
      </c>
      <c r="D482" s="107" t="s">
        <v>292</v>
      </c>
      <c r="E482" s="107" t="s">
        <v>269</v>
      </c>
      <c r="F482" s="108"/>
      <c r="G482" s="108"/>
      <c r="H482" s="108"/>
    </row>
    <row r="483" spans="1:8" ht="19.5" hidden="1" customHeight="1" x14ac:dyDescent="0.25">
      <c r="A483" s="113" t="s">
        <v>120</v>
      </c>
      <c r="B483" s="107" t="s">
        <v>101</v>
      </c>
      <c r="C483" s="107" t="s">
        <v>60</v>
      </c>
      <c r="D483" s="107" t="s">
        <v>168</v>
      </c>
      <c r="E483" s="107" t="s">
        <v>58</v>
      </c>
      <c r="F483" s="108">
        <f t="shared" ref="F483:H484" si="91">F484</f>
        <v>0</v>
      </c>
      <c r="G483" s="108">
        <f t="shared" si="91"/>
        <v>0</v>
      </c>
      <c r="H483" s="108">
        <f t="shared" si="91"/>
        <v>0</v>
      </c>
    </row>
    <row r="484" spans="1:8" ht="18" hidden="1" customHeight="1" x14ac:dyDescent="0.25">
      <c r="A484" s="113" t="s">
        <v>169</v>
      </c>
      <c r="B484" s="107" t="s">
        <v>101</v>
      </c>
      <c r="C484" s="107" t="s">
        <v>60</v>
      </c>
      <c r="D484" s="107" t="s">
        <v>170</v>
      </c>
      <c r="E484" s="107" t="s">
        <v>58</v>
      </c>
      <c r="F484" s="108">
        <f t="shared" si="91"/>
        <v>0</v>
      </c>
      <c r="G484" s="108">
        <f t="shared" si="91"/>
        <v>0</v>
      </c>
      <c r="H484" s="108">
        <f t="shared" si="91"/>
        <v>0</v>
      </c>
    </row>
    <row r="485" spans="1:8" ht="27.75" hidden="1" customHeight="1" x14ac:dyDescent="0.25">
      <c r="A485" s="113" t="s">
        <v>79</v>
      </c>
      <c r="B485" s="107" t="s">
        <v>101</v>
      </c>
      <c r="C485" s="107" t="s">
        <v>60</v>
      </c>
      <c r="D485" s="107" t="s">
        <v>170</v>
      </c>
      <c r="E485" s="107" t="s">
        <v>80</v>
      </c>
      <c r="F485" s="108">
        <v>0</v>
      </c>
      <c r="G485" s="108">
        <v>0</v>
      </c>
      <c r="H485" s="108">
        <v>0</v>
      </c>
    </row>
    <row r="486" spans="1:8" ht="42" hidden="1" customHeight="1" x14ac:dyDescent="0.25">
      <c r="A486" s="113" t="s">
        <v>642</v>
      </c>
      <c r="B486" s="107" t="s">
        <v>101</v>
      </c>
      <c r="C486" s="107" t="s">
        <v>60</v>
      </c>
      <c r="D486" s="107" t="s">
        <v>657</v>
      </c>
      <c r="E486" s="107" t="s">
        <v>58</v>
      </c>
      <c r="F486" s="108">
        <f>F487</f>
        <v>0</v>
      </c>
      <c r="G486" s="108">
        <v>0</v>
      </c>
      <c r="H486" s="108">
        <v>0</v>
      </c>
    </row>
    <row r="487" spans="1:8" ht="27.75" hidden="1" customHeight="1" x14ac:dyDescent="0.25">
      <c r="A487" s="113" t="s">
        <v>77</v>
      </c>
      <c r="B487" s="107" t="s">
        <v>101</v>
      </c>
      <c r="C487" s="107" t="s">
        <v>60</v>
      </c>
      <c r="D487" s="107" t="s">
        <v>657</v>
      </c>
      <c r="E487" s="107" t="s">
        <v>78</v>
      </c>
      <c r="F487" s="108">
        <f>F488</f>
        <v>0</v>
      </c>
      <c r="G487" s="108">
        <v>0</v>
      </c>
      <c r="H487" s="108">
        <v>0</v>
      </c>
    </row>
    <row r="488" spans="1:8" ht="27.75" hidden="1" customHeight="1" x14ac:dyDescent="0.25">
      <c r="A488" s="113" t="s">
        <v>79</v>
      </c>
      <c r="B488" s="107" t="s">
        <v>101</v>
      </c>
      <c r="C488" s="107" t="s">
        <v>60</v>
      </c>
      <c r="D488" s="107" t="s">
        <v>657</v>
      </c>
      <c r="E488" s="107" t="s">
        <v>80</v>
      </c>
      <c r="F488" s="108"/>
      <c r="G488" s="108"/>
      <c r="H488" s="108"/>
    </row>
    <row r="489" spans="1:8" ht="39.75" customHeight="1" x14ac:dyDescent="0.25">
      <c r="A489" s="113" t="s">
        <v>750</v>
      </c>
      <c r="B489" s="107" t="s">
        <v>101</v>
      </c>
      <c r="C489" s="107" t="s">
        <v>60</v>
      </c>
      <c r="D489" s="107" t="s">
        <v>164</v>
      </c>
      <c r="E489" s="107" t="s">
        <v>58</v>
      </c>
      <c r="F489" s="108">
        <f>F490</f>
        <v>614.70000000000005</v>
      </c>
      <c r="G489" s="108">
        <f t="shared" ref="G489:H490" si="92">G490</f>
        <v>614.70000000000005</v>
      </c>
      <c r="H489" s="108">
        <f t="shared" si="92"/>
        <v>0</v>
      </c>
    </row>
    <row r="490" spans="1:8" ht="27.75" customHeight="1" x14ac:dyDescent="0.25">
      <c r="A490" s="113" t="s">
        <v>173</v>
      </c>
      <c r="B490" s="107" t="s">
        <v>101</v>
      </c>
      <c r="C490" s="107" t="s">
        <v>60</v>
      </c>
      <c r="D490" s="107" t="s">
        <v>174</v>
      </c>
      <c r="E490" s="107" t="s">
        <v>58</v>
      </c>
      <c r="F490" s="108">
        <f>F491</f>
        <v>614.70000000000005</v>
      </c>
      <c r="G490" s="108">
        <f t="shared" si="92"/>
        <v>614.70000000000005</v>
      </c>
      <c r="H490" s="108">
        <f t="shared" si="92"/>
        <v>0</v>
      </c>
    </row>
    <row r="491" spans="1:8" ht="21" customHeight="1" x14ac:dyDescent="0.25">
      <c r="A491" s="113" t="s">
        <v>134</v>
      </c>
      <c r="B491" s="107" t="s">
        <v>101</v>
      </c>
      <c r="C491" s="107" t="s">
        <v>60</v>
      </c>
      <c r="D491" s="107" t="s">
        <v>175</v>
      </c>
      <c r="E491" s="107" t="s">
        <v>58</v>
      </c>
      <c r="F491" s="108">
        <f>F492+F494</f>
        <v>614.70000000000005</v>
      </c>
      <c r="G491" s="108">
        <f t="shared" ref="G491:H491" si="93">G492+G494</f>
        <v>614.70000000000005</v>
      </c>
      <c r="H491" s="108">
        <f t="shared" si="93"/>
        <v>0</v>
      </c>
    </row>
    <row r="492" spans="1:8" ht="27.75" customHeight="1" x14ac:dyDescent="0.25">
      <c r="A492" s="113" t="s">
        <v>77</v>
      </c>
      <c r="B492" s="107" t="s">
        <v>101</v>
      </c>
      <c r="C492" s="107" t="s">
        <v>60</v>
      </c>
      <c r="D492" s="107" t="s">
        <v>175</v>
      </c>
      <c r="E492" s="107" t="s">
        <v>78</v>
      </c>
      <c r="F492" s="108">
        <f>F493</f>
        <v>396</v>
      </c>
      <c r="G492" s="108">
        <f t="shared" ref="G492:H492" si="94">G493</f>
        <v>396</v>
      </c>
      <c r="H492" s="108">
        <f t="shared" si="94"/>
        <v>0</v>
      </c>
    </row>
    <row r="493" spans="1:8" ht="27.75" customHeight="1" x14ac:dyDescent="0.25">
      <c r="A493" s="113" t="s">
        <v>79</v>
      </c>
      <c r="B493" s="107" t="s">
        <v>101</v>
      </c>
      <c r="C493" s="107" t="s">
        <v>60</v>
      </c>
      <c r="D493" s="107" t="s">
        <v>175</v>
      </c>
      <c r="E493" s="107" t="s">
        <v>80</v>
      </c>
      <c r="F493" s="108">
        <v>396</v>
      </c>
      <c r="G493" s="108">
        <v>396</v>
      </c>
      <c r="H493" s="108">
        <v>0</v>
      </c>
    </row>
    <row r="494" spans="1:8" ht="24.75" customHeight="1" x14ac:dyDescent="0.25">
      <c r="A494" s="113" t="s">
        <v>81</v>
      </c>
      <c r="B494" s="107" t="s">
        <v>101</v>
      </c>
      <c r="C494" s="107" t="s">
        <v>60</v>
      </c>
      <c r="D494" s="107" t="s">
        <v>175</v>
      </c>
      <c r="E494" s="107" t="s">
        <v>82</v>
      </c>
      <c r="F494" s="108">
        <f>F496</f>
        <v>218.7</v>
      </c>
      <c r="G494" s="108">
        <f t="shared" ref="G494:H494" si="95">G496</f>
        <v>218.7</v>
      </c>
      <c r="H494" s="108">
        <f t="shared" si="95"/>
        <v>0</v>
      </c>
    </row>
    <row r="495" spans="1:8" ht="39.75" hidden="1" customHeight="1" x14ac:dyDescent="0.25">
      <c r="A495" s="123"/>
      <c r="B495" s="107"/>
      <c r="C495" s="107"/>
      <c r="D495" s="107"/>
      <c r="E495" s="107"/>
      <c r="F495" s="108"/>
      <c r="G495" s="108"/>
      <c r="H495" s="108"/>
    </row>
    <row r="496" spans="1:8" ht="57" customHeight="1" x14ac:dyDescent="0.25">
      <c r="A496" s="123" t="s">
        <v>658</v>
      </c>
      <c r="B496" s="107" t="s">
        <v>101</v>
      </c>
      <c r="C496" s="107" t="s">
        <v>60</v>
      </c>
      <c r="D496" s="107" t="s">
        <v>175</v>
      </c>
      <c r="E496" s="107" t="s">
        <v>269</v>
      </c>
      <c r="F496" s="108">
        <v>218.7</v>
      </c>
      <c r="G496" s="108">
        <v>218.7</v>
      </c>
      <c r="H496" s="108">
        <v>0</v>
      </c>
    </row>
    <row r="497" spans="1:8" ht="33.75" customHeight="1" x14ac:dyDescent="0.25">
      <c r="A497" s="113" t="s">
        <v>778</v>
      </c>
      <c r="B497" s="107" t="s">
        <v>101</v>
      </c>
      <c r="C497" s="107" t="s">
        <v>60</v>
      </c>
      <c r="D497" s="107" t="s">
        <v>757</v>
      </c>
      <c r="E497" s="107" t="s">
        <v>58</v>
      </c>
      <c r="F497" s="108">
        <v>0</v>
      </c>
      <c r="G497" s="108">
        <v>0</v>
      </c>
      <c r="H497" s="108">
        <f>H498</f>
        <v>116.1</v>
      </c>
    </row>
    <row r="498" spans="1:8" ht="22.5" customHeight="1" x14ac:dyDescent="0.25">
      <c r="A498" s="113" t="s">
        <v>134</v>
      </c>
      <c r="B498" s="107" t="s">
        <v>101</v>
      </c>
      <c r="C498" s="107" t="s">
        <v>60</v>
      </c>
      <c r="D498" s="107" t="s">
        <v>758</v>
      </c>
      <c r="E498" s="107" t="s">
        <v>58</v>
      </c>
      <c r="F498" s="108">
        <v>0</v>
      </c>
      <c r="G498" s="108">
        <v>0</v>
      </c>
      <c r="H498" s="108">
        <f>H499</f>
        <v>116.1</v>
      </c>
    </row>
    <row r="499" spans="1:8" ht="22.5" customHeight="1" x14ac:dyDescent="0.25">
      <c r="A499" s="113" t="s">
        <v>81</v>
      </c>
      <c r="B499" s="107" t="s">
        <v>101</v>
      </c>
      <c r="C499" s="107" t="s">
        <v>60</v>
      </c>
      <c r="D499" s="107" t="s">
        <v>758</v>
      </c>
      <c r="E499" s="107" t="s">
        <v>82</v>
      </c>
      <c r="F499" s="108">
        <v>0</v>
      </c>
      <c r="G499" s="108">
        <v>0</v>
      </c>
      <c r="H499" s="108">
        <f>H500</f>
        <v>116.1</v>
      </c>
    </row>
    <row r="500" spans="1:8" ht="57" customHeight="1" x14ac:dyDescent="0.25">
      <c r="A500" s="123" t="s">
        <v>658</v>
      </c>
      <c r="B500" s="107" t="s">
        <v>101</v>
      </c>
      <c r="C500" s="107" t="s">
        <v>60</v>
      </c>
      <c r="D500" s="107" t="s">
        <v>758</v>
      </c>
      <c r="E500" s="107" t="s">
        <v>269</v>
      </c>
      <c r="F500" s="108">
        <v>0</v>
      </c>
      <c r="G500" s="108">
        <v>0</v>
      </c>
      <c r="H500" s="108">
        <v>116.1</v>
      </c>
    </row>
    <row r="501" spans="1:8" ht="54.75" customHeight="1" x14ac:dyDescent="0.25">
      <c r="A501" s="113" t="s">
        <v>697</v>
      </c>
      <c r="B501" s="107" t="s">
        <v>101</v>
      </c>
      <c r="C501" s="107" t="s">
        <v>60</v>
      </c>
      <c r="D501" s="107" t="s">
        <v>177</v>
      </c>
      <c r="E501" s="107" t="s">
        <v>58</v>
      </c>
      <c r="F501" s="108">
        <f>F502+F507</f>
        <v>3156.1</v>
      </c>
      <c r="G501" s="108">
        <f>G502</f>
        <v>116.1</v>
      </c>
      <c r="H501" s="108">
        <f>H502</f>
        <v>0</v>
      </c>
    </row>
    <row r="502" spans="1:8" ht="18" customHeight="1" x14ac:dyDescent="0.25">
      <c r="A502" s="113" t="s">
        <v>134</v>
      </c>
      <c r="B502" s="107" t="s">
        <v>101</v>
      </c>
      <c r="C502" s="107" t="s">
        <v>60</v>
      </c>
      <c r="D502" s="107" t="s">
        <v>308</v>
      </c>
      <c r="E502" s="107" t="s">
        <v>58</v>
      </c>
      <c r="F502" s="108">
        <f>F503+F505</f>
        <v>116.1</v>
      </c>
      <c r="G502" s="108">
        <f>G503+G505</f>
        <v>116.1</v>
      </c>
      <c r="H502" s="108">
        <f>H503+H505</f>
        <v>0</v>
      </c>
    </row>
    <row r="503" spans="1:8" ht="27.75" customHeight="1" x14ac:dyDescent="0.25">
      <c r="A503" s="113" t="s">
        <v>77</v>
      </c>
      <c r="B503" s="107" t="s">
        <v>101</v>
      </c>
      <c r="C503" s="107" t="s">
        <v>60</v>
      </c>
      <c r="D503" s="107" t="s">
        <v>308</v>
      </c>
      <c r="E503" s="107" t="s">
        <v>78</v>
      </c>
      <c r="F503" s="108">
        <f>F504</f>
        <v>116.1</v>
      </c>
      <c r="G503" s="108">
        <f>G504</f>
        <v>116.1</v>
      </c>
      <c r="H503" s="108">
        <f>H504</f>
        <v>0</v>
      </c>
    </row>
    <row r="504" spans="1:8" ht="27.75" customHeight="1" x14ac:dyDescent="0.25">
      <c r="A504" s="113" t="s">
        <v>79</v>
      </c>
      <c r="B504" s="107" t="s">
        <v>101</v>
      </c>
      <c r="C504" s="107" t="s">
        <v>60</v>
      </c>
      <c r="D504" s="107" t="s">
        <v>308</v>
      </c>
      <c r="E504" s="107" t="s">
        <v>80</v>
      </c>
      <c r="F504" s="108">
        <v>116.1</v>
      </c>
      <c r="G504" s="108">
        <v>116.1</v>
      </c>
      <c r="H504" s="108">
        <v>0</v>
      </c>
    </row>
    <row r="505" spans="1:8" ht="39.75" hidden="1" customHeight="1" x14ac:dyDescent="0.25">
      <c r="A505" s="113" t="s">
        <v>179</v>
      </c>
      <c r="B505" s="107" t="s">
        <v>101</v>
      </c>
      <c r="C505" s="107" t="s">
        <v>60</v>
      </c>
      <c r="D505" s="107" t="s">
        <v>308</v>
      </c>
      <c r="E505" s="107" t="s">
        <v>180</v>
      </c>
      <c r="F505" s="108">
        <f>F506</f>
        <v>0</v>
      </c>
      <c r="G505" s="108">
        <f>G506</f>
        <v>0</v>
      </c>
      <c r="H505" s="108">
        <f>H506</f>
        <v>0</v>
      </c>
    </row>
    <row r="506" spans="1:8" ht="21" hidden="1" customHeight="1" x14ac:dyDescent="0.25">
      <c r="A506" s="113" t="s">
        <v>181</v>
      </c>
      <c r="B506" s="107" t="s">
        <v>101</v>
      </c>
      <c r="C506" s="107" t="s">
        <v>60</v>
      </c>
      <c r="D506" s="107" t="s">
        <v>308</v>
      </c>
      <c r="E506" s="107" t="s">
        <v>182</v>
      </c>
      <c r="F506" s="108"/>
      <c r="G506" s="108"/>
      <c r="H506" s="108"/>
    </row>
    <row r="507" spans="1:8" ht="43.5" customHeight="1" x14ac:dyDescent="0.25">
      <c r="A507" s="113" t="s">
        <v>810</v>
      </c>
      <c r="B507" s="107" t="s">
        <v>101</v>
      </c>
      <c r="C507" s="107" t="s">
        <v>60</v>
      </c>
      <c r="D507" s="107" t="s">
        <v>809</v>
      </c>
      <c r="E507" s="107" t="s">
        <v>58</v>
      </c>
      <c r="F507" s="108">
        <f>F508</f>
        <v>3040</v>
      </c>
      <c r="G507" s="108">
        <v>0</v>
      </c>
      <c r="H507" s="108">
        <v>0</v>
      </c>
    </row>
    <row r="508" spans="1:8" ht="26.25" customHeight="1" x14ac:dyDescent="0.25">
      <c r="A508" s="113" t="s">
        <v>77</v>
      </c>
      <c r="B508" s="107" t="s">
        <v>101</v>
      </c>
      <c r="C508" s="107" t="s">
        <v>60</v>
      </c>
      <c r="D508" s="107" t="s">
        <v>809</v>
      </c>
      <c r="E508" s="107" t="s">
        <v>78</v>
      </c>
      <c r="F508" s="108">
        <f>F509</f>
        <v>3040</v>
      </c>
      <c r="G508" s="108">
        <v>0</v>
      </c>
      <c r="H508" s="108">
        <v>0</v>
      </c>
    </row>
    <row r="509" spans="1:8" ht="30.75" customHeight="1" x14ac:dyDescent="0.25">
      <c r="A509" s="113" t="s">
        <v>79</v>
      </c>
      <c r="B509" s="107" t="s">
        <v>101</v>
      </c>
      <c r="C509" s="107" t="s">
        <v>60</v>
      </c>
      <c r="D509" s="107" t="s">
        <v>809</v>
      </c>
      <c r="E509" s="107" t="s">
        <v>80</v>
      </c>
      <c r="F509" s="108">
        <v>3040</v>
      </c>
      <c r="G509" s="108">
        <v>0</v>
      </c>
      <c r="H509" s="108">
        <v>0</v>
      </c>
    </row>
    <row r="510" spans="1:8" s="31" customFormat="1" ht="18" customHeight="1" x14ac:dyDescent="0.25">
      <c r="A510" s="113" t="s">
        <v>309</v>
      </c>
      <c r="B510" s="107" t="s">
        <v>101</v>
      </c>
      <c r="C510" s="107" t="s">
        <v>196</v>
      </c>
      <c r="D510" s="107" t="s">
        <v>57</v>
      </c>
      <c r="E510" s="107" t="s">
        <v>58</v>
      </c>
      <c r="F510" s="108">
        <f>F511+F540</f>
        <v>2179.4</v>
      </c>
      <c r="G510" s="108">
        <f>G511+G540</f>
        <v>2170</v>
      </c>
      <c r="H510" s="108">
        <f>H511+H540</f>
        <v>730</v>
      </c>
    </row>
    <row r="511" spans="1:8" s="31" customFormat="1" ht="39" x14ac:dyDescent="0.25">
      <c r="A511" s="113" t="s">
        <v>759</v>
      </c>
      <c r="B511" s="107" t="s">
        <v>101</v>
      </c>
      <c r="C511" s="107" t="s">
        <v>196</v>
      </c>
      <c r="D511" s="107" t="s">
        <v>310</v>
      </c>
      <c r="E511" s="107" t="s">
        <v>58</v>
      </c>
      <c r="F511" s="108">
        <f>F512+F516+F520+F524+F528+F536</f>
        <v>2179.4</v>
      </c>
      <c r="G511" s="108">
        <f>G512+G516+G520+G524+G528+G536</f>
        <v>2170</v>
      </c>
      <c r="H511" s="108">
        <f>H512+H516+H520+H524+H528+H536</f>
        <v>730</v>
      </c>
    </row>
    <row r="512" spans="1:8" s="31" customFormat="1" ht="51.75" x14ac:dyDescent="0.25">
      <c r="A512" s="113" t="s">
        <v>311</v>
      </c>
      <c r="B512" s="107" t="s">
        <v>101</v>
      </c>
      <c r="C512" s="107" t="s">
        <v>196</v>
      </c>
      <c r="D512" s="107" t="s">
        <v>312</v>
      </c>
      <c r="E512" s="107" t="s">
        <v>58</v>
      </c>
      <c r="F512" s="108">
        <f t="shared" ref="F512:H514" si="96">F513</f>
        <v>200</v>
      </c>
      <c r="G512" s="108">
        <f t="shared" si="96"/>
        <v>200</v>
      </c>
      <c r="H512" s="108">
        <f t="shared" si="96"/>
        <v>100</v>
      </c>
    </row>
    <row r="513" spans="1:8" s="31" customFormat="1" ht="15" x14ac:dyDescent="0.25">
      <c r="A513" s="113" t="s">
        <v>134</v>
      </c>
      <c r="B513" s="107" t="s">
        <v>101</v>
      </c>
      <c r="C513" s="107" t="s">
        <v>196</v>
      </c>
      <c r="D513" s="107" t="s">
        <v>313</v>
      </c>
      <c r="E513" s="107" t="s">
        <v>58</v>
      </c>
      <c r="F513" s="108">
        <f t="shared" si="96"/>
        <v>200</v>
      </c>
      <c r="G513" s="108">
        <f t="shared" si="96"/>
        <v>200</v>
      </c>
      <c r="H513" s="108">
        <f t="shared" si="96"/>
        <v>100</v>
      </c>
    </row>
    <row r="514" spans="1:8" s="31" customFormat="1" ht="26.25" x14ac:dyDescent="0.25">
      <c r="A514" s="113" t="s">
        <v>77</v>
      </c>
      <c r="B514" s="107" t="s">
        <v>101</v>
      </c>
      <c r="C514" s="107" t="s">
        <v>196</v>
      </c>
      <c r="D514" s="107" t="s">
        <v>313</v>
      </c>
      <c r="E514" s="107" t="s">
        <v>78</v>
      </c>
      <c r="F514" s="108">
        <f t="shared" si="96"/>
        <v>200</v>
      </c>
      <c r="G514" s="108">
        <f t="shared" si="96"/>
        <v>200</v>
      </c>
      <c r="H514" s="108">
        <f t="shared" si="96"/>
        <v>100</v>
      </c>
    </row>
    <row r="515" spans="1:8" s="32" customFormat="1" ht="30" customHeight="1" x14ac:dyDescent="0.25">
      <c r="A515" s="113" t="s">
        <v>79</v>
      </c>
      <c r="B515" s="107" t="s">
        <v>101</v>
      </c>
      <c r="C515" s="107" t="s">
        <v>196</v>
      </c>
      <c r="D515" s="107" t="s">
        <v>313</v>
      </c>
      <c r="E515" s="107" t="s">
        <v>80</v>
      </c>
      <c r="F515" s="108">
        <v>200</v>
      </c>
      <c r="G515" s="108">
        <v>200</v>
      </c>
      <c r="H515" s="108">
        <v>100</v>
      </c>
    </row>
    <row r="516" spans="1:8" s="32" customFormat="1" ht="69.75" customHeight="1" x14ac:dyDescent="0.25">
      <c r="A516" s="113" t="s">
        <v>314</v>
      </c>
      <c r="B516" s="107" t="s">
        <v>101</v>
      </c>
      <c r="C516" s="107" t="s">
        <v>196</v>
      </c>
      <c r="D516" s="107" t="s">
        <v>315</v>
      </c>
      <c r="E516" s="107" t="s">
        <v>58</v>
      </c>
      <c r="F516" s="108">
        <f t="shared" ref="F516:H518" si="97">F517</f>
        <v>529.4</v>
      </c>
      <c r="G516" s="108">
        <f t="shared" si="97"/>
        <v>520</v>
      </c>
      <c r="H516" s="108">
        <f t="shared" si="97"/>
        <v>300</v>
      </c>
    </row>
    <row r="517" spans="1:8" s="32" customFormat="1" ht="17.25" customHeight="1" x14ac:dyDescent="0.25">
      <c r="A517" s="113" t="s">
        <v>134</v>
      </c>
      <c r="B517" s="107" t="s">
        <v>101</v>
      </c>
      <c r="C517" s="107" t="s">
        <v>196</v>
      </c>
      <c r="D517" s="107" t="s">
        <v>316</v>
      </c>
      <c r="E517" s="107" t="s">
        <v>58</v>
      </c>
      <c r="F517" s="108">
        <f t="shared" si="97"/>
        <v>529.4</v>
      </c>
      <c r="G517" s="108">
        <f t="shared" si="97"/>
        <v>520</v>
      </c>
      <c r="H517" s="108">
        <f t="shared" si="97"/>
        <v>300</v>
      </c>
    </row>
    <row r="518" spans="1:8" s="32" customFormat="1" ht="26.25" x14ac:dyDescent="0.25">
      <c r="A518" s="113" t="s">
        <v>77</v>
      </c>
      <c r="B518" s="107" t="s">
        <v>101</v>
      </c>
      <c r="C518" s="107" t="s">
        <v>196</v>
      </c>
      <c r="D518" s="107" t="s">
        <v>316</v>
      </c>
      <c r="E518" s="107" t="s">
        <v>78</v>
      </c>
      <c r="F518" s="108">
        <f t="shared" si="97"/>
        <v>529.4</v>
      </c>
      <c r="G518" s="108">
        <f t="shared" si="97"/>
        <v>520</v>
      </c>
      <c r="H518" s="108">
        <f t="shared" si="97"/>
        <v>300</v>
      </c>
    </row>
    <row r="519" spans="1:8" s="32" customFormat="1" ht="39" x14ac:dyDescent="0.25">
      <c r="A519" s="113" t="s">
        <v>79</v>
      </c>
      <c r="B519" s="107" t="s">
        <v>101</v>
      </c>
      <c r="C519" s="107" t="s">
        <v>196</v>
      </c>
      <c r="D519" s="107" t="s">
        <v>316</v>
      </c>
      <c r="E519" s="107" t="s">
        <v>80</v>
      </c>
      <c r="F519" s="108">
        <v>529.4</v>
      </c>
      <c r="G519" s="108">
        <v>520</v>
      </c>
      <c r="H519" s="108">
        <v>300</v>
      </c>
    </row>
    <row r="520" spans="1:8" s="32" customFormat="1" ht="26.25" x14ac:dyDescent="0.25">
      <c r="A520" s="113" t="s">
        <v>781</v>
      </c>
      <c r="B520" s="107" t="s">
        <v>101</v>
      </c>
      <c r="C520" s="107" t="s">
        <v>196</v>
      </c>
      <c r="D520" s="107" t="s">
        <v>317</v>
      </c>
      <c r="E520" s="107" t="s">
        <v>58</v>
      </c>
      <c r="F520" s="108">
        <f t="shared" ref="F520:H522" si="98">F521</f>
        <v>880</v>
      </c>
      <c r="G520" s="108">
        <f t="shared" si="98"/>
        <v>880</v>
      </c>
      <c r="H520" s="108">
        <f t="shared" si="98"/>
        <v>280</v>
      </c>
    </row>
    <row r="521" spans="1:8" s="32" customFormat="1" ht="15" x14ac:dyDescent="0.25">
      <c r="A521" s="113" t="s">
        <v>134</v>
      </c>
      <c r="B521" s="107" t="s">
        <v>101</v>
      </c>
      <c r="C521" s="107" t="s">
        <v>196</v>
      </c>
      <c r="D521" s="107" t="s">
        <v>318</v>
      </c>
      <c r="E521" s="107" t="s">
        <v>58</v>
      </c>
      <c r="F521" s="108">
        <f t="shared" si="98"/>
        <v>880</v>
      </c>
      <c r="G521" s="108">
        <f t="shared" si="98"/>
        <v>880</v>
      </c>
      <c r="H521" s="108">
        <f t="shared" si="98"/>
        <v>280</v>
      </c>
    </row>
    <row r="522" spans="1:8" s="32" customFormat="1" ht="26.25" x14ac:dyDescent="0.25">
      <c r="A522" s="113" t="s">
        <v>77</v>
      </c>
      <c r="B522" s="107" t="s">
        <v>101</v>
      </c>
      <c r="C522" s="107" t="s">
        <v>196</v>
      </c>
      <c r="D522" s="107" t="s">
        <v>318</v>
      </c>
      <c r="E522" s="107" t="s">
        <v>78</v>
      </c>
      <c r="F522" s="108">
        <f t="shared" si="98"/>
        <v>880</v>
      </c>
      <c r="G522" s="108">
        <f t="shared" si="98"/>
        <v>880</v>
      </c>
      <c r="H522" s="108">
        <f t="shared" si="98"/>
        <v>280</v>
      </c>
    </row>
    <row r="523" spans="1:8" s="32" customFormat="1" ht="32.25" customHeight="1" x14ac:dyDescent="0.25">
      <c r="A523" s="113" t="s">
        <v>79</v>
      </c>
      <c r="B523" s="107" t="s">
        <v>101</v>
      </c>
      <c r="C523" s="107" t="s">
        <v>196</v>
      </c>
      <c r="D523" s="107" t="s">
        <v>318</v>
      </c>
      <c r="E523" s="107" t="s">
        <v>80</v>
      </c>
      <c r="F523" s="108">
        <v>880</v>
      </c>
      <c r="G523" s="108">
        <v>880</v>
      </c>
      <c r="H523" s="108">
        <v>280</v>
      </c>
    </row>
    <row r="524" spans="1:8" s="32" customFormat="1" ht="39" x14ac:dyDescent="0.25">
      <c r="A524" s="113" t="s">
        <v>319</v>
      </c>
      <c r="B524" s="107" t="s">
        <v>101</v>
      </c>
      <c r="C524" s="107" t="s">
        <v>196</v>
      </c>
      <c r="D524" s="107" t="s">
        <v>320</v>
      </c>
      <c r="E524" s="107" t="s">
        <v>58</v>
      </c>
      <c r="F524" s="108">
        <f t="shared" ref="F524:H526" si="99">F525</f>
        <v>520</v>
      </c>
      <c r="G524" s="108">
        <f t="shared" si="99"/>
        <v>520</v>
      </c>
      <c r="H524" s="108">
        <f t="shared" si="99"/>
        <v>0</v>
      </c>
    </row>
    <row r="525" spans="1:8" s="32" customFormat="1" ht="15" x14ac:dyDescent="0.25">
      <c r="A525" s="113" t="s">
        <v>134</v>
      </c>
      <c r="B525" s="107" t="s">
        <v>101</v>
      </c>
      <c r="C525" s="107" t="s">
        <v>196</v>
      </c>
      <c r="D525" s="107" t="s">
        <v>321</v>
      </c>
      <c r="E525" s="107" t="s">
        <v>58</v>
      </c>
      <c r="F525" s="108">
        <f t="shared" si="99"/>
        <v>520</v>
      </c>
      <c r="G525" s="108">
        <f t="shared" si="99"/>
        <v>520</v>
      </c>
      <c r="H525" s="108">
        <f t="shared" si="99"/>
        <v>0</v>
      </c>
    </row>
    <row r="526" spans="1:8" s="32" customFormat="1" ht="26.25" x14ac:dyDescent="0.25">
      <c r="A526" s="113" t="s">
        <v>77</v>
      </c>
      <c r="B526" s="107" t="s">
        <v>101</v>
      </c>
      <c r="C526" s="107" t="s">
        <v>196</v>
      </c>
      <c r="D526" s="107" t="s">
        <v>321</v>
      </c>
      <c r="E526" s="107" t="s">
        <v>78</v>
      </c>
      <c r="F526" s="108">
        <f t="shared" si="99"/>
        <v>520</v>
      </c>
      <c r="G526" s="108">
        <f t="shared" si="99"/>
        <v>520</v>
      </c>
      <c r="H526" s="108">
        <f t="shared" si="99"/>
        <v>0</v>
      </c>
    </row>
    <row r="527" spans="1:8" s="32" customFormat="1" ht="32.25" customHeight="1" x14ac:dyDescent="0.25">
      <c r="A527" s="113" t="s">
        <v>79</v>
      </c>
      <c r="B527" s="107" t="s">
        <v>101</v>
      </c>
      <c r="C527" s="107" t="s">
        <v>196</v>
      </c>
      <c r="D527" s="107" t="s">
        <v>321</v>
      </c>
      <c r="E527" s="107" t="s">
        <v>80</v>
      </c>
      <c r="F527" s="108">
        <v>520</v>
      </c>
      <c r="G527" s="108">
        <v>520</v>
      </c>
      <c r="H527" s="108">
        <v>0</v>
      </c>
    </row>
    <row r="528" spans="1:8" s="32" customFormat="1" ht="26.25" x14ac:dyDescent="0.25">
      <c r="A528" s="113" t="s">
        <v>760</v>
      </c>
      <c r="B528" s="107" t="s">
        <v>101</v>
      </c>
      <c r="C528" s="107" t="s">
        <v>196</v>
      </c>
      <c r="D528" s="107" t="s">
        <v>322</v>
      </c>
      <c r="E528" s="107" t="s">
        <v>58</v>
      </c>
      <c r="F528" s="108">
        <f t="shared" ref="F528:H530" si="100">F529</f>
        <v>50</v>
      </c>
      <c r="G528" s="108">
        <f t="shared" si="100"/>
        <v>50</v>
      </c>
      <c r="H528" s="108">
        <f t="shared" si="100"/>
        <v>50</v>
      </c>
    </row>
    <row r="529" spans="1:8" s="32" customFormat="1" ht="15" x14ac:dyDescent="0.25">
      <c r="A529" s="113" t="s">
        <v>134</v>
      </c>
      <c r="B529" s="107" t="s">
        <v>101</v>
      </c>
      <c r="C529" s="107" t="s">
        <v>196</v>
      </c>
      <c r="D529" s="107" t="s">
        <v>323</v>
      </c>
      <c r="E529" s="107" t="s">
        <v>58</v>
      </c>
      <c r="F529" s="108">
        <f t="shared" si="100"/>
        <v>50</v>
      </c>
      <c r="G529" s="108">
        <f t="shared" si="100"/>
        <v>50</v>
      </c>
      <c r="H529" s="108">
        <f t="shared" si="100"/>
        <v>50</v>
      </c>
    </row>
    <row r="530" spans="1:8" s="32" customFormat="1" ht="26.25" x14ac:dyDescent="0.25">
      <c r="A530" s="113" t="s">
        <v>77</v>
      </c>
      <c r="B530" s="107" t="s">
        <v>101</v>
      </c>
      <c r="C530" s="107" t="s">
        <v>196</v>
      </c>
      <c r="D530" s="107" t="s">
        <v>323</v>
      </c>
      <c r="E530" s="107" t="s">
        <v>78</v>
      </c>
      <c r="F530" s="108">
        <f t="shared" si="100"/>
        <v>50</v>
      </c>
      <c r="G530" s="108">
        <f t="shared" si="100"/>
        <v>50</v>
      </c>
      <c r="H530" s="108">
        <f t="shared" si="100"/>
        <v>50</v>
      </c>
    </row>
    <row r="531" spans="1:8" s="32" customFormat="1" ht="30.75" customHeight="1" x14ac:dyDescent="0.25">
      <c r="A531" s="113" t="s">
        <v>79</v>
      </c>
      <c r="B531" s="107" t="s">
        <v>101</v>
      </c>
      <c r="C531" s="107" t="s">
        <v>196</v>
      </c>
      <c r="D531" s="107" t="s">
        <v>323</v>
      </c>
      <c r="E531" s="107" t="s">
        <v>80</v>
      </c>
      <c r="F531" s="108">
        <v>50</v>
      </c>
      <c r="G531" s="108">
        <v>50</v>
      </c>
      <c r="H531" s="108">
        <v>50</v>
      </c>
    </row>
    <row r="532" spans="1:8" s="32" customFormat="1" ht="26.25" hidden="1" x14ac:dyDescent="0.25">
      <c r="A532" s="113" t="s">
        <v>324</v>
      </c>
      <c r="B532" s="107" t="s">
        <v>101</v>
      </c>
      <c r="C532" s="107" t="s">
        <v>196</v>
      </c>
      <c r="D532" s="107" t="s">
        <v>325</v>
      </c>
      <c r="E532" s="107" t="s">
        <v>58</v>
      </c>
      <c r="F532" s="108">
        <f>F534</f>
        <v>0</v>
      </c>
      <c r="G532" s="108">
        <f>G534</f>
        <v>0</v>
      </c>
      <c r="H532" s="108">
        <f>H534</f>
        <v>0</v>
      </c>
    </row>
    <row r="533" spans="1:8" s="32" customFormat="1" ht="15" hidden="1" x14ac:dyDescent="0.25">
      <c r="A533" s="113" t="s">
        <v>134</v>
      </c>
      <c r="B533" s="107" t="s">
        <v>101</v>
      </c>
      <c r="C533" s="107" t="s">
        <v>196</v>
      </c>
      <c r="D533" s="107" t="s">
        <v>326</v>
      </c>
      <c r="E533" s="107" t="s">
        <v>58</v>
      </c>
      <c r="F533" s="108">
        <f t="shared" ref="F533:H534" si="101">F534</f>
        <v>0</v>
      </c>
      <c r="G533" s="108">
        <f t="shared" si="101"/>
        <v>0</v>
      </c>
      <c r="H533" s="108">
        <f t="shared" si="101"/>
        <v>0</v>
      </c>
    </row>
    <row r="534" spans="1:8" s="32" customFormat="1" ht="26.25" hidden="1" x14ac:dyDescent="0.25">
      <c r="A534" s="113" t="s">
        <v>77</v>
      </c>
      <c r="B534" s="107" t="s">
        <v>101</v>
      </c>
      <c r="C534" s="107" t="s">
        <v>196</v>
      </c>
      <c r="D534" s="107" t="s">
        <v>326</v>
      </c>
      <c r="E534" s="107" t="s">
        <v>78</v>
      </c>
      <c r="F534" s="108">
        <f t="shared" si="101"/>
        <v>0</v>
      </c>
      <c r="G534" s="108">
        <f t="shared" si="101"/>
        <v>0</v>
      </c>
      <c r="H534" s="108">
        <f t="shared" si="101"/>
        <v>0</v>
      </c>
    </row>
    <row r="535" spans="1:8" s="32" customFormat="1" ht="39" hidden="1" x14ac:dyDescent="0.25">
      <c r="A535" s="113" t="s">
        <v>79</v>
      </c>
      <c r="B535" s="107" t="s">
        <v>101</v>
      </c>
      <c r="C535" s="107" t="s">
        <v>196</v>
      </c>
      <c r="D535" s="107" t="s">
        <v>326</v>
      </c>
      <c r="E535" s="107" t="s">
        <v>80</v>
      </c>
      <c r="F535" s="108">
        <f>50-50</f>
        <v>0</v>
      </c>
      <c r="G535" s="108">
        <f>50-50</f>
        <v>0</v>
      </c>
      <c r="H535" s="108">
        <f>50-50</f>
        <v>0</v>
      </c>
    </row>
    <row r="536" spans="1:8" s="32" customFormat="1" ht="26.25" hidden="1" x14ac:dyDescent="0.25">
      <c r="A536" s="113" t="s">
        <v>324</v>
      </c>
      <c r="B536" s="107" t="s">
        <v>101</v>
      </c>
      <c r="C536" s="107" t="s">
        <v>196</v>
      </c>
      <c r="D536" s="107" t="s">
        <v>325</v>
      </c>
      <c r="E536" s="107" t="s">
        <v>58</v>
      </c>
      <c r="F536" s="108">
        <f t="shared" ref="F536:H538" si="102">F537</f>
        <v>0</v>
      </c>
      <c r="G536" s="108">
        <f t="shared" si="102"/>
        <v>0</v>
      </c>
      <c r="H536" s="108">
        <f t="shared" si="102"/>
        <v>0</v>
      </c>
    </row>
    <row r="537" spans="1:8" s="32" customFormat="1" ht="15" hidden="1" x14ac:dyDescent="0.25">
      <c r="A537" s="113" t="s">
        <v>134</v>
      </c>
      <c r="B537" s="107" t="s">
        <v>101</v>
      </c>
      <c r="C537" s="107" t="s">
        <v>196</v>
      </c>
      <c r="D537" s="107" t="s">
        <v>326</v>
      </c>
      <c r="E537" s="107" t="s">
        <v>58</v>
      </c>
      <c r="F537" s="108">
        <f t="shared" si="102"/>
        <v>0</v>
      </c>
      <c r="G537" s="108">
        <f t="shared" si="102"/>
        <v>0</v>
      </c>
      <c r="H537" s="108">
        <f t="shared" si="102"/>
        <v>0</v>
      </c>
    </row>
    <row r="538" spans="1:8" s="32" customFormat="1" ht="26.25" hidden="1" x14ac:dyDescent="0.25">
      <c r="A538" s="113" t="s">
        <v>77</v>
      </c>
      <c r="B538" s="107" t="s">
        <v>101</v>
      </c>
      <c r="C538" s="107" t="s">
        <v>196</v>
      </c>
      <c r="D538" s="107" t="s">
        <v>326</v>
      </c>
      <c r="E538" s="107" t="s">
        <v>78</v>
      </c>
      <c r="F538" s="108">
        <f t="shared" si="102"/>
        <v>0</v>
      </c>
      <c r="G538" s="108">
        <f t="shared" si="102"/>
        <v>0</v>
      </c>
      <c r="H538" s="108">
        <f t="shared" si="102"/>
        <v>0</v>
      </c>
    </row>
    <row r="539" spans="1:8" s="32" customFormat="1" ht="39" hidden="1" x14ac:dyDescent="0.25">
      <c r="A539" s="113" t="s">
        <v>79</v>
      </c>
      <c r="B539" s="107" t="s">
        <v>101</v>
      </c>
      <c r="C539" s="107" t="s">
        <v>196</v>
      </c>
      <c r="D539" s="107" t="s">
        <v>326</v>
      </c>
      <c r="E539" s="107" t="s">
        <v>80</v>
      </c>
      <c r="F539" s="108">
        <f>50-8.6-41.4</f>
        <v>0</v>
      </c>
      <c r="G539" s="108">
        <f>50-8.6-41.4</f>
        <v>0</v>
      </c>
      <c r="H539" s="108">
        <f>50-8.6-41.4</f>
        <v>0</v>
      </c>
    </row>
    <row r="540" spans="1:8" s="32" customFormat="1" ht="39" hidden="1" x14ac:dyDescent="0.25">
      <c r="A540" s="113" t="s">
        <v>307</v>
      </c>
      <c r="B540" s="107" t="s">
        <v>101</v>
      </c>
      <c r="C540" s="107" t="s">
        <v>196</v>
      </c>
      <c r="D540" s="107" t="s">
        <v>164</v>
      </c>
      <c r="E540" s="107" t="s">
        <v>58</v>
      </c>
      <c r="F540" s="108">
        <f t="shared" ref="F540:H543" si="103">F541</f>
        <v>0</v>
      </c>
      <c r="G540" s="108">
        <f t="shared" si="103"/>
        <v>0</v>
      </c>
      <c r="H540" s="108">
        <f t="shared" si="103"/>
        <v>0</v>
      </c>
    </row>
    <row r="541" spans="1:8" s="32" customFormat="1" ht="26.25" hidden="1" x14ac:dyDescent="0.25">
      <c r="A541" s="113" t="s">
        <v>173</v>
      </c>
      <c r="B541" s="107" t="s">
        <v>101</v>
      </c>
      <c r="C541" s="107" t="s">
        <v>196</v>
      </c>
      <c r="D541" s="107" t="s">
        <v>174</v>
      </c>
      <c r="E541" s="107" t="s">
        <v>58</v>
      </c>
      <c r="F541" s="108">
        <f t="shared" si="103"/>
        <v>0</v>
      </c>
      <c r="G541" s="108">
        <f t="shared" si="103"/>
        <v>0</v>
      </c>
      <c r="H541" s="108">
        <f t="shared" si="103"/>
        <v>0</v>
      </c>
    </row>
    <row r="542" spans="1:8" s="32" customFormat="1" ht="15" hidden="1" x14ac:dyDescent="0.25">
      <c r="A542" s="113" t="s">
        <v>134</v>
      </c>
      <c r="B542" s="107" t="s">
        <v>101</v>
      </c>
      <c r="C542" s="107" t="s">
        <v>196</v>
      </c>
      <c r="D542" s="107" t="s">
        <v>175</v>
      </c>
      <c r="E542" s="107" t="s">
        <v>58</v>
      </c>
      <c r="F542" s="108">
        <f t="shared" si="103"/>
        <v>0</v>
      </c>
      <c r="G542" s="108">
        <f t="shared" si="103"/>
        <v>0</v>
      </c>
      <c r="H542" s="108">
        <f t="shared" si="103"/>
        <v>0</v>
      </c>
    </row>
    <row r="543" spans="1:8" s="32" customFormat="1" ht="26.25" hidden="1" x14ac:dyDescent="0.25">
      <c r="A543" s="113" t="s">
        <v>77</v>
      </c>
      <c r="B543" s="107" t="s">
        <v>101</v>
      </c>
      <c r="C543" s="107" t="s">
        <v>196</v>
      </c>
      <c r="D543" s="107" t="s">
        <v>175</v>
      </c>
      <c r="E543" s="107" t="s">
        <v>78</v>
      </c>
      <c r="F543" s="108">
        <f t="shared" si="103"/>
        <v>0</v>
      </c>
      <c r="G543" s="108">
        <f t="shared" si="103"/>
        <v>0</v>
      </c>
      <c r="H543" s="108">
        <f t="shared" si="103"/>
        <v>0</v>
      </c>
    </row>
    <row r="544" spans="1:8" s="32" customFormat="1" ht="39" hidden="1" x14ac:dyDescent="0.25">
      <c r="A544" s="113" t="s">
        <v>79</v>
      </c>
      <c r="B544" s="107" t="s">
        <v>101</v>
      </c>
      <c r="C544" s="107" t="s">
        <v>196</v>
      </c>
      <c r="D544" s="107" t="s">
        <v>175</v>
      </c>
      <c r="E544" s="107" t="s">
        <v>80</v>
      </c>
      <c r="F544" s="108">
        <v>0</v>
      </c>
      <c r="G544" s="108">
        <v>0</v>
      </c>
      <c r="H544" s="108">
        <v>0</v>
      </c>
    </row>
    <row r="545" spans="1:8" s="32" customFormat="1" ht="39" hidden="1" x14ac:dyDescent="0.25">
      <c r="A545" s="113" t="s">
        <v>327</v>
      </c>
      <c r="B545" s="107" t="s">
        <v>101</v>
      </c>
      <c r="C545" s="107" t="s">
        <v>196</v>
      </c>
      <c r="D545" s="107" t="s">
        <v>328</v>
      </c>
      <c r="E545" s="107" t="s">
        <v>58</v>
      </c>
      <c r="F545" s="108">
        <f t="shared" ref="F545:H547" si="104">F546</f>
        <v>0</v>
      </c>
      <c r="G545" s="108">
        <f t="shared" si="104"/>
        <v>0</v>
      </c>
      <c r="H545" s="108">
        <f t="shared" si="104"/>
        <v>0</v>
      </c>
    </row>
    <row r="546" spans="1:8" s="32" customFormat="1" ht="15" hidden="1" x14ac:dyDescent="0.25">
      <c r="A546" s="113" t="s">
        <v>134</v>
      </c>
      <c r="B546" s="107" t="s">
        <v>101</v>
      </c>
      <c r="C546" s="107" t="s">
        <v>196</v>
      </c>
      <c r="D546" s="107" t="s">
        <v>329</v>
      </c>
      <c r="E546" s="107" t="s">
        <v>58</v>
      </c>
      <c r="F546" s="108">
        <f t="shared" si="104"/>
        <v>0</v>
      </c>
      <c r="G546" s="108">
        <f t="shared" si="104"/>
        <v>0</v>
      </c>
      <c r="H546" s="108">
        <f t="shared" si="104"/>
        <v>0</v>
      </c>
    </row>
    <row r="547" spans="1:8" s="32" customFormat="1" ht="39" hidden="1" x14ac:dyDescent="0.25">
      <c r="A547" s="113" t="s">
        <v>179</v>
      </c>
      <c r="B547" s="107" t="s">
        <v>101</v>
      </c>
      <c r="C547" s="107" t="s">
        <v>196</v>
      </c>
      <c r="D547" s="107" t="s">
        <v>329</v>
      </c>
      <c r="E547" s="107" t="s">
        <v>180</v>
      </c>
      <c r="F547" s="108">
        <f t="shared" si="104"/>
        <v>0</v>
      </c>
      <c r="G547" s="108">
        <f t="shared" si="104"/>
        <v>0</v>
      </c>
      <c r="H547" s="108">
        <f t="shared" si="104"/>
        <v>0</v>
      </c>
    </row>
    <row r="548" spans="1:8" s="32" customFormat="1" ht="15" hidden="1" x14ac:dyDescent="0.25">
      <c r="A548" s="113" t="s">
        <v>181</v>
      </c>
      <c r="B548" s="107" t="s">
        <v>101</v>
      </c>
      <c r="C548" s="107" t="s">
        <v>196</v>
      </c>
      <c r="D548" s="107" t="s">
        <v>329</v>
      </c>
      <c r="E548" s="107" t="s">
        <v>182</v>
      </c>
      <c r="F548" s="108"/>
      <c r="G548" s="108"/>
      <c r="H548" s="108"/>
    </row>
    <row r="549" spans="1:8" s="32" customFormat="1" ht="26.25" hidden="1" x14ac:dyDescent="0.25">
      <c r="A549" s="113" t="s">
        <v>330</v>
      </c>
      <c r="B549" s="107" t="s">
        <v>101</v>
      </c>
      <c r="C549" s="107" t="s">
        <v>101</v>
      </c>
      <c r="D549" s="107" t="s">
        <v>57</v>
      </c>
      <c r="E549" s="107" t="s">
        <v>58</v>
      </c>
      <c r="F549" s="108">
        <f t="shared" ref="F549:H553" si="105">F550</f>
        <v>0</v>
      </c>
      <c r="G549" s="108">
        <f t="shared" si="105"/>
        <v>0</v>
      </c>
      <c r="H549" s="108">
        <f t="shared" si="105"/>
        <v>0</v>
      </c>
    </row>
    <row r="550" spans="1:8" s="32" customFormat="1" ht="39" hidden="1" x14ac:dyDescent="0.25">
      <c r="A550" s="113" t="s">
        <v>331</v>
      </c>
      <c r="B550" s="107" t="s">
        <v>101</v>
      </c>
      <c r="C550" s="107" t="s">
        <v>101</v>
      </c>
      <c r="D550" s="107" t="s">
        <v>164</v>
      </c>
      <c r="E550" s="107" t="s">
        <v>58</v>
      </c>
      <c r="F550" s="108">
        <f t="shared" si="105"/>
        <v>0</v>
      </c>
      <c r="G550" s="108">
        <f t="shared" si="105"/>
        <v>0</v>
      </c>
      <c r="H550" s="108">
        <f t="shared" si="105"/>
        <v>0</v>
      </c>
    </row>
    <row r="551" spans="1:8" s="32" customFormat="1" ht="26.25" hidden="1" x14ac:dyDescent="0.25">
      <c r="A551" s="113" t="s">
        <v>173</v>
      </c>
      <c r="B551" s="107" t="s">
        <v>101</v>
      </c>
      <c r="C551" s="107" t="s">
        <v>101</v>
      </c>
      <c r="D551" s="107" t="s">
        <v>174</v>
      </c>
      <c r="E551" s="107" t="s">
        <v>58</v>
      </c>
      <c r="F551" s="108">
        <f t="shared" si="105"/>
        <v>0</v>
      </c>
      <c r="G551" s="108">
        <f t="shared" si="105"/>
        <v>0</v>
      </c>
      <c r="H551" s="108">
        <f t="shared" si="105"/>
        <v>0</v>
      </c>
    </row>
    <row r="552" spans="1:8" s="32" customFormat="1" ht="15" hidden="1" x14ac:dyDescent="0.25">
      <c r="A552" s="113" t="s">
        <v>134</v>
      </c>
      <c r="B552" s="107" t="s">
        <v>101</v>
      </c>
      <c r="C552" s="107" t="s">
        <v>101</v>
      </c>
      <c r="D552" s="107" t="s">
        <v>175</v>
      </c>
      <c r="E552" s="107" t="s">
        <v>58</v>
      </c>
      <c r="F552" s="108">
        <f t="shared" si="105"/>
        <v>0</v>
      </c>
      <c r="G552" s="108">
        <f t="shared" si="105"/>
        <v>0</v>
      </c>
      <c r="H552" s="108">
        <f t="shared" si="105"/>
        <v>0</v>
      </c>
    </row>
    <row r="553" spans="1:8" s="32" customFormat="1" ht="26.25" hidden="1" x14ac:dyDescent="0.25">
      <c r="A553" s="113" t="s">
        <v>77</v>
      </c>
      <c r="B553" s="107" t="s">
        <v>101</v>
      </c>
      <c r="C553" s="107" t="s">
        <v>101</v>
      </c>
      <c r="D553" s="107" t="s">
        <v>175</v>
      </c>
      <c r="E553" s="107" t="s">
        <v>78</v>
      </c>
      <c r="F553" s="108">
        <f t="shared" si="105"/>
        <v>0</v>
      </c>
      <c r="G553" s="108">
        <f t="shared" si="105"/>
        <v>0</v>
      </c>
      <c r="H553" s="108">
        <f t="shared" si="105"/>
        <v>0</v>
      </c>
    </row>
    <row r="554" spans="1:8" s="32" customFormat="1" ht="39" hidden="1" x14ac:dyDescent="0.25">
      <c r="A554" s="113" t="s">
        <v>79</v>
      </c>
      <c r="B554" s="107" t="s">
        <v>101</v>
      </c>
      <c r="C554" s="107" t="s">
        <v>101</v>
      </c>
      <c r="D554" s="107" t="s">
        <v>175</v>
      </c>
      <c r="E554" s="107" t="s">
        <v>80</v>
      </c>
      <c r="F554" s="108"/>
      <c r="G554" s="108"/>
      <c r="H554" s="108"/>
    </row>
    <row r="555" spans="1:8" s="31" customFormat="1" ht="15" x14ac:dyDescent="0.25">
      <c r="A555" s="113" t="s">
        <v>332</v>
      </c>
      <c r="B555" s="107" t="s">
        <v>113</v>
      </c>
      <c r="C555" s="107" t="s">
        <v>56</v>
      </c>
      <c r="D555" s="107" t="s">
        <v>57</v>
      </c>
      <c r="E555" s="107" t="s">
        <v>58</v>
      </c>
      <c r="F555" s="108">
        <f>F556+F598+F660+F720+F730</f>
        <v>48592.800000000003</v>
      </c>
      <c r="G555" s="108">
        <f>G556+G598+G660+G720+G730</f>
        <v>44039.5</v>
      </c>
      <c r="H555" s="108">
        <f>H556+H598+H660+H720+H730</f>
        <v>37153.5</v>
      </c>
    </row>
    <row r="556" spans="1:8" s="31" customFormat="1" ht="15" x14ac:dyDescent="0.25">
      <c r="A556" s="113" t="s">
        <v>333</v>
      </c>
      <c r="B556" s="107" t="s">
        <v>113</v>
      </c>
      <c r="C556" s="107" t="s">
        <v>55</v>
      </c>
      <c r="D556" s="107" t="s">
        <v>57</v>
      </c>
      <c r="E556" s="107" t="s">
        <v>58</v>
      </c>
      <c r="F556" s="108">
        <f>F557+F562</f>
        <v>20562.100000000002</v>
      </c>
      <c r="G556" s="108">
        <f>G557+G562</f>
        <v>17800.5</v>
      </c>
      <c r="H556" s="108">
        <f>H585</f>
        <v>14423.5</v>
      </c>
    </row>
    <row r="557" spans="1:8" s="31" customFormat="1" ht="39" hidden="1" x14ac:dyDescent="0.25">
      <c r="A557" s="113" t="s">
        <v>334</v>
      </c>
      <c r="B557" s="107" t="s">
        <v>113</v>
      </c>
      <c r="C557" s="107" t="s">
        <v>55</v>
      </c>
      <c r="D557" s="107" t="s">
        <v>335</v>
      </c>
      <c r="E557" s="107" t="s">
        <v>58</v>
      </c>
      <c r="F557" s="108">
        <f t="shared" ref="F557:H560" si="106">F558</f>
        <v>0</v>
      </c>
      <c r="G557" s="108">
        <f t="shared" si="106"/>
        <v>0</v>
      </c>
      <c r="H557" s="108">
        <f t="shared" si="106"/>
        <v>0</v>
      </c>
    </row>
    <row r="558" spans="1:8" s="31" customFormat="1" ht="51.75" hidden="1" x14ac:dyDescent="0.25">
      <c r="A558" s="124" t="s">
        <v>336</v>
      </c>
      <c r="B558" s="125" t="s">
        <v>113</v>
      </c>
      <c r="C558" s="125" t="s">
        <v>55</v>
      </c>
      <c r="D558" s="125" t="s">
        <v>337</v>
      </c>
      <c r="E558" s="125" t="s">
        <v>58</v>
      </c>
      <c r="F558" s="121">
        <f t="shared" si="106"/>
        <v>0</v>
      </c>
      <c r="G558" s="121">
        <f t="shared" si="106"/>
        <v>0</v>
      </c>
      <c r="H558" s="121">
        <f t="shared" si="106"/>
        <v>0</v>
      </c>
    </row>
    <row r="559" spans="1:8" s="31" customFormat="1" ht="15" hidden="1" x14ac:dyDescent="0.25">
      <c r="A559" s="124" t="s">
        <v>134</v>
      </c>
      <c r="B559" s="125" t="s">
        <v>113</v>
      </c>
      <c r="C559" s="125" t="s">
        <v>55</v>
      </c>
      <c r="D559" s="125" t="s">
        <v>338</v>
      </c>
      <c r="E559" s="125" t="s">
        <v>58</v>
      </c>
      <c r="F559" s="121">
        <f t="shared" si="106"/>
        <v>0</v>
      </c>
      <c r="G559" s="121">
        <f t="shared" si="106"/>
        <v>0</v>
      </c>
      <c r="H559" s="121">
        <f t="shared" si="106"/>
        <v>0</v>
      </c>
    </row>
    <row r="560" spans="1:8" s="31" customFormat="1" ht="39" hidden="1" x14ac:dyDescent="0.25">
      <c r="A560" s="124" t="s">
        <v>339</v>
      </c>
      <c r="B560" s="125" t="s">
        <v>113</v>
      </c>
      <c r="C560" s="125" t="s">
        <v>55</v>
      </c>
      <c r="D560" s="125" t="s">
        <v>338</v>
      </c>
      <c r="E560" s="125" t="s">
        <v>340</v>
      </c>
      <c r="F560" s="121">
        <f t="shared" si="106"/>
        <v>0</v>
      </c>
      <c r="G560" s="121">
        <f t="shared" si="106"/>
        <v>0</v>
      </c>
      <c r="H560" s="121">
        <f t="shared" si="106"/>
        <v>0</v>
      </c>
    </row>
    <row r="561" spans="1:8" s="31" customFormat="1" ht="15" hidden="1" x14ac:dyDescent="0.25">
      <c r="A561" s="124" t="s">
        <v>341</v>
      </c>
      <c r="B561" s="125" t="s">
        <v>113</v>
      </c>
      <c r="C561" s="125" t="s">
        <v>55</v>
      </c>
      <c r="D561" s="125" t="s">
        <v>338</v>
      </c>
      <c r="E561" s="125" t="s">
        <v>342</v>
      </c>
      <c r="F561" s="121">
        <f>63.1-63.1</f>
        <v>0</v>
      </c>
      <c r="G561" s="121">
        <f>63.1-63.1</f>
        <v>0</v>
      </c>
      <c r="H561" s="121">
        <f>63.1-63.1</f>
        <v>0</v>
      </c>
    </row>
    <row r="562" spans="1:8" s="31" customFormat="1" ht="39" x14ac:dyDescent="0.25">
      <c r="A562" s="113" t="s">
        <v>761</v>
      </c>
      <c r="B562" s="107" t="s">
        <v>113</v>
      </c>
      <c r="C562" s="107" t="s">
        <v>55</v>
      </c>
      <c r="D562" s="107" t="s">
        <v>343</v>
      </c>
      <c r="E562" s="107" t="s">
        <v>58</v>
      </c>
      <c r="F562" s="108">
        <f>F563</f>
        <v>20562.100000000002</v>
      </c>
      <c r="G562" s="108">
        <f>G563</f>
        <v>17800.5</v>
      </c>
      <c r="H562" s="108">
        <f>H563</f>
        <v>0</v>
      </c>
    </row>
    <row r="563" spans="1:8" s="31" customFormat="1" ht="55.5" customHeight="1" x14ac:dyDescent="0.25">
      <c r="A563" s="113" t="s">
        <v>344</v>
      </c>
      <c r="B563" s="107" t="s">
        <v>113</v>
      </c>
      <c r="C563" s="107" t="s">
        <v>55</v>
      </c>
      <c r="D563" s="107" t="s">
        <v>345</v>
      </c>
      <c r="E563" s="107" t="s">
        <v>58</v>
      </c>
      <c r="F563" s="108">
        <f>F564+F573+F576+F579+F567+F570+F582</f>
        <v>20562.100000000002</v>
      </c>
      <c r="G563" s="108">
        <f t="shared" ref="G563:H563" si="107">G564+G573+G576+G579+G567+G570</f>
        <v>17800.5</v>
      </c>
      <c r="H563" s="108">
        <f t="shared" si="107"/>
        <v>0</v>
      </c>
    </row>
    <row r="564" spans="1:8" s="31" customFormat="1" ht="43.5" customHeight="1" x14ac:dyDescent="0.25">
      <c r="A564" s="113" t="s">
        <v>346</v>
      </c>
      <c r="B564" s="107" t="s">
        <v>113</v>
      </c>
      <c r="C564" s="107" t="s">
        <v>55</v>
      </c>
      <c r="D564" s="107" t="s">
        <v>347</v>
      </c>
      <c r="E564" s="107" t="s">
        <v>58</v>
      </c>
      <c r="F564" s="108">
        <f t="shared" ref="F564:H565" si="108">F565</f>
        <v>10995.5</v>
      </c>
      <c r="G564" s="108">
        <f t="shared" si="108"/>
        <v>8603</v>
      </c>
      <c r="H564" s="108">
        <f t="shared" si="108"/>
        <v>0</v>
      </c>
    </row>
    <row r="565" spans="1:8" s="31" customFormat="1" ht="31.5" customHeight="1" x14ac:dyDescent="0.25">
      <c r="A565" s="113" t="s">
        <v>339</v>
      </c>
      <c r="B565" s="107" t="s">
        <v>113</v>
      </c>
      <c r="C565" s="107" t="s">
        <v>55</v>
      </c>
      <c r="D565" s="107" t="s">
        <v>347</v>
      </c>
      <c r="E565" s="107" t="s">
        <v>340</v>
      </c>
      <c r="F565" s="108">
        <f t="shared" si="108"/>
        <v>10995.5</v>
      </c>
      <c r="G565" s="108">
        <f t="shared" si="108"/>
        <v>8603</v>
      </c>
      <c r="H565" s="108">
        <f t="shared" si="108"/>
        <v>0</v>
      </c>
    </row>
    <row r="566" spans="1:8" s="31" customFormat="1" ht="17.25" customHeight="1" x14ac:dyDescent="0.25">
      <c r="A566" s="113" t="s">
        <v>341</v>
      </c>
      <c r="B566" s="107" t="s">
        <v>113</v>
      </c>
      <c r="C566" s="107" t="s">
        <v>55</v>
      </c>
      <c r="D566" s="107" t="s">
        <v>347</v>
      </c>
      <c r="E566" s="107" t="s">
        <v>342</v>
      </c>
      <c r="F566" s="108">
        <v>10995.5</v>
      </c>
      <c r="G566" s="108">
        <f>8985-94-288</f>
        <v>8603</v>
      </c>
      <c r="H566" s="121">
        <v>0</v>
      </c>
    </row>
    <row r="567" spans="1:8" s="31" customFormat="1" ht="30.75" customHeight="1" x14ac:dyDescent="0.25">
      <c r="A567" s="113" t="s">
        <v>644</v>
      </c>
      <c r="B567" s="107" t="s">
        <v>113</v>
      </c>
      <c r="C567" s="107" t="s">
        <v>55</v>
      </c>
      <c r="D567" s="107" t="s">
        <v>660</v>
      </c>
      <c r="E567" s="107" t="s">
        <v>58</v>
      </c>
      <c r="F567" s="108">
        <f>F568</f>
        <v>540.29999999999995</v>
      </c>
      <c r="G567" s="108">
        <f t="shared" ref="G567:H568" si="109">G568</f>
        <v>0</v>
      </c>
      <c r="H567" s="108">
        <f t="shared" si="109"/>
        <v>0</v>
      </c>
    </row>
    <row r="568" spans="1:8" s="31" customFormat="1" ht="28.5" customHeight="1" x14ac:dyDescent="0.25">
      <c r="A568" s="113" t="s">
        <v>339</v>
      </c>
      <c r="B568" s="107" t="s">
        <v>113</v>
      </c>
      <c r="C568" s="107" t="s">
        <v>55</v>
      </c>
      <c r="D568" s="107" t="s">
        <v>660</v>
      </c>
      <c r="E568" s="107" t="s">
        <v>340</v>
      </c>
      <c r="F568" s="108">
        <f>F569</f>
        <v>540.29999999999995</v>
      </c>
      <c r="G568" s="108">
        <f t="shared" si="109"/>
        <v>0</v>
      </c>
      <c r="H568" s="108">
        <f t="shared" si="109"/>
        <v>0</v>
      </c>
    </row>
    <row r="569" spans="1:8" s="31" customFormat="1" ht="17.25" customHeight="1" x14ac:dyDescent="0.25">
      <c r="A569" s="113" t="s">
        <v>341</v>
      </c>
      <c r="B569" s="107" t="s">
        <v>113</v>
      </c>
      <c r="C569" s="107" t="s">
        <v>55</v>
      </c>
      <c r="D569" s="107" t="s">
        <v>660</v>
      </c>
      <c r="E569" s="107" t="s">
        <v>342</v>
      </c>
      <c r="F569" s="108">
        <v>540.29999999999995</v>
      </c>
      <c r="G569" s="108">
        <v>0</v>
      </c>
      <c r="H569" s="108">
        <v>0</v>
      </c>
    </row>
    <row r="570" spans="1:8" s="31" customFormat="1" ht="45" customHeight="1" x14ac:dyDescent="0.25">
      <c r="A570" s="113" t="s">
        <v>647</v>
      </c>
      <c r="B570" s="107" t="s">
        <v>113</v>
      </c>
      <c r="C570" s="107" t="s">
        <v>55</v>
      </c>
      <c r="D570" s="107" t="s">
        <v>661</v>
      </c>
      <c r="E570" s="107" t="s">
        <v>58</v>
      </c>
      <c r="F570" s="108">
        <f>F571</f>
        <v>28.4</v>
      </c>
      <c r="G570" s="108">
        <f t="shared" ref="G570:H571" si="110">G571</f>
        <v>0</v>
      </c>
      <c r="H570" s="108">
        <f t="shared" si="110"/>
        <v>0</v>
      </c>
    </row>
    <row r="571" spans="1:8" s="31" customFormat="1" ht="32.25" customHeight="1" x14ac:dyDescent="0.25">
      <c r="A571" s="113" t="s">
        <v>339</v>
      </c>
      <c r="B571" s="107" t="s">
        <v>113</v>
      </c>
      <c r="C571" s="107" t="s">
        <v>55</v>
      </c>
      <c r="D571" s="107" t="s">
        <v>661</v>
      </c>
      <c r="E571" s="107" t="s">
        <v>340</v>
      </c>
      <c r="F571" s="108">
        <f>F572</f>
        <v>28.4</v>
      </c>
      <c r="G571" s="108">
        <f t="shared" si="110"/>
        <v>0</v>
      </c>
      <c r="H571" s="108">
        <f t="shared" si="110"/>
        <v>0</v>
      </c>
    </row>
    <row r="572" spans="1:8" s="31" customFormat="1" ht="17.25" customHeight="1" x14ac:dyDescent="0.25">
      <c r="A572" s="113" t="s">
        <v>341</v>
      </c>
      <c r="B572" s="107" t="s">
        <v>113</v>
      </c>
      <c r="C572" s="107" t="s">
        <v>55</v>
      </c>
      <c r="D572" s="107" t="s">
        <v>661</v>
      </c>
      <c r="E572" s="107" t="s">
        <v>342</v>
      </c>
      <c r="F572" s="108">
        <v>28.4</v>
      </c>
      <c r="G572" s="108">
        <v>0</v>
      </c>
      <c r="H572" s="108">
        <v>0</v>
      </c>
    </row>
    <row r="573" spans="1:8" s="31" customFormat="1" ht="64.5" x14ac:dyDescent="0.25">
      <c r="A573" s="113" t="s">
        <v>348</v>
      </c>
      <c r="B573" s="107" t="s">
        <v>113</v>
      </c>
      <c r="C573" s="107" t="s">
        <v>55</v>
      </c>
      <c r="D573" s="107" t="s">
        <v>349</v>
      </c>
      <c r="E573" s="107" t="s">
        <v>58</v>
      </c>
      <c r="F573" s="108">
        <f t="shared" ref="F573:H574" si="111">F574</f>
        <v>89</v>
      </c>
      <c r="G573" s="108">
        <f t="shared" si="111"/>
        <v>89</v>
      </c>
      <c r="H573" s="108">
        <f t="shared" si="111"/>
        <v>0</v>
      </c>
    </row>
    <row r="574" spans="1:8" s="31" customFormat="1" ht="30.75" customHeight="1" x14ac:dyDescent="0.25">
      <c r="A574" s="113" t="s">
        <v>339</v>
      </c>
      <c r="B574" s="107" t="s">
        <v>113</v>
      </c>
      <c r="C574" s="107" t="s">
        <v>55</v>
      </c>
      <c r="D574" s="107" t="s">
        <v>349</v>
      </c>
      <c r="E574" s="107" t="s">
        <v>340</v>
      </c>
      <c r="F574" s="108">
        <f t="shared" si="111"/>
        <v>89</v>
      </c>
      <c r="G574" s="108">
        <f t="shared" si="111"/>
        <v>89</v>
      </c>
      <c r="H574" s="108">
        <f t="shared" si="111"/>
        <v>0</v>
      </c>
    </row>
    <row r="575" spans="1:8" s="31" customFormat="1" ht="19.5" customHeight="1" x14ac:dyDescent="0.25">
      <c r="A575" s="113" t="s">
        <v>341</v>
      </c>
      <c r="B575" s="107" t="s">
        <v>113</v>
      </c>
      <c r="C575" s="107" t="s">
        <v>55</v>
      </c>
      <c r="D575" s="107" t="s">
        <v>349</v>
      </c>
      <c r="E575" s="107" t="s">
        <v>342</v>
      </c>
      <c r="F575" s="108">
        <v>89</v>
      </c>
      <c r="G575" s="108">
        <v>89</v>
      </c>
      <c r="H575" s="108">
        <v>0</v>
      </c>
    </row>
    <row r="576" spans="1:8" s="31" customFormat="1" ht="141" x14ac:dyDescent="0.25">
      <c r="A576" s="113" t="s">
        <v>350</v>
      </c>
      <c r="B576" s="107" t="s">
        <v>113</v>
      </c>
      <c r="C576" s="107" t="s">
        <v>55</v>
      </c>
      <c r="D576" s="107" t="s">
        <v>351</v>
      </c>
      <c r="E576" s="107" t="s">
        <v>58</v>
      </c>
      <c r="F576" s="108">
        <f t="shared" ref="F576:H577" si="112">F577</f>
        <v>50.7</v>
      </c>
      <c r="G576" s="108">
        <f t="shared" si="112"/>
        <v>52.4</v>
      </c>
      <c r="H576" s="108">
        <f t="shared" si="112"/>
        <v>0</v>
      </c>
    </row>
    <row r="577" spans="1:8" s="31" customFormat="1" ht="39" x14ac:dyDescent="0.25">
      <c r="A577" s="113" t="s">
        <v>339</v>
      </c>
      <c r="B577" s="107" t="s">
        <v>113</v>
      </c>
      <c r="C577" s="107" t="s">
        <v>55</v>
      </c>
      <c r="D577" s="107" t="s">
        <v>351</v>
      </c>
      <c r="E577" s="107" t="s">
        <v>340</v>
      </c>
      <c r="F577" s="108">
        <f t="shared" si="112"/>
        <v>50.7</v>
      </c>
      <c r="G577" s="108">
        <f t="shared" si="112"/>
        <v>52.4</v>
      </c>
      <c r="H577" s="108">
        <f t="shared" si="112"/>
        <v>0</v>
      </c>
    </row>
    <row r="578" spans="1:8" s="31" customFormat="1" ht="15" x14ac:dyDescent="0.25">
      <c r="A578" s="113" t="s">
        <v>341</v>
      </c>
      <c r="B578" s="107" t="s">
        <v>113</v>
      </c>
      <c r="C578" s="107" t="s">
        <v>55</v>
      </c>
      <c r="D578" s="107" t="s">
        <v>351</v>
      </c>
      <c r="E578" s="107" t="s">
        <v>342</v>
      </c>
      <c r="F578" s="108">
        <v>50.7</v>
      </c>
      <c r="G578" s="108">
        <v>52.4</v>
      </c>
      <c r="H578" s="108">
        <v>0</v>
      </c>
    </row>
    <row r="579" spans="1:8" s="31" customFormat="1" ht="39" x14ac:dyDescent="0.25">
      <c r="A579" s="113" t="s">
        <v>352</v>
      </c>
      <c r="B579" s="107" t="s">
        <v>113</v>
      </c>
      <c r="C579" s="107" t="s">
        <v>55</v>
      </c>
      <c r="D579" s="107" t="s">
        <v>353</v>
      </c>
      <c r="E579" s="107" t="s">
        <v>58</v>
      </c>
      <c r="F579" s="108">
        <f t="shared" ref="F579:H580" si="113">F580</f>
        <v>8858.2000000000007</v>
      </c>
      <c r="G579" s="108">
        <f t="shared" si="113"/>
        <v>9056.1</v>
      </c>
      <c r="H579" s="108">
        <f t="shared" si="113"/>
        <v>0</v>
      </c>
    </row>
    <row r="580" spans="1:8" s="31" customFormat="1" ht="29.25" customHeight="1" x14ac:dyDescent="0.25">
      <c r="A580" s="113" t="s">
        <v>339</v>
      </c>
      <c r="B580" s="107" t="s">
        <v>113</v>
      </c>
      <c r="C580" s="107" t="s">
        <v>55</v>
      </c>
      <c r="D580" s="107" t="s">
        <v>353</v>
      </c>
      <c r="E580" s="107" t="s">
        <v>340</v>
      </c>
      <c r="F580" s="108">
        <f t="shared" si="113"/>
        <v>8858.2000000000007</v>
      </c>
      <c r="G580" s="108">
        <f t="shared" si="113"/>
        <v>9056.1</v>
      </c>
      <c r="H580" s="108">
        <f t="shared" si="113"/>
        <v>0</v>
      </c>
    </row>
    <row r="581" spans="1:8" s="31" customFormat="1" ht="18" customHeight="1" x14ac:dyDescent="0.25">
      <c r="A581" s="113" t="s">
        <v>341</v>
      </c>
      <c r="B581" s="107" t="s">
        <v>113</v>
      </c>
      <c r="C581" s="107" t="s">
        <v>55</v>
      </c>
      <c r="D581" s="107" t="s">
        <v>353</v>
      </c>
      <c r="E581" s="107" t="s">
        <v>342</v>
      </c>
      <c r="F581" s="108">
        <v>8858.2000000000007</v>
      </c>
      <c r="G581" s="108">
        <v>9056.1</v>
      </c>
      <c r="H581" s="108">
        <v>0</v>
      </c>
    </row>
    <row r="582" spans="1:8" s="31" customFormat="1" ht="47.25" hidden="1" customHeight="1" x14ac:dyDescent="0.25">
      <c r="A582" s="113" t="s">
        <v>642</v>
      </c>
      <c r="B582" s="107" t="s">
        <v>113</v>
      </c>
      <c r="C582" s="107" t="s">
        <v>55</v>
      </c>
      <c r="D582" s="107" t="s">
        <v>659</v>
      </c>
      <c r="E582" s="107" t="s">
        <v>58</v>
      </c>
      <c r="F582" s="108">
        <f>F583</f>
        <v>0</v>
      </c>
      <c r="G582" s="108">
        <v>0</v>
      </c>
      <c r="H582" s="108">
        <v>0</v>
      </c>
    </row>
    <row r="583" spans="1:8" s="31" customFormat="1" ht="28.5" hidden="1" customHeight="1" x14ac:dyDescent="0.25">
      <c r="A583" s="113" t="s">
        <v>339</v>
      </c>
      <c r="B583" s="107" t="s">
        <v>113</v>
      </c>
      <c r="C583" s="107" t="s">
        <v>55</v>
      </c>
      <c r="D583" s="107" t="s">
        <v>659</v>
      </c>
      <c r="E583" s="107" t="s">
        <v>340</v>
      </c>
      <c r="F583" s="108">
        <f>F584</f>
        <v>0</v>
      </c>
      <c r="G583" s="108">
        <v>0</v>
      </c>
      <c r="H583" s="108">
        <v>0</v>
      </c>
    </row>
    <row r="584" spans="1:8" s="31" customFormat="1" ht="18" hidden="1" customHeight="1" x14ac:dyDescent="0.25">
      <c r="A584" s="113" t="s">
        <v>341</v>
      </c>
      <c r="B584" s="107" t="s">
        <v>113</v>
      </c>
      <c r="C584" s="107" t="s">
        <v>55</v>
      </c>
      <c r="D584" s="107" t="s">
        <v>659</v>
      </c>
      <c r="E584" s="107" t="s">
        <v>342</v>
      </c>
      <c r="F584" s="108"/>
      <c r="G584" s="108"/>
      <c r="H584" s="108"/>
    </row>
    <row r="585" spans="1:8" s="31" customFormat="1" ht="45" customHeight="1" x14ac:dyDescent="0.25">
      <c r="A585" s="113" t="s">
        <v>762</v>
      </c>
      <c r="B585" s="107" t="s">
        <v>113</v>
      </c>
      <c r="C585" s="107" t="s">
        <v>55</v>
      </c>
      <c r="D585" s="107" t="s">
        <v>763</v>
      </c>
      <c r="E585" s="107" t="s">
        <v>58</v>
      </c>
      <c r="F585" s="108">
        <v>0</v>
      </c>
      <c r="G585" s="108">
        <v>0</v>
      </c>
      <c r="H585" s="108">
        <f>H586+H589+H592+H595</f>
        <v>14423.5</v>
      </c>
    </row>
    <row r="586" spans="1:8" s="31" customFormat="1" ht="42" customHeight="1" x14ac:dyDescent="0.25">
      <c r="A586" s="113" t="s">
        <v>346</v>
      </c>
      <c r="B586" s="107" t="s">
        <v>113</v>
      </c>
      <c r="C586" s="107" t="s">
        <v>55</v>
      </c>
      <c r="D586" s="107" t="s">
        <v>771</v>
      </c>
      <c r="E586" s="107" t="s">
        <v>58</v>
      </c>
      <c r="F586" s="108">
        <v>0</v>
      </c>
      <c r="G586" s="108">
        <v>0</v>
      </c>
      <c r="H586" s="108">
        <f>H587</f>
        <v>4708.8999999999996</v>
      </c>
    </row>
    <row r="587" spans="1:8" s="31" customFormat="1" ht="27" customHeight="1" x14ac:dyDescent="0.25">
      <c r="A587" s="113" t="s">
        <v>339</v>
      </c>
      <c r="B587" s="107" t="s">
        <v>113</v>
      </c>
      <c r="C587" s="107" t="s">
        <v>55</v>
      </c>
      <c r="D587" s="107" t="s">
        <v>771</v>
      </c>
      <c r="E587" s="107" t="s">
        <v>340</v>
      </c>
      <c r="F587" s="108">
        <v>0</v>
      </c>
      <c r="G587" s="108">
        <v>0</v>
      </c>
      <c r="H587" s="108">
        <f>H588</f>
        <v>4708.8999999999996</v>
      </c>
    </row>
    <row r="588" spans="1:8" s="31" customFormat="1" ht="18" customHeight="1" x14ac:dyDescent="0.25">
      <c r="A588" s="113" t="s">
        <v>341</v>
      </c>
      <c r="B588" s="107" t="s">
        <v>113</v>
      </c>
      <c r="C588" s="107" t="s">
        <v>55</v>
      </c>
      <c r="D588" s="107" t="s">
        <v>771</v>
      </c>
      <c r="E588" s="107" t="s">
        <v>342</v>
      </c>
      <c r="F588" s="108">
        <v>0</v>
      </c>
      <c r="G588" s="108">
        <v>0</v>
      </c>
      <c r="H588" s="108">
        <v>4708.8999999999996</v>
      </c>
    </row>
    <row r="589" spans="1:8" s="31" customFormat="1" ht="65.25" customHeight="1" x14ac:dyDescent="0.25">
      <c r="A589" s="113" t="s">
        <v>348</v>
      </c>
      <c r="B589" s="107" t="s">
        <v>113</v>
      </c>
      <c r="C589" s="107" t="s">
        <v>55</v>
      </c>
      <c r="D589" s="107" t="s">
        <v>764</v>
      </c>
      <c r="E589" s="107" t="s">
        <v>58</v>
      </c>
      <c r="F589" s="108">
        <v>0</v>
      </c>
      <c r="G589" s="108">
        <v>0</v>
      </c>
      <c r="H589" s="108">
        <f>H590</f>
        <v>89</v>
      </c>
    </row>
    <row r="590" spans="1:8" s="31" customFormat="1" ht="31.5" customHeight="1" x14ac:dyDescent="0.25">
      <c r="A590" s="113" t="s">
        <v>339</v>
      </c>
      <c r="B590" s="107" t="s">
        <v>113</v>
      </c>
      <c r="C590" s="107" t="s">
        <v>55</v>
      </c>
      <c r="D590" s="107" t="s">
        <v>764</v>
      </c>
      <c r="E590" s="107" t="s">
        <v>340</v>
      </c>
      <c r="F590" s="108">
        <v>0</v>
      </c>
      <c r="G590" s="108">
        <v>0</v>
      </c>
      <c r="H590" s="108">
        <f>H591</f>
        <v>89</v>
      </c>
    </row>
    <row r="591" spans="1:8" s="31" customFormat="1" ht="18" customHeight="1" x14ac:dyDescent="0.25">
      <c r="A591" s="113" t="s">
        <v>341</v>
      </c>
      <c r="B591" s="107" t="s">
        <v>113</v>
      </c>
      <c r="C591" s="107" t="s">
        <v>55</v>
      </c>
      <c r="D591" s="107" t="s">
        <v>764</v>
      </c>
      <c r="E591" s="107" t="s">
        <v>342</v>
      </c>
      <c r="F591" s="108">
        <v>0</v>
      </c>
      <c r="G591" s="108">
        <v>0</v>
      </c>
      <c r="H591" s="108">
        <v>89</v>
      </c>
    </row>
    <row r="592" spans="1:8" s="31" customFormat="1" ht="147.75" customHeight="1" x14ac:dyDescent="0.25">
      <c r="A592" s="113" t="s">
        <v>350</v>
      </c>
      <c r="B592" s="107" t="s">
        <v>113</v>
      </c>
      <c r="C592" s="107" t="s">
        <v>55</v>
      </c>
      <c r="D592" s="107" t="s">
        <v>765</v>
      </c>
      <c r="E592" s="107" t="s">
        <v>58</v>
      </c>
      <c r="F592" s="108">
        <v>0</v>
      </c>
      <c r="G592" s="108">
        <v>0</v>
      </c>
      <c r="H592" s="108">
        <f>H593</f>
        <v>54</v>
      </c>
    </row>
    <row r="593" spans="1:8" s="31" customFormat="1" ht="28.5" customHeight="1" x14ac:dyDescent="0.25">
      <c r="A593" s="113" t="s">
        <v>339</v>
      </c>
      <c r="B593" s="107" t="s">
        <v>113</v>
      </c>
      <c r="C593" s="107" t="s">
        <v>55</v>
      </c>
      <c r="D593" s="107" t="s">
        <v>765</v>
      </c>
      <c r="E593" s="107" t="s">
        <v>340</v>
      </c>
      <c r="F593" s="108">
        <v>0</v>
      </c>
      <c r="G593" s="108">
        <v>0</v>
      </c>
      <c r="H593" s="108">
        <f>H594</f>
        <v>54</v>
      </c>
    </row>
    <row r="594" spans="1:8" s="31" customFormat="1" ht="18" customHeight="1" x14ac:dyDescent="0.25">
      <c r="A594" s="113" t="s">
        <v>341</v>
      </c>
      <c r="B594" s="107" t="s">
        <v>113</v>
      </c>
      <c r="C594" s="107" t="s">
        <v>55</v>
      </c>
      <c r="D594" s="107" t="s">
        <v>765</v>
      </c>
      <c r="E594" s="107" t="s">
        <v>342</v>
      </c>
      <c r="F594" s="108">
        <v>0</v>
      </c>
      <c r="G594" s="108">
        <v>0</v>
      </c>
      <c r="H594" s="108">
        <v>54</v>
      </c>
    </row>
    <row r="595" spans="1:8" s="31" customFormat="1" ht="45.75" customHeight="1" x14ac:dyDescent="0.25">
      <c r="A595" s="113" t="s">
        <v>352</v>
      </c>
      <c r="B595" s="107" t="s">
        <v>113</v>
      </c>
      <c r="C595" s="107" t="s">
        <v>55</v>
      </c>
      <c r="D595" s="107" t="s">
        <v>766</v>
      </c>
      <c r="E595" s="107" t="s">
        <v>58</v>
      </c>
      <c r="F595" s="108">
        <v>0</v>
      </c>
      <c r="G595" s="108">
        <v>0</v>
      </c>
      <c r="H595" s="108">
        <f>H596</f>
        <v>9571.6</v>
      </c>
    </row>
    <row r="596" spans="1:8" s="31" customFormat="1" ht="27" customHeight="1" x14ac:dyDescent="0.25">
      <c r="A596" s="113" t="s">
        <v>339</v>
      </c>
      <c r="B596" s="107" t="s">
        <v>113</v>
      </c>
      <c r="C596" s="107" t="s">
        <v>55</v>
      </c>
      <c r="D596" s="107" t="s">
        <v>766</v>
      </c>
      <c r="E596" s="107" t="s">
        <v>340</v>
      </c>
      <c r="F596" s="108">
        <v>0</v>
      </c>
      <c r="G596" s="108">
        <v>0</v>
      </c>
      <c r="H596" s="108">
        <f>H597</f>
        <v>9571.6</v>
      </c>
    </row>
    <row r="597" spans="1:8" s="31" customFormat="1" ht="18" customHeight="1" x14ac:dyDescent="0.25">
      <c r="A597" s="113" t="s">
        <v>341</v>
      </c>
      <c r="B597" s="107" t="s">
        <v>113</v>
      </c>
      <c r="C597" s="107" t="s">
        <v>55</v>
      </c>
      <c r="D597" s="107" t="s">
        <v>766</v>
      </c>
      <c r="E597" s="107" t="s">
        <v>342</v>
      </c>
      <c r="F597" s="108">
        <v>0</v>
      </c>
      <c r="G597" s="108">
        <v>0</v>
      </c>
      <c r="H597" s="108">
        <v>9571.6</v>
      </c>
    </row>
    <row r="598" spans="1:8" s="31" customFormat="1" ht="19.5" customHeight="1" x14ac:dyDescent="0.25">
      <c r="A598" s="113" t="s">
        <v>354</v>
      </c>
      <c r="B598" s="107" t="s">
        <v>113</v>
      </c>
      <c r="C598" s="107" t="s">
        <v>60</v>
      </c>
      <c r="D598" s="107" t="s">
        <v>57</v>
      </c>
      <c r="E598" s="107" t="s">
        <v>58</v>
      </c>
      <c r="F598" s="108">
        <f>F599+F627</f>
        <v>24621.199999999997</v>
      </c>
      <c r="G598" s="108">
        <f>G599+G627</f>
        <v>23000.2</v>
      </c>
      <c r="H598" s="108">
        <f>H650</f>
        <v>19728.900000000001</v>
      </c>
    </row>
    <row r="599" spans="1:8" s="31" customFormat="1" ht="39" hidden="1" x14ac:dyDescent="0.25">
      <c r="A599" s="113" t="s">
        <v>334</v>
      </c>
      <c r="B599" s="107" t="s">
        <v>113</v>
      </c>
      <c r="C599" s="107" t="s">
        <v>60</v>
      </c>
      <c r="D599" s="107" t="s">
        <v>335</v>
      </c>
      <c r="E599" s="107" t="s">
        <v>58</v>
      </c>
      <c r="F599" s="108">
        <f t="shared" ref="F599:H602" si="114">F600</f>
        <v>0</v>
      </c>
      <c r="G599" s="108">
        <f t="shared" si="114"/>
        <v>0</v>
      </c>
      <c r="H599" s="108">
        <f t="shared" si="114"/>
        <v>0</v>
      </c>
    </row>
    <row r="600" spans="1:8" s="31" customFormat="1" ht="51.75" hidden="1" x14ac:dyDescent="0.25">
      <c r="A600" s="113" t="s">
        <v>336</v>
      </c>
      <c r="B600" s="107" t="s">
        <v>113</v>
      </c>
      <c r="C600" s="107" t="s">
        <v>60</v>
      </c>
      <c r="D600" s="107" t="s">
        <v>337</v>
      </c>
      <c r="E600" s="107" t="s">
        <v>58</v>
      </c>
      <c r="F600" s="108">
        <f t="shared" si="114"/>
        <v>0</v>
      </c>
      <c r="G600" s="108">
        <f t="shared" si="114"/>
        <v>0</v>
      </c>
      <c r="H600" s="108">
        <f t="shared" si="114"/>
        <v>0</v>
      </c>
    </row>
    <row r="601" spans="1:8" s="31" customFormat="1" ht="15" hidden="1" x14ac:dyDescent="0.25">
      <c r="A601" s="113" t="s">
        <v>134</v>
      </c>
      <c r="B601" s="107" t="s">
        <v>113</v>
      </c>
      <c r="C601" s="107" t="s">
        <v>60</v>
      </c>
      <c r="D601" s="107" t="s">
        <v>338</v>
      </c>
      <c r="E601" s="107" t="s">
        <v>58</v>
      </c>
      <c r="F601" s="108">
        <f t="shared" si="114"/>
        <v>0</v>
      </c>
      <c r="G601" s="108">
        <f t="shared" si="114"/>
        <v>0</v>
      </c>
      <c r="H601" s="108">
        <f t="shared" si="114"/>
        <v>0</v>
      </c>
    </row>
    <row r="602" spans="1:8" s="31" customFormat="1" ht="39" hidden="1" x14ac:dyDescent="0.25">
      <c r="A602" s="113" t="s">
        <v>339</v>
      </c>
      <c r="B602" s="107" t="s">
        <v>113</v>
      </c>
      <c r="C602" s="107" t="s">
        <v>60</v>
      </c>
      <c r="D602" s="107" t="s">
        <v>338</v>
      </c>
      <c r="E602" s="107" t="s">
        <v>340</v>
      </c>
      <c r="F602" s="108">
        <f t="shared" si="114"/>
        <v>0</v>
      </c>
      <c r="G602" s="108">
        <f t="shared" si="114"/>
        <v>0</v>
      </c>
      <c r="H602" s="108">
        <f t="shared" si="114"/>
        <v>0</v>
      </c>
    </row>
    <row r="603" spans="1:8" s="31" customFormat="1" ht="15" hidden="1" x14ac:dyDescent="0.25">
      <c r="A603" s="113" t="s">
        <v>341</v>
      </c>
      <c r="B603" s="107" t="s">
        <v>113</v>
      </c>
      <c r="C603" s="107" t="s">
        <v>60</v>
      </c>
      <c r="D603" s="107" t="s">
        <v>338</v>
      </c>
      <c r="E603" s="107" t="s">
        <v>342</v>
      </c>
      <c r="F603" s="108">
        <f>64.2-64.2</f>
        <v>0</v>
      </c>
      <c r="G603" s="108">
        <f>64.2-64.2</f>
        <v>0</v>
      </c>
      <c r="H603" s="108">
        <f>64.2-64.2</f>
        <v>0</v>
      </c>
    </row>
    <row r="604" spans="1:8" s="31" customFormat="1" ht="39" hidden="1" x14ac:dyDescent="0.25">
      <c r="A604" s="113" t="s">
        <v>355</v>
      </c>
      <c r="B604" s="107" t="s">
        <v>113</v>
      </c>
      <c r="C604" s="107" t="s">
        <v>60</v>
      </c>
      <c r="D604" s="107" t="s">
        <v>356</v>
      </c>
      <c r="E604" s="107" t="s">
        <v>58</v>
      </c>
      <c r="F604" s="108">
        <f t="shared" ref="F604:H607" si="115">F605</f>
        <v>0</v>
      </c>
      <c r="G604" s="108">
        <f t="shared" si="115"/>
        <v>0</v>
      </c>
      <c r="H604" s="108">
        <f t="shared" si="115"/>
        <v>0</v>
      </c>
    </row>
    <row r="605" spans="1:8" s="31" customFormat="1" ht="77.25" hidden="1" x14ac:dyDescent="0.25">
      <c r="A605" s="113" t="s">
        <v>357</v>
      </c>
      <c r="B605" s="107" t="s">
        <v>113</v>
      </c>
      <c r="C605" s="107" t="s">
        <v>60</v>
      </c>
      <c r="D605" s="107" t="s">
        <v>358</v>
      </c>
      <c r="E605" s="107" t="s">
        <v>58</v>
      </c>
      <c r="F605" s="108">
        <f t="shared" si="115"/>
        <v>0</v>
      </c>
      <c r="G605" s="108">
        <f t="shared" si="115"/>
        <v>0</v>
      </c>
      <c r="H605" s="108">
        <f t="shared" si="115"/>
        <v>0</v>
      </c>
    </row>
    <row r="606" spans="1:8" s="31" customFormat="1" ht="15" hidden="1" x14ac:dyDescent="0.25">
      <c r="A606" s="113" t="s">
        <v>134</v>
      </c>
      <c r="B606" s="107" t="s">
        <v>113</v>
      </c>
      <c r="C606" s="107" t="s">
        <v>60</v>
      </c>
      <c r="D606" s="107" t="s">
        <v>359</v>
      </c>
      <c r="E606" s="107" t="s">
        <v>58</v>
      </c>
      <c r="F606" s="108">
        <f t="shared" si="115"/>
        <v>0</v>
      </c>
      <c r="G606" s="108">
        <f t="shared" si="115"/>
        <v>0</v>
      </c>
      <c r="H606" s="108">
        <f t="shared" si="115"/>
        <v>0</v>
      </c>
    </row>
    <row r="607" spans="1:8" s="31" customFormat="1" ht="64.5" hidden="1" x14ac:dyDescent="0.25">
      <c r="A607" s="113" t="s">
        <v>67</v>
      </c>
      <c r="B607" s="107" t="s">
        <v>113</v>
      </c>
      <c r="C607" s="107" t="s">
        <v>60</v>
      </c>
      <c r="D607" s="107" t="s">
        <v>359</v>
      </c>
      <c r="E607" s="107" t="s">
        <v>68</v>
      </c>
      <c r="F607" s="108">
        <f t="shared" si="115"/>
        <v>0</v>
      </c>
      <c r="G607" s="108">
        <f t="shared" si="115"/>
        <v>0</v>
      </c>
      <c r="H607" s="108">
        <f t="shared" si="115"/>
        <v>0</v>
      </c>
    </row>
    <row r="608" spans="1:8" s="31" customFormat="1" ht="26.25" hidden="1" x14ac:dyDescent="0.25">
      <c r="A608" s="113" t="s">
        <v>192</v>
      </c>
      <c r="B608" s="107" t="s">
        <v>113</v>
      </c>
      <c r="C608" s="107" t="s">
        <v>60</v>
      </c>
      <c r="D608" s="107" t="s">
        <v>359</v>
      </c>
      <c r="E608" s="107" t="s">
        <v>193</v>
      </c>
      <c r="F608" s="108"/>
      <c r="G608" s="108"/>
      <c r="H608" s="108"/>
    </row>
    <row r="609" spans="1:8" s="31" customFormat="1" ht="25.5" hidden="1" customHeight="1" x14ac:dyDescent="0.25">
      <c r="A609" s="124" t="s">
        <v>360</v>
      </c>
      <c r="B609" s="125" t="s">
        <v>113</v>
      </c>
      <c r="C609" s="125" t="s">
        <v>60</v>
      </c>
      <c r="D609" s="125" t="s">
        <v>361</v>
      </c>
      <c r="E609" s="125" t="s">
        <v>58</v>
      </c>
      <c r="F609" s="121">
        <f>F610+F616+F620</f>
        <v>0</v>
      </c>
      <c r="G609" s="121">
        <f>G610+G616+G620</f>
        <v>0</v>
      </c>
      <c r="H609" s="121">
        <f>H610+H616+H620</f>
        <v>0</v>
      </c>
    </row>
    <row r="610" spans="1:8" s="31" customFormat="1" ht="25.5" hidden="1" customHeight="1" x14ac:dyDescent="0.25">
      <c r="A610" s="113" t="s">
        <v>362</v>
      </c>
      <c r="B610" s="107" t="s">
        <v>113</v>
      </c>
      <c r="C610" s="107" t="s">
        <v>60</v>
      </c>
      <c r="D610" s="107" t="s">
        <v>363</v>
      </c>
      <c r="E610" s="107" t="s">
        <v>58</v>
      </c>
      <c r="F610" s="108">
        <f>F611</f>
        <v>0</v>
      </c>
      <c r="G610" s="108">
        <f>G611</f>
        <v>0</v>
      </c>
      <c r="H610" s="108">
        <f>H611</f>
        <v>0</v>
      </c>
    </row>
    <row r="611" spans="1:8" s="31" customFormat="1" ht="25.5" hidden="1" customHeight="1" x14ac:dyDescent="0.25">
      <c r="A611" s="113" t="s">
        <v>190</v>
      </c>
      <c r="B611" s="107" t="s">
        <v>113</v>
      </c>
      <c r="C611" s="107" t="s">
        <v>60</v>
      </c>
      <c r="D611" s="107" t="s">
        <v>364</v>
      </c>
      <c r="E611" s="107" t="s">
        <v>58</v>
      </c>
      <c r="F611" s="108">
        <f>F612+F614</f>
        <v>0</v>
      </c>
      <c r="G611" s="108">
        <f>G612+G614</f>
        <v>0</v>
      </c>
      <c r="H611" s="108">
        <f>H612+H614</f>
        <v>0</v>
      </c>
    </row>
    <row r="612" spans="1:8" s="31" customFormat="1" ht="25.5" hidden="1" customHeight="1" x14ac:dyDescent="0.25">
      <c r="A612" s="113" t="s">
        <v>67</v>
      </c>
      <c r="B612" s="107" t="s">
        <v>113</v>
      </c>
      <c r="C612" s="107" t="s">
        <v>60</v>
      </c>
      <c r="D612" s="107" t="s">
        <v>364</v>
      </c>
      <c r="E612" s="107" t="s">
        <v>68</v>
      </c>
      <c r="F612" s="108">
        <f>F613</f>
        <v>0</v>
      </c>
      <c r="G612" s="108">
        <f>G613</f>
        <v>0</v>
      </c>
      <c r="H612" s="108">
        <f>H613</f>
        <v>0</v>
      </c>
    </row>
    <row r="613" spans="1:8" s="31" customFormat="1" ht="12.75" hidden="1" customHeight="1" x14ac:dyDescent="0.25">
      <c r="A613" s="113" t="s">
        <v>192</v>
      </c>
      <c r="B613" s="107" t="s">
        <v>113</v>
      </c>
      <c r="C613" s="107" t="s">
        <v>60</v>
      </c>
      <c r="D613" s="107" t="s">
        <v>364</v>
      </c>
      <c r="E613" s="107" t="s">
        <v>193</v>
      </c>
      <c r="F613" s="108"/>
      <c r="G613" s="108"/>
      <c r="H613" s="108"/>
    </row>
    <row r="614" spans="1:8" s="31" customFormat="1" ht="25.5" hidden="1" customHeight="1" x14ac:dyDescent="0.25">
      <c r="A614" s="113" t="s">
        <v>77</v>
      </c>
      <c r="B614" s="107" t="s">
        <v>113</v>
      </c>
      <c r="C614" s="107" t="s">
        <v>60</v>
      </c>
      <c r="D614" s="107" t="s">
        <v>364</v>
      </c>
      <c r="E614" s="107" t="s">
        <v>78</v>
      </c>
      <c r="F614" s="108">
        <f>F615</f>
        <v>0</v>
      </c>
      <c r="G614" s="108">
        <f>G615</f>
        <v>0</v>
      </c>
      <c r="H614" s="108">
        <f>H615</f>
        <v>0</v>
      </c>
    </row>
    <row r="615" spans="1:8" s="31" customFormat="1" ht="25.5" hidden="1" customHeight="1" x14ac:dyDescent="0.25">
      <c r="A615" s="113" t="s">
        <v>208</v>
      </c>
      <c r="B615" s="107" t="s">
        <v>113</v>
      </c>
      <c r="C615" s="107" t="s">
        <v>60</v>
      </c>
      <c r="D615" s="107" t="s">
        <v>364</v>
      </c>
      <c r="E615" s="107" t="s">
        <v>80</v>
      </c>
      <c r="F615" s="108"/>
      <c r="G615" s="108"/>
      <c r="H615" s="108"/>
    </row>
    <row r="616" spans="1:8" s="31" customFormat="1" ht="39" hidden="1" x14ac:dyDescent="0.25">
      <c r="A616" s="113" t="s">
        <v>365</v>
      </c>
      <c r="B616" s="107" t="s">
        <v>113</v>
      </c>
      <c r="C616" s="107" t="s">
        <v>60</v>
      </c>
      <c r="D616" s="107" t="s">
        <v>366</v>
      </c>
      <c r="E616" s="107" t="s">
        <v>58</v>
      </c>
      <c r="F616" s="108">
        <f t="shared" ref="F616:H618" si="116">F617</f>
        <v>0</v>
      </c>
      <c r="G616" s="108">
        <f t="shared" si="116"/>
        <v>0</v>
      </c>
      <c r="H616" s="108">
        <f t="shared" si="116"/>
        <v>0</v>
      </c>
    </row>
    <row r="617" spans="1:8" s="31" customFormat="1" ht="26.25" hidden="1" x14ac:dyDescent="0.25">
      <c r="A617" s="113" t="s">
        <v>190</v>
      </c>
      <c r="B617" s="107" t="s">
        <v>113</v>
      </c>
      <c r="C617" s="107" t="s">
        <v>60</v>
      </c>
      <c r="D617" s="107" t="s">
        <v>367</v>
      </c>
      <c r="E617" s="107" t="s">
        <v>58</v>
      </c>
      <c r="F617" s="108">
        <f t="shared" si="116"/>
        <v>0</v>
      </c>
      <c r="G617" s="108">
        <f t="shared" si="116"/>
        <v>0</v>
      </c>
      <c r="H617" s="108">
        <f t="shared" si="116"/>
        <v>0</v>
      </c>
    </row>
    <row r="618" spans="1:8" s="31" customFormat="1" ht="26.25" hidden="1" x14ac:dyDescent="0.25">
      <c r="A618" s="113" t="s">
        <v>77</v>
      </c>
      <c r="B618" s="107" t="s">
        <v>113</v>
      </c>
      <c r="C618" s="107" t="s">
        <v>60</v>
      </c>
      <c r="D618" s="107" t="s">
        <v>367</v>
      </c>
      <c r="E618" s="107" t="s">
        <v>78</v>
      </c>
      <c r="F618" s="108">
        <f t="shared" si="116"/>
        <v>0</v>
      </c>
      <c r="G618" s="108">
        <f t="shared" si="116"/>
        <v>0</v>
      </c>
      <c r="H618" s="108">
        <f t="shared" si="116"/>
        <v>0</v>
      </c>
    </row>
    <row r="619" spans="1:8" s="31" customFormat="1" ht="39" hidden="1" x14ac:dyDescent="0.25">
      <c r="A619" s="113" t="s">
        <v>208</v>
      </c>
      <c r="B619" s="107" t="s">
        <v>113</v>
      </c>
      <c r="C619" s="107" t="s">
        <v>60</v>
      </c>
      <c r="D619" s="107" t="s">
        <v>367</v>
      </c>
      <c r="E619" s="107" t="s">
        <v>80</v>
      </c>
      <c r="F619" s="108"/>
      <c r="G619" s="108"/>
      <c r="H619" s="108"/>
    </row>
    <row r="620" spans="1:8" s="31" customFormat="1" ht="26.25" hidden="1" x14ac:dyDescent="0.25">
      <c r="A620" s="113" t="s">
        <v>368</v>
      </c>
      <c r="B620" s="107" t="s">
        <v>113</v>
      </c>
      <c r="C620" s="107" t="s">
        <v>60</v>
      </c>
      <c r="D620" s="107" t="s">
        <v>369</v>
      </c>
      <c r="E620" s="107" t="s">
        <v>58</v>
      </c>
      <c r="F620" s="108">
        <f>F621+F624</f>
        <v>0</v>
      </c>
      <c r="G620" s="108">
        <f>G621+G624</f>
        <v>0</v>
      </c>
      <c r="H620" s="108">
        <f>H621+H624</f>
        <v>0</v>
      </c>
    </row>
    <row r="621" spans="1:8" s="31" customFormat="1" ht="26.25" hidden="1" x14ac:dyDescent="0.25">
      <c r="A621" s="113" t="s">
        <v>190</v>
      </c>
      <c r="B621" s="107" t="s">
        <v>113</v>
      </c>
      <c r="C621" s="107" t="s">
        <v>60</v>
      </c>
      <c r="D621" s="107" t="s">
        <v>370</v>
      </c>
      <c r="E621" s="107" t="s">
        <v>58</v>
      </c>
      <c r="F621" s="108">
        <f t="shared" ref="F621:H622" si="117">F622</f>
        <v>0</v>
      </c>
      <c r="G621" s="108">
        <f t="shared" si="117"/>
        <v>0</v>
      </c>
      <c r="H621" s="108">
        <f t="shared" si="117"/>
        <v>0</v>
      </c>
    </row>
    <row r="622" spans="1:8" s="31" customFormat="1" ht="26.25" hidden="1" x14ac:dyDescent="0.25">
      <c r="A622" s="113" t="s">
        <v>77</v>
      </c>
      <c r="B622" s="107" t="s">
        <v>113</v>
      </c>
      <c r="C622" s="107" t="s">
        <v>60</v>
      </c>
      <c r="D622" s="107" t="s">
        <v>370</v>
      </c>
      <c r="E622" s="107" t="s">
        <v>78</v>
      </c>
      <c r="F622" s="108">
        <f t="shared" si="117"/>
        <v>0</v>
      </c>
      <c r="G622" s="108">
        <f t="shared" si="117"/>
        <v>0</v>
      </c>
      <c r="H622" s="108">
        <f t="shared" si="117"/>
        <v>0</v>
      </c>
    </row>
    <row r="623" spans="1:8" s="31" customFormat="1" ht="39" hidden="1" x14ac:dyDescent="0.25">
      <c r="A623" s="113" t="s">
        <v>208</v>
      </c>
      <c r="B623" s="107" t="s">
        <v>113</v>
      </c>
      <c r="C623" s="107" t="s">
        <v>60</v>
      </c>
      <c r="D623" s="107" t="s">
        <v>370</v>
      </c>
      <c r="E623" s="107" t="s">
        <v>80</v>
      </c>
      <c r="F623" s="108"/>
      <c r="G623" s="108"/>
      <c r="H623" s="108"/>
    </row>
    <row r="624" spans="1:8" s="31" customFormat="1" ht="51.75" hidden="1" x14ac:dyDescent="0.25">
      <c r="A624" s="113" t="s">
        <v>188</v>
      </c>
      <c r="B624" s="107" t="s">
        <v>113</v>
      </c>
      <c r="C624" s="107" t="s">
        <v>60</v>
      </c>
      <c r="D624" s="107" t="s">
        <v>371</v>
      </c>
      <c r="E624" s="107" t="s">
        <v>58</v>
      </c>
      <c r="F624" s="108">
        <f t="shared" ref="F624:H625" si="118">F625</f>
        <v>0</v>
      </c>
      <c r="G624" s="108">
        <f t="shared" si="118"/>
        <v>0</v>
      </c>
      <c r="H624" s="108">
        <f t="shared" si="118"/>
        <v>0</v>
      </c>
    </row>
    <row r="625" spans="1:8" s="31" customFormat="1" ht="15" hidden="1" x14ac:dyDescent="0.25">
      <c r="A625" s="113" t="s">
        <v>81</v>
      </c>
      <c r="B625" s="107" t="s">
        <v>113</v>
      </c>
      <c r="C625" s="107" t="s">
        <v>60</v>
      </c>
      <c r="D625" s="107" t="s">
        <v>371</v>
      </c>
      <c r="E625" s="107" t="s">
        <v>82</v>
      </c>
      <c r="F625" s="108">
        <f t="shared" si="118"/>
        <v>0</v>
      </c>
      <c r="G625" s="108">
        <f t="shared" si="118"/>
        <v>0</v>
      </c>
      <c r="H625" s="108">
        <f t="shared" si="118"/>
        <v>0</v>
      </c>
    </row>
    <row r="626" spans="1:8" s="31" customFormat="1" ht="15" hidden="1" x14ac:dyDescent="0.25">
      <c r="A626" s="113" t="s">
        <v>83</v>
      </c>
      <c r="B626" s="107" t="s">
        <v>113</v>
      </c>
      <c r="C626" s="107" t="s">
        <v>60</v>
      </c>
      <c r="D626" s="107" t="s">
        <v>371</v>
      </c>
      <c r="E626" s="107" t="s">
        <v>84</v>
      </c>
      <c r="F626" s="108"/>
      <c r="G626" s="108"/>
      <c r="H626" s="108"/>
    </row>
    <row r="627" spans="1:8" s="31" customFormat="1" ht="109.5" customHeight="1" x14ac:dyDescent="0.25">
      <c r="A627" s="113" t="s">
        <v>768</v>
      </c>
      <c r="B627" s="107" t="s">
        <v>113</v>
      </c>
      <c r="C627" s="107" t="s">
        <v>60</v>
      </c>
      <c r="D627" s="107" t="s">
        <v>372</v>
      </c>
      <c r="E627" s="107" t="s">
        <v>58</v>
      </c>
      <c r="F627" s="108">
        <f>F628</f>
        <v>24621.199999999997</v>
      </c>
      <c r="G627" s="108">
        <f>G628</f>
        <v>23000.2</v>
      </c>
      <c r="H627" s="108">
        <f>H628</f>
        <v>0</v>
      </c>
    </row>
    <row r="628" spans="1:8" s="31" customFormat="1" ht="51.75" x14ac:dyDescent="0.25">
      <c r="A628" s="113" t="s">
        <v>373</v>
      </c>
      <c r="B628" s="107" t="s">
        <v>113</v>
      </c>
      <c r="C628" s="107" t="s">
        <v>60</v>
      </c>
      <c r="D628" s="107" t="s">
        <v>374</v>
      </c>
      <c r="E628" s="107" t="s">
        <v>58</v>
      </c>
      <c r="F628" s="108">
        <f>F638+F641+F644+F629+F635+F632</f>
        <v>24621.199999999997</v>
      </c>
      <c r="G628" s="108">
        <f t="shared" ref="G628:H628" si="119">G638+G641+G644+G629+G635</f>
        <v>23000.2</v>
      </c>
      <c r="H628" s="108">
        <f t="shared" si="119"/>
        <v>0</v>
      </c>
    </row>
    <row r="629" spans="1:8" s="31" customFormat="1" ht="26.25" x14ac:dyDescent="0.25">
      <c r="A629" s="113" t="s">
        <v>644</v>
      </c>
      <c r="B629" s="107" t="s">
        <v>113</v>
      </c>
      <c r="C629" s="107" t="s">
        <v>60</v>
      </c>
      <c r="D629" s="107" t="s">
        <v>663</v>
      </c>
      <c r="E629" s="107" t="s">
        <v>58</v>
      </c>
      <c r="F629" s="108">
        <f>F630</f>
        <v>299.3</v>
      </c>
      <c r="G629" s="108">
        <f t="shared" ref="G629:H630" si="120">G630</f>
        <v>0</v>
      </c>
      <c r="H629" s="108">
        <f t="shared" si="120"/>
        <v>0</v>
      </c>
    </row>
    <row r="630" spans="1:8" s="31" customFormat="1" ht="39" x14ac:dyDescent="0.25">
      <c r="A630" s="113" t="s">
        <v>339</v>
      </c>
      <c r="B630" s="107" t="s">
        <v>113</v>
      </c>
      <c r="C630" s="107" t="s">
        <v>60</v>
      </c>
      <c r="D630" s="107" t="s">
        <v>663</v>
      </c>
      <c r="E630" s="107" t="s">
        <v>340</v>
      </c>
      <c r="F630" s="108">
        <f>F631</f>
        <v>299.3</v>
      </c>
      <c r="G630" s="108">
        <f t="shared" si="120"/>
        <v>0</v>
      </c>
      <c r="H630" s="108">
        <f t="shared" si="120"/>
        <v>0</v>
      </c>
    </row>
    <row r="631" spans="1:8" s="31" customFormat="1" ht="15" x14ac:dyDescent="0.25">
      <c r="A631" s="113" t="s">
        <v>341</v>
      </c>
      <c r="B631" s="107" t="s">
        <v>113</v>
      </c>
      <c r="C631" s="107" t="s">
        <v>60</v>
      </c>
      <c r="D631" s="107" t="s">
        <v>663</v>
      </c>
      <c r="E631" s="107" t="s">
        <v>342</v>
      </c>
      <c r="F631" s="108">
        <v>299.3</v>
      </c>
      <c r="G631" s="108">
        <v>0</v>
      </c>
      <c r="H631" s="108">
        <v>0</v>
      </c>
    </row>
    <row r="632" spans="1:8" s="31" customFormat="1" ht="51.75" hidden="1" x14ac:dyDescent="0.25">
      <c r="A632" s="113" t="s">
        <v>642</v>
      </c>
      <c r="B632" s="107" t="s">
        <v>113</v>
      </c>
      <c r="C632" s="107" t="s">
        <v>60</v>
      </c>
      <c r="D632" s="107" t="s">
        <v>662</v>
      </c>
      <c r="E632" s="107" t="s">
        <v>58</v>
      </c>
      <c r="F632" s="108">
        <f>F633</f>
        <v>0</v>
      </c>
      <c r="G632" s="108">
        <v>0</v>
      </c>
      <c r="H632" s="108">
        <v>0</v>
      </c>
    </row>
    <row r="633" spans="1:8" s="31" customFormat="1" ht="39" hidden="1" x14ac:dyDescent="0.25">
      <c r="A633" s="113" t="s">
        <v>339</v>
      </c>
      <c r="B633" s="107" t="s">
        <v>113</v>
      </c>
      <c r="C633" s="107" t="s">
        <v>60</v>
      </c>
      <c r="D633" s="107" t="s">
        <v>662</v>
      </c>
      <c r="E633" s="107" t="s">
        <v>340</v>
      </c>
      <c r="F633" s="108">
        <f>F634</f>
        <v>0</v>
      </c>
      <c r="G633" s="108">
        <v>0</v>
      </c>
      <c r="H633" s="108">
        <v>0</v>
      </c>
    </row>
    <row r="634" spans="1:8" s="31" customFormat="1" ht="15" hidden="1" x14ac:dyDescent="0.25">
      <c r="A634" s="113" t="s">
        <v>341</v>
      </c>
      <c r="B634" s="107" t="s">
        <v>113</v>
      </c>
      <c r="C634" s="107" t="s">
        <v>60</v>
      </c>
      <c r="D634" s="107" t="s">
        <v>662</v>
      </c>
      <c r="E634" s="107" t="s">
        <v>342</v>
      </c>
      <c r="F634" s="108"/>
      <c r="G634" s="108"/>
      <c r="H634" s="108"/>
    </row>
    <row r="635" spans="1:8" s="31" customFormat="1" ht="39" x14ac:dyDescent="0.25">
      <c r="A635" s="113" t="s">
        <v>647</v>
      </c>
      <c r="B635" s="107" t="s">
        <v>113</v>
      </c>
      <c r="C635" s="107" t="s">
        <v>60</v>
      </c>
      <c r="D635" s="107" t="s">
        <v>664</v>
      </c>
      <c r="E635" s="107" t="s">
        <v>58</v>
      </c>
      <c r="F635" s="108">
        <f>F636</f>
        <v>15.8</v>
      </c>
      <c r="G635" s="108">
        <f t="shared" ref="G635:H636" si="121">G636</f>
        <v>0</v>
      </c>
      <c r="H635" s="108">
        <f t="shared" si="121"/>
        <v>0</v>
      </c>
    </row>
    <row r="636" spans="1:8" s="31" customFormat="1" ht="39" x14ac:dyDescent="0.25">
      <c r="A636" s="113" t="s">
        <v>339</v>
      </c>
      <c r="B636" s="107" t="s">
        <v>113</v>
      </c>
      <c r="C636" s="107" t="s">
        <v>60</v>
      </c>
      <c r="D636" s="107" t="s">
        <v>664</v>
      </c>
      <c r="E636" s="107" t="s">
        <v>340</v>
      </c>
      <c r="F636" s="108">
        <f>F637</f>
        <v>15.8</v>
      </c>
      <c r="G636" s="108">
        <f t="shared" si="121"/>
        <v>0</v>
      </c>
      <c r="H636" s="108">
        <f t="shared" si="121"/>
        <v>0</v>
      </c>
    </row>
    <row r="637" spans="1:8" s="31" customFormat="1" ht="15" x14ac:dyDescent="0.25">
      <c r="A637" s="113" t="s">
        <v>341</v>
      </c>
      <c r="B637" s="107" t="s">
        <v>113</v>
      </c>
      <c r="C637" s="107" t="s">
        <v>60</v>
      </c>
      <c r="D637" s="107" t="s">
        <v>664</v>
      </c>
      <c r="E637" s="107" t="s">
        <v>342</v>
      </c>
      <c r="F637" s="108">
        <v>15.8</v>
      </c>
      <c r="G637" s="108">
        <v>0</v>
      </c>
      <c r="H637" s="108">
        <v>0</v>
      </c>
    </row>
    <row r="638" spans="1:8" s="31" customFormat="1" ht="64.5" x14ac:dyDescent="0.25">
      <c r="A638" s="113" t="s">
        <v>375</v>
      </c>
      <c r="B638" s="107" t="s">
        <v>113</v>
      </c>
      <c r="C638" s="107" t="s">
        <v>60</v>
      </c>
      <c r="D638" s="107" t="s">
        <v>376</v>
      </c>
      <c r="E638" s="107" t="s">
        <v>58</v>
      </c>
      <c r="F638" s="108">
        <f t="shared" ref="F638:H639" si="122">F639</f>
        <v>285.7</v>
      </c>
      <c r="G638" s="108">
        <f t="shared" si="122"/>
        <v>285.7</v>
      </c>
      <c r="H638" s="108">
        <f t="shared" si="122"/>
        <v>0</v>
      </c>
    </row>
    <row r="639" spans="1:8" s="31" customFormat="1" ht="33.75" customHeight="1" x14ac:dyDescent="0.25">
      <c r="A639" s="113" t="s">
        <v>339</v>
      </c>
      <c r="B639" s="107" t="s">
        <v>113</v>
      </c>
      <c r="C639" s="107" t="s">
        <v>60</v>
      </c>
      <c r="D639" s="107" t="s">
        <v>376</v>
      </c>
      <c r="E639" s="107" t="s">
        <v>340</v>
      </c>
      <c r="F639" s="108">
        <f t="shared" si="122"/>
        <v>285.7</v>
      </c>
      <c r="G639" s="108">
        <f t="shared" si="122"/>
        <v>285.7</v>
      </c>
      <c r="H639" s="108">
        <f t="shared" si="122"/>
        <v>0</v>
      </c>
    </row>
    <row r="640" spans="1:8" s="31" customFormat="1" ht="15" x14ac:dyDescent="0.25">
      <c r="A640" s="113" t="s">
        <v>341</v>
      </c>
      <c r="B640" s="107" t="s">
        <v>113</v>
      </c>
      <c r="C640" s="107" t="s">
        <v>60</v>
      </c>
      <c r="D640" s="107" t="s">
        <v>376</v>
      </c>
      <c r="E640" s="107" t="s">
        <v>342</v>
      </c>
      <c r="F640" s="108">
        <v>285.7</v>
      </c>
      <c r="G640" s="108">
        <v>285.7</v>
      </c>
      <c r="H640" s="108">
        <v>0</v>
      </c>
    </row>
    <row r="641" spans="1:8" s="31" customFormat="1" ht="39" x14ac:dyDescent="0.25">
      <c r="A641" s="113" t="s">
        <v>346</v>
      </c>
      <c r="B641" s="107" t="s">
        <v>113</v>
      </c>
      <c r="C641" s="107" t="s">
        <v>60</v>
      </c>
      <c r="D641" s="107" t="s">
        <v>377</v>
      </c>
      <c r="E641" s="107" t="s">
        <v>58</v>
      </c>
      <c r="F641" s="108">
        <f t="shared" ref="F641:H642" si="123">F642</f>
        <v>9066.7999999999993</v>
      </c>
      <c r="G641" s="108">
        <f t="shared" si="123"/>
        <v>7279.6</v>
      </c>
      <c r="H641" s="108">
        <f t="shared" si="123"/>
        <v>0</v>
      </c>
    </row>
    <row r="642" spans="1:8" s="31" customFormat="1" ht="33" customHeight="1" x14ac:dyDescent="0.25">
      <c r="A642" s="113" t="s">
        <v>339</v>
      </c>
      <c r="B642" s="107" t="s">
        <v>113</v>
      </c>
      <c r="C642" s="107" t="s">
        <v>60</v>
      </c>
      <c r="D642" s="107" t="s">
        <v>377</v>
      </c>
      <c r="E642" s="107" t="s">
        <v>340</v>
      </c>
      <c r="F642" s="108">
        <f t="shared" si="123"/>
        <v>9066.7999999999993</v>
      </c>
      <c r="G642" s="108">
        <f t="shared" si="123"/>
        <v>7279.6</v>
      </c>
      <c r="H642" s="108">
        <f t="shared" si="123"/>
        <v>0</v>
      </c>
    </row>
    <row r="643" spans="1:8" s="31" customFormat="1" ht="18.75" customHeight="1" x14ac:dyDescent="0.25">
      <c r="A643" s="113" t="s">
        <v>341</v>
      </c>
      <c r="B643" s="107" t="s">
        <v>113</v>
      </c>
      <c r="C643" s="107" t="s">
        <v>60</v>
      </c>
      <c r="D643" s="107" t="s">
        <v>377</v>
      </c>
      <c r="E643" s="107" t="s">
        <v>342</v>
      </c>
      <c r="F643" s="108">
        <v>9066.7999999999993</v>
      </c>
      <c r="G643" s="108">
        <f>7661.6-94-288</f>
        <v>7279.6</v>
      </c>
      <c r="H643" s="108">
        <v>0</v>
      </c>
    </row>
    <row r="644" spans="1:8" s="31" customFormat="1" ht="32.25" customHeight="1" x14ac:dyDescent="0.25">
      <c r="A644" s="113" t="s">
        <v>378</v>
      </c>
      <c r="B644" s="107" t="s">
        <v>113</v>
      </c>
      <c r="C644" s="107" t="s">
        <v>60</v>
      </c>
      <c r="D644" s="107" t="s">
        <v>379</v>
      </c>
      <c r="E644" s="107" t="s">
        <v>58</v>
      </c>
      <c r="F644" s="108">
        <f t="shared" ref="F644:H645" si="124">F645</f>
        <v>14953.6</v>
      </c>
      <c r="G644" s="108">
        <f t="shared" si="124"/>
        <v>15434.9</v>
      </c>
      <c r="H644" s="108">
        <f t="shared" si="124"/>
        <v>0</v>
      </c>
    </row>
    <row r="645" spans="1:8" s="31" customFormat="1" ht="31.5" customHeight="1" x14ac:dyDescent="0.25">
      <c r="A645" s="113" t="s">
        <v>339</v>
      </c>
      <c r="B645" s="107" t="s">
        <v>113</v>
      </c>
      <c r="C645" s="107" t="s">
        <v>60</v>
      </c>
      <c r="D645" s="107" t="s">
        <v>379</v>
      </c>
      <c r="E645" s="107" t="s">
        <v>340</v>
      </c>
      <c r="F645" s="108">
        <f t="shared" si="124"/>
        <v>14953.6</v>
      </c>
      <c r="G645" s="108">
        <f t="shared" si="124"/>
        <v>15434.9</v>
      </c>
      <c r="H645" s="108">
        <f t="shared" si="124"/>
        <v>0</v>
      </c>
    </row>
    <row r="646" spans="1:8" s="31" customFormat="1" ht="15" x14ac:dyDescent="0.25">
      <c r="A646" s="113" t="s">
        <v>341</v>
      </c>
      <c r="B646" s="107" t="s">
        <v>113</v>
      </c>
      <c r="C646" s="107" t="s">
        <v>60</v>
      </c>
      <c r="D646" s="107" t="s">
        <v>379</v>
      </c>
      <c r="E646" s="107" t="s">
        <v>342</v>
      </c>
      <c r="F646" s="108">
        <v>14953.6</v>
      </c>
      <c r="G646" s="108">
        <v>15434.9</v>
      </c>
      <c r="H646" s="108">
        <v>0</v>
      </c>
    </row>
    <row r="647" spans="1:8" s="31" customFormat="1" ht="54" hidden="1" customHeight="1" x14ac:dyDescent="0.25">
      <c r="A647" s="113" t="s">
        <v>380</v>
      </c>
      <c r="B647" s="107" t="s">
        <v>113</v>
      </c>
      <c r="C647" s="107" t="s">
        <v>60</v>
      </c>
      <c r="D647" s="107" t="s">
        <v>381</v>
      </c>
      <c r="E647" s="107" t="s">
        <v>58</v>
      </c>
      <c r="F647" s="108">
        <f t="shared" ref="F647:H648" si="125">F648</f>
        <v>0</v>
      </c>
      <c r="G647" s="108">
        <f t="shared" si="125"/>
        <v>0</v>
      </c>
      <c r="H647" s="108">
        <f t="shared" si="125"/>
        <v>0</v>
      </c>
    </row>
    <row r="648" spans="1:8" s="31" customFormat="1" ht="31.5" hidden="1" customHeight="1" x14ac:dyDescent="0.25">
      <c r="A648" s="113" t="s">
        <v>179</v>
      </c>
      <c r="B648" s="107" t="s">
        <v>113</v>
      </c>
      <c r="C648" s="107" t="s">
        <v>60</v>
      </c>
      <c r="D648" s="107" t="s">
        <v>381</v>
      </c>
      <c r="E648" s="107" t="s">
        <v>180</v>
      </c>
      <c r="F648" s="108">
        <f t="shared" si="125"/>
        <v>0</v>
      </c>
      <c r="G648" s="108">
        <f t="shared" si="125"/>
        <v>0</v>
      </c>
      <c r="H648" s="108">
        <f t="shared" si="125"/>
        <v>0</v>
      </c>
    </row>
    <row r="649" spans="1:8" s="31" customFormat="1" ht="14.25" hidden="1" customHeight="1" x14ac:dyDescent="0.25">
      <c r="A649" s="113" t="s">
        <v>181</v>
      </c>
      <c r="B649" s="107" t="s">
        <v>113</v>
      </c>
      <c r="C649" s="107" t="s">
        <v>60</v>
      </c>
      <c r="D649" s="107" t="s">
        <v>381</v>
      </c>
      <c r="E649" s="107" t="s">
        <v>182</v>
      </c>
      <c r="F649" s="108">
        <v>0</v>
      </c>
      <c r="G649" s="108">
        <v>0</v>
      </c>
      <c r="H649" s="108">
        <v>0</v>
      </c>
    </row>
    <row r="650" spans="1:8" s="31" customFormat="1" ht="96.75" customHeight="1" x14ac:dyDescent="0.25">
      <c r="A650" s="113" t="s">
        <v>769</v>
      </c>
      <c r="B650" s="107" t="s">
        <v>113</v>
      </c>
      <c r="C650" s="107" t="s">
        <v>60</v>
      </c>
      <c r="D650" s="107" t="s">
        <v>767</v>
      </c>
      <c r="E650" s="107" t="s">
        <v>58</v>
      </c>
      <c r="F650" s="108">
        <v>0</v>
      </c>
      <c r="G650" s="108">
        <v>0</v>
      </c>
      <c r="H650" s="108">
        <f>H651+H654+H657</f>
        <v>19728.900000000001</v>
      </c>
    </row>
    <row r="651" spans="1:8" s="31" customFormat="1" ht="75.75" customHeight="1" x14ac:dyDescent="0.25">
      <c r="A651" s="113" t="s">
        <v>375</v>
      </c>
      <c r="B651" s="107" t="s">
        <v>113</v>
      </c>
      <c r="C651" s="107" t="s">
        <v>60</v>
      </c>
      <c r="D651" s="107" t="s">
        <v>770</v>
      </c>
      <c r="E651" s="107" t="s">
        <v>58</v>
      </c>
      <c r="F651" s="108">
        <v>0</v>
      </c>
      <c r="G651" s="108">
        <v>0</v>
      </c>
      <c r="H651" s="108">
        <f>H652</f>
        <v>285.7</v>
      </c>
    </row>
    <row r="652" spans="1:8" s="31" customFormat="1" ht="28.5" customHeight="1" x14ac:dyDescent="0.25">
      <c r="A652" s="113" t="s">
        <v>339</v>
      </c>
      <c r="B652" s="107" t="s">
        <v>113</v>
      </c>
      <c r="C652" s="107" t="s">
        <v>60</v>
      </c>
      <c r="D652" s="107" t="s">
        <v>770</v>
      </c>
      <c r="E652" s="107" t="s">
        <v>340</v>
      </c>
      <c r="F652" s="108">
        <v>0</v>
      </c>
      <c r="G652" s="108">
        <v>0</v>
      </c>
      <c r="H652" s="108">
        <f>H653</f>
        <v>285.7</v>
      </c>
    </row>
    <row r="653" spans="1:8" s="31" customFormat="1" ht="14.25" customHeight="1" x14ac:dyDescent="0.25">
      <c r="A653" s="113" t="s">
        <v>341</v>
      </c>
      <c r="B653" s="107" t="s">
        <v>113</v>
      </c>
      <c r="C653" s="107" t="s">
        <v>60</v>
      </c>
      <c r="D653" s="107" t="s">
        <v>770</v>
      </c>
      <c r="E653" s="107" t="s">
        <v>342</v>
      </c>
      <c r="F653" s="108">
        <v>0</v>
      </c>
      <c r="G653" s="108">
        <v>0</v>
      </c>
      <c r="H653" s="108">
        <v>285.7</v>
      </c>
    </row>
    <row r="654" spans="1:8" s="31" customFormat="1" ht="39.75" customHeight="1" x14ac:dyDescent="0.25">
      <c r="A654" s="113" t="s">
        <v>346</v>
      </c>
      <c r="B654" s="107" t="s">
        <v>113</v>
      </c>
      <c r="C654" s="107" t="s">
        <v>60</v>
      </c>
      <c r="D654" s="107" t="s">
        <v>772</v>
      </c>
      <c r="E654" s="107" t="s">
        <v>58</v>
      </c>
      <c r="F654" s="108">
        <v>0</v>
      </c>
      <c r="G654" s="108">
        <v>0</v>
      </c>
      <c r="H654" s="108">
        <f>H655</f>
        <v>3274.8</v>
      </c>
    </row>
    <row r="655" spans="1:8" s="31" customFormat="1" ht="28.5" customHeight="1" x14ac:dyDescent="0.25">
      <c r="A655" s="113" t="s">
        <v>339</v>
      </c>
      <c r="B655" s="107" t="s">
        <v>113</v>
      </c>
      <c r="C655" s="107" t="s">
        <v>60</v>
      </c>
      <c r="D655" s="107" t="s">
        <v>772</v>
      </c>
      <c r="E655" s="107" t="s">
        <v>340</v>
      </c>
      <c r="F655" s="108">
        <v>0</v>
      </c>
      <c r="G655" s="108">
        <v>0</v>
      </c>
      <c r="H655" s="108">
        <f>H656</f>
        <v>3274.8</v>
      </c>
    </row>
    <row r="656" spans="1:8" s="31" customFormat="1" ht="14.25" customHeight="1" x14ac:dyDescent="0.25">
      <c r="A656" s="113" t="s">
        <v>341</v>
      </c>
      <c r="B656" s="107" t="s">
        <v>113</v>
      </c>
      <c r="C656" s="107" t="s">
        <v>60</v>
      </c>
      <c r="D656" s="107" t="s">
        <v>772</v>
      </c>
      <c r="E656" s="107" t="s">
        <v>342</v>
      </c>
      <c r="F656" s="108">
        <v>0</v>
      </c>
      <c r="G656" s="108">
        <v>0</v>
      </c>
      <c r="H656" s="108">
        <v>3274.8</v>
      </c>
    </row>
    <row r="657" spans="1:8" s="31" customFormat="1" ht="30" customHeight="1" x14ac:dyDescent="0.25">
      <c r="A657" s="113" t="s">
        <v>378</v>
      </c>
      <c r="B657" s="107" t="s">
        <v>113</v>
      </c>
      <c r="C657" s="107" t="s">
        <v>60</v>
      </c>
      <c r="D657" s="107" t="s">
        <v>773</v>
      </c>
      <c r="E657" s="107" t="s">
        <v>58</v>
      </c>
      <c r="F657" s="108">
        <v>0</v>
      </c>
      <c r="G657" s="108">
        <v>0</v>
      </c>
      <c r="H657" s="108">
        <f>H658</f>
        <v>16168.4</v>
      </c>
    </row>
    <row r="658" spans="1:8" s="31" customFormat="1" ht="31.5" customHeight="1" x14ac:dyDescent="0.25">
      <c r="A658" s="113" t="s">
        <v>339</v>
      </c>
      <c r="B658" s="107" t="s">
        <v>113</v>
      </c>
      <c r="C658" s="107" t="s">
        <v>60</v>
      </c>
      <c r="D658" s="107" t="s">
        <v>773</v>
      </c>
      <c r="E658" s="107" t="s">
        <v>340</v>
      </c>
      <c r="F658" s="108">
        <v>0</v>
      </c>
      <c r="G658" s="108">
        <v>0</v>
      </c>
      <c r="H658" s="108">
        <f>H659</f>
        <v>16168.4</v>
      </c>
    </row>
    <row r="659" spans="1:8" s="31" customFormat="1" ht="14.25" customHeight="1" x14ac:dyDescent="0.25">
      <c r="A659" s="113" t="s">
        <v>341</v>
      </c>
      <c r="B659" s="107" t="s">
        <v>113</v>
      </c>
      <c r="C659" s="107" t="s">
        <v>60</v>
      </c>
      <c r="D659" s="107" t="s">
        <v>773</v>
      </c>
      <c r="E659" s="107" t="s">
        <v>342</v>
      </c>
      <c r="F659" s="108">
        <v>0</v>
      </c>
      <c r="G659" s="108">
        <v>0</v>
      </c>
      <c r="H659" s="108">
        <v>16168.4</v>
      </c>
    </row>
    <row r="660" spans="1:8" s="31" customFormat="1" ht="14.25" customHeight="1" x14ac:dyDescent="0.25">
      <c r="A660" s="113" t="s">
        <v>382</v>
      </c>
      <c r="B660" s="107" t="s">
        <v>113</v>
      </c>
      <c r="C660" s="107" t="s">
        <v>196</v>
      </c>
      <c r="D660" s="107" t="s">
        <v>57</v>
      </c>
      <c r="E660" s="107" t="s">
        <v>58</v>
      </c>
      <c r="F660" s="108">
        <f>F661+F670+F705+F666</f>
        <v>2836.9999999999995</v>
      </c>
      <c r="G660" s="108">
        <f>G661+G670+G705+G666</f>
        <v>2735.3</v>
      </c>
      <c r="H660" s="108">
        <f>H661+H670+H705+H666</f>
        <v>2634.6</v>
      </c>
    </row>
    <row r="661" spans="1:8" s="31" customFormat="1" ht="54.75" customHeight="1" x14ac:dyDescent="0.25">
      <c r="A661" s="113" t="s">
        <v>782</v>
      </c>
      <c r="B661" s="107" t="s">
        <v>113</v>
      </c>
      <c r="C661" s="107" t="s">
        <v>196</v>
      </c>
      <c r="D661" s="107" t="s">
        <v>356</v>
      </c>
      <c r="E661" s="107" t="s">
        <v>58</v>
      </c>
      <c r="F661" s="108">
        <f t="shared" ref="F661:H664" si="126">F662</f>
        <v>34</v>
      </c>
      <c r="G661" s="108">
        <f t="shared" si="126"/>
        <v>0</v>
      </c>
      <c r="H661" s="108">
        <f t="shared" si="126"/>
        <v>0</v>
      </c>
    </row>
    <row r="662" spans="1:8" s="31" customFormat="1" ht="79.5" customHeight="1" x14ac:dyDescent="0.25">
      <c r="A662" s="113" t="s">
        <v>384</v>
      </c>
      <c r="B662" s="107" t="s">
        <v>113</v>
      </c>
      <c r="C662" s="107" t="s">
        <v>196</v>
      </c>
      <c r="D662" s="107" t="s">
        <v>358</v>
      </c>
      <c r="E662" s="107" t="s">
        <v>58</v>
      </c>
      <c r="F662" s="108">
        <f t="shared" si="126"/>
        <v>34</v>
      </c>
      <c r="G662" s="108">
        <f t="shared" si="126"/>
        <v>0</v>
      </c>
      <c r="H662" s="108">
        <f t="shared" si="126"/>
        <v>0</v>
      </c>
    </row>
    <row r="663" spans="1:8" s="31" customFormat="1" ht="14.25" customHeight="1" x14ac:dyDescent="0.25">
      <c r="A663" s="113" t="s">
        <v>134</v>
      </c>
      <c r="B663" s="107" t="s">
        <v>113</v>
      </c>
      <c r="C663" s="107" t="s">
        <v>196</v>
      </c>
      <c r="D663" s="107" t="s">
        <v>359</v>
      </c>
      <c r="E663" s="107" t="s">
        <v>58</v>
      </c>
      <c r="F663" s="108">
        <f t="shared" si="126"/>
        <v>34</v>
      </c>
      <c r="G663" s="108">
        <f t="shared" si="126"/>
        <v>0</v>
      </c>
      <c r="H663" s="108">
        <f t="shared" si="126"/>
        <v>0</v>
      </c>
    </row>
    <row r="664" spans="1:8" s="31" customFormat="1" ht="68.25" customHeight="1" x14ac:dyDescent="0.25">
      <c r="A664" s="113" t="s">
        <v>67</v>
      </c>
      <c r="B664" s="107" t="s">
        <v>113</v>
      </c>
      <c r="C664" s="107" t="s">
        <v>196</v>
      </c>
      <c r="D664" s="107" t="s">
        <v>359</v>
      </c>
      <c r="E664" s="107" t="s">
        <v>68</v>
      </c>
      <c r="F664" s="108">
        <f t="shared" si="126"/>
        <v>34</v>
      </c>
      <c r="G664" s="108">
        <f t="shared" si="126"/>
        <v>0</v>
      </c>
      <c r="H664" s="108">
        <f t="shared" si="126"/>
        <v>0</v>
      </c>
    </row>
    <row r="665" spans="1:8" s="31" customFormat="1" ht="20.25" customHeight="1" x14ac:dyDescent="0.25">
      <c r="A665" s="113" t="s">
        <v>192</v>
      </c>
      <c r="B665" s="107" t="s">
        <v>113</v>
      </c>
      <c r="C665" s="107" t="s">
        <v>196</v>
      </c>
      <c r="D665" s="107" t="s">
        <v>359</v>
      </c>
      <c r="E665" s="107" t="s">
        <v>193</v>
      </c>
      <c r="F665" s="108">
        <v>34</v>
      </c>
      <c r="G665" s="108">
        <v>0</v>
      </c>
      <c r="H665" s="108">
        <v>0</v>
      </c>
    </row>
    <row r="666" spans="1:8" s="31" customFormat="1" ht="45.75" customHeight="1" x14ac:dyDescent="0.25">
      <c r="A666" s="113" t="s">
        <v>796</v>
      </c>
      <c r="B666" s="107" t="s">
        <v>113</v>
      </c>
      <c r="C666" s="107" t="s">
        <v>196</v>
      </c>
      <c r="D666" s="107" t="s">
        <v>774</v>
      </c>
      <c r="E666" s="107" t="s">
        <v>58</v>
      </c>
      <c r="F666" s="108">
        <v>0</v>
      </c>
      <c r="G666" s="108">
        <f t="shared" ref="G666:H668" si="127">G667</f>
        <v>34</v>
      </c>
      <c r="H666" s="108">
        <f t="shared" si="127"/>
        <v>34</v>
      </c>
    </row>
    <row r="667" spans="1:8" s="31" customFormat="1" ht="20.25" customHeight="1" x14ac:dyDescent="0.25">
      <c r="A667" s="113" t="s">
        <v>134</v>
      </c>
      <c r="B667" s="107" t="s">
        <v>113</v>
      </c>
      <c r="C667" s="107" t="s">
        <v>196</v>
      </c>
      <c r="D667" s="107" t="s">
        <v>775</v>
      </c>
      <c r="E667" s="107" t="s">
        <v>58</v>
      </c>
      <c r="F667" s="108">
        <v>0</v>
      </c>
      <c r="G667" s="108">
        <f t="shared" si="127"/>
        <v>34</v>
      </c>
      <c r="H667" s="108">
        <f t="shared" si="127"/>
        <v>34</v>
      </c>
    </row>
    <row r="668" spans="1:8" s="31" customFormat="1" ht="70.5" customHeight="1" x14ac:dyDescent="0.25">
      <c r="A668" s="113" t="s">
        <v>67</v>
      </c>
      <c r="B668" s="107" t="s">
        <v>113</v>
      </c>
      <c r="C668" s="107" t="s">
        <v>196</v>
      </c>
      <c r="D668" s="107" t="s">
        <v>775</v>
      </c>
      <c r="E668" s="107" t="s">
        <v>68</v>
      </c>
      <c r="F668" s="108">
        <v>0</v>
      </c>
      <c r="G668" s="108">
        <f t="shared" si="127"/>
        <v>34</v>
      </c>
      <c r="H668" s="108">
        <f t="shared" si="127"/>
        <v>34</v>
      </c>
    </row>
    <row r="669" spans="1:8" s="31" customFormat="1" ht="20.25" customHeight="1" x14ac:dyDescent="0.25">
      <c r="A669" s="113" t="s">
        <v>192</v>
      </c>
      <c r="B669" s="107" t="s">
        <v>113</v>
      </c>
      <c r="C669" s="107" t="s">
        <v>196</v>
      </c>
      <c r="D669" s="107" t="s">
        <v>775</v>
      </c>
      <c r="E669" s="107" t="s">
        <v>193</v>
      </c>
      <c r="F669" s="108">
        <v>0</v>
      </c>
      <c r="G669" s="108">
        <v>34</v>
      </c>
      <c r="H669" s="108">
        <v>34</v>
      </c>
    </row>
    <row r="670" spans="1:8" s="31" customFormat="1" ht="54.75" customHeight="1" x14ac:dyDescent="0.25">
      <c r="A670" s="124" t="s">
        <v>784</v>
      </c>
      <c r="B670" s="107" t="s">
        <v>113</v>
      </c>
      <c r="C670" s="107" t="s">
        <v>196</v>
      </c>
      <c r="D670" s="107" t="s">
        <v>361</v>
      </c>
      <c r="E670" s="107" t="s">
        <v>58</v>
      </c>
      <c r="F670" s="108">
        <f>F671+F694+F698</f>
        <v>2802.9999999999995</v>
      </c>
      <c r="G670" s="108">
        <f>G671+G694+G698</f>
        <v>2701.3</v>
      </c>
      <c r="H670" s="108">
        <f>H671+H694+H698</f>
        <v>0</v>
      </c>
    </row>
    <row r="671" spans="1:8" s="31" customFormat="1" ht="64.5" customHeight="1" x14ac:dyDescent="0.25">
      <c r="A671" s="113" t="s">
        <v>362</v>
      </c>
      <c r="B671" s="107" t="s">
        <v>113</v>
      </c>
      <c r="C671" s="107" t="s">
        <v>196</v>
      </c>
      <c r="D671" s="107" t="s">
        <v>363</v>
      </c>
      <c r="E671" s="107" t="s">
        <v>58</v>
      </c>
      <c r="F671" s="108">
        <f>F672+F685+F688+F691+F679+F682</f>
        <v>2318.7999999999997</v>
      </c>
      <c r="G671" s="108">
        <f t="shared" ref="G671:H671" si="128">G672+G685+G688+G691+G679+G682</f>
        <v>2423</v>
      </c>
      <c r="H671" s="108">
        <f t="shared" si="128"/>
        <v>0</v>
      </c>
    </row>
    <row r="672" spans="1:8" s="31" customFormat="1" ht="30.75" customHeight="1" x14ac:dyDescent="0.25">
      <c r="A672" s="113" t="s">
        <v>190</v>
      </c>
      <c r="B672" s="107" t="s">
        <v>113</v>
      </c>
      <c r="C672" s="107" t="s">
        <v>196</v>
      </c>
      <c r="D672" s="107" t="s">
        <v>364</v>
      </c>
      <c r="E672" s="107" t="s">
        <v>58</v>
      </c>
      <c r="F672" s="108">
        <f>F673+F675+F677</f>
        <v>1875.3</v>
      </c>
      <c r="G672" s="108">
        <f>G673+G675</f>
        <v>2032.4</v>
      </c>
      <c r="H672" s="108">
        <f>H673+H675</f>
        <v>0</v>
      </c>
    </row>
    <row r="673" spans="1:8" s="31" customFormat="1" ht="69" customHeight="1" x14ac:dyDescent="0.25">
      <c r="A673" s="113" t="s">
        <v>67</v>
      </c>
      <c r="B673" s="107" t="s">
        <v>113</v>
      </c>
      <c r="C673" s="107" t="s">
        <v>196</v>
      </c>
      <c r="D673" s="107" t="s">
        <v>364</v>
      </c>
      <c r="E673" s="107" t="s">
        <v>68</v>
      </c>
      <c r="F673" s="108">
        <f>F674</f>
        <v>1865.3</v>
      </c>
      <c r="G673" s="108">
        <f>G674</f>
        <v>2032.4</v>
      </c>
      <c r="H673" s="108">
        <f>H674</f>
        <v>0</v>
      </c>
    </row>
    <row r="674" spans="1:8" s="31" customFormat="1" ht="21" customHeight="1" x14ac:dyDescent="0.25">
      <c r="A674" s="113" t="s">
        <v>192</v>
      </c>
      <c r="B674" s="107" t="s">
        <v>113</v>
      </c>
      <c r="C674" s="107" t="s">
        <v>196</v>
      </c>
      <c r="D674" s="107" t="s">
        <v>364</v>
      </c>
      <c r="E674" s="107" t="s">
        <v>193</v>
      </c>
      <c r="F674" s="108">
        <v>1865.3</v>
      </c>
      <c r="G674" s="108">
        <v>2032.4</v>
      </c>
      <c r="H674" s="108">
        <v>0</v>
      </c>
    </row>
    <row r="675" spans="1:8" s="31" customFormat="1" ht="29.25" hidden="1" customHeight="1" x14ac:dyDescent="0.25">
      <c r="A675" s="113" t="s">
        <v>77</v>
      </c>
      <c r="B675" s="107" t="s">
        <v>113</v>
      </c>
      <c r="C675" s="107" t="s">
        <v>196</v>
      </c>
      <c r="D675" s="107" t="s">
        <v>364</v>
      </c>
      <c r="E675" s="107" t="s">
        <v>78</v>
      </c>
      <c r="F675" s="108">
        <f>F676</f>
        <v>0</v>
      </c>
      <c r="G675" s="108">
        <f>G676</f>
        <v>0</v>
      </c>
      <c r="H675" s="108">
        <f>H676</f>
        <v>0</v>
      </c>
    </row>
    <row r="676" spans="1:8" s="31" customFormat="1" ht="27.75" hidden="1" customHeight="1" x14ac:dyDescent="0.25">
      <c r="A676" s="113" t="s">
        <v>79</v>
      </c>
      <c r="B676" s="107" t="s">
        <v>113</v>
      </c>
      <c r="C676" s="107" t="s">
        <v>196</v>
      </c>
      <c r="D676" s="107" t="s">
        <v>364</v>
      </c>
      <c r="E676" s="107" t="s">
        <v>80</v>
      </c>
      <c r="F676" s="108">
        <v>0</v>
      </c>
      <c r="G676" s="108">
        <v>0</v>
      </c>
      <c r="H676" s="108">
        <v>0</v>
      </c>
    </row>
    <row r="677" spans="1:8" s="31" customFormat="1" ht="27.75" customHeight="1" x14ac:dyDescent="0.25">
      <c r="A677" s="113" t="s">
        <v>77</v>
      </c>
      <c r="B677" s="107" t="s">
        <v>113</v>
      </c>
      <c r="C677" s="107" t="s">
        <v>196</v>
      </c>
      <c r="D677" s="107" t="s">
        <v>364</v>
      </c>
      <c r="E677" s="107" t="s">
        <v>78</v>
      </c>
      <c r="F677" s="108">
        <f>F678</f>
        <v>10</v>
      </c>
      <c r="G677" s="108">
        <v>0</v>
      </c>
      <c r="H677" s="108">
        <v>0</v>
      </c>
    </row>
    <row r="678" spans="1:8" s="31" customFormat="1" ht="27.75" customHeight="1" x14ac:dyDescent="0.25">
      <c r="A678" s="113" t="s">
        <v>79</v>
      </c>
      <c r="B678" s="107" t="s">
        <v>113</v>
      </c>
      <c r="C678" s="107" t="s">
        <v>196</v>
      </c>
      <c r="D678" s="107" t="s">
        <v>364</v>
      </c>
      <c r="E678" s="107" t="s">
        <v>80</v>
      </c>
      <c r="F678" s="108">
        <v>10</v>
      </c>
      <c r="G678" s="108">
        <v>0</v>
      </c>
      <c r="H678" s="108">
        <v>0</v>
      </c>
    </row>
    <row r="679" spans="1:8" s="31" customFormat="1" ht="56.25" customHeight="1" x14ac:dyDescent="0.25">
      <c r="A679" s="113" t="s">
        <v>726</v>
      </c>
      <c r="B679" s="107" t="s">
        <v>113</v>
      </c>
      <c r="C679" s="107" t="s">
        <v>196</v>
      </c>
      <c r="D679" s="107" t="s">
        <v>727</v>
      </c>
      <c r="E679" s="107" t="s">
        <v>58</v>
      </c>
      <c r="F679" s="108">
        <f>F680</f>
        <v>293</v>
      </c>
      <c r="G679" s="108">
        <f t="shared" ref="G679:H680" si="129">G680</f>
        <v>293</v>
      </c>
      <c r="H679" s="108">
        <f t="shared" si="129"/>
        <v>0</v>
      </c>
    </row>
    <row r="680" spans="1:8" s="31" customFormat="1" ht="73.5" customHeight="1" x14ac:dyDescent="0.25">
      <c r="A680" s="113" t="s">
        <v>67</v>
      </c>
      <c r="B680" s="107" t="s">
        <v>113</v>
      </c>
      <c r="C680" s="107" t="s">
        <v>196</v>
      </c>
      <c r="D680" s="107" t="s">
        <v>727</v>
      </c>
      <c r="E680" s="107" t="s">
        <v>68</v>
      </c>
      <c r="F680" s="108">
        <f>F681</f>
        <v>293</v>
      </c>
      <c r="G680" s="108">
        <f t="shared" si="129"/>
        <v>293</v>
      </c>
      <c r="H680" s="108">
        <f t="shared" si="129"/>
        <v>0</v>
      </c>
    </row>
    <row r="681" spans="1:8" s="31" customFormat="1" ht="21.75" customHeight="1" x14ac:dyDescent="0.25">
      <c r="A681" s="113" t="s">
        <v>192</v>
      </c>
      <c r="B681" s="107" t="s">
        <v>113</v>
      </c>
      <c r="C681" s="107" t="s">
        <v>196</v>
      </c>
      <c r="D681" s="107" t="s">
        <v>727</v>
      </c>
      <c r="E681" s="107" t="s">
        <v>193</v>
      </c>
      <c r="F681" s="108">
        <v>293</v>
      </c>
      <c r="G681" s="108">
        <v>293</v>
      </c>
      <c r="H681" s="108">
        <v>0</v>
      </c>
    </row>
    <row r="682" spans="1:8" s="31" customFormat="1" ht="57" customHeight="1" x14ac:dyDescent="0.25">
      <c r="A682" s="113" t="s">
        <v>685</v>
      </c>
      <c r="B682" s="107" t="s">
        <v>113</v>
      </c>
      <c r="C682" s="107" t="s">
        <v>196</v>
      </c>
      <c r="D682" s="107" t="s">
        <v>728</v>
      </c>
      <c r="E682" s="107" t="s">
        <v>58</v>
      </c>
      <c r="F682" s="108">
        <f>F683</f>
        <v>97.6</v>
      </c>
      <c r="G682" s="108">
        <f t="shared" ref="G682:H683" si="130">G683</f>
        <v>97.6</v>
      </c>
      <c r="H682" s="108">
        <f t="shared" si="130"/>
        <v>0</v>
      </c>
    </row>
    <row r="683" spans="1:8" s="31" customFormat="1" ht="66.75" customHeight="1" x14ac:dyDescent="0.25">
      <c r="A683" s="113" t="s">
        <v>67</v>
      </c>
      <c r="B683" s="107" t="s">
        <v>113</v>
      </c>
      <c r="C683" s="107" t="s">
        <v>196</v>
      </c>
      <c r="D683" s="107" t="s">
        <v>728</v>
      </c>
      <c r="E683" s="107" t="s">
        <v>68</v>
      </c>
      <c r="F683" s="108">
        <f>F684</f>
        <v>97.6</v>
      </c>
      <c r="G683" s="108">
        <f t="shared" si="130"/>
        <v>97.6</v>
      </c>
      <c r="H683" s="108">
        <f t="shared" si="130"/>
        <v>0</v>
      </c>
    </row>
    <row r="684" spans="1:8" s="31" customFormat="1" ht="21.75" customHeight="1" x14ac:dyDescent="0.25">
      <c r="A684" s="113" t="s">
        <v>192</v>
      </c>
      <c r="B684" s="107" t="s">
        <v>113</v>
      </c>
      <c r="C684" s="107" t="s">
        <v>196</v>
      </c>
      <c r="D684" s="107" t="s">
        <v>728</v>
      </c>
      <c r="E684" s="107" t="s">
        <v>193</v>
      </c>
      <c r="F684" s="108">
        <v>97.6</v>
      </c>
      <c r="G684" s="108">
        <v>97.6</v>
      </c>
      <c r="H684" s="108">
        <v>0</v>
      </c>
    </row>
    <row r="685" spans="1:8" s="31" customFormat="1" ht="45" customHeight="1" x14ac:dyDescent="0.25">
      <c r="A685" s="113" t="s">
        <v>647</v>
      </c>
      <c r="B685" s="107" t="s">
        <v>113</v>
      </c>
      <c r="C685" s="107" t="s">
        <v>196</v>
      </c>
      <c r="D685" s="107" t="s">
        <v>681</v>
      </c>
      <c r="E685" s="107" t="s">
        <v>58</v>
      </c>
      <c r="F685" s="108">
        <f t="shared" ref="F685:H686" si="131">F686</f>
        <v>2.6</v>
      </c>
      <c r="G685" s="108">
        <f t="shared" si="131"/>
        <v>0</v>
      </c>
      <c r="H685" s="108">
        <f t="shared" si="131"/>
        <v>0</v>
      </c>
    </row>
    <row r="686" spans="1:8" s="31" customFormat="1" ht="65.25" customHeight="1" x14ac:dyDescent="0.25">
      <c r="A686" s="113" t="s">
        <v>67</v>
      </c>
      <c r="B686" s="107" t="s">
        <v>113</v>
      </c>
      <c r="C686" s="107" t="s">
        <v>196</v>
      </c>
      <c r="D686" s="107" t="s">
        <v>681</v>
      </c>
      <c r="E686" s="107" t="s">
        <v>68</v>
      </c>
      <c r="F686" s="108">
        <f t="shared" si="131"/>
        <v>2.6</v>
      </c>
      <c r="G686" s="108">
        <f t="shared" si="131"/>
        <v>0</v>
      </c>
      <c r="H686" s="108">
        <f t="shared" si="131"/>
        <v>0</v>
      </c>
    </row>
    <row r="687" spans="1:8" s="31" customFormat="1" ht="27.75" customHeight="1" x14ac:dyDescent="0.25">
      <c r="A687" s="113" t="s">
        <v>192</v>
      </c>
      <c r="B687" s="107" t="s">
        <v>113</v>
      </c>
      <c r="C687" s="107" t="s">
        <v>196</v>
      </c>
      <c r="D687" s="107" t="s">
        <v>681</v>
      </c>
      <c r="E687" s="107" t="s">
        <v>193</v>
      </c>
      <c r="F687" s="108">
        <v>2.6</v>
      </c>
      <c r="G687" s="108">
        <v>0</v>
      </c>
      <c r="H687" s="108">
        <v>0</v>
      </c>
    </row>
    <row r="688" spans="1:8" s="31" customFormat="1" ht="27.75" customHeight="1" x14ac:dyDescent="0.25">
      <c r="A688" s="113" t="s">
        <v>644</v>
      </c>
      <c r="B688" s="107" t="s">
        <v>113</v>
      </c>
      <c r="C688" s="107" t="s">
        <v>196</v>
      </c>
      <c r="D688" s="107" t="s">
        <v>682</v>
      </c>
      <c r="E688" s="107" t="s">
        <v>58</v>
      </c>
      <c r="F688" s="108">
        <f>F689</f>
        <v>50.3</v>
      </c>
      <c r="G688" s="108">
        <f t="shared" ref="G688:H689" si="132">G689</f>
        <v>0</v>
      </c>
      <c r="H688" s="108">
        <f t="shared" si="132"/>
        <v>0</v>
      </c>
    </row>
    <row r="689" spans="1:8" s="31" customFormat="1" ht="71.25" customHeight="1" x14ac:dyDescent="0.25">
      <c r="A689" s="113" t="s">
        <v>67</v>
      </c>
      <c r="B689" s="107" t="s">
        <v>113</v>
      </c>
      <c r="C689" s="107" t="s">
        <v>196</v>
      </c>
      <c r="D689" s="107" t="s">
        <v>682</v>
      </c>
      <c r="E689" s="107" t="s">
        <v>68</v>
      </c>
      <c r="F689" s="108">
        <f>F690</f>
        <v>50.3</v>
      </c>
      <c r="G689" s="108">
        <f t="shared" si="132"/>
        <v>0</v>
      </c>
      <c r="H689" s="108">
        <f t="shared" si="132"/>
        <v>0</v>
      </c>
    </row>
    <row r="690" spans="1:8" s="31" customFormat="1" ht="21.75" customHeight="1" x14ac:dyDescent="0.25">
      <c r="A690" s="113" t="s">
        <v>192</v>
      </c>
      <c r="B690" s="107" t="s">
        <v>113</v>
      </c>
      <c r="C690" s="107" t="s">
        <v>196</v>
      </c>
      <c r="D690" s="107" t="s">
        <v>682</v>
      </c>
      <c r="E690" s="107" t="s">
        <v>193</v>
      </c>
      <c r="F690" s="108">
        <v>50.3</v>
      </c>
      <c r="G690" s="108">
        <v>0</v>
      </c>
      <c r="H690" s="108">
        <v>0</v>
      </c>
    </row>
    <row r="691" spans="1:8" s="31" customFormat="1" ht="43.5" hidden="1" customHeight="1" x14ac:dyDescent="0.25">
      <c r="A691" s="113" t="s">
        <v>642</v>
      </c>
      <c r="B691" s="107" t="s">
        <v>113</v>
      </c>
      <c r="C691" s="107" t="s">
        <v>196</v>
      </c>
      <c r="D691" s="107" t="s">
        <v>683</v>
      </c>
      <c r="E691" s="107" t="s">
        <v>58</v>
      </c>
      <c r="F691" s="108">
        <f>F692</f>
        <v>0</v>
      </c>
      <c r="G691" s="108">
        <v>0</v>
      </c>
      <c r="H691" s="108">
        <v>0</v>
      </c>
    </row>
    <row r="692" spans="1:8" s="31" customFormat="1" ht="27.75" hidden="1" customHeight="1" x14ac:dyDescent="0.25">
      <c r="A692" s="113" t="s">
        <v>77</v>
      </c>
      <c r="B692" s="107" t="s">
        <v>113</v>
      </c>
      <c r="C692" s="107" t="s">
        <v>196</v>
      </c>
      <c r="D692" s="107" t="s">
        <v>683</v>
      </c>
      <c r="E692" s="107" t="s">
        <v>78</v>
      </c>
      <c r="F692" s="108">
        <f>F693</f>
        <v>0</v>
      </c>
      <c r="G692" s="108">
        <v>0</v>
      </c>
      <c r="H692" s="108">
        <v>0</v>
      </c>
    </row>
    <row r="693" spans="1:8" s="31" customFormat="1" ht="27.75" hidden="1" customHeight="1" x14ac:dyDescent="0.25">
      <c r="A693" s="113" t="s">
        <v>79</v>
      </c>
      <c r="B693" s="107" t="s">
        <v>113</v>
      </c>
      <c r="C693" s="107" t="s">
        <v>196</v>
      </c>
      <c r="D693" s="107" t="s">
        <v>683</v>
      </c>
      <c r="E693" s="107" t="s">
        <v>80</v>
      </c>
      <c r="F693" s="108"/>
      <c r="G693" s="108"/>
      <c r="H693" s="108"/>
    </row>
    <row r="694" spans="1:8" s="31" customFormat="1" ht="48" customHeight="1" x14ac:dyDescent="0.25">
      <c r="A694" s="113" t="s">
        <v>365</v>
      </c>
      <c r="B694" s="107" t="s">
        <v>113</v>
      </c>
      <c r="C694" s="107" t="s">
        <v>196</v>
      </c>
      <c r="D694" s="107" t="s">
        <v>366</v>
      </c>
      <c r="E694" s="107" t="s">
        <v>58</v>
      </c>
      <c r="F694" s="108">
        <f t="shared" ref="F694:H696" si="133">F695</f>
        <v>51.5</v>
      </c>
      <c r="G694" s="108">
        <f t="shared" si="133"/>
        <v>0</v>
      </c>
      <c r="H694" s="108">
        <f t="shared" si="133"/>
        <v>0</v>
      </c>
    </row>
    <row r="695" spans="1:8" s="31" customFormat="1" ht="27.75" customHeight="1" x14ac:dyDescent="0.25">
      <c r="A695" s="113" t="s">
        <v>190</v>
      </c>
      <c r="B695" s="107" t="s">
        <v>113</v>
      </c>
      <c r="C695" s="107" t="s">
        <v>196</v>
      </c>
      <c r="D695" s="107" t="s">
        <v>367</v>
      </c>
      <c r="E695" s="107" t="s">
        <v>58</v>
      </c>
      <c r="F695" s="108">
        <f t="shared" si="133"/>
        <v>51.5</v>
      </c>
      <c r="G695" s="108">
        <f t="shared" si="133"/>
        <v>0</v>
      </c>
      <c r="H695" s="108">
        <f t="shared" si="133"/>
        <v>0</v>
      </c>
    </row>
    <row r="696" spans="1:8" s="31" customFormat="1" ht="27.75" customHeight="1" x14ac:dyDescent="0.25">
      <c r="A696" s="113" t="s">
        <v>77</v>
      </c>
      <c r="B696" s="107" t="s">
        <v>113</v>
      </c>
      <c r="C696" s="107" t="s">
        <v>196</v>
      </c>
      <c r="D696" s="107" t="s">
        <v>367</v>
      </c>
      <c r="E696" s="107" t="s">
        <v>78</v>
      </c>
      <c r="F696" s="108">
        <f t="shared" si="133"/>
        <v>51.5</v>
      </c>
      <c r="G696" s="108">
        <f t="shared" si="133"/>
        <v>0</v>
      </c>
      <c r="H696" s="108">
        <f t="shared" si="133"/>
        <v>0</v>
      </c>
    </row>
    <row r="697" spans="1:8" s="31" customFormat="1" ht="27.75" customHeight="1" x14ac:dyDescent="0.25">
      <c r="A697" s="113" t="s">
        <v>79</v>
      </c>
      <c r="B697" s="107" t="s">
        <v>113</v>
      </c>
      <c r="C697" s="107" t="s">
        <v>196</v>
      </c>
      <c r="D697" s="107" t="s">
        <v>367</v>
      </c>
      <c r="E697" s="107" t="s">
        <v>80</v>
      </c>
      <c r="F697" s="108">
        <v>51.5</v>
      </c>
      <c r="G697" s="108">
        <v>0</v>
      </c>
      <c r="H697" s="108">
        <v>0</v>
      </c>
    </row>
    <row r="698" spans="1:8" s="31" customFormat="1" ht="27.75" customHeight="1" x14ac:dyDescent="0.25">
      <c r="A698" s="113" t="s">
        <v>368</v>
      </c>
      <c r="B698" s="107" t="s">
        <v>113</v>
      </c>
      <c r="C698" s="107" t="s">
        <v>196</v>
      </c>
      <c r="D698" s="107" t="s">
        <v>369</v>
      </c>
      <c r="E698" s="107" t="s">
        <v>58</v>
      </c>
      <c r="F698" s="108">
        <f>F699+F702</f>
        <v>432.7</v>
      </c>
      <c r="G698" s="108">
        <f>G699+G702</f>
        <v>278.3</v>
      </c>
      <c r="H698" s="108">
        <f>H699+H702</f>
        <v>0</v>
      </c>
    </row>
    <row r="699" spans="1:8" s="31" customFormat="1" ht="27.75" customHeight="1" x14ac:dyDescent="0.25">
      <c r="A699" s="113" t="s">
        <v>190</v>
      </c>
      <c r="B699" s="107" t="s">
        <v>113</v>
      </c>
      <c r="C699" s="107" t="s">
        <v>196</v>
      </c>
      <c r="D699" s="107" t="s">
        <v>370</v>
      </c>
      <c r="E699" s="107" t="s">
        <v>58</v>
      </c>
      <c r="F699" s="108">
        <f t="shared" ref="F699:H700" si="134">F700</f>
        <v>392.7</v>
      </c>
      <c r="G699" s="108">
        <f t="shared" si="134"/>
        <v>231.7</v>
      </c>
      <c r="H699" s="108">
        <f t="shared" si="134"/>
        <v>0</v>
      </c>
    </row>
    <row r="700" spans="1:8" s="31" customFormat="1" ht="27.75" customHeight="1" x14ac:dyDescent="0.25">
      <c r="A700" s="113" t="s">
        <v>77</v>
      </c>
      <c r="B700" s="107" t="s">
        <v>113</v>
      </c>
      <c r="C700" s="107" t="s">
        <v>196</v>
      </c>
      <c r="D700" s="107" t="s">
        <v>370</v>
      </c>
      <c r="E700" s="107" t="s">
        <v>78</v>
      </c>
      <c r="F700" s="108">
        <f t="shared" si="134"/>
        <v>392.7</v>
      </c>
      <c r="G700" s="108">
        <f t="shared" si="134"/>
        <v>231.7</v>
      </c>
      <c r="H700" s="108">
        <f t="shared" si="134"/>
        <v>0</v>
      </c>
    </row>
    <row r="701" spans="1:8" s="31" customFormat="1" ht="27.75" customHeight="1" x14ac:dyDescent="0.25">
      <c r="A701" s="113" t="s">
        <v>79</v>
      </c>
      <c r="B701" s="107" t="s">
        <v>113</v>
      </c>
      <c r="C701" s="107" t="s">
        <v>196</v>
      </c>
      <c r="D701" s="107" t="s">
        <v>370</v>
      </c>
      <c r="E701" s="107" t="s">
        <v>80</v>
      </c>
      <c r="F701" s="108">
        <v>392.7</v>
      </c>
      <c r="G701" s="108">
        <v>231.7</v>
      </c>
      <c r="H701" s="108">
        <v>0</v>
      </c>
    </row>
    <row r="702" spans="1:8" s="31" customFormat="1" ht="61.5" customHeight="1" x14ac:dyDescent="0.25">
      <c r="A702" s="113" t="s">
        <v>188</v>
      </c>
      <c r="B702" s="107" t="s">
        <v>113</v>
      </c>
      <c r="C702" s="107" t="s">
        <v>196</v>
      </c>
      <c r="D702" s="107" t="s">
        <v>371</v>
      </c>
      <c r="E702" s="107" t="s">
        <v>58</v>
      </c>
      <c r="F702" s="108">
        <f t="shared" ref="F702:H703" si="135">F703</f>
        <v>40</v>
      </c>
      <c r="G702" s="108">
        <f t="shared" si="135"/>
        <v>46.6</v>
      </c>
      <c r="H702" s="108">
        <f t="shared" si="135"/>
        <v>0</v>
      </c>
    </row>
    <row r="703" spans="1:8" s="31" customFormat="1" ht="18" customHeight="1" x14ac:dyDescent="0.25">
      <c r="A703" s="113" t="s">
        <v>81</v>
      </c>
      <c r="B703" s="107" t="s">
        <v>113</v>
      </c>
      <c r="C703" s="107" t="s">
        <v>196</v>
      </c>
      <c r="D703" s="107" t="s">
        <v>371</v>
      </c>
      <c r="E703" s="107" t="s">
        <v>82</v>
      </c>
      <c r="F703" s="108">
        <f t="shared" si="135"/>
        <v>40</v>
      </c>
      <c r="G703" s="108">
        <f t="shared" si="135"/>
        <v>46.6</v>
      </c>
      <c r="H703" s="108">
        <f t="shared" si="135"/>
        <v>0</v>
      </c>
    </row>
    <row r="704" spans="1:8" s="31" customFormat="1" ht="18.75" customHeight="1" x14ac:dyDescent="0.25">
      <c r="A704" s="113" t="s">
        <v>83</v>
      </c>
      <c r="B704" s="107" t="s">
        <v>113</v>
      </c>
      <c r="C704" s="107" t="s">
        <v>196</v>
      </c>
      <c r="D704" s="107" t="s">
        <v>371</v>
      </c>
      <c r="E704" s="107" t="s">
        <v>84</v>
      </c>
      <c r="F704" s="108">
        <v>40</v>
      </c>
      <c r="G704" s="108">
        <v>46.6</v>
      </c>
      <c r="H704" s="108">
        <v>0</v>
      </c>
    </row>
    <row r="705" spans="1:8" s="31" customFormat="1" ht="51.75" customHeight="1" x14ac:dyDescent="0.25">
      <c r="A705" s="124" t="s">
        <v>785</v>
      </c>
      <c r="B705" s="107" t="s">
        <v>113</v>
      </c>
      <c r="C705" s="107" t="s">
        <v>196</v>
      </c>
      <c r="D705" s="107" t="s">
        <v>783</v>
      </c>
      <c r="E705" s="107" t="s">
        <v>58</v>
      </c>
      <c r="F705" s="108">
        <v>0</v>
      </c>
      <c r="G705" s="108">
        <v>0</v>
      </c>
      <c r="H705" s="108">
        <f>H706+H711+H714+H717</f>
        <v>2600.6</v>
      </c>
    </row>
    <row r="706" spans="1:8" s="31" customFormat="1" ht="26.25" customHeight="1" x14ac:dyDescent="0.25">
      <c r="A706" s="113" t="s">
        <v>190</v>
      </c>
      <c r="B706" s="107" t="s">
        <v>113</v>
      </c>
      <c r="C706" s="107" t="s">
        <v>196</v>
      </c>
      <c r="D706" s="107" t="s">
        <v>786</v>
      </c>
      <c r="E706" s="107" t="s">
        <v>58</v>
      </c>
      <c r="F706" s="108">
        <v>0</v>
      </c>
      <c r="G706" s="108">
        <v>0</v>
      </c>
      <c r="H706" s="108">
        <f>H707+H709</f>
        <v>2163.4</v>
      </c>
    </row>
    <row r="707" spans="1:8" s="31" customFormat="1" ht="67.5" customHeight="1" x14ac:dyDescent="0.25">
      <c r="A707" s="113" t="s">
        <v>67</v>
      </c>
      <c r="B707" s="107" t="s">
        <v>113</v>
      </c>
      <c r="C707" s="107" t="s">
        <v>196</v>
      </c>
      <c r="D707" s="107" t="s">
        <v>786</v>
      </c>
      <c r="E707" s="107" t="s">
        <v>68</v>
      </c>
      <c r="F707" s="108">
        <v>0</v>
      </c>
      <c r="G707" s="108">
        <v>0</v>
      </c>
      <c r="H707" s="108">
        <f>H708</f>
        <v>2032.4</v>
      </c>
    </row>
    <row r="708" spans="1:8" s="31" customFormat="1" ht="18.75" customHeight="1" x14ac:dyDescent="0.25">
      <c r="A708" s="113" t="s">
        <v>192</v>
      </c>
      <c r="B708" s="107" t="s">
        <v>113</v>
      </c>
      <c r="C708" s="107" t="s">
        <v>196</v>
      </c>
      <c r="D708" s="107" t="s">
        <v>786</v>
      </c>
      <c r="E708" s="107" t="s">
        <v>193</v>
      </c>
      <c r="F708" s="108">
        <v>0</v>
      </c>
      <c r="G708" s="108">
        <v>0</v>
      </c>
      <c r="H708" s="108">
        <v>2032.4</v>
      </c>
    </row>
    <row r="709" spans="1:8" s="31" customFormat="1" ht="27.75" customHeight="1" x14ac:dyDescent="0.25">
      <c r="A709" s="113" t="s">
        <v>77</v>
      </c>
      <c r="B709" s="107" t="s">
        <v>113</v>
      </c>
      <c r="C709" s="107" t="s">
        <v>196</v>
      </c>
      <c r="D709" s="107" t="s">
        <v>786</v>
      </c>
      <c r="E709" s="107" t="s">
        <v>78</v>
      </c>
      <c r="F709" s="108">
        <v>0</v>
      </c>
      <c r="G709" s="108">
        <v>0</v>
      </c>
      <c r="H709" s="108">
        <f>H710</f>
        <v>131</v>
      </c>
    </row>
    <row r="710" spans="1:8" s="31" customFormat="1" ht="30" customHeight="1" x14ac:dyDescent="0.25">
      <c r="A710" s="113" t="s">
        <v>79</v>
      </c>
      <c r="B710" s="107" t="s">
        <v>113</v>
      </c>
      <c r="C710" s="107" t="s">
        <v>196</v>
      </c>
      <c r="D710" s="107" t="s">
        <v>786</v>
      </c>
      <c r="E710" s="107" t="s">
        <v>80</v>
      </c>
      <c r="F710" s="108">
        <v>0</v>
      </c>
      <c r="G710" s="108">
        <v>0</v>
      </c>
      <c r="H710" s="108">
        <v>131</v>
      </c>
    </row>
    <row r="711" spans="1:8" s="31" customFormat="1" ht="60" customHeight="1" x14ac:dyDescent="0.25">
      <c r="A711" s="113" t="s">
        <v>188</v>
      </c>
      <c r="B711" s="107" t="s">
        <v>113</v>
      </c>
      <c r="C711" s="107" t="s">
        <v>196</v>
      </c>
      <c r="D711" s="107" t="s">
        <v>803</v>
      </c>
      <c r="E711" s="107" t="s">
        <v>58</v>
      </c>
      <c r="F711" s="108">
        <v>0</v>
      </c>
      <c r="G711" s="108">
        <v>0</v>
      </c>
      <c r="H711" s="108">
        <f>H712</f>
        <v>46.6</v>
      </c>
    </row>
    <row r="712" spans="1:8" s="31" customFormat="1" ht="18.75" customHeight="1" x14ac:dyDescent="0.25">
      <c r="A712" s="113" t="s">
        <v>81</v>
      </c>
      <c r="B712" s="107" t="s">
        <v>113</v>
      </c>
      <c r="C712" s="107" t="s">
        <v>196</v>
      </c>
      <c r="D712" s="107" t="s">
        <v>803</v>
      </c>
      <c r="E712" s="107" t="s">
        <v>82</v>
      </c>
      <c r="F712" s="108">
        <v>0</v>
      </c>
      <c r="G712" s="108">
        <v>0</v>
      </c>
      <c r="H712" s="108">
        <f>H713</f>
        <v>46.6</v>
      </c>
    </row>
    <row r="713" spans="1:8" s="31" customFormat="1" ht="18.75" customHeight="1" x14ac:dyDescent="0.25">
      <c r="A713" s="113" t="s">
        <v>83</v>
      </c>
      <c r="B713" s="107" t="s">
        <v>113</v>
      </c>
      <c r="C713" s="107" t="s">
        <v>196</v>
      </c>
      <c r="D713" s="107" t="s">
        <v>803</v>
      </c>
      <c r="E713" s="107" t="s">
        <v>84</v>
      </c>
      <c r="F713" s="108">
        <v>0</v>
      </c>
      <c r="G713" s="108">
        <v>0</v>
      </c>
      <c r="H713" s="108">
        <v>46.6</v>
      </c>
    </row>
    <row r="714" spans="1:8" s="31" customFormat="1" ht="58.5" customHeight="1" x14ac:dyDescent="0.25">
      <c r="A714" s="113" t="s">
        <v>726</v>
      </c>
      <c r="B714" s="107" t="s">
        <v>113</v>
      </c>
      <c r="C714" s="107" t="s">
        <v>196</v>
      </c>
      <c r="D714" s="107" t="s">
        <v>787</v>
      </c>
      <c r="E714" s="107" t="s">
        <v>58</v>
      </c>
      <c r="F714" s="108">
        <v>0</v>
      </c>
      <c r="G714" s="108">
        <v>0</v>
      </c>
      <c r="H714" s="108">
        <f>H715</f>
        <v>293</v>
      </c>
    </row>
    <row r="715" spans="1:8" s="31" customFormat="1" ht="70.5" customHeight="1" x14ac:dyDescent="0.25">
      <c r="A715" s="113" t="s">
        <v>67</v>
      </c>
      <c r="B715" s="107" t="s">
        <v>113</v>
      </c>
      <c r="C715" s="107" t="s">
        <v>196</v>
      </c>
      <c r="D715" s="107" t="s">
        <v>787</v>
      </c>
      <c r="E715" s="107" t="s">
        <v>68</v>
      </c>
      <c r="F715" s="108">
        <v>0</v>
      </c>
      <c r="G715" s="108">
        <v>0</v>
      </c>
      <c r="H715" s="108">
        <f>H716</f>
        <v>293</v>
      </c>
    </row>
    <row r="716" spans="1:8" s="31" customFormat="1" ht="18.75" customHeight="1" x14ac:dyDescent="0.25">
      <c r="A716" s="113" t="s">
        <v>192</v>
      </c>
      <c r="B716" s="107" t="s">
        <v>113</v>
      </c>
      <c r="C716" s="107" t="s">
        <v>196</v>
      </c>
      <c r="D716" s="107" t="s">
        <v>787</v>
      </c>
      <c r="E716" s="107" t="s">
        <v>193</v>
      </c>
      <c r="F716" s="108">
        <v>0</v>
      </c>
      <c r="G716" s="108">
        <v>0</v>
      </c>
      <c r="H716" s="108">
        <v>293</v>
      </c>
    </row>
    <row r="717" spans="1:8" s="31" customFormat="1" ht="60" customHeight="1" x14ac:dyDescent="0.25">
      <c r="A717" s="113" t="s">
        <v>685</v>
      </c>
      <c r="B717" s="107" t="s">
        <v>113</v>
      </c>
      <c r="C717" s="107" t="s">
        <v>196</v>
      </c>
      <c r="D717" s="107" t="s">
        <v>804</v>
      </c>
      <c r="E717" s="107" t="s">
        <v>58</v>
      </c>
      <c r="F717" s="108">
        <v>0</v>
      </c>
      <c r="G717" s="108">
        <v>0</v>
      </c>
      <c r="H717" s="108">
        <f>H718</f>
        <v>97.6</v>
      </c>
    </row>
    <row r="718" spans="1:8" s="31" customFormat="1" ht="67.5" customHeight="1" x14ac:dyDescent="0.25">
      <c r="A718" s="113" t="s">
        <v>67</v>
      </c>
      <c r="B718" s="107" t="s">
        <v>113</v>
      </c>
      <c r="C718" s="107" t="s">
        <v>196</v>
      </c>
      <c r="D718" s="107" t="s">
        <v>804</v>
      </c>
      <c r="E718" s="107" t="s">
        <v>68</v>
      </c>
      <c r="F718" s="108">
        <v>0</v>
      </c>
      <c r="G718" s="108">
        <v>0</v>
      </c>
      <c r="H718" s="108">
        <f>H719</f>
        <v>97.6</v>
      </c>
    </row>
    <row r="719" spans="1:8" s="31" customFormat="1" ht="18.75" customHeight="1" x14ac:dyDescent="0.25">
      <c r="A719" s="113" t="s">
        <v>192</v>
      </c>
      <c r="B719" s="107" t="s">
        <v>113</v>
      </c>
      <c r="C719" s="107" t="s">
        <v>196</v>
      </c>
      <c r="D719" s="107" t="s">
        <v>804</v>
      </c>
      <c r="E719" s="107" t="s">
        <v>193</v>
      </c>
      <c r="F719" s="108">
        <v>0</v>
      </c>
      <c r="G719" s="108">
        <v>0</v>
      </c>
      <c r="H719" s="108">
        <v>97.6</v>
      </c>
    </row>
    <row r="720" spans="1:8" s="31" customFormat="1" ht="31.5" customHeight="1" x14ac:dyDescent="0.25">
      <c r="A720" s="113" t="s">
        <v>385</v>
      </c>
      <c r="B720" s="107" t="s">
        <v>113</v>
      </c>
      <c r="C720" s="107" t="s">
        <v>101</v>
      </c>
      <c r="D720" s="107" t="s">
        <v>57</v>
      </c>
      <c r="E720" s="107" t="s">
        <v>58</v>
      </c>
      <c r="F720" s="108">
        <f t="shared" ref="F720:H724" si="136">F721</f>
        <v>256</v>
      </c>
      <c r="G720" s="108">
        <f t="shared" si="136"/>
        <v>187</v>
      </c>
      <c r="H720" s="108">
        <f>H721+H726</f>
        <v>50</v>
      </c>
    </row>
    <row r="721" spans="1:8" s="31" customFormat="1" ht="44.25" customHeight="1" x14ac:dyDescent="0.25">
      <c r="A721" s="113" t="s">
        <v>788</v>
      </c>
      <c r="B721" s="107" t="s">
        <v>113</v>
      </c>
      <c r="C721" s="107" t="s">
        <v>101</v>
      </c>
      <c r="D721" s="107" t="s">
        <v>136</v>
      </c>
      <c r="E721" s="107" t="s">
        <v>58</v>
      </c>
      <c r="F721" s="108">
        <f t="shared" si="136"/>
        <v>256</v>
      </c>
      <c r="G721" s="108">
        <f t="shared" si="136"/>
        <v>187</v>
      </c>
      <c r="H721" s="108">
        <f t="shared" si="136"/>
        <v>0</v>
      </c>
    </row>
    <row r="722" spans="1:8" s="31" customFormat="1" ht="106.5" customHeight="1" x14ac:dyDescent="0.25">
      <c r="A722" s="113" t="s">
        <v>386</v>
      </c>
      <c r="B722" s="107" t="s">
        <v>113</v>
      </c>
      <c r="C722" s="107" t="s">
        <v>101</v>
      </c>
      <c r="D722" s="107" t="s">
        <v>141</v>
      </c>
      <c r="E722" s="107" t="s">
        <v>58</v>
      </c>
      <c r="F722" s="108">
        <f t="shared" si="136"/>
        <v>256</v>
      </c>
      <c r="G722" s="108">
        <f t="shared" si="136"/>
        <v>187</v>
      </c>
      <c r="H722" s="108">
        <f t="shared" si="136"/>
        <v>0</v>
      </c>
    </row>
    <row r="723" spans="1:8" s="31" customFormat="1" ht="14.25" customHeight="1" x14ac:dyDescent="0.25">
      <c r="A723" s="113" t="s">
        <v>134</v>
      </c>
      <c r="B723" s="107" t="s">
        <v>113</v>
      </c>
      <c r="C723" s="107" t="s">
        <v>101</v>
      </c>
      <c r="D723" s="107" t="s">
        <v>142</v>
      </c>
      <c r="E723" s="107" t="s">
        <v>58</v>
      </c>
      <c r="F723" s="108">
        <f t="shared" si="136"/>
        <v>256</v>
      </c>
      <c r="G723" s="108">
        <f t="shared" si="136"/>
        <v>187</v>
      </c>
      <c r="H723" s="108">
        <f t="shared" si="136"/>
        <v>0</v>
      </c>
    </row>
    <row r="724" spans="1:8" s="31" customFormat="1" ht="28.5" customHeight="1" x14ac:dyDescent="0.25">
      <c r="A724" s="113" t="s">
        <v>77</v>
      </c>
      <c r="B724" s="107" t="s">
        <v>113</v>
      </c>
      <c r="C724" s="107" t="s">
        <v>101</v>
      </c>
      <c r="D724" s="107" t="s">
        <v>142</v>
      </c>
      <c r="E724" s="107" t="s">
        <v>78</v>
      </c>
      <c r="F724" s="108">
        <f t="shared" si="136"/>
        <v>256</v>
      </c>
      <c r="G724" s="108">
        <f t="shared" si="136"/>
        <v>187</v>
      </c>
      <c r="H724" s="108">
        <f t="shared" si="136"/>
        <v>0</v>
      </c>
    </row>
    <row r="725" spans="1:8" s="31" customFormat="1" ht="29.25" customHeight="1" x14ac:dyDescent="0.25">
      <c r="A725" s="113" t="s">
        <v>79</v>
      </c>
      <c r="B725" s="107" t="s">
        <v>113</v>
      </c>
      <c r="C725" s="107" t="s">
        <v>101</v>
      </c>
      <c r="D725" s="107" t="s">
        <v>142</v>
      </c>
      <c r="E725" s="107" t="s">
        <v>80</v>
      </c>
      <c r="F725" s="108">
        <f>187+69</f>
        <v>256</v>
      </c>
      <c r="G725" s="108">
        <v>187</v>
      </c>
      <c r="H725" s="108">
        <v>0</v>
      </c>
    </row>
    <row r="726" spans="1:8" s="31" customFormat="1" ht="45" customHeight="1" x14ac:dyDescent="0.25">
      <c r="A726" s="113" t="s">
        <v>744</v>
      </c>
      <c r="B726" s="107" t="s">
        <v>113</v>
      </c>
      <c r="C726" s="107" t="s">
        <v>101</v>
      </c>
      <c r="D726" s="107" t="s">
        <v>742</v>
      </c>
      <c r="E726" s="107" t="s">
        <v>58</v>
      </c>
      <c r="F726" s="108">
        <v>0</v>
      </c>
      <c r="G726" s="108">
        <v>0</v>
      </c>
      <c r="H726" s="108">
        <f>H727</f>
        <v>50</v>
      </c>
    </row>
    <row r="727" spans="1:8" s="31" customFormat="1" ht="19.5" customHeight="1" x14ac:dyDescent="0.25">
      <c r="A727" s="113" t="s">
        <v>134</v>
      </c>
      <c r="B727" s="107" t="s">
        <v>113</v>
      </c>
      <c r="C727" s="107" t="s">
        <v>101</v>
      </c>
      <c r="D727" s="107" t="s">
        <v>743</v>
      </c>
      <c r="E727" s="107" t="s">
        <v>58</v>
      </c>
      <c r="F727" s="108">
        <v>0</v>
      </c>
      <c r="G727" s="108">
        <v>0</v>
      </c>
      <c r="H727" s="108">
        <f>H728</f>
        <v>50</v>
      </c>
    </row>
    <row r="728" spans="1:8" s="31" customFormat="1" ht="29.25" customHeight="1" x14ac:dyDescent="0.25">
      <c r="A728" s="113" t="s">
        <v>77</v>
      </c>
      <c r="B728" s="107" t="s">
        <v>113</v>
      </c>
      <c r="C728" s="107" t="s">
        <v>101</v>
      </c>
      <c r="D728" s="107" t="s">
        <v>743</v>
      </c>
      <c r="E728" s="107" t="s">
        <v>78</v>
      </c>
      <c r="F728" s="108">
        <v>0</v>
      </c>
      <c r="G728" s="108">
        <v>0</v>
      </c>
      <c r="H728" s="108">
        <f>H729</f>
        <v>50</v>
      </c>
    </row>
    <row r="729" spans="1:8" s="31" customFormat="1" ht="29.25" customHeight="1" x14ac:dyDescent="0.25">
      <c r="A729" s="113" t="s">
        <v>79</v>
      </c>
      <c r="B729" s="107" t="s">
        <v>113</v>
      </c>
      <c r="C729" s="107" t="s">
        <v>101</v>
      </c>
      <c r="D729" s="107" t="s">
        <v>743</v>
      </c>
      <c r="E729" s="107" t="s">
        <v>80</v>
      </c>
      <c r="F729" s="108">
        <v>0</v>
      </c>
      <c r="G729" s="108">
        <v>0</v>
      </c>
      <c r="H729" s="108">
        <v>50</v>
      </c>
    </row>
    <row r="730" spans="1:8" s="31" customFormat="1" ht="18.75" customHeight="1" x14ac:dyDescent="0.25">
      <c r="A730" s="113" t="s">
        <v>387</v>
      </c>
      <c r="B730" s="107" t="s">
        <v>113</v>
      </c>
      <c r="C730" s="107" t="s">
        <v>113</v>
      </c>
      <c r="D730" s="107" t="s">
        <v>57</v>
      </c>
      <c r="E730" s="107" t="s">
        <v>58</v>
      </c>
      <c r="F730" s="108">
        <f>F731</f>
        <v>316.5</v>
      </c>
      <c r="G730" s="108">
        <f>G742</f>
        <v>316.5</v>
      </c>
      <c r="H730" s="108">
        <f>H742</f>
        <v>316.5</v>
      </c>
    </row>
    <row r="731" spans="1:8" s="31" customFormat="1" ht="44.25" customHeight="1" x14ac:dyDescent="0.25">
      <c r="A731" s="113" t="s">
        <v>791</v>
      </c>
      <c r="B731" s="107" t="s">
        <v>113</v>
      </c>
      <c r="C731" s="107" t="s">
        <v>113</v>
      </c>
      <c r="D731" s="107" t="s">
        <v>388</v>
      </c>
      <c r="E731" s="107" t="s">
        <v>58</v>
      </c>
      <c r="F731" s="108">
        <f>F732+F738</f>
        <v>316.5</v>
      </c>
      <c r="G731" s="108">
        <f>G732+G738</f>
        <v>0</v>
      </c>
      <c r="H731" s="108">
        <f>H732+H738</f>
        <v>0</v>
      </c>
    </row>
    <row r="732" spans="1:8" s="31" customFormat="1" ht="28.5" customHeight="1" x14ac:dyDescent="0.25">
      <c r="A732" s="113" t="s">
        <v>389</v>
      </c>
      <c r="B732" s="107" t="s">
        <v>113</v>
      </c>
      <c r="C732" s="107" t="s">
        <v>113</v>
      </c>
      <c r="D732" s="107" t="s">
        <v>390</v>
      </c>
      <c r="E732" s="107" t="s">
        <v>58</v>
      </c>
      <c r="F732" s="108">
        <f t="shared" ref="F732:H734" si="137">F733</f>
        <v>261.8</v>
      </c>
      <c r="G732" s="108">
        <f t="shared" si="137"/>
        <v>0</v>
      </c>
      <c r="H732" s="108">
        <f t="shared" si="137"/>
        <v>0</v>
      </c>
    </row>
    <row r="733" spans="1:8" s="31" customFormat="1" ht="15" customHeight="1" x14ac:dyDescent="0.25">
      <c r="A733" s="113" t="s">
        <v>134</v>
      </c>
      <c r="B733" s="107" t="s">
        <v>113</v>
      </c>
      <c r="C733" s="107" t="s">
        <v>113</v>
      </c>
      <c r="D733" s="107" t="s">
        <v>391</v>
      </c>
      <c r="E733" s="107" t="s">
        <v>58</v>
      </c>
      <c r="F733" s="108">
        <f t="shared" si="137"/>
        <v>261.8</v>
      </c>
      <c r="G733" s="108">
        <f t="shared" si="137"/>
        <v>0</v>
      </c>
      <c r="H733" s="108">
        <f t="shared" si="137"/>
        <v>0</v>
      </c>
    </row>
    <row r="734" spans="1:8" s="31" customFormat="1" ht="32.25" customHeight="1" x14ac:dyDescent="0.25">
      <c r="A734" s="113" t="s">
        <v>339</v>
      </c>
      <c r="B734" s="107" t="s">
        <v>113</v>
      </c>
      <c r="C734" s="107" t="s">
        <v>113</v>
      </c>
      <c r="D734" s="107" t="s">
        <v>391</v>
      </c>
      <c r="E734" s="107" t="s">
        <v>340</v>
      </c>
      <c r="F734" s="108">
        <f t="shared" si="137"/>
        <v>261.8</v>
      </c>
      <c r="G734" s="108">
        <f t="shared" si="137"/>
        <v>0</v>
      </c>
      <c r="H734" s="108">
        <f t="shared" si="137"/>
        <v>0</v>
      </c>
    </row>
    <row r="735" spans="1:8" s="31" customFormat="1" ht="15" x14ac:dyDescent="0.25">
      <c r="A735" s="113" t="s">
        <v>341</v>
      </c>
      <c r="B735" s="107" t="s">
        <v>113</v>
      </c>
      <c r="C735" s="107" t="s">
        <v>113</v>
      </c>
      <c r="D735" s="107" t="s">
        <v>391</v>
      </c>
      <c r="E735" s="107" t="s">
        <v>342</v>
      </c>
      <c r="F735" s="108">
        <v>261.8</v>
      </c>
      <c r="G735" s="108">
        <v>0</v>
      </c>
      <c r="H735" s="108">
        <v>0</v>
      </c>
    </row>
    <row r="736" spans="1:8" s="31" customFormat="1" ht="39" hidden="1" customHeight="1" x14ac:dyDescent="0.25">
      <c r="A736" s="113" t="s">
        <v>392</v>
      </c>
      <c r="B736" s="107" t="s">
        <v>113</v>
      </c>
      <c r="C736" s="107" t="s">
        <v>201</v>
      </c>
      <c r="D736" s="107" t="s">
        <v>393</v>
      </c>
      <c r="E736" s="107" t="s">
        <v>58</v>
      </c>
      <c r="F736" s="108">
        <f t="shared" ref="F736:H737" si="138">G736/1000</f>
        <v>0</v>
      </c>
      <c r="G736" s="108">
        <f t="shared" si="138"/>
        <v>0</v>
      </c>
      <c r="H736" s="108">
        <f t="shared" si="138"/>
        <v>0</v>
      </c>
    </row>
    <row r="737" spans="1:8" s="31" customFormat="1" ht="15" hidden="1" customHeight="1" x14ac:dyDescent="0.25">
      <c r="A737" s="113" t="s">
        <v>394</v>
      </c>
      <c r="B737" s="107" t="s">
        <v>113</v>
      </c>
      <c r="C737" s="107" t="s">
        <v>201</v>
      </c>
      <c r="D737" s="107" t="s">
        <v>393</v>
      </c>
      <c r="E737" s="107" t="s">
        <v>395</v>
      </c>
      <c r="F737" s="108">
        <f t="shared" si="138"/>
        <v>0</v>
      </c>
      <c r="G737" s="108">
        <f t="shared" si="138"/>
        <v>0</v>
      </c>
      <c r="H737" s="108">
        <f t="shared" si="138"/>
        <v>0</v>
      </c>
    </row>
    <row r="738" spans="1:8" s="31" customFormat="1" ht="27.75" customHeight="1" x14ac:dyDescent="0.25">
      <c r="A738" s="113" t="s">
        <v>396</v>
      </c>
      <c r="B738" s="107" t="s">
        <v>113</v>
      </c>
      <c r="C738" s="107" t="s">
        <v>113</v>
      </c>
      <c r="D738" s="107" t="s">
        <v>397</v>
      </c>
      <c r="E738" s="107" t="s">
        <v>58</v>
      </c>
      <c r="F738" s="108">
        <f t="shared" ref="F738:H740" si="139">F739</f>
        <v>54.7</v>
      </c>
      <c r="G738" s="108">
        <f t="shared" si="139"/>
        <v>0</v>
      </c>
      <c r="H738" s="108">
        <f t="shared" si="139"/>
        <v>0</v>
      </c>
    </row>
    <row r="739" spans="1:8" s="31" customFormat="1" ht="17.25" customHeight="1" x14ac:dyDescent="0.25">
      <c r="A739" s="113" t="s">
        <v>134</v>
      </c>
      <c r="B739" s="107" t="s">
        <v>113</v>
      </c>
      <c r="C739" s="107" t="s">
        <v>113</v>
      </c>
      <c r="D739" s="107" t="s">
        <v>398</v>
      </c>
      <c r="E739" s="107" t="s">
        <v>58</v>
      </c>
      <c r="F739" s="108">
        <f t="shared" si="139"/>
        <v>54.7</v>
      </c>
      <c r="G739" s="108">
        <f t="shared" si="139"/>
        <v>0</v>
      </c>
      <c r="H739" s="108">
        <f t="shared" si="139"/>
        <v>0</v>
      </c>
    </row>
    <row r="740" spans="1:8" s="31" customFormat="1" ht="29.25" customHeight="1" x14ac:dyDescent="0.25">
      <c r="A740" s="113" t="s">
        <v>339</v>
      </c>
      <c r="B740" s="107" t="s">
        <v>113</v>
      </c>
      <c r="C740" s="107" t="s">
        <v>113</v>
      </c>
      <c r="D740" s="107" t="s">
        <v>398</v>
      </c>
      <c r="E740" s="107" t="s">
        <v>340</v>
      </c>
      <c r="F740" s="108">
        <f t="shared" si="139"/>
        <v>54.7</v>
      </c>
      <c r="G740" s="108">
        <f t="shared" si="139"/>
        <v>0</v>
      </c>
      <c r="H740" s="108">
        <f t="shared" si="139"/>
        <v>0</v>
      </c>
    </row>
    <row r="741" spans="1:8" s="31" customFormat="1" ht="19.5" customHeight="1" x14ac:dyDescent="0.25">
      <c r="A741" s="113" t="s">
        <v>341</v>
      </c>
      <c r="B741" s="107" t="s">
        <v>113</v>
      </c>
      <c r="C741" s="107" t="s">
        <v>113</v>
      </c>
      <c r="D741" s="107" t="s">
        <v>398</v>
      </c>
      <c r="E741" s="107" t="s">
        <v>342</v>
      </c>
      <c r="F741" s="108">
        <v>54.7</v>
      </c>
      <c r="G741" s="108">
        <v>0</v>
      </c>
      <c r="H741" s="108">
        <v>0</v>
      </c>
    </row>
    <row r="742" spans="1:8" s="31" customFormat="1" ht="44.25" customHeight="1" x14ac:dyDescent="0.25">
      <c r="A742" s="113" t="s">
        <v>792</v>
      </c>
      <c r="B742" s="107" t="s">
        <v>113</v>
      </c>
      <c r="C742" s="107" t="s">
        <v>113</v>
      </c>
      <c r="D742" s="107" t="s">
        <v>789</v>
      </c>
      <c r="E742" s="107" t="s">
        <v>58</v>
      </c>
      <c r="F742" s="108">
        <v>0</v>
      </c>
      <c r="G742" s="108">
        <f t="shared" ref="G742:H744" si="140">G743</f>
        <v>316.5</v>
      </c>
      <c r="H742" s="108">
        <f t="shared" si="140"/>
        <v>316.5</v>
      </c>
    </row>
    <row r="743" spans="1:8" s="31" customFormat="1" ht="19.5" customHeight="1" x14ac:dyDescent="0.25">
      <c r="A743" s="113" t="s">
        <v>134</v>
      </c>
      <c r="B743" s="107" t="s">
        <v>113</v>
      </c>
      <c r="C743" s="107" t="s">
        <v>113</v>
      </c>
      <c r="D743" s="107" t="s">
        <v>790</v>
      </c>
      <c r="E743" s="107" t="s">
        <v>58</v>
      </c>
      <c r="F743" s="108">
        <v>0</v>
      </c>
      <c r="G743" s="108">
        <f t="shared" si="140"/>
        <v>316.5</v>
      </c>
      <c r="H743" s="108">
        <f t="shared" si="140"/>
        <v>316.5</v>
      </c>
    </row>
    <row r="744" spans="1:8" s="31" customFormat="1" ht="33" customHeight="1" x14ac:dyDescent="0.25">
      <c r="A744" s="113" t="s">
        <v>339</v>
      </c>
      <c r="B744" s="107" t="s">
        <v>113</v>
      </c>
      <c r="C744" s="107" t="s">
        <v>113</v>
      </c>
      <c r="D744" s="107" t="s">
        <v>790</v>
      </c>
      <c r="E744" s="107" t="s">
        <v>340</v>
      </c>
      <c r="F744" s="108">
        <v>0</v>
      </c>
      <c r="G744" s="108">
        <f t="shared" si="140"/>
        <v>316.5</v>
      </c>
      <c r="H744" s="108">
        <f t="shared" si="140"/>
        <v>316.5</v>
      </c>
    </row>
    <row r="745" spans="1:8" s="31" customFormat="1" ht="19.5" customHeight="1" x14ac:dyDescent="0.25">
      <c r="A745" s="113" t="s">
        <v>341</v>
      </c>
      <c r="B745" s="107" t="s">
        <v>113</v>
      </c>
      <c r="C745" s="107" t="s">
        <v>113</v>
      </c>
      <c r="D745" s="107" t="s">
        <v>790</v>
      </c>
      <c r="E745" s="107" t="s">
        <v>342</v>
      </c>
      <c r="F745" s="108">
        <v>0</v>
      </c>
      <c r="G745" s="108">
        <f>261.8+54.7</f>
        <v>316.5</v>
      </c>
      <c r="H745" s="108">
        <f>261.8+54.7</f>
        <v>316.5</v>
      </c>
    </row>
    <row r="746" spans="1:8" s="31" customFormat="1" ht="19.5" hidden="1" customHeight="1" x14ac:dyDescent="0.25">
      <c r="A746" s="113"/>
      <c r="B746" s="107"/>
      <c r="C746" s="107"/>
      <c r="D746" s="107"/>
      <c r="E746" s="107"/>
      <c r="F746" s="108"/>
      <c r="G746" s="108"/>
      <c r="H746" s="108"/>
    </row>
    <row r="747" spans="1:8" s="31" customFormat="1" ht="15" customHeight="1" x14ac:dyDescent="0.25">
      <c r="A747" s="113" t="s">
        <v>399</v>
      </c>
      <c r="B747" s="107" t="s">
        <v>400</v>
      </c>
      <c r="C747" s="107" t="s">
        <v>56</v>
      </c>
      <c r="D747" s="107" t="s">
        <v>57</v>
      </c>
      <c r="E747" s="107" t="s">
        <v>58</v>
      </c>
      <c r="F747" s="108">
        <f>F748</f>
        <v>5643.0999999999995</v>
      </c>
      <c r="G747" s="108">
        <f>G748</f>
        <v>5041.9999999999991</v>
      </c>
      <c r="H747" s="108">
        <f>H748</f>
        <v>4933.0999999999985</v>
      </c>
    </row>
    <row r="748" spans="1:8" s="31" customFormat="1" ht="18.75" customHeight="1" x14ac:dyDescent="0.25">
      <c r="A748" s="113" t="s">
        <v>401</v>
      </c>
      <c r="B748" s="107" t="s">
        <v>400</v>
      </c>
      <c r="C748" s="107" t="s">
        <v>55</v>
      </c>
      <c r="D748" s="107" t="s">
        <v>57</v>
      </c>
      <c r="E748" s="107" t="s">
        <v>58</v>
      </c>
      <c r="F748" s="108">
        <f>F749+F754+F759+F791</f>
        <v>5643.0999999999995</v>
      </c>
      <c r="G748" s="108">
        <f>G749+G754+G759+G791+G797</f>
        <v>5041.9999999999991</v>
      </c>
      <c r="H748" s="108">
        <f>H749+H754+H759+H791</f>
        <v>4933.0999999999985</v>
      </c>
    </row>
    <row r="749" spans="1:8" s="31" customFormat="1" ht="41.25" customHeight="1" x14ac:dyDescent="0.25">
      <c r="A749" s="113" t="s">
        <v>793</v>
      </c>
      <c r="B749" s="107" t="s">
        <v>400</v>
      </c>
      <c r="C749" s="107" t="s">
        <v>55</v>
      </c>
      <c r="D749" s="107" t="s">
        <v>131</v>
      </c>
      <c r="E749" s="107" t="s">
        <v>58</v>
      </c>
      <c r="F749" s="108">
        <f>F750</f>
        <v>5.9</v>
      </c>
      <c r="G749" s="108">
        <f>G750</f>
        <v>5.9</v>
      </c>
      <c r="H749" s="108">
        <f>H750</f>
        <v>5.9</v>
      </c>
    </row>
    <row r="750" spans="1:8" s="31" customFormat="1" ht="42.75" customHeight="1" x14ac:dyDescent="0.25">
      <c r="A750" s="113" t="s">
        <v>402</v>
      </c>
      <c r="B750" s="107" t="s">
        <v>400</v>
      </c>
      <c r="C750" s="107" t="s">
        <v>55</v>
      </c>
      <c r="D750" s="107" t="s">
        <v>403</v>
      </c>
      <c r="E750" s="107" t="s">
        <v>58</v>
      </c>
      <c r="F750" s="108">
        <f t="shared" ref="F750:H757" si="141">F751</f>
        <v>5.9</v>
      </c>
      <c r="G750" s="108">
        <f t="shared" si="141"/>
        <v>5.9</v>
      </c>
      <c r="H750" s="108">
        <f t="shared" si="141"/>
        <v>5.9</v>
      </c>
    </row>
    <row r="751" spans="1:8" s="31" customFormat="1" ht="14.25" customHeight="1" x14ac:dyDescent="0.25">
      <c r="A751" s="113" t="s">
        <v>134</v>
      </c>
      <c r="B751" s="107" t="s">
        <v>400</v>
      </c>
      <c r="C751" s="107" t="s">
        <v>55</v>
      </c>
      <c r="D751" s="107" t="s">
        <v>404</v>
      </c>
      <c r="E751" s="107" t="s">
        <v>58</v>
      </c>
      <c r="F751" s="108">
        <f t="shared" si="141"/>
        <v>5.9</v>
      </c>
      <c r="G751" s="108">
        <f t="shared" si="141"/>
        <v>5.9</v>
      </c>
      <c r="H751" s="108">
        <f t="shared" si="141"/>
        <v>5.9</v>
      </c>
    </row>
    <row r="752" spans="1:8" s="31" customFormat="1" ht="27.75" customHeight="1" x14ac:dyDescent="0.25">
      <c r="A752" s="113" t="s">
        <v>77</v>
      </c>
      <c r="B752" s="107" t="s">
        <v>400</v>
      </c>
      <c r="C752" s="107" t="s">
        <v>55</v>
      </c>
      <c r="D752" s="107" t="s">
        <v>404</v>
      </c>
      <c r="E752" s="107" t="s">
        <v>78</v>
      </c>
      <c r="F752" s="108">
        <f t="shared" si="141"/>
        <v>5.9</v>
      </c>
      <c r="G752" s="108">
        <f t="shared" si="141"/>
        <v>5.9</v>
      </c>
      <c r="H752" s="108">
        <f t="shared" si="141"/>
        <v>5.9</v>
      </c>
    </row>
    <row r="753" spans="1:8" s="31" customFormat="1" ht="28.5" customHeight="1" x14ac:dyDescent="0.25">
      <c r="A753" s="113" t="s">
        <v>79</v>
      </c>
      <c r="B753" s="107" t="s">
        <v>400</v>
      </c>
      <c r="C753" s="107" t="s">
        <v>55</v>
      </c>
      <c r="D753" s="107" t="s">
        <v>404</v>
      </c>
      <c r="E753" s="107" t="s">
        <v>80</v>
      </c>
      <c r="F753" s="108">
        <v>5.9</v>
      </c>
      <c r="G753" s="108">
        <v>5.9</v>
      </c>
      <c r="H753" s="108">
        <v>5.9</v>
      </c>
    </row>
    <row r="754" spans="1:8" s="31" customFormat="1" ht="37.5" hidden="1" customHeight="1" x14ac:dyDescent="0.25">
      <c r="A754" s="113" t="s">
        <v>405</v>
      </c>
      <c r="B754" s="107" t="s">
        <v>400</v>
      </c>
      <c r="C754" s="107" t="s">
        <v>55</v>
      </c>
      <c r="D754" s="107" t="s">
        <v>406</v>
      </c>
      <c r="E754" s="107" t="s">
        <v>58</v>
      </c>
      <c r="F754" s="108">
        <f t="shared" si="141"/>
        <v>0</v>
      </c>
      <c r="G754" s="108">
        <f t="shared" si="141"/>
        <v>0</v>
      </c>
      <c r="H754" s="108">
        <f t="shared" si="141"/>
        <v>0</v>
      </c>
    </row>
    <row r="755" spans="1:8" s="31" customFormat="1" ht="24" hidden="1" customHeight="1" x14ac:dyDescent="0.25">
      <c r="A755" s="113" t="s">
        <v>407</v>
      </c>
      <c r="B755" s="107" t="s">
        <v>400</v>
      </c>
      <c r="C755" s="107" t="s">
        <v>55</v>
      </c>
      <c r="D755" s="107" t="s">
        <v>408</v>
      </c>
      <c r="E755" s="107" t="s">
        <v>58</v>
      </c>
      <c r="F755" s="108">
        <f t="shared" si="141"/>
        <v>0</v>
      </c>
      <c r="G755" s="108">
        <f t="shared" si="141"/>
        <v>0</v>
      </c>
      <c r="H755" s="108">
        <f t="shared" si="141"/>
        <v>0</v>
      </c>
    </row>
    <row r="756" spans="1:8" s="31" customFormat="1" ht="15" hidden="1" customHeight="1" x14ac:dyDescent="0.25">
      <c r="A756" s="113" t="s">
        <v>134</v>
      </c>
      <c r="B756" s="107" t="s">
        <v>400</v>
      </c>
      <c r="C756" s="107" t="s">
        <v>55</v>
      </c>
      <c r="D756" s="107" t="s">
        <v>409</v>
      </c>
      <c r="E756" s="107" t="s">
        <v>58</v>
      </c>
      <c r="F756" s="108">
        <f t="shared" si="141"/>
        <v>0</v>
      </c>
      <c r="G756" s="108">
        <f t="shared" si="141"/>
        <v>0</v>
      </c>
      <c r="H756" s="108">
        <f t="shared" si="141"/>
        <v>0</v>
      </c>
    </row>
    <row r="757" spans="1:8" s="31" customFormat="1" ht="30" hidden="1" customHeight="1" x14ac:dyDescent="0.25">
      <c r="A757" s="113" t="s">
        <v>77</v>
      </c>
      <c r="B757" s="107" t="s">
        <v>400</v>
      </c>
      <c r="C757" s="107" t="s">
        <v>55</v>
      </c>
      <c r="D757" s="107" t="s">
        <v>409</v>
      </c>
      <c r="E757" s="107" t="s">
        <v>78</v>
      </c>
      <c r="F757" s="108">
        <f t="shared" si="141"/>
        <v>0</v>
      </c>
      <c r="G757" s="108">
        <f t="shared" si="141"/>
        <v>0</v>
      </c>
      <c r="H757" s="108">
        <f t="shared" si="141"/>
        <v>0</v>
      </c>
    </row>
    <row r="758" spans="1:8" s="31" customFormat="1" ht="27.75" hidden="1" customHeight="1" x14ac:dyDescent="0.25">
      <c r="A758" s="113" t="s">
        <v>79</v>
      </c>
      <c r="B758" s="107" t="s">
        <v>400</v>
      </c>
      <c r="C758" s="107" t="s">
        <v>55</v>
      </c>
      <c r="D758" s="107" t="s">
        <v>409</v>
      </c>
      <c r="E758" s="107" t="s">
        <v>80</v>
      </c>
      <c r="F758" s="108">
        <f>5.9-5.9</f>
        <v>0</v>
      </c>
      <c r="G758" s="108">
        <f>5.9-5.9</f>
        <v>0</v>
      </c>
      <c r="H758" s="108">
        <f>5.9-5.9</f>
        <v>0</v>
      </c>
    </row>
    <row r="759" spans="1:8" s="31" customFormat="1" ht="40.5" customHeight="1" x14ac:dyDescent="0.25">
      <c r="A759" s="113" t="s">
        <v>794</v>
      </c>
      <c r="B759" s="107" t="s">
        <v>400</v>
      </c>
      <c r="C759" s="107" t="s">
        <v>55</v>
      </c>
      <c r="D759" s="107" t="s">
        <v>410</v>
      </c>
      <c r="E759" s="107" t="s">
        <v>58</v>
      </c>
      <c r="F759" s="108">
        <f>F760+F784</f>
        <v>5553.5999999999995</v>
      </c>
      <c r="G759" s="108">
        <f>G760+G784</f>
        <v>4958.8999999999996</v>
      </c>
      <c r="H759" s="108">
        <f>H760+H784</f>
        <v>4927.1999999999989</v>
      </c>
    </row>
    <row r="760" spans="1:8" s="31" customFormat="1" ht="27.75" customHeight="1" x14ac:dyDescent="0.25">
      <c r="A760" s="113" t="s">
        <v>411</v>
      </c>
      <c r="B760" s="107" t="s">
        <v>400</v>
      </c>
      <c r="C760" s="107" t="s">
        <v>55</v>
      </c>
      <c r="D760" s="107" t="s">
        <v>412</v>
      </c>
      <c r="E760" s="107" t="s">
        <v>58</v>
      </c>
      <c r="F760" s="108">
        <f>F761+F769+F778+F766</f>
        <v>4942.5999999999995</v>
      </c>
      <c r="G760" s="108">
        <f>G761+G778+G769+G766</f>
        <v>4660.5</v>
      </c>
      <c r="H760" s="108">
        <f>H761+H778+H769+H766</f>
        <v>4628.7999999999993</v>
      </c>
    </row>
    <row r="761" spans="1:8" s="31" customFormat="1" ht="27.75" customHeight="1" x14ac:dyDescent="0.25">
      <c r="A761" s="113" t="s">
        <v>190</v>
      </c>
      <c r="B761" s="107" t="s">
        <v>400</v>
      </c>
      <c r="C761" s="107" t="s">
        <v>55</v>
      </c>
      <c r="D761" s="107" t="s">
        <v>413</v>
      </c>
      <c r="E761" s="107" t="s">
        <v>58</v>
      </c>
      <c r="F761" s="108">
        <f>F762+F765</f>
        <v>3850.7</v>
      </c>
      <c r="G761" s="108">
        <f>G762+G764</f>
        <v>3478</v>
      </c>
      <c r="H761" s="108">
        <f>H762+H764</f>
        <v>3591.6</v>
      </c>
    </row>
    <row r="762" spans="1:8" s="31" customFormat="1" ht="68.25" customHeight="1" x14ac:dyDescent="0.25">
      <c r="A762" s="113" t="s">
        <v>67</v>
      </c>
      <c r="B762" s="107" t="s">
        <v>400</v>
      </c>
      <c r="C762" s="107" t="s">
        <v>55</v>
      </c>
      <c r="D762" s="107" t="s">
        <v>413</v>
      </c>
      <c r="E762" s="107" t="s">
        <v>68</v>
      </c>
      <c r="F762" s="108">
        <f>F763</f>
        <v>3185.9</v>
      </c>
      <c r="G762" s="108">
        <f>G763</f>
        <v>3478</v>
      </c>
      <c r="H762" s="108">
        <f>H763</f>
        <v>3591.6</v>
      </c>
    </row>
    <row r="763" spans="1:8" s="31" customFormat="1" ht="19.5" customHeight="1" x14ac:dyDescent="0.25">
      <c r="A763" s="113" t="s">
        <v>192</v>
      </c>
      <c r="B763" s="107" t="s">
        <v>400</v>
      </c>
      <c r="C763" s="107" t="s">
        <v>55</v>
      </c>
      <c r="D763" s="107" t="s">
        <v>413</v>
      </c>
      <c r="E763" s="107" t="s">
        <v>193</v>
      </c>
      <c r="F763" s="108">
        <v>3185.9</v>
      </c>
      <c r="G763" s="108">
        <v>3478</v>
      </c>
      <c r="H763" s="108">
        <v>3591.6</v>
      </c>
    </row>
    <row r="764" spans="1:8" s="31" customFormat="1" ht="30" customHeight="1" x14ac:dyDescent="0.25">
      <c r="A764" s="113" t="s">
        <v>77</v>
      </c>
      <c r="B764" s="107" t="s">
        <v>400</v>
      </c>
      <c r="C764" s="107" t="s">
        <v>55</v>
      </c>
      <c r="D764" s="107" t="s">
        <v>413</v>
      </c>
      <c r="E764" s="107" t="s">
        <v>78</v>
      </c>
      <c r="F764" s="108">
        <f>F765</f>
        <v>664.8</v>
      </c>
      <c r="G764" s="108">
        <f>G765</f>
        <v>0</v>
      </c>
      <c r="H764" s="108">
        <f>H765</f>
        <v>0</v>
      </c>
    </row>
    <row r="765" spans="1:8" s="31" customFormat="1" ht="30.75" customHeight="1" x14ac:dyDescent="0.25">
      <c r="A765" s="113" t="s">
        <v>79</v>
      </c>
      <c r="B765" s="107" t="s">
        <v>400</v>
      </c>
      <c r="C765" s="107" t="s">
        <v>55</v>
      </c>
      <c r="D765" s="107" t="s">
        <v>413</v>
      </c>
      <c r="E765" s="107" t="s">
        <v>80</v>
      </c>
      <c r="F765" s="108">
        <v>664.8</v>
      </c>
      <c r="G765" s="108">
        <v>0</v>
      </c>
      <c r="H765" s="108">
        <v>0</v>
      </c>
    </row>
    <row r="766" spans="1:8" s="31" customFormat="1" ht="58.5" customHeight="1" x14ac:dyDescent="0.25">
      <c r="A766" s="113" t="s">
        <v>688</v>
      </c>
      <c r="B766" s="107" t="s">
        <v>400</v>
      </c>
      <c r="C766" s="107" t="s">
        <v>55</v>
      </c>
      <c r="D766" s="107" t="s">
        <v>730</v>
      </c>
      <c r="E766" s="107" t="s">
        <v>58</v>
      </c>
      <c r="F766" s="108">
        <f>F767</f>
        <v>161.69999999999999</v>
      </c>
      <c r="G766" s="108">
        <f t="shared" ref="G766:H767" si="142">G767</f>
        <v>184.3</v>
      </c>
      <c r="H766" s="108">
        <f t="shared" si="142"/>
        <v>198</v>
      </c>
    </row>
    <row r="767" spans="1:8" s="31" customFormat="1" ht="72" customHeight="1" x14ac:dyDescent="0.25">
      <c r="A767" s="113" t="s">
        <v>67</v>
      </c>
      <c r="B767" s="107" t="s">
        <v>400</v>
      </c>
      <c r="C767" s="107" t="s">
        <v>55</v>
      </c>
      <c r="D767" s="107" t="s">
        <v>730</v>
      </c>
      <c r="E767" s="107" t="s">
        <v>68</v>
      </c>
      <c r="F767" s="108">
        <f>F768</f>
        <v>161.69999999999999</v>
      </c>
      <c r="G767" s="108">
        <f t="shared" si="142"/>
        <v>184.3</v>
      </c>
      <c r="H767" s="108">
        <f t="shared" si="142"/>
        <v>198</v>
      </c>
    </row>
    <row r="768" spans="1:8" s="31" customFormat="1" ht="27" customHeight="1" x14ac:dyDescent="0.25">
      <c r="A768" s="113" t="s">
        <v>192</v>
      </c>
      <c r="B768" s="107" t="s">
        <v>400</v>
      </c>
      <c r="C768" s="107" t="s">
        <v>55</v>
      </c>
      <c r="D768" s="107" t="s">
        <v>730</v>
      </c>
      <c r="E768" s="107" t="s">
        <v>193</v>
      </c>
      <c r="F768" s="108">
        <v>161.69999999999999</v>
      </c>
      <c r="G768" s="108">
        <v>184.3</v>
      </c>
      <c r="H768" s="108">
        <v>198</v>
      </c>
    </row>
    <row r="769" spans="1:8" s="31" customFormat="1" ht="53.25" customHeight="1" x14ac:dyDescent="0.25">
      <c r="A769" s="113" t="s">
        <v>726</v>
      </c>
      <c r="B769" s="107" t="s">
        <v>400</v>
      </c>
      <c r="C769" s="107" t="s">
        <v>55</v>
      </c>
      <c r="D769" s="107" t="s">
        <v>729</v>
      </c>
      <c r="E769" s="107" t="s">
        <v>58</v>
      </c>
      <c r="F769" s="108">
        <f t="shared" ref="F769:H770" si="143">F770</f>
        <v>485</v>
      </c>
      <c r="G769" s="108">
        <f t="shared" si="143"/>
        <v>553</v>
      </c>
      <c r="H769" s="108">
        <f t="shared" si="143"/>
        <v>594</v>
      </c>
    </row>
    <row r="770" spans="1:8" s="31" customFormat="1" ht="25.5" customHeight="1" x14ac:dyDescent="0.25">
      <c r="A770" s="113" t="s">
        <v>67</v>
      </c>
      <c r="B770" s="107" t="s">
        <v>400</v>
      </c>
      <c r="C770" s="107" t="s">
        <v>55</v>
      </c>
      <c r="D770" s="107" t="s">
        <v>729</v>
      </c>
      <c r="E770" s="107" t="s">
        <v>68</v>
      </c>
      <c r="F770" s="108">
        <f t="shared" si="143"/>
        <v>485</v>
      </c>
      <c r="G770" s="108">
        <f t="shared" si="143"/>
        <v>553</v>
      </c>
      <c r="H770" s="108">
        <f t="shared" si="143"/>
        <v>594</v>
      </c>
    </row>
    <row r="771" spans="1:8" s="31" customFormat="1" ht="15.75" customHeight="1" x14ac:dyDescent="0.25">
      <c r="A771" s="113" t="s">
        <v>192</v>
      </c>
      <c r="B771" s="107" t="s">
        <v>400</v>
      </c>
      <c r="C771" s="107" t="s">
        <v>55</v>
      </c>
      <c r="D771" s="107" t="s">
        <v>729</v>
      </c>
      <c r="E771" s="107" t="s">
        <v>193</v>
      </c>
      <c r="F771" s="108">
        <v>485</v>
      </c>
      <c r="G771" s="108">
        <v>553</v>
      </c>
      <c r="H771" s="108">
        <v>594</v>
      </c>
    </row>
    <row r="772" spans="1:8" s="31" customFormat="1" ht="42.75" hidden="1" customHeight="1" x14ac:dyDescent="0.25">
      <c r="A772" s="113" t="s">
        <v>642</v>
      </c>
      <c r="B772" s="107" t="s">
        <v>400</v>
      </c>
      <c r="C772" s="107" t="s">
        <v>55</v>
      </c>
      <c r="D772" s="107" t="s">
        <v>680</v>
      </c>
      <c r="E772" s="107" t="s">
        <v>58</v>
      </c>
      <c r="F772" s="108">
        <f>F773+F775</f>
        <v>0</v>
      </c>
      <c r="G772" s="108">
        <v>0</v>
      </c>
      <c r="H772" s="108">
        <v>0</v>
      </c>
    </row>
    <row r="773" spans="1:8" s="31" customFormat="1" ht="30" hidden="1" customHeight="1" x14ac:dyDescent="0.25">
      <c r="A773" s="113" t="s">
        <v>77</v>
      </c>
      <c r="B773" s="107" t="s">
        <v>400</v>
      </c>
      <c r="C773" s="107" t="s">
        <v>55</v>
      </c>
      <c r="D773" s="107" t="s">
        <v>680</v>
      </c>
      <c r="E773" s="107" t="s">
        <v>78</v>
      </c>
      <c r="F773" s="108">
        <f>F774</f>
        <v>0</v>
      </c>
      <c r="G773" s="108">
        <v>0</v>
      </c>
      <c r="H773" s="108">
        <v>0</v>
      </c>
    </row>
    <row r="774" spans="1:8" s="31" customFormat="1" ht="29.25" hidden="1" customHeight="1" x14ac:dyDescent="0.25">
      <c r="A774" s="113" t="s">
        <v>79</v>
      </c>
      <c r="B774" s="107" t="s">
        <v>400</v>
      </c>
      <c r="C774" s="107" t="s">
        <v>55</v>
      </c>
      <c r="D774" s="107" t="s">
        <v>680</v>
      </c>
      <c r="E774" s="107" t="s">
        <v>80</v>
      </c>
      <c r="F774" s="108"/>
      <c r="G774" s="108"/>
      <c r="H774" s="108"/>
    </row>
    <row r="775" spans="1:8" s="31" customFormat="1" ht="18.75" hidden="1" customHeight="1" x14ac:dyDescent="0.25">
      <c r="A775" s="113" t="s">
        <v>81</v>
      </c>
      <c r="B775" s="107" t="s">
        <v>400</v>
      </c>
      <c r="C775" s="107" t="s">
        <v>55</v>
      </c>
      <c r="D775" s="107" t="s">
        <v>680</v>
      </c>
      <c r="E775" s="107" t="s">
        <v>82</v>
      </c>
      <c r="F775" s="108">
        <f>F776</f>
        <v>0</v>
      </c>
      <c r="G775" s="108">
        <v>0</v>
      </c>
      <c r="H775" s="108">
        <v>0</v>
      </c>
    </row>
    <row r="776" spans="1:8" s="31" customFormat="1" ht="21.75" hidden="1" customHeight="1" x14ac:dyDescent="0.25">
      <c r="A776" s="113" t="s">
        <v>83</v>
      </c>
      <c r="B776" s="107" t="s">
        <v>400</v>
      </c>
      <c r="C776" s="107" t="s">
        <v>55</v>
      </c>
      <c r="D776" s="107" t="s">
        <v>680</v>
      </c>
      <c r="E776" s="107" t="s">
        <v>84</v>
      </c>
      <c r="F776" s="108"/>
      <c r="G776" s="108"/>
      <c r="H776" s="108"/>
    </row>
    <row r="777" spans="1:8" s="31" customFormat="1" ht="29.25" hidden="1" customHeight="1" x14ac:dyDescent="0.25">
      <c r="A777" s="113"/>
      <c r="B777" s="107"/>
      <c r="C777" s="107"/>
      <c r="D777" s="107"/>
      <c r="E777" s="107"/>
      <c r="F777" s="108"/>
      <c r="G777" s="108"/>
      <c r="H777" s="108"/>
    </row>
    <row r="778" spans="1:8" s="31" customFormat="1" ht="54" customHeight="1" x14ac:dyDescent="0.25">
      <c r="A778" s="113" t="s">
        <v>188</v>
      </c>
      <c r="B778" s="107" t="s">
        <v>400</v>
      </c>
      <c r="C778" s="107" t="s">
        <v>55</v>
      </c>
      <c r="D778" s="107" t="s">
        <v>414</v>
      </c>
      <c r="E778" s="107" t="s">
        <v>58</v>
      </c>
      <c r="F778" s="108">
        <f t="shared" ref="F778:H779" si="144">F779</f>
        <v>445.2</v>
      </c>
      <c r="G778" s="108">
        <f t="shared" si="144"/>
        <v>445.2</v>
      </c>
      <c r="H778" s="108">
        <f t="shared" si="144"/>
        <v>245.2</v>
      </c>
    </row>
    <row r="779" spans="1:8" s="31" customFormat="1" ht="15" customHeight="1" x14ac:dyDescent="0.25">
      <c r="A779" s="113" t="s">
        <v>81</v>
      </c>
      <c r="B779" s="107" t="s">
        <v>400</v>
      </c>
      <c r="C779" s="107" t="s">
        <v>55</v>
      </c>
      <c r="D779" s="107" t="s">
        <v>414</v>
      </c>
      <c r="E779" s="107" t="s">
        <v>82</v>
      </c>
      <c r="F779" s="108">
        <f t="shared" si="144"/>
        <v>445.2</v>
      </c>
      <c r="G779" s="108">
        <f t="shared" si="144"/>
        <v>445.2</v>
      </c>
      <c r="H779" s="108">
        <f t="shared" si="144"/>
        <v>245.2</v>
      </c>
    </row>
    <row r="780" spans="1:8" s="31" customFormat="1" ht="15" customHeight="1" x14ac:dyDescent="0.25">
      <c r="A780" s="113" t="s">
        <v>83</v>
      </c>
      <c r="B780" s="107" t="s">
        <v>400</v>
      </c>
      <c r="C780" s="107" t="s">
        <v>55</v>
      </c>
      <c r="D780" s="107" t="s">
        <v>414</v>
      </c>
      <c r="E780" s="107" t="s">
        <v>84</v>
      </c>
      <c r="F780" s="108">
        <v>445.2</v>
      </c>
      <c r="G780" s="108">
        <v>445.2</v>
      </c>
      <c r="H780" s="108">
        <f>445.2-200</f>
        <v>245.2</v>
      </c>
    </row>
    <row r="781" spans="1:8" s="31" customFormat="1" ht="30.75" hidden="1" customHeight="1" x14ac:dyDescent="0.25">
      <c r="A781" s="113" t="s">
        <v>678</v>
      </c>
      <c r="B781" s="107" t="s">
        <v>400</v>
      </c>
      <c r="C781" s="107" t="s">
        <v>55</v>
      </c>
      <c r="D781" s="107" t="s">
        <v>679</v>
      </c>
      <c r="E781" s="107" t="s">
        <v>58</v>
      </c>
      <c r="F781" s="121">
        <f>F782</f>
        <v>0</v>
      </c>
      <c r="G781" s="108">
        <v>0</v>
      </c>
      <c r="H781" s="108">
        <v>0</v>
      </c>
    </row>
    <row r="782" spans="1:8" s="31" customFormat="1" ht="33" hidden="1" customHeight="1" x14ac:dyDescent="0.25">
      <c r="A782" s="113" t="s">
        <v>77</v>
      </c>
      <c r="B782" s="107" t="s">
        <v>400</v>
      </c>
      <c r="C782" s="107" t="s">
        <v>55</v>
      </c>
      <c r="D782" s="107" t="s">
        <v>679</v>
      </c>
      <c r="E782" s="107" t="s">
        <v>78</v>
      </c>
      <c r="F782" s="108">
        <f>F783</f>
        <v>0</v>
      </c>
      <c r="G782" s="108">
        <v>0</v>
      </c>
      <c r="H782" s="108">
        <v>0</v>
      </c>
    </row>
    <row r="783" spans="1:8" s="31" customFormat="1" ht="30.75" hidden="1" customHeight="1" x14ac:dyDescent="0.25">
      <c r="A783" s="113" t="s">
        <v>79</v>
      </c>
      <c r="B783" s="107" t="s">
        <v>400</v>
      </c>
      <c r="C783" s="107" t="s">
        <v>55</v>
      </c>
      <c r="D783" s="107" t="s">
        <v>679</v>
      </c>
      <c r="E783" s="107" t="s">
        <v>80</v>
      </c>
      <c r="F783" s="108"/>
      <c r="G783" s="108"/>
      <c r="H783" s="108"/>
    </row>
    <row r="784" spans="1:8" s="31" customFormat="1" ht="41.25" customHeight="1" x14ac:dyDescent="0.25">
      <c r="A784" s="113" t="s">
        <v>415</v>
      </c>
      <c r="B784" s="107" t="s">
        <v>400</v>
      </c>
      <c r="C784" s="107" t="s">
        <v>55</v>
      </c>
      <c r="D784" s="107" t="s">
        <v>416</v>
      </c>
      <c r="E784" s="107" t="s">
        <v>58</v>
      </c>
      <c r="F784" s="108">
        <f t="shared" ref="F784:H786" si="145">F785</f>
        <v>611</v>
      </c>
      <c r="G784" s="108">
        <f t="shared" si="145"/>
        <v>298.39999999999998</v>
      </c>
      <c r="H784" s="108">
        <f t="shared" si="145"/>
        <v>298.39999999999998</v>
      </c>
    </row>
    <row r="785" spans="1:8" s="31" customFormat="1" ht="27.75" customHeight="1" x14ac:dyDescent="0.25">
      <c r="A785" s="113" t="s">
        <v>190</v>
      </c>
      <c r="B785" s="107" t="s">
        <v>400</v>
      </c>
      <c r="C785" s="107" t="s">
        <v>55</v>
      </c>
      <c r="D785" s="107" t="s">
        <v>417</v>
      </c>
      <c r="E785" s="107" t="s">
        <v>58</v>
      </c>
      <c r="F785" s="108">
        <f t="shared" si="145"/>
        <v>611</v>
      </c>
      <c r="G785" s="108">
        <f t="shared" si="145"/>
        <v>298.39999999999998</v>
      </c>
      <c r="H785" s="108">
        <f t="shared" si="145"/>
        <v>298.39999999999998</v>
      </c>
    </row>
    <row r="786" spans="1:8" s="31" customFormat="1" ht="28.5" customHeight="1" x14ac:dyDescent="0.25">
      <c r="A786" s="113" t="s">
        <v>77</v>
      </c>
      <c r="B786" s="107" t="s">
        <v>400</v>
      </c>
      <c r="C786" s="107" t="s">
        <v>55</v>
      </c>
      <c r="D786" s="107" t="s">
        <v>417</v>
      </c>
      <c r="E786" s="107" t="s">
        <v>78</v>
      </c>
      <c r="F786" s="108">
        <f t="shared" si="145"/>
        <v>611</v>
      </c>
      <c r="G786" s="108">
        <f t="shared" si="145"/>
        <v>298.39999999999998</v>
      </c>
      <c r="H786" s="108">
        <f t="shared" si="145"/>
        <v>298.39999999999998</v>
      </c>
    </row>
    <row r="787" spans="1:8" s="31" customFormat="1" ht="30.75" customHeight="1" x14ac:dyDescent="0.25">
      <c r="A787" s="113" t="s">
        <v>79</v>
      </c>
      <c r="B787" s="107" t="s">
        <v>400</v>
      </c>
      <c r="C787" s="107" t="s">
        <v>55</v>
      </c>
      <c r="D787" s="107" t="s">
        <v>417</v>
      </c>
      <c r="E787" s="107" t="s">
        <v>80</v>
      </c>
      <c r="F787" s="108">
        <v>611</v>
      </c>
      <c r="G787" s="108">
        <f>398.4-100</f>
        <v>298.39999999999998</v>
      </c>
      <c r="H787" s="108">
        <v>298.39999999999998</v>
      </c>
    </row>
    <row r="788" spans="1:8" s="31" customFormat="1" ht="30.75" hidden="1" customHeight="1" x14ac:dyDescent="0.25">
      <c r="A788" s="113"/>
      <c r="B788" s="107"/>
      <c r="C788" s="107"/>
      <c r="D788" s="107"/>
      <c r="E788" s="107"/>
      <c r="F788" s="108"/>
      <c r="G788" s="108"/>
      <c r="H788" s="108"/>
    </row>
    <row r="789" spans="1:8" s="31" customFormat="1" ht="30.75" hidden="1" customHeight="1" x14ac:dyDescent="0.25">
      <c r="A789" s="113"/>
      <c r="B789" s="107"/>
      <c r="C789" s="107"/>
      <c r="D789" s="107"/>
      <c r="E789" s="107"/>
      <c r="F789" s="108"/>
      <c r="G789" s="108"/>
      <c r="H789" s="108"/>
    </row>
    <row r="790" spans="1:8" s="31" customFormat="1" ht="30.75" hidden="1" customHeight="1" x14ac:dyDescent="0.25">
      <c r="A790" s="113"/>
      <c r="B790" s="107"/>
      <c r="C790" s="107"/>
      <c r="D790" s="107"/>
      <c r="E790" s="107"/>
      <c r="F790" s="108"/>
      <c r="G790" s="108"/>
      <c r="H790" s="108"/>
    </row>
    <row r="791" spans="1:8" s="31" customFormat="1" ht="59.25" customHeight="1" x14ac:dyDescent="0.25">
      <c r="A791" s="113" t="s">
        <v>157</v>
      </c>
      <c r="B791" s="107" t="s">
        <v>400</v>
      </c>
      <c r="C791" s="107" t="s">
        <v>55</v>
      </c>
      <c r="D791" s="107" t="s">
        <v>158</v>
      </c>
      <c r="E791" s="107" t="s">
        <v>58</v>
      </c>
      <c r="F791" s="108">
        <f>F792</f>
        <v>83.6</v>
      </c>
      <c r="G791" s="108">
        <f t="shared" ref="G791:H795" si="146">G792</f>
        <v>0</v>
      </c>
      <c r="H791" s="108">
        <f t="shared" si="146"/>
        <v>0</v>
      </c>
    </row>
    <row r="792" spans="1:8" s="31" customFormat="1" ht="40.5" customHeight="1" x14ac:dyDescent="0.25">
      <c r="A792" s="113" t="s">
        <v>159</v>
      </c>
      <c r="B792" s="107" t="s">
        <v>400</v>
      </c>
      <c r="C792" s="107" t="s">
        <v>55</v>
      </c>
      <c r="D792" s="107" t="s">
        <v>160</v>
      </c>
      <c r="E792" s="107" t="s">
        <v>58</v>
      </c>
      <c r="F792" s="108">
        <f>F793</f>
        <v>83.6</v>
      </c>
      <c r="G792" s="108">
        <f t="shared" si="146"/>
        <v>0</v>
      </c>
      <c r="H792" s="108">
        <f t="shared" si="146"/>
        <v>0</v>
      </c>
    </row>
    <row r="793" spans="1:8" s="31" customFormat="1" ht="42" customHeight="1" x14ac:dyDescent="0.25">
      <c r="A793" s="113" t="s">
        <v>795</v>
      </c>
      <c r="B793" s="107" t="s">
        <v>400</v>
      </c>
      <c r="C793" s="107" t="s">
        <v>55</v>
      </c>
      <c r="D793" s="107" t="s">
        <v>162</v>
      </c>
      <c r="E793" s="107" t="s">
        <v>58</v>
      </c>
      <c r="F793" s="108">
        <f>F794</f>
        <v>83.6</v>
      </c>
      <c r="G793" s="108">
        <f t="shared" si="146"/>
        <v>0</v>
      </c>
      <c r="H793" s="108">
        <f t="shared" si="146"/>
        <v>0</v>
      </c>
    </row>
    <row r="794" spans="1:8" s="31" customFormat="1" ht="15.75" customHeight="1" x14ac:dyDescent="0.25">
      <c r="A794" s="113" t="s">
        <v>134</v>
      </c>
      <c r="B794" s="107" t="s">
        <v>400</v>
      </c>
      <c r="C794" s="107" t="s">
        <v>55</v>
      </c>
      <c r="D794" s="107" t="s">
        <v>163</v>
      </c>
      <c r="E794" s="107" t="s">
        <v>58</v>
      </c>
      <c r="F794" s="108">
        <f>F795</f>
        <v>83.6</v>
      </c>
      <c r="G794" s="108">
        <f t="shared" si="146"/>
        <v>0</v>
      </c>
      <c r="H794" s="108">
        <f t="shared" si="146"/>
        <v>0</v>
      </c>
    </row>
    <row r="795" spans="1:8" s="31" customFormat="1" ht="27" customHeight="1" x14ac:dyDescent="0.25">
      <c r="A795" s="113" t="s">
        <v>77</v>
      </c>
      <c r="B795" s="107" t="s">
        <v>400</v>
      </c>
      <c r="C795" s="107" t="s">
        <v>55</v>
      </c>
      <c r="D795" s="107" t="s">
        <v>163</v>
      </c>
      <c r="E795" s="107" t="s">
        <v>78</v>
      </c>
      <c r="F795" s="108">
        <f>F796</f>
        <v>83.6</v>
      </c>
      <c r="G795" s="108">
        <f t="shared" si="146"/>
        <v>0</v>
      </c>
      <c r="H795" s="108">
        <f t="shared" si="146"/>
        <v>0</v>
      </c>
    </row>
    <row r="796" spans="1:8" s="31" customFormat="1" ht="27.75" customHeight="1" x14ac:dyDescent="0.25">
      <c r="A796" s="113" t="s">
        <v>79</v>
      </c>
      <c r="B796" s="107" t="s">
        <v>400</v>
      </c>
      <c r="C796" s="107" t="s">
        <v>55</v>
      </c>
      <c r="D796" s="107" t="s">
        <v>163</v>
      </c>
      <c r="E796" s="107" t="s">
        <v>80</v>
      </c>
      <c r="F796" s="108">
        <v>83.6</v>
      </c>
      <c r="G796" s="108">
        <v>0</v>
      </c>
      <c r="H796" s="108">
        <v>0</v>
      </c>
    </row>
    <row r="797" spans="1:8" s="31" customFormat="1" ht="58.5" customHeight="1" x14ac:dyDescent="0.25">
      <c r="A797" s="113" t="s">
        <v>749</v>
      </c>
      <c r="B797" s="107" t="s">
        <v>400</v>
      </c>
      <c r="C797" s="107" t="s">
        <v>55</v>
      </c>
      <c r="D797" s="107" t="s">
        <v>746</v>
      </c>
      <c r="E797" s="107" t="s">
        <v>58</v>
      </c>
      <c r="F797" s="108">
        <v>0</v>
      </c>
      <c r="G797" s="108">
        <f>G798</f>
        <v>77.2</v>
      </c>
      <c r="H797" s="108">
        <v>0</v>
      </c>
    </row>
    <row r="798" spans="1:8" s="31" customFormat="1" ht="27.75" customHeight="1" x14ac:dyDescent="0.25">
      <c r="A798" s="113" t="s">
        <v>134</v>
      </c>
      <c r="B798" s="107" t="s">
        <v>400</v>
      </c>
      <c r="C798" s="107" t="s">
        <v>55</v>
      </c>
      <c r="D798" s="107" t="s">
        <v>747</v>
      </c>
      <c r="E798" s="107" t="s">
        <v>58</v>
      </c>
      <c r="F798" s="108">
        <v>0</v>
      </c>
      <c r="G798" s="108">
        <f>G799</f>
        <v>77.2</v>
      </c>
      <c r="H798" s="108">
        <v>0</v>
      </c>
    </row>
    <row r="799" spans="1:8" s="31" customFormat="1" ht="27.75" customHeight="1" x14ac:dyDescent="0.25">
      <c r="A799" s="113" t="s">
        <v>77</v>
      </c>
      <c r="B799" s="107" t="s">
        <v>400</v>
      </c>
      <c r="C799" s="107" t="s">
        <v>55</v>
      </c>
      <c r="D799" s="107" t="s">
        <v>747</v>
      </c>
      <c r="E799" s="107" t="s">
        <v>78</v>
      </c>
      <c r="F799" s="108">
        <v>0</v>
      </c>
      <c r="G799" s="108">
        <f>G800</f>
        <v>77.2</v>
      </c>
      <c r="H799" s="108">
        <v>0</v>
      </c>
    </row>
    <row r="800" spans="1:8" s="31" customFormat="1" ht="27.75" customHeight="1" x14ac:dyDescent="0.25">
      <c r="A800" s="113" t="s">
        <v>79</v>
      </c>
      <c r="B800" s="107" t="s">
        <v>400</v>
      </c>
      <c r="C800" s="107" t="s">
        <v>55</v>
      </c>
      <c r="D800" s="107" t="s">
        <v>747</v>
      </c>
      <c r="E800" s="107" t="s">
        <v>80</v>
      </c>
      <c r="F800" s="108">
        <v>0</v>
      </c>
      <c r="G800" s="108">
        <v>77.2</v>
      </c>
      <c r="H800" s="108">
        <v>0</v>
      </c>
    </row>
    <row r="801" spans="1:8" s="31" customFormat="1" ht="15" x14ac:dyDescent="0.25">
      <c r="A801" s="113" t="s">
        <v>418</v>
      </c>
      <c r="B801" s="107" t="s">
        <v>419</v>
      </c>
      <c r="C801" s="107" t="s">
        <v>56</v>
      </c>
      <c r="D801" s="107" t="s">
        <v>57</v>
      </c>
      <c r="E801" s="107" t="s">
        <v>58</v>
      </c>
      <c r="F801" s="108">
        <f>F802+F807+F815</f>
        <v>561.6</v>
      </c>
      <c r="G801" s="108">
        <f>G802+G807+G815</f>
        <v>526.20000000000005</v>
      </c>
      <c r="H801" s="108">
        <f>H802+H807+H815</f>
        <v>505.1</v>
      </c>
    </row>
    <row r="802" spans="1:8" s="31" customFormat="1" ht="15" hidden="1" x14ac:dyDescent="0.25">
      <c r="A802" s="113" t="s">
        <v>420</v>
      </c>
      <c r="B802" s="107" t="s">
        <v>419</v>
      </c>
      <c r="C802" s="107" t="s">
        <v>55</v>
      </c>
      <c r="D802" s="107" t="s">
        <v>57</v>
      </c>
      <c r="E802" s="107" t="s">
        <v>58</v>
      </c>
      <c r="F802" s="108">
        <f t="shared" ref="F802:H805" si="147">F803</f>
        <v>0</v>
      </c>
      <c r="G802" s="108">
        <f t="shared" si="147"/>
        <v>0</v>
      </c>
      <c r="H802" s="108">
        <f t="shared" si="147"/>
        <v>0</v>
      </c>
    </row>
    <row r="803" spans="1:8" s="33" customFormat="1" ht="26.25" hidden="1" x14ac:dyDescent="0.25">
      <c r="A803" s="113" t="s">
        <v>289</v>
      </c>
      <c r="B803" s="107" t="s">
        <v>419</v>
      </c>
      <c r="C803" s="107" t="s">
        <v>55</v>
      </c>
      <c r="D803" s="107" t="s">
        <v>290</v>
      </c>
      <c r="E803" s="107" t="s">
        <v>58</v>
      </c>
      <c r="F803" s="108">
        <f t="shared" si="147"/>
        <v>0</v>
      </c>
      <c r="G803" s="108">
        <f t="shared" si="147"/>
        <v>0</v>
      </c>
      <c r="H803" s="108">
        <f t="shared" si="147"/>
        <v>0</v>
      </c>
    </row>
    <row r="804" spans="1:8" s="33" customFormat="1" ht="15" hidden="1" x14ac:dyDescent="0.25">
      <c r="A804" s="113" t="s">
        <v>421</v>
      </c>
      <c r="B804" s="107" t="s">
        <v>419</v>
      </c>
      <c r="C804" s="107" t="s">
        <v>55</v>
      </c>
      <c r="D804" s="107" t="s">
        <v>422</v>
      </c>
      <c r="E804" s="107" t="s">
        <v>58</v>
      </c>
      <c r="F804" s="108">
        <f t="shared" si="147"/>
        <v>0</v>
      </c>
      <c r="G804" s="108">
        <f t="shared" si="147"/>
        <v>0</v>
      </c>
      <c r="H804" s="108">
        <f t="shared" si="147"/>
        <v>0</v>
      </c>
    </row>
    <row r="805" spans="1:8" s="32" customFormat="1" ht="21" hidden="1" customHeight="1" x14ac:dyDescent="0.25">
      <c r="A805" s="113" t="s">
        <v>423</v>
      </c>
      <c r="B805" s="107" t="s">
        <v>419</v>
      </c>
      <c r="C805" s="107" t="s">
        <v>55</v>
      </c>
      <c r="D805" s="107" t="s">
        <v>422</v>
      </c>
      <c r="E805" s="107" t="s">
        <v>424</v>
      </c>
      <c r="F805" s="108">
        <f t="shared" si="147"/>
        <v>0</v>
      </c>
      <c r="G805" s="108">
        <f t="shared" si="147"/>
        <v>0</v>
      </c>
      <c r="H805" s="108">
        <f t="shared" si="147"/>
        <v>0</v>
      </c>
    </row>
    <row r="806" spans="1:8" s="32" customFormat="1" ht="26.25" hidden="1" x14ac:dyDescent="0.25">
      <c r="A806" s="113" t="s">
        <v>425</v>
      </c>
      <c r="B806" s="107" t="s">
        <v>419</v>
      </c>
      <c r="C806" s="107" t="s">
        <v>55</v>
      </c>
      <c r="D806" s="107" t="s">
        <v>422</v>
      </c>
      <c r="E806" s="107" t="s">
        <v>426</v>
      </c>
      <c r="F806" s="108"/>
      <c r="G806" s="108"/>
      <c r="H806" s="108"/>
    </row>
    <row r="807" spans="1:8" s="32" customFormat="1" ht="15" x14ac:dyDescent="0.25">
      <c r="A807" s="113" t="s">
        <v>427</v>
      </c>
      <c r="B807" s="107" t="s">
        <v>419</v>
      </c>
      <c r="C807" s="107" t="s">
        <v>196</v>
      </c>
      <c r="D807" s="107" t="s">
        <v>57</v>
      </c>
      <c r="E807" s="107" t="s">
        <v>58</v>
      </c>
      <c r="F807" s="108">
        <f t="shared" ref="F807:G808" si="148">F808</f>
        <v>174.79999999999998</v>
      </c>
      <c r="G807" s="108">
        <f t="shared" si="148"/>
        <v>181.3</v>
      </c>
      <c r="H807" s="108">
        <f>H808</f>
        <v>188</v>
      </c>
    </row>
    <row r="808" spans="1:8" s="31" customFormat="1" ht="26.25" x14ac:dyDescent="0.25">
      <c r="A808" s="113" t="s">
        <v>289</v>
      </c>
      <c r="B808" s="107" t="s">
        <v>419</v>
      </c>
      <c r="C808" s="107" t="s">
        <v>196</v>
      </c>
      <c r="D808" s="107" t="s">
        <v>290</v>
      </c>
      <c r="E808" s="107" t="s">
        <v>58</v>
      </c>
      <c r="F808" s="108">
        <f t="shared" si="148"/>
        <v>174.79999999999998</v>
      </c>
      <c r="G808" s="108">
        <f t="shared" si="148"/>
        <v>181.3</v>
      </c>
      <c r="H808" s="108">
        <f>H809</f>
        <v>188</v>
      </c>
    </row>
    <row r="809" spans="1:8" s="33" customFormat="1" ht="55.5" customHeight="1" x14ac:dyDescent="0.25">
      <c r="A809" s="113" t="s">
        <v>812</v>
      </c>
      <c r="B809" s="107" t="s">
        <v>419</v>
      </c>
      <c r="C809" s="107" t="s">
        <v>196</v>
      </c>
      <c r="D809" s="107" t="s">
        <v>428</v>
      </c>
      <c r="E809" s="107" t="s">
        <v>58</v>
      </c>
      <c r="F809" s="108">
        <f>F811+F813</f>
        <v>174.79999999999998</v>
      </c>
      <c r="G809" s="108">
        <f>G811+G813</f>
        <v>181.3</v>
      </c>
      <c r="H809" s="108">
        <f>H810+H812</f>
        <v>188</v>
      </c>
    </row>
    <row r="810" spans="1:8" s="33" customFormat="1" ht="27" customHeight="1" x14ac:dyDescent="0.25">
      <c r="A810" s="113" t="s">
        <v>77</v>
      </c>
      <c r="B810" s="107" t="s">
        <v>419</v>
      </c>
      <c r="C810" s="107" t="s">
        <v>196</v>
      </c>
      <c r="D810" s="107" t="s">
        <v>428</v>
      </c>
      <c r="E810" s="107" t="s">
        <v>78</v>
      </c>
      <c r="F810" s="108">
        <f>F811</f>
        <v>3.1</v>
      </c>
      <c r="G810" s="108">
        <f>G811</f>
        <v>3.3</v>
      </c>
      <c r="H810" s="108">
        <f>H811</f>
        <v>3.4</v>
      </c>
    </row>
    <row r="811" spans="1:8" s="33" customFormat="1" ht="27.75" customHeight="1" x14ac:dyDescent="0.25">
      <c r="A811" s="113" t="s">
        <v>79</v>
      </c>
      <c r="B811" s="107" t="s">
        <v>419</v>
      </c>
      <c r="C811" s="107" t="s">
        <v>196</v>
      </c>
      <c r="D811" s="107" t="s">
        <v>428</v>
      </c>
      <c r="E811" s="107" t="s">
        <v>80</v>
      </c>
      <c r="F811" s="108">
        <v>3.1</v>
      </c>
      <c r="G811" s="108">
        <v>3.3</v>
      </c>
      <c r="H811" s="108">
        <v>3.4</v>
      </c>
    </row>
    <row r="812" spans="1:8" s="32" customFormat="1" ht="14.25" customHeight="1" x14ac:dyDescent="0.25">
      <c r="A812" s="113" t="s">
        <v>423</v>
      </c>
      <c r="B812" s="107" t="s">
        <v>419</v>
      </c>
      <c r="C812" s="107" t="s">
        <v>196</v>
      </c>
      <c r="D812" s="107" t="s">
        <v>428</v>
      </c>
      <c r="E812" s="107" t="s">
        <v>424</v>
      </c>
      <c r="F812" s="108">
        <f>F813</f>
        <v>171.7</v>
      </c>
      <c r="G812" s="108">
        <f>G813</f>
        <v>178</v>
      </c>
      <c r="H812" s="108">
        <f>H813</f>
        <v>184.6</v>
      </c>
    </row>
    <row r="813" spans="1:8" s="32" customFormat="1" ht="28.5" customHeight="1" x14ac:dyDescent="0.25">
      <c r="A813" s="113" t="s">
        <v>425</v>
      </c>
      <c r="B813" s="107" t="s">
        <v>419</v>
      </c>
      <c r="C813" s="107" t="s">
        <v>196</v>
      </c>
      <c r="D813" s="107" t="s">
        <v>428</v>
      </c>
      <c r="E813" s="107" t="s">
        <v>426</v>
      </c>
      <c r="F813" s="108">
        <v>171.7</v>
      </c>
      <c r="G813" s="108">
        <v>178</v>
      </c>
      <c r="H813" s="108">
        <v>184.6</v>
      </c>
    </row>
    <row r="814" spans="1:8" s="32" customFormat="1" ht="14.25" hidden="1" customHeight="1" x14ac:dyDescent="0.25">
      <c r="A814" s="113"/>
      <c r="B814" s="107"/>
      <c r="C814" s="107"/>
      <c r="D814" s="107"/>
      <c r="E814" s="107"/>
      <c r="F814" s="108">
        <f>G814/1000</f>
        <v>0</v>
      </c>
      <c r="G814" s="108">
        <f>H814/1000</f>
        <v>0</v>
      </c>
      <c r="H814" s="108">
        <f>I814/1000</f>
        <v>0</v>
      </c>
    </row>
    <row r="815" spans="1:8" s="31" customFormat="1" ht="18.75" customHeight="1" x14ac:dyDescent="0.25">
      <c r="A815" s="113" t="s">
        <v>429</v>
      </c>
      <c r="B815" s="107" t="s">
        <v>419</v>
      </c>
      <c r="C815" s="107" t="s">
        <v>72</v>
      </c>
      <c r="D815" s="107" t="s">
        <v>57</v>
      </c>
      <c r="E815" s="107" t="s">
        <v>58</v>
      </c>
      <c r="F815" s="108">
        <f>F816</f>
        <v>386.8</v>
      </c>
      <c r="G815" s="108">
        <f>G816</f>
        <v>344.9</v>
      </c>
      <c r="H815" s="108">
        <f>H816</f>
        <v>317.10000000000002</v>
      </c>
    </row>
    <row r="816" spans="1:8" s="31" customFormat="1" ht="26.25" x14ac:dyDescent="0.25">
      <c r="A816" s="113" t="s">
        <v>289</v>
      </c>
      <c r="B816" s="107" t="s">
        <v>419</v>
      </c>
      <c r="C816" s="107" t="s">
        <v>72</v>
      </c>
      <c r="D816" s="107" t="s">
        <v>290</v>
      </c>
      <c r="E816" s="107" t="s">
        <v>58</v>
      </c>
      <c r="F816" s="108">
        <f>F820+F817</f>
        <v>386.8</v>
      </c>
      <c r="G816" s="108">
        <f>G820+G817</f>
        <v>344.9</v>
      </c>
      <c r="H816" s="108">
        <f>H820+H817</f>
        <v>317.10000000000002</v>
      </c>
    </row>
    <row r="817" spans="1:8" s="31" customFormat="1" ht="90" hidden="1" x14ac:dyDescent="0.25">
      <c r="A817" s="113" t="s">
        <v>96</v>
      </c>
      <c r="B817" s="107" t="s">
        <v>419</v>
      </c>
      <c r="C817" s="107" t="s">
        <v>72</v>
      </c>
      <c r="D817" s="107" t="s">
        <v>97</v>
      </c>
      <c r="E817" s="107" t="s">
        <v>58</v>
      </c>
      <c r="F817" s="108">
        <f t="shared" ref="F817:H818" si="149">F818</f>
        <v>0</v>
      </c>
      <c r="G817" s="108">
        <f t="shared" si="149"/>
        <v>0</v>
      </c>
      <c r="H817" s="108">
        <f t="shared" si="149"/>
        <v>0</v>
      </c>
    </row>
    <row r="818" spans="1:8" s="31" customFormat="1" ht="26.25" hidden="1" x14ac:dyDescent="0.25">
      <c r="A818" s="113" t="s">
        <v>77</v>
      </c>
      <c r="B818" s="107" t="s">
        <v>419</v>
      </c>
      <c r="C818" s="107" t="s">
        <v>72</v>
      </c>
      <c r="D818" s="107" t="s">
        <v>97</v>
      </c>
      <c r="E818" s="107" t="s">
        <v>78</v>
      </c>
      <c r="F818" s="108">
        <f t="shared" si="149"/>
        <v>0</v>
      </c>
      <c r="G818" s="108">
        <f t="shared" si="149"/>
        <v>0</v>
      </c>
      <c r="H818" s="108">
        <f t="shared" si="149"/>
        <v>0</v>
      </c>
    </row>
    <row r="819" spans="1:8" s="31" customFormat="1" ht="39" hidden="1" x14ac:dyDescent="0.25">
      <c r="A819" s="113" t="s">
        <v>79</v>
      </c>
      <c r="B819" s="107" t="s">
        <v>419</v>
      </c>
      <c r="C819" s="107" t="s">
        <v>72</v>
      </c>
      <c r="D819" s="107" t="s">
        <v>97</v>
      </c>
      <c r="E819" s="107" t="s">
        <v>80</v>
      </c>
      <c r="F819" s="108">
        <f>4.9-4.9</f>
        <v>0</v>
      </c>
      <c r="G819" s="108">
        <f>4.9-4.9</f>
        <v>0</v>
      </c>
      <c r="H819" s="108">
        <f>4.9-4.9</f>
        <v>0</v>
      </c>
    </row>
    <row r="820" spans="1:8" s="31" customFormat="1" ht="54" customHeight="1" x14ac:dyDescent="0.25">
      <c r="A820" s="113" t="s">
        <v>430</v>
      </c>
      <c r="B820" s="107" t="s">
        <v>419</v>
      </c>
      <c r="C820" s="107" t="s">
        <v>72</v>
      </c>
      <c r="D820" s="107" t="s">
        <v>431</v>
      </c>
      <c r="E820" s="107" t="s">
        <v>58</v>
      </c>
      <c r="F820" s="108">
        <f t="shared" ref="F820:H821" si="150">F821</f>
        <v>386.8</v>
      </c>
      <c r="G820" s="108">
        <f t="shared" si="150"/>
        <v>344.9</v>
      </c>
      <c r="H820" s="108">
        <f t="shared" si="150"/>
        <v>317.10000000000002</v>
      </c>
    </row>
    <row r="821" spans="1:8" s="31" customFormat="1" ht="15" x14ac:dyDescent="0.25">
      <c r="A821" s="113" t="s">
        <v>432</v>
      </c>
      <c r="B821" s="107" t="s">
        <v>419</v>
      </c>
      <c r="C821" s="107" t="s">
        <v>72</v>
      </c>
      <c r="D821" s="107" t="s">
        <v>431</v>
      </c>
      <c r="E821" s="107" t="s">
        <v>424</v>
      </c>
      <c r="F821" s="108">
        <f t="shared" si="150"/>
        <v>386.8</v>
      </c>
      <c r="G821" s="108">
        <f t="shared" si="150"/>
        <v>344.9</v>
      </c>
      <c r="H821" s="108">
        <f t="shared" si="150"/>
        <v>317.10000000000002</v>
      </c>
    </row>
    <row r="822" spans="1:8" s="31" customFormat="1" ht="26.25" x14ac:dyDescent="0.25">
      <c r="A822" s="113" t="s">
        <v>425</v>
      </c>
      <c r="B822" s="107" t="s">
        <v>419</v>
      </c>
      <c r="C822" s="107" t="s">
        <v>72</v>
      </c>
      <c r="D822" s="107" t="s">
        <v>431</v>
      </c>
      <c r="E822" s="107" t="s">
        <v>426</v>
      </c>
      <c r="F822" s="108">
        <v>386.8</v>
      </c>
      <c r="G822" s="108">
        <v>344.9</v>
      </c>
      <c r="H822" s="108">
        <v>317.10000000000002</v>
      </c>
    </row>
    <row r="823" spans="1:8" s="31" customFormat="1" ht="15" hidden="1" x14ac:dyDescent="0.25">
      <c r="A823" s="113" t="s">
        <v>433</v>
      </c>
      <c r="B823" s="107" t="s">
        <v>419</v>
      </c>
      <c r="C823" s="107" t="s">
        <v>109</v>
      </c>
      <c r="D823" s="107" t="s">
        <v>57</v>
      </c>
      <c r="E823" s="107" t="s">
        <v>58</v>
      </c>
      <c r="F823" s="108">
        <f t="shared" ref="F823:H826" si="151">F824</f>
        <v>0</v>
      </c>
      <c r="G823" s="108">
        <f t="shared" si="151"/>
        <v>0</v>
      </c>
      <c r="H823" s="108">
        <f t="shared" si="151"/>
        <v>0</v>
      </c>
    </row>
    <row r="824" spans="1:8" s="31" customFormat="1" ht="26.25" hidden="1" x14ac:dyDescent="0.25">
      <c r="A824" s="113" t="s">
        <v>289</v>
      </c>
      <c r="B824" s="107" t="s">
        <v>419</v>
      </c>
      <c r="C824" s="107" t="s">
        <v>109</v>
      </c>
      <c r="D824" s="107" t="s">
        <v>290</v>
      </c>
      <c r="E824" s="107" t="s">
        <v>58</v>
      </c>
      <c r="F824" s="108">
        <f t="shared" si="151"/>
        <v>0</v>
      </c>
      <c r="G824" s="108">
        <f t="shared" si="151"/>
        <v>0</v>
      </c>
      <c r="H824" s="108">
        <f t="shared" si="151"/>
        <v>0</v>
      </c>
    </row>
    <row r="825" spans="1:8" s="31" customFormat="1" ht="26.25" hidden="1" x14ac:dyDescent="0.25">
      <c r="A825" s="113" t="s">
        <v>434</v>
      </c>
      <c r="B825" s="107" t="s">
        <v>419</v>
      </c>
      <c r="C825" s="107" t="s">
        <v>109</v>
      </c>
      <c r="D825" s="107" t="s">
        <v>435</v>
      </c>
      <c r="E825" s="107" t="s">
        <v>58</v>
      </c>
      <c r="F825" s="108">
        <f t="shared" si="151"/>
        <v>0</v>
      </c>
      <c r="G825" s="108">
        <f t="shared" si="151"/>
        <v>0</v>
      </c>
      <c r="H825" s="108">
        <f t="shared" si="151"/>
        <v>0</v>
      </c>
    </row>
    <row r="826" spans="1:8" s="31" customFormat="1" ht="15" hidden="1" x14ac:dyDescent="0.25">
      <c r="A826" s="113" t="s">
        <v>432</v>
      </c>
      <c r="B826" s="107" t="s">
        <v>419</v>
      </c>
      <c r="C826" s="107" t="s">
        <v>109</v>
      </c>
      <c r="D826" s="107" t="s">
        <v>435</v>
      </c>
      <c r="E826" s="107" t="s">
        <v>424</v>
      </c>
      <c r="F826" s="108">
        <f t="shared" si="151"/>
        <v>0</v>
      </c>
      <c r="G826" s="108">
        <f t="shared" si="151"/>
        <v>0</v>
      </c>
      <c r="H826" s="108">
        <f t="shared" si="151"/>
        <v>0</v>
      </c>
    </row>
    <row r="827" spans="1:8" s="31" customFormat="1" ht="15.75" hidden="1" customHeight="1" x14ac:dyDescent="0.25">
      <c r="A827" s="113" t="s">
        <v>425</v>
      </c>
      <c r="B827" s="107" t="s">
        <v>419</v>
      </c>
      <c r="C827" s="107" t="s">
        <v>109</v>
      </c>
      <c r="D827" s="107" t="s">
        <v>435</v>
      </c>
      <c r="E827" s="107" t="s">
        <v>426</v>
      </c>
      <c r="F827" s="108">
        <v>0</v>
      </c>
      <c r="G827" s="108">
        <v>0</v>
      </c>
      <c r="H827" s="108">
        <v>0</v>
      </c>
    </row>
    <row r="828" spans="1:8" s="31" customFormat="1" ht="15.75" customHeight="1" x14ac:dyDescent="0.25">
      <c r="A828" s="113" t="s">
        <v>436</v>
      </c>
      <c r="B828" s="107" t="s">
        <v>119</v>
      </c>
      <c r="C828" s="107" t="s">
        <v>56</v>
      </c>
      <c r="D828" s="107" t="s">
        <v>57</v>
      </c>
      <c r="E828" s="107" t="s">
        <v>58</v>
      </c>
      <c r="F828" s="108">
        <f t="shared" ref="F828:H829" si="152">F829</f>
        <v>378</v>
      </c>
      <c r="G828" s="108">
        <f t="shared" si="152"/>
        <v>369</v>
      </c>
      <c r="H828" s="108">
        <f t="shared" si="152"/>
        <v>278.2</v>
      </c>
    </row>
    <row r="829" spans="1:8" s="31" customFormat="1" ht="15.75" customHeight="1" x14ac:dyDescent="0.25">
      <c r="A829" s="113" t="s">
        <v>437</v>
      </c>
      <c r="B829" s="107" t="s">
        <v>119</v>
      </c>
      <c r="C829" s="107" t="s">
        <v>60</v>
      </c>
      <c r="D829" s="107" t="s">
        <v>57</v>
      </c>
      <c r="E829" s="107" t="s">
        <v>58</v>
      </c>
      <c r="F829" s="108">
        <f t="shared" si="152"/>
        <v>378</v>
      </c>
      <c r="G829" s="108">
        <f>G862</f>
        <v>369</v>
      </c>
      <c r="H829" s="108">
        <f>H862</f>
        <v>278.2</v>
      </c>
    </row>
    <row r="830" spans="1:8" s="31" customFormat="1" ht="42.75" customHeight="1" x14ac:dyDescent="0.25">
      <c r="A830" s="113" t="s">
        <v>782</v>
      </c>
      <c r="B830" s="107" t="s">
        <v>119</v>
      </c>
      <c r="C830" s="107" t="s">
        <v>60</v>
      </c>
      <c r="D830" s="107" t="s">
        <v>356</v>
      </c>
      <c r="E830" s="107" t="s">
        <v>58</v>
      </c>
      <c r="F830" s="108">
        <f>F831+F835+F845+F852</f>
        <v>378</v>
      </c>
      <c r="G830" s="108">
        <f>G831+G835+G845</f>
        <v>0</v>
      </c>
      <c r="H830" s="108">
        <f>H831+H835+H845</f>
        <v>0</v>
      </c>
    </row>
    <row r="831" spans="1:8" s="31" customFormat="1" ht="39" customHeight="1" x14ac:dyDescent="0.25">
      <c r="A831" s="113" t="s">
        <v>438</v>
      </c>
      <c r="B831" s="107" t="s">
        <v>119</v>
      </c>
      <c r="C831" s="107" t="s">
        <v>60</v>
      </c>
      <c r="D831" s="107" t="s">
        <v>439</v>
      </c>
      <c r="E831" s="107" t="s">
        <v>58</v>
      </c>
      <c r="F831" s="108">
        <f t="shared" ref="F831:H833" si="153">F832</f>
        <v>30</v>
      </c>
      <c r="G831" s="108">
        <f t="shared" si="153"/>
        <v>0</v>
      </c>
      <c r="H831" s="108">
        <f t="shared" si="153"/>
        <v>0</v>
      </c>
    </row>
    <row r="832" spans="1:8" s="31" customFormat="1" ht="15.75" customHeight="1" x14ac:dyDescent="0.25">
      <c r="A832" s="113" t="s">
        <v>134</v>
      </c>
      <c r="B832" s="107" t="s">
        <v>119</v>
      </c>
      <c r="C832" s="107" t="s">
        <v>60</v>
      </c>
      <c r="D832" s="107" t="s">
        <v>440</v>
      </c>
      <c r="E832" s="107" t="s">
        <v>58</v>
      </c>
      <c r="F832" s="108">
        <f t="shared" si="153"/>
        <v>30</v>
      </c>
      <c r="G832" s="108">
        <f t="shared" si="153"/>
        <v>0</v>
      </c>
      <c r="H832" s="108">
        <f t="shared" si="153"/>
        <v>0</v>
      </c>
    </row>
    <row r="833" spans="1:8" s="31" customFormat="1" ht="27.75" customHeight="1" x14ac:dyDescent="0.25">
      <c r="A833" s="113" t="s">
        <v>77</v>
      </c>
      <c r="B833" s="107" t="s">
        <v>119</v>
      </c>
      <c r="C833" s="107" t="s">
        <v>60</v>
      </c>
      <c r="D833" s="107" t="s">
        <v>440</v>
      </c>
      <c r="E833" s="107" t="s">
        <v>78</v>
      </c>
      <c r="F833" s="108">
        <f t="shared" si="153"/>
        <v>30</v>
      </c>
      <c r="G833" s="108">
        <f t="shared" si="153"/>
        <v>0</v>
      </c>
      <c r="H833" s="108">
        <f t="shared" si="153"/>
        <v>0</v>
      </c>
    </row>
    <row r="834" spans="1:8" s="31" customFormat="1" ht="27.75" customHeight="1" x14ac:dyDescent="0.25">
      <c r="A834" s="113" t="s">
        <v>79</v>
      </c>
      <c r="B834" s="107" t="s">
        <v>119</v>
      </c>
      <c r="C834" s="107" t="s">
        <v>60</v>
      </c>
      <c r="D834" s="107" t="s">
        <v>440</v>
      </c>
      <c r="E834" s="107" t="s">
        <v>80</v>
      </c>
      <c r="F834" s="108">
        <v>30</v>
      </c>
      <c r="G834" s="108">
        <v>0</v>
      </c>
      <c r="H834" s="108">
        <v>0</v>
      </c>
    </row>
    <row r="835" spans="1:8" s="31" customFormat="1" ht="81.75" customHeight="1" x14ac:dyDescent="0.25">
      <c r="A835" s="113" t="s">
        <v>384</v>
      </c>
      <c r="B835" s="107" t="s">
        <v>119</v>
      </c>
      <c r="C835" s="107" t="s">
        <v>60</v>
      </c>
      <c r="D835" s="107" t="s">
        <v>358</v>
      </c>
      <c r="E835" s="107" t="s">
        <v>58</v>
      </c>
      <c r="F835" s="108">
        <f>F836</f>
        <v>328</v>
      </c>
      <c r="G835" s="108">
        <f>G836</f>
        <v>0</v>
      </c>
      <c r="H835" s="108">
        <f>H836</f>
        <v>0</v>
      </c>
    </row>
    <row r="836" spans="1:8" s="31" customFormat="1" ht="15.75" customHeight="1" x14ac:dyDescent="0.25">
      <c r="A836" s="113" t="s">
        <v>134</v>
      </c>
      <c r="B836" s="107" t="s">
        <v>119</v>
      </c>
      <c r="C836" s="107" t="s">
        <v>60</v>
      </c>
      <c r="D836" s="107" t="s">
        <v>359</v>
      </c>
      <c r="E836" s="107" t="s">
        <v>58</v>
      </c>
      <c r="F836" s="108">
        <f>F837+F839</f>
        <v>328</v>
      </c>
      <c r="G836" s="108">
        <f>G837+G839</f>
        <v>0</v>
      </c>
      <c r="H836" s="108">
        <f>H837+H839</f>
        <v>0</v>
      </c>
    </row>
    <row r="837" spans="1:8" s="31" customFormat="1" ht="71.25" customHeight="1" x14ac:dyDescent="0.25">
      <c r="A837" s="113" t="s">
        <v>67</v>
      </c>
      <c r="B837" s="107" t="s">
        <v>119</v>
      </c>
      <c r="C837" s="107" t="s">
        <v>60</v>
      </c>
      <c r="D837" s="107" t="s">
        <v>359</v>
      </c>
      <c r="E837" s="107" t="s">
        <v>68</v>
      </c>
      <c r="F837" s="108">
        <f>F838</f>
        <v>187.8</v>
      </c>
      <c r="G837" s="108">
        <f>G838</f>
        <v>0</v>
      </c>
      <c r="H837" s="108">
        <f>H838</f>
        <v>0</v>
      </c>
    </row>
    <row r="838" spans="1:8" s="31" customFormat="1" ht="15.75" customHeight="1" x14ac:dyDescent="0.25">
      <c r="A838" s="113" t="s">
        <v>192</v>
      </c>
      <c r="B838" s="107" t="s">
        <v>119</v>
      </c>
      <c r="C838" s="107" t="s">
        <v>60</v>
      </c>
      <c r="D838" s="107" t="s">
        <v>359</v>
      </c>
      <c r="E838" s="107" t="s">
        <v>193</v>
      </c>
      <c r="F838" s="108">
        <v>187.8</v>
      </c>
      <c r="G838" s="108">
        <v>0</v>
      </c>
      <c r="H838" s="108">
        <v>0</v>
      </c>
    </row>
    <row r="839" spans="1:8" s="31" customFormat="1" ht="28.5" customHeight="1" x14ac:dyDescent="0.25">
      <c r="A839" s="113" t="s">
        <v>77</v>
      </c>
      <c r="B839" s="107" t="s">
        <v>119</v>
      </c>
      <c r="C839" s="107" t="s">
        <v>60</v>
      </c>
      <c r="D839" s="107" t="s">
        <v>359</v>
      </c>
      <c r="E839" s="107" t="s">
        <v>78</v>
      </c>
      <c r="F839" s="108">
        <f>F840</f>
        <v>140.19999999999999</v>
      </c>
      <c r="G839" s="108">
        <f>G840</f>
        <v>0</v>
      </c>
      <c r="H839" s="108">
        <f>H840</f>
        <v>0</v>
      </c>
    </row>
    <row r="840" spans="1:8" s="31" customFormat="1" ht="26.25" customHeight="1" x14ac:dyDescent="0.25">
      <c r="A840" s="113" t="s">
        <v>79</v>
      </c>
      <c r="B840" s="107" t="s">
        <v>119</v>
      </c>
      <c r="C840" s="107" t="s">
        <v>60</v>
      </c>
      <c r="D840" s="107" t="s">
        <v>359</v>
      </c>
      <c r="E840" s="107" t="s">
        <v>80</v>
      </c>
      <c r="F840" s="108">
        <v>140.19999999999999</v>
      </c>
      <c r="G840" s="108">
        <v>0</v>
      </c>
      <c r="H840" s="108">
        <v>0</v>
      </c>
    </row>
    <row r="841" spans="1:8" s="31" customFormat="1" ht="24" hidden="1" customHeight="1" x14ac:dyDescent="0.25">
      <c r="A841" s="113" t="s">
        <v>441</v>
      </c>
      <c r="B841" s="107" t="s">
        <v>119</v>
      </c>
      <c r="C841" s="107" t="s">
        <v>60</v>
      </c>
      <c r="D841" s="107" t="s">
        <v>442</v>
      </c>
      <c r="E841" s="107" t="s">
        <v>58</v>
      </c>
      <c r="F841" s="108">
        <f t="shared" ref="F841:H843" si="154">F842</f>
        <v>0</v>
      </c>
      <c r="G841" s="108">
        <f t="shared" si="154"/>
        <v>0</v>
      </c>
      <c r="H841" s="108">
        <f t="shared" si="154"/>
        <v>0</v>
      </c>
    </row>
    <row r="842" spans="1:8" s="31" customFormat="1" ht="13.5" hidden="1" customHeight="1" x14ac:dyDescent="0.25">
      <c r="A842" s="113" t="s">
        <v>134</v>
      </c>
      <c r="B842" s="107" t="s">
        <v>119</v>
      </c>
      <c r="C842" s="107" t="s">
        <v>60</v>
      </c>
      <c r="D842" s="107" t="s">
        <v>443</v>
      </c>
      <c r="E842" s="107" t="s">
        <v>58</v>
      </c>
      <c r="F842" s="108">
        <f t="shared" si="154"/>
        <v>0</v>
      </c>
      <c r="G842" s="108">
        <f t="shared" si="154"/>
        <v>0</v>
      </c>
      <c r="H842" s="108">
        <f t="shared" si="154"/>
        <v>0</v>
      </c>
    </row>
    <row r="843" spans="1:8" s="31" customFormat="1" ht="27" hidden="1" customHeight="1" x14ac:dyDescent="0.25">
      <c r="A843" s="113" t="s">
        <v>77</v>
      </c>
      <c r="B843" s="107" t="s">
        <v>119</v>
      </c>
      <c r="C843" s="107" t="s">
        <v>60</v>
      </c>
      <c r="D843" s="107" t="s">
        <v>443</v>
      </c>
      <c r="E843" s="107" t="s">
        <v>78</v>
      </c>
      <c r="F843" s="108">
        <f t="shared" si="154"/>
        <v>0</v>
      </c>
      <c r="G843" s="108">
        <f t="shared" si="154"/>
        <v>0</v>
      </c>
      <c r="H843" s="108">
        <f t="shared" si="154"/>
        <v>0</v>
      </c>
    </row>
    <row r="844" spans="1:8" s="31" customFormat="1" ht="27.75" hidden="1" customHeight="1" x14ac:dyDescent="0.25">
      <c r="A844" s="113" t="s">
        <v>79</v>
      </c>
      <c r="B844" s="107" t="s">
        <v>119</v>
      </c>
      <c r="C844" s="107" t="s">
        <v>60</v>
      </c>
      <c r="D844" s="107" t="s">
        <v>443</v>
      </c>
      <c r="E844" s="107" t="s">
        <v>80</v>
      </c>
      <c r="F844" s="108"/>
      <c r="G844" s="108"/>
      <c r="H844" s="108"/>
    </row>
    <row r="845" spans="1:8" s="31" customFormat="1" ht="28.5" customHeight="1" x14ac:dyDescent="0.25">
      <c r="A845" s="113" t="s">
        <v>444</v>
      </c>
      <c r="B845" s="107" t="s">
        <v>119</v>
      </c>
      <c r="C845" s="107" t="s">
        <v>60</v>
      </c>
      <c r="D845" s="107" t="s">
        <v>445</v>
      </c>
      <c r="E845" s="107" t="s">
        <v>58</v>
      </c>
      <c r="F845" s="108">
        <f>F846+F849</f>
        <v>20</v>
      </c>
      <c r="G845" s="108">
        <f t="shared" ref="F845:H847" si="155">G846</f>
        <v>0</v>
      </c>
      <c r="H845" s="108">
        <f t="shared" si="155"/>
        <v>0</v>
      </c>
    </row>
    <row r="846" spans="1:8" s="31" customFormat="1" ht="17.25" customHeight="1" x14ac:dyDescent="0.25">
      <c r="A846" s="113" t="s">
        <v>134</v>
      </c>
      <c r="B846" s="107" t="s">
        <v>119</v>
      </c>
      <c r="C846" s="107" t="s">
        <v>60</v>
      </c>
      <c r="D846" s="107" t="s">
        <v>446</v>
      </c>
      <c r="E846" s="107" t="s">
        <v>58</v>
      </c>
      <c r="F846" s="108">
        <f t="shared" si="155"/>
        <v>20</v>
      </c>
      <c r="G846" s="108">
        <f t="shared" si="155"/>
        <v>0</v>
      </c>
      <c r="H846" s="108">
        <f t="shared" si="155"/>
        <v>0</v>
      </c>
    </row>
    <row r="847" spans="1:8" s="31" customFormat="1" ht="26.25" customHeight="1" x14ac:dyDescent="0.25">
      <c r="A847" s="113" t="s">
        <v>77</v>
      </c>
      <c r="B847" s="107" t="s">
        <v>119</v>
      </c>
      <c r="C847" s="107" t="s">
        <v>60</v>
      </c>
      <c r="D847" s="107" t="s">
        <v>446</v>
      </c>
      <c r="E847" s="107" t="s">
        <v>78</v>
      </c>
      <c r="F847" s="108">
        <f t="shared" si="155"/>
        <v>20</v>
      </c>
      <c r="G847" s="108">
        <f t="shared" si="155"/>
        <v>0</v>
      </c>
      <c r="H847" s="108">
        <f t="shared" si="155"/>
        <v>0</v>
      </c>
    </row>
    <row r="848" spans="1:8" s="31" customFormat="1" ht="26.25" customHeight="1" x14ac:dyDescent="0.25">
      <c r="A848" s="113" t="s">
        <v>79</v>
      </c>
      <c r="B848" s="107" t="s">
        <v>119</v>
      </c>
      <c r="C848" s="107" t="s">
        <v>60</v>
      </c>
      <c r="D848" s="107" t="s">
        <v>446</v>
      </c>
      <c r="E848" s="107" t="s">
        <v>80</v>
      </c>
      <c r="F848" s="108">
        <v>20</v>
      </c>
      <c r="G848" s="108">
        <v>0</v>
      </c>
      <c r="H848" s="108">
        <v>0</v>
      </c>
    </row>
    <row r="849" spans="1:8" s="31" customFormat="1" ht="43.5" hidden="1" customHeight="1" x14ac:dyDescent="0.25">
      <c r="A849" s="113" t="s">
        <v>642</v>
      </c>
      <c r="B849" s="107" t="s">
        <v>119</v>
      </c>
      <c r="C849" s="107" t="s">
        <v>60</v>
      </c>
      <c r="D849" s="107" t="s">
        <v>684</v>
      </c>
      <c r="E849" s="107" t="s">
        <v>58</v>
      </c>
      <c r="F849" s="108">
        <f>F850</f>
        <v>0</v>
      </c>
      <c r="G849" s="108">
        <v>0</v>
      </c>
      <c r="H849" s="108">
        <v>0</v>
      </c>
    </row>
    <row r="850" spans="1:8" s="31" customFormat="1" ht="26.25" hidden="1" customHeight="1" x14ac:dyDescent="0.25">
      <c r="A850" s="113" t="s">
        <v>77</v>
      </c>
      <c r="B850" s="107" t="s">
        <v>119</v>
      </c>
      <c r="C850" s="107" t="s">
        <v>60</v>
      </c>
      <c r="D850" s="107" t="s">
        <v>684</v>
      </c>
      <c r="E850" s="107" t="s">
        <v>78</v>
      </c>
      <c r="F850" s="108">
        <f>F851</f>
        <v>0</v>
      </c>
      <c r="G850" s="108">
        <v>0</v>
      </c>
      <c r="H850" s="108">
        <v>0</v>
      </c>
    </row>
    <row r="851" spans="1:8" s="31" customFormat="1" ht="26.25" hidden="1" customHeight="1" x14ac:dyDescent="0.25">
      <c r="A851" s="113" t="s">
        <v>79</v>
      </c>
      <c r="B851" s="107" t="s">
        <v>119</v>
      </c>
      <c r="C851" s="107" t="s">
        <v>60</v>
      </c>
      <c r="D851" s="107" t="s">
        <v>684</v>
      </c>
      <c r="E851" s="107" t="s">
        <v>80</v>
      </c>
      <c r="F851" s="108"/>
      <c r="G851" s="108"/>
      <c r="H851" s="108"/>
    </row>
    <row r="852" spans="1:8" s="31" customFormat="1" ht="27.75" hidden="1" customHeight="1" x14ac:dyDescent="0.25">
      <c r="A852" s="113" t="s">
        <v>665</v>
      </c>
      <c r="B852" s="107" t="s">
        <v>119</v>
      </c>
      <c r="C852" s="107" t="s">
        <v>60</v>
      </c>
      <c r="D852" s="107" t="s">
        <v>666</v>
      </c>
      <c r="E852" s="107" t="s">
        <v>58</v>
      </c>
      <c r="F852" s="108">
        <f>F856+F859+F853</f>
        <v>0</v>
      </c>
      <c r="G852" s="108">
        <v>0</v>
      </c>
      <c r="H852" s="108">
        <v>0</v>
      </c>
    </row>
    <row r="853" spans="1:8" s="31" customFormat="1" ht="42" hidden="1" customHeight="1" x14ac:dyDescent="0.25">
      <c r="A853" s="113" t="s">
        <v>667</v>
      </c>
      <c r="B853" s="107" t="s">
        <v>119</v>
      </c>
      <c r="C853" s="107" t="s">
        <v>60</v>
      </c>
      <c r="D853" s="107" t="s">
        <v>668</v>
      </c>
      <c r="E853" s="107" t="s">
        <v>58</v>
      </c>
      <c r="F853" s="108">
        <f>F854</f>
        <v>0</v>
      </c>
      <c r="G853" s="108">
        <v>0</v>
      </c>
      <c r="H853" s="108">
        <v>0</v>
      </c>
    </row>
    <row r="854" spans="1:8" s="31" customFormat="1" ht="27.75" hidden="1" customHeight="1" x14ac:dyDescent="0.25">
      <c r="A854" s="113" t="s">
        <v>77</v>
      </c>
      <c r="B854" s="107" t="s">
        <v>119</v>
      </c>
      <c r="C854" s="107" t="s">
        <v>60</v>
      </c>
      <c r="D854" s="107" t="s">
        <v>668</v>
      </c>
      <c r="E854" s="107" t="s">
        <v>78</v>
      </c>
      <c r="F854" s="108">
        <f>F855</f>
        <v>0</v>
      </c>
      <c r="G854" s="108">
        <v>0</v>
      </c>
      <c r="H854" s="108">
        <v>0</v>
      </c>
    </row>
    <row r="855" spans="1:8" s="31" customFormat="1" ht="27.75" hidden="1" customHeight="1" x14ac:dyDescent="0.25">
      <c r="A855" s="113" t="s">
        <v>79</v>
      </c>
      <c r="B855" s="107" t="s">
        <v>119</v>
      </c>
      <c r="C855" s="107" t="s">
        <v>60</v>
      </c>
      <c r="D855" s="107" t="s">
        <v>668</v>
      </c>
      <c r="E855" s="107" t="s">
        <v>80</v>
      </c>
      <c r="F855" s="108"/>
      <c r="G855" s="108"/>
      <c r="H855" s="108"/>
    </row>
    <row r="856" spans="1:8" s="31" customFormat="1" ht="42" hidden="1" customHeight="1" x14ac:dyDescent="0.25">
      <c r="A856" s="113" t="s">
        <v>669</v>
      </c>
      <c r="B856" s="107" t="s">
        <v>119</v>
      </c>
      <c r="C856" s="107" t="s">
        <v>60</v>
      </c>
      <c r="D856" s="107" t="s">
        <v>670</v>
      </c>
      <c r="E856" s="107" t="s">
        <v>58</v>
      </c>
      <c r="F856" s="108">
        <f>F857</f>
        <v>0</v>
      </c>
      <c r="G856" s="108">
        <v>0</v>
      </c>
      <c r="H856" s="108">
        <v>0</v>
      </c>
    </row>
    <row r="857" spans="1:8" s="31" customFormat="1" ht="26.25" hidden="1" customHeight="1" x14ac:dyDescent="0.25">
      <c r="A857" s="113" t="s">
        <v>77</v>
      </c>
      <c r="B857" s="107" t="s">
        <v>119</v>
      </c>
      <c r="C857" s="107" t="s">
        <v>60</v>
      </c>
      <c r="D857" s="107" t="s">
        <v>670</v>
      </c>
      <c r="E857" s="107" t="s">
        <v>78</v>
      </c>
      <c r="F857" s="108">
        <f>F858</f>
        <v>0</v>
      </c>
      <c r="G857" s="108">
        <v>0</v>
      </c>
      <c r="H857" s="108">
        <v>0</v>
      </c>
    </row>
    <row r="858" spans="1:8" s="31" customFormat="1" ht="26.25" hidden="1" customHeight="1" x14ac:dyDescent="0.25">
      <c r="A858" s="113" t="s">
        <v>79</v>
      </c>
      <c r="B858" s="107" t="s">
        <v>119</v>
      </c>
      <c r="C858" s="107" t="s">
        <v>60</v>
      </c>
      <c r="D858" s="107" t="s">
        <v>670</v>
      </c>
      <c r="E858" s="107" t="s">
        <v>80</v>
      </c>
      <c r="F858" s="108"/>
      <c r="G858" s="108"/>
      <c r="H858" s="108"/>
    </row>
    <row r="859" spans="1:8" s="31" customFormat="1" ht="68.25" hidden="1" customHeight="1" x14ac:dyDescent="0.25">
      <c r="A859" s="113" t="s">
        <v>671</v>
      </c>
      <c r="B859" s="107" t="s">
        <v>119</v>
      </c>
      <c r="C859" s="107" t="s">
        <v>60</v>
      </c>
      <c r="D859" s="107" t="s">
        <v>672</v>
      </c>
      <c r="E859" s="107" t="s">
        <v>58</v>
      </c>
      <c r="F859" s="108">
        <f>F860</f>
        <v>0</v>
      </c>
      <c r="G859" s="108">
        <v>0</v>
      </c>
      <c r="H859" s="108">
        <v>0</v>
      </c>
    </row>
    <row r="860" spans="1:8" s="31" customFormat="1" ht="26.25" hidden="1" customHeight="1" x14ac:dyDescent="0.25">
      <c r="A860" s="113" t="s">
        <v>77</v>
      </c>
      <c r="B860" s="107" t="s">
        <v>119</v>
      </c>
      <c r="C860" s="107" t="s">
        <v>60</v>
      </c>
      <c r="D860" s="107" t="s">
        <v>672</v>
      </c>
      <c r="E860" s="107" t="s">
        <v>78</v>
      </c>
      <c r="F860" s="108">
        <f>F861</f>
        <v>0</v>
      </c>
      <c r="G860" s="108">
        <v>0</v>
      </c>
      <c r="H860" s="108">
        <v>0</v>
      </c>
    </row>
    <row r="861" spans="1:8" s="31" customFormat="1" ht="26.25" hidden="1" customHeight="1" x14ac:dyDescent="0.25">
      <c r="A861" s="113" t="s">
        <v>79</v>
      </c>
      <c r="B861" s="107" t="s">
        <v>119</v>
      </c>
      <c r="C861" s="107" t="s">
        <v>60</v>
      </c>
      <c r="D861" s="107" t="s">
        <v>672</v>
      </c>
      <c r="E861" s="107" t="s">
        <v>80</v>
      </c>
      <c r="F861" s="108"/>
      <c r="G861" s="108"/>
      <c r="H861" s="108"/>
    </row>
    <row r="862" spans="1:8" s="31" customFormat="1" ht="42.75" customHeight="1" x14ac:dyDescent="0.25">
      <c r="A862" s="113" t="s">
        <v>796</v>
      </c>
      <c r="B862" s="107" t="s">
        <v>119</v>
      </c>
      <c r="C862" s="107" t="s">
        <v>60</v>
      </c>
      <c r="D862" s="107" t="s">
        <v>774</v>
      </c>
      <c r="E862" s="107" t="s">
        <v>58</v>
      </c>
      <c r="F862" s="108">
        <v>0</v>
      </c>
      <c r="G862" s="108">
        <f>G863</f>
        <v>369</v>
      </c>
      <c r="H862" s="108">
        <f>H863</f>
        <v>278.2</v>
      </c>
    </row>
    <row r="863" spans="1:8" s="31" customFormat="1" ht="26.25" customHeight="1" x14ac:dyDescent="0.25">
      <c r="A863" s="113" t="s">
        <v>134</v>
      </c>
      <c r="B863" s="107" t="s">
        <v>119</v>
      </c>
      <c r="C863" s="107" t="s">
        <v>60</v>
      </c>
      <c r="D863" s="107" t="s">
        <v>775</v>
      </c>
      <c r="E863" s="107" t="s">
        <v>58</v>
      </c>
      <c r="F863" s="108">
        <v>0</v>
      </c>
      <c r="G863" s="108">
        <f>G864+G866</f>
        <v>369</v>
      </c>
      <c r="H863" s="108">
        <f>H864+H866</f>
        <v>278.2</v>
      </c>
    </row>
    <row r="864" spans="1:8" s="31" customFormat="1" ht="68.25" customHeight="1" x14ac:dyDescent="0.25">
      <c r="A864" s="113" t="s">
        <v>67</v>
      </c>
      <c r="B864" s="107" t="s">
        <v>119</v>
      </c>
      <c r="C864" s="107" t="s">
        <v>60</v>
      </c>
      <c r="D864" s="107" t="s">
        <v>775</v>
      </c>
      <c r="E864" s="107" t="s">
        <v>68</v>
      </c>
      <c r="F864" s="108">
        <v>0</v>
      </c>
      <c r="G864" s="108">
        <f>G865</f>
        <v>187.8</v>
      </c>
      <c r="H864" s="108">
        <f>H865</f>
        <v>107</v>
      </c>
    </row>
    <row r="865" spans="1:8" s="31" customFormat="1" ht="17.25" customHeight="1" x14ac:dyDescent="0.25">
      <c r="A865" s="113" t="s">
        <v>192</v>
      </c>
      <c r="B865" s="107" t="s">
        <v>119</v>
      </c>
      <c r="C865" s="107" t="s">
        <v>60</v>
      </c>
      <c r="D865" s="107" t="s">
        <v>775</v>
      </c>
      <c r="E865" s="107" t="s">
        <v>193</v>
      </c>
      <c r="F865" s="108">
        <v>0</v>
      </c>
      <c r="G865" s="108">
        <v>187.8</v>
      </c>
      <c r="H865" s="108">
        <v>107</v>
      </c>
    </row>
    <row r="866" spans="1:8" s="31" customFormat="1" ht="26.25" customHeight="1" x14ac:dyDescent="0.25">
      <c r="A866" s="113" t="s">
        <v>77</v>
      </c>
      <c r="B866" s="107" t="s">
        <v>119</v>
      </c>
      <c r="C866" s="107" t="s">
        <v>60</v>
      </c>
      <c r="D866" s="107" t="s">
        <v>775</v>
      </c>
      <c r="E866" s="107" t="s">
        <v>78</v>
      </c>
      <c r="F866" s="108">
        <v>0</v>
      </c>
      <c r="G866" s="108">
        <f>G867</f>
        <v>181.2</v>
      </c>
      <c r="H866" s="108">
        <f>H867</f>
        <v>171.2</v>
      </c>
    </row>
    <row r="867" spans="1:8" s="31" customFormat="1" ht="26.25" customHeight="1" x14ac:dyDescent="0.25">
      <c r="A867" s="113" t="s">
        <v>79</v>
      </c>
      <c r="B867" s="107" t="s">
        <v>119</v>
      </c>
      <c r="C867" s="107" t="s">
        <v>60</v>
      </c>
      <c r="D867" s="107" t="s">
        <v>775</v>
      </c>
      <c r="E867" s="107" t="s">
        <v>80</v>
      </c>
      <c r="F867" s="108">
        <v>0</v>
      </c>
      <c r="G867" s="108">
        <f>21+140.2+20</f>
        <v>181.2</v>
      </c>
      <c r="H867" s="108">
        <f>21+130.2+20</f>
        <v>171.2</v>
      </c>
    </row>
    <row r="868" spans="1:8" s="31" customFormat="1" ht="26.25" hidden="1" customHeight="1" x14ac:dyDescent="0.25">
      <c r="A868" s="113"/>
      <c r="B868" s="107"/>
      <c r="C868" s="107"/>
      <c r="D868" s="107"/>
      <c r="E868" s="107"/>
      <c r="F868" s="108"/>
      <c r="G868" s="108"/>
      <c r="H868" s="108"/>
    </row>
    <row r="869" spans="1:8" s="31" customFormat="1" ht="15.75" customHeight="1" x14ac:dyDescent="0.25">
      <c r="A869" s="113" t="s">
        <v>447</v>
      </c>
      <c r="B869" s="107" t="s">
        <v>253</v>
      </c>
      <c r="C869" s="107" t="s">
        <v>56</v>
      </c>
      <c r="D869" s="107" t="s">
        <v>57</v>
      </c>
      <c r="E869" s="107" t="s">
        <v>58</v>
      </c>
      <c r="F869" s="108">
        <f>F870</f>
        <v>1510.3000000000002</v>
      </c>
      <c r="G869" s="108">
        <f>G870</f>
        <v>1380.9</v>
      </c>
      <c r="H869" s="108">
        <f>H870</f>
        <v>1260.7</v>
      </c>
    </row>
    <row r="870" spans="1:8" s="31" customFormat="1" ht="17.25" customHeight="1" x14ac:dyDescent="0.25">
      <c r="A870" s="113" t="s">
        <v>448</v>
      </c>
      <c r="B870" s="107" t="s">
        <v>253</v>
      </c>
      <c r="C870" s="107" t="s">
        <v>60</v>
      </c>
      <c r="D870" s="107" t="s">
        <v>57</v>
      </c>
      <c r="E870" s="107" t="s">
        <v>58</v>
      </c>
      <c r="F870" s="108">
        <f>F871+F876</f>
        <v>1510.3000000000002</v>
      </c>
      <c r="G870" s="108">
        <f>G871+G876</f>
        <v>1380.9</v>
      </c>
      <c r="H870" s="108">
        <f>H912</f>
        <v>1260.7</v>
      </c>
    </row>
    <row r="871" spans="1:8" s="31" customFormat="1" ht="27" hidden="1" customHeight="1" x14ac:dyDescent="0.25">
      <c r="A871" s="113" t="s">
        <v>334</v>
      </c>
      <c r="B871" s="107" t="s">
        <v>253</v>
      </c>
      <c r="C871" s="107" t="s">
        <v>60</v>
      </c>
      <c r="D871" s="107" t="s">
        <v>335</v>
      </c>
      <c r="E871" s="107" t="s">
        <v>58</v>
      </c>
      <c r="F871" s="108">
        <f t="shared" ref="F871:H874" si="156">F872</f>
        <v>0</v>
      </c>
      <c r="G871" s="108">
        <f t="shared" si="156"/>
        <v>0</v>
      </c>
      <c r="H871" s="108">
        <f t="shared" si="156"/>
        <v>0</v>
      </c>
    </row>
    <row r="872" spans="1:8" s="31" customFormat="1" ht="39" hidden="1" customHeight="1" x14ac:dyDescent="0.25">
      <c r="A872" s="113" t="s">
        <v>449</v>
      </c>
      <c r="B872" s="107" t="s">
        <v>253</v>
      </c>
      <c r="C872" s="107" t="s">
        <v>60</v>
      </c>
      <c r="D872" s="107" t="s">
        <v>450</v>
      </c>
      <c r="E872" s="107" t="s">
        <v>58</v>
      </c>
      <c r="F872" s="108">
        <f t="shared" si="156"/>
        <v>0</v>
      </c>
      <c r="G872" s="108">
        <f t="shared" si="156"/>
        <v>0</v>
      </c>
      <c r="H872" s="108">
        <f t="shared" si="156"/>
        <v>0</v>
      </c>
    </row>
    <row r="873" spans="1:8" s="31" customFormat="1" ht="17.25" hidden="1" customHeight="1" x14ac:dyDescent="0.25">
      <c r="A873" s="113" t="s">
        <v>134</v>
      </c>
      <c r="B873" s="107" t="s">
        <v>253</v>
      </c>
      <c r="C873" s="107" t="s">
        <v>60</v>
      </c>
      <c r="D873" s="107" t="s">
        <v>451</v>
      </c>
      <c r="E873" s="107" t="s">
        <v>58</v>
      </c>
      <c r="F873" s="108">
        <f t="shared" si="156"/>
        <v>0</v>
      </c>
      <c r="G873" s="108">
        <f t="shared" si="156"/>
        <v>0</v>
      </c>
      <c r="H873" s="108">
        <f t="shared" si="156"/>
        <v>0</v>
      </c>
    </row>
    <row r="874" spans="1:8" s="31" customFormat="1" ht="30" hidden="1" customHeight="1" x14ac:dyDescent="0.25">
      <c r="A874" s="113" t="s">
        <v>339</v>
      </c>
      <c r="B874" s="107" t="s">
        <v>253</v>
      </c>
      <c r="C874" s="107" t="s">
        <v>60</v>
      </c>
      <c r="D874" s="107" t="s">
        <v>451</v>
      </c>
      <c r="E874" s="107" t="s">
        <v>340</v>
      </c>
      <c r="F874" s="108">
        <f t="shared" si="156"/>
        <v>0</v>
      </c>
      <c r="G874" s="108">
        <f t="shared" si="156"/>
        <v>0</v>
      </c>
      <c r="H874" s="108">
        <f t="shared" si="156"/>
        <v>0</v>
      </c>
    </row>
    <row r="875" spans="1:8" s="31" customFormat="1" ht="17.25" hidden="1" customHeight="1" x14ac:dyDescent="0.25">
      <c r="A875" s="113" t="s">
        <v>341</v>
      </c>
      <c r="B875" s="107" t="s">
        <v>253</v>
      </c>
      <c r="C875" s="107" t="s">
        <v>60</v>
      </c>
      <c r="D875" s="107" t="s">
        <v>451</v>
      </c>
      <c r="E875" s="107" t="s">
        <v>342</v>
      </c>
      <c r="F875" s="108">
        <f>6-6</f>
        <v>0</v>
      </c>
      <c r="G875" s="108">
        <f>6-6</f>
        <v>0</v>
      </c>
      <c r="H875" s="108">
        <f>6-6</f>
        <v>0</v>
      </c>
    </row>
    <row r="876" spans="1:8" s="31" customFormat="1" ht="82.5" customHeight="1" x14ac:dyDescent="0.25">
      <c r="A876" s="113" t="s">
        <v>797</v>
      </c>
      <c r="B876" s="107" t="s">
        <v>253</v>
      </c>
      <c r="C876" s="107" t="s">
        <v>60</v>
      </c>
      <c r="D876" s="107" t="s">
        <v>452</v>
      </c>
      <c r="E876" s="107" t="s">
        <v>58</v>
      </c>
      <c r="F876" s="108">
        <f t="shared" ref="F876:H879" si="157">F877</f>
        <v>1510.3000000000002</v>
      </c>
      <c r="G876" s="108">
        <f t="shared" si="157"/>
        <v>1380.9</v>
      </c>
      <c r="H876" s="108">
        <f t="shared" si="157"/>
        <v>0</v>
      </c>
    </row>
    <row r="877" spans="1:8" s="31" customFormat="1" ht="54" customHeight="1" x14ac:dyDescent="0.25">
      <c r="A877" s="113" t="s">
        <v>453</v>
      </c>
      <c r="B877" s="107" t="s">
        <v>253</v>
      </c>
      <c r="C877" s="107" t="s">
        <v>60</v>
      </c>
      <c r="D877" s="107" t="s">
        <v>454</v>
      </c>
      <c r="E877" s="107" t="s">
        <v>58</v>
      </c>
      <c r="F877" s="108">
        <f>F878+F902+F899+F908+F905</f>
        <v>1510.3000000000002</v>
      </c>
      <c r="G877" s="108">
        <f t="shared" ref="G877:H877" si="158">G878+G902</f>
        <v>1380.9</v>
      </c>
      <c r="H877" s="108">
        <f t="shared" si="158"/>
        <v>0</v>
      </c>
    </row>
    <row r="878" spans="1:8" s="31" customFormat="1" ht="41.25" customHeight="1" x14ac:dyDescent="0.25">
      <c r="A878" s="113" t="s">
        <v>346</v>
      </c>
      <c r="B878" s="107" t="s">
        <v>253</v>
      </c>
      <c r="C878" s="107" t="s">
        <v>60</v>
      </c>
      <c r="D878" s="107" t="s">
        <v>455</v>
      </c>
      <c r="E878" s="107" t="s">
        <v>58</v>
      </c>
      <c r="F878" s="108">
        <f t="shared" si="157"/>
        <v>1485.4</v>
      </c>
      <c r="G878" s="108">
        <f t="shared" si="157"/>
        <v>1380.9</v>
      </c>
      <c r="H878" s="108">
        <f t="shared" si="157"/>
        <v>0</v>
      </c>
    </row>
    <row r="879" spans="1:8" s="31" customFormat="1" ht="34.5" customHeight="1" x14ac:dyDescent="0.25">
      <c r="A879" s="113" t="s">
        <v>339</v>
      </c>
      <c r="B879" s="107" t="s">
        <v>253</v>
      </c>
      <c r="C879" s="107" t="s">
        <v>60</v>
      </c>
      <c r="D879" s="107" t="s">
        <v>455</v>
      </c>
      <c r="E879" s="107" t="s">
        <v>340</v>
      </c>
      <c r="F879" s="108">
        <f t="shared" si="157"/>
        <v>1485.4</v>
      </c>
      <c r="G879" s="108">
        <f t="shared" si="157"/>
        <v>1380.9</v>
      </c>
      <c r="H879" s="108">
        <f t="shared" si="157"/>
        <v>0</v>
      </c>
    </row>
    <row r="880" spans="1:8" s="31" customFormat="1" ht="15.75" customHeight="1" x14ac:dyDescent="0.25">
      <c r="A880" s="113" t="s">
        <v>341</v>
      </c>
      <c r="B880" s="107" t="s">
        <v>253</v>
      </c>
      <c r="C880" s="107" t="s">
        <v>60</v>
      </c>
      <c r="D880" s="107" t="s">
        <v>455</v>
      </c>
      <c r="E880" s="107" t="s">
        <v>342</v>
      </c>
      <c r="F880" s="108">
        <v>1485.4</v>
      </c>
      <c r="G880" s="108">
        <v>1380.9</v>
      </c>
      <c r="H880" s="108">
        <v>0</v>
      </c>
    </row>
    <row r="881" spans="1:8" s="31" customFormat="1" ht="30.75" hidden="1" customHeight="1" x14ac:dyDescent="0.25">
      <c r="A881" s="122" t="s">
        <v>456</v>
      </c>
      <c r="B881" s="107" t="s">
        <v>253</v>
      </c>
      <c r="C881" s="107" t="s">
        <v>60</v>
      </c>
      <c r="D881" s="107" t="s">
        <v>457</v>
      </c>
      <c r="E881" s="107" t="s">
        <v>58</v>
      </c>
      <c r="F881" s="108">
        <f t="shared" ref="F881:H882" si="159">F882</f>
        <v>0</v>
      </c>
      <c r="G881" s="108">
        <f t="shared" si="159"/>
        <v>0</v>
      </c>
      <c r="H881" s="108">
        <f t="shared" si="159"/>
        <v>0</v>
      </c>
    </row>
    <row r="882" spans="1:8" s="31" customFormat="1" ht="26.25" hidden="1" x14ac:dyDescent="0.25">
      <c r="A882" s="113" t="s">
        <v>458</v>
      </c>
      <c r="B882" s="107" t="s">
        <v>253</v>
      </c>
      <c r="C882" s="107" t="s">
        <v>60</v>
      </c>
      <c r="D882" s="107" t="s">
        <v>457</v>
      </c>
      <c r="E882" s="107" t="s">
        <v>78</v>
      </c>
      <c r="F882" s="108">
        <f t="shared" si="159"/>
        <v>0</v>
      </c>
      <c r="G882" s="108">
        <f t="shared" si="159"/>
        <v>0</v>
      </c>
      <c r="H882" s="108">
        <f t="shared" si="159"/>
        <v>0</v>
      </c>
    </row>
    <row r="883" spans="1:8" s="31" customFormat="1" ht="39" hidden="1" x14ac:dyDescent="0.25">
      <c r="A883" s="113" t="s">
        <v>208</v>
      </c>
      <c r="B883" s="107" t="s">
        <v>253</v>
      </c>
      <c r="C883" s="107" t="s">
        <v>60</v>
      </c>
      <c r="D883" s="107" t="s">
        <v>457</v>
      </c>
      <c r="E883" s="107" t="s">
        <v>80</v>
      </c>
      <c r="F883" s="108">
        <v>0</v>
      </c>
      <c r="G883" s="108">
        <v>0</v>
      </c>
      <c r="H883" s="108">
        <v>0</v>
      </c>
    </row>
    <row r="884" spans="1:8" s="31" customFormat="1" ht="39" hidden="1" x14ac:dyDescent="0.25">
      <c r="A884" s="113" t="s">
        <v>459</v>
      </c>
      <c r="B884" s="107" t="s">
        <v>113</v>
      </c>
      <c r="C884" s="107" t="s">
        <v>60</v>
      </c>
      <c r="D884" s="107" t="s">
        <v>460</v>
      </c>
      <c r="E884" s="107" t="s">
        <v>58</v>
      </c>
      <c r="F884" s="108">
        <f t="shared" ref="F884:H885" si="160">F885</f>
        <v>0</v>
      </c>
      <c r="G884" s="108">
        <f t="shared" si="160"/>
        <v>0</v>
      </c>
      <c r="H884" s="108">
        <f t="shared" si="160"/>
        <v>0</v>
      </c>
    </row>
    <row r="885" spans="1:8" s="31" customFormat="1" ht="26.25" hidden="1" x14ac:dyDescent="0.25">
      <c r="A885" s="113" t="s">
        <v>458</v>
      </c>
      <c r="B885" s="107" t="s">
        <v>113</v>
      </c>
      <c r="C885" s="107" t="s">
        <v>60</v>
      </c>
      <c r="D885" s="107" t="s">
        <v>460</v>
      </c>
      <c r="E885" s="107" t="s">
        <v>78</v>
      </c>
      <c r="F885" s="108">
        <f t="shared" si="160"/>
        <v>0</v>
      </c>
      <c r="G885" s="108">
        <f t="shared" si="160"/>
        <v>0</v>
      </c>
      <c r="H885" s="108">
        <f t="shared" si="160"/>
        <v>0</v>
      </c>
    </row>
    <row r="886" spans="1:8" s="31" customFormat="1" ht="39" hidden="1" x14ac:dyDescent="0.25">
      <c r="A886" s="113" t="s">
        <v>208</v>
      </c>
      <c r="B886" s="107" t="s">
        <v>113</v>
      </c>
      <c r="C886" s="107" t="s">
        <v>60</v>
      </c>
      <c r="D886" s="107" t="s">
        <v>460</v>
      </c>
      <c r="E886" s="107" t="s">
        <v>80</v>
      </c>
      <c r="F886" s="108">
        <v>0</v>
      </c>
      <c r="G886" s="108">
        <v>0</v>
      </c>
      <c r="H886" s="108">
        <v>0</v>
      </c>
    </row>
    <row r="887" spans="1:8" ht="39" hidden="1" x14ac:dyDescent="0.25">
      <c r="A887" s="113" t="s">
        <v>461</v>
      </c>
      <c r="B887" s="107" t="s">
        <v>113</v>
      </c>
      <c r="C887" s="107" t="s">
        <v>60</v>
      </c>
      <c r="D887" s="107" t="s">
        <v>462</v>
      </c>
      <c r="E887" s="107" t="s">
        <v>58</v>
      </c>
      <c r="F887" s="108">
        <f t="shared" ref="F887:H889" si="161">F888</f>
        <v>0</v>
      </c>
      <c r="G887" s="108">
        <f t="shared" si="161"/>
        <v>0</v>
      </c>
      <c r="H887" s="108">
        <f t="shared" si="161"/>
        <v>0</v>
      </c>
    </row>
    <row r="888" spans="1:8" ht="26.25" hidden="1" x14ac:dyDescent="0.25">
      <c r="A888" s="113" t="s">
        <v>463</v>
      </c>
      <c r="B888" s="107" t="s">
        <v>113</v>
      </c>
      <c r="C888" s="107" t="s">
        <v>60</v>
      </c>
      <c r="D888" s="107" t="s">
        <v>462</v>
      </c>
      <c r="E888" s="107" t="s">
        <v>58</v>
      </c>
      <c r="F888" s="108">
        <f t="shared" si="161"/>
        <v>0</v>
      </c>
      <c r="G888" s="108">
        <f t="shared" si="161"/>
        <v>0</v>
      </c>
      <c r="H888" s="108">
        <f t="shared" si="161"/>
        <v>0</v>
      </c>
    </row>
    <row r="889" spans="1:8" ht="64.5" hidden="1" x14ac:dyDescent="0.25">
      <c r="A889" s="113" t="s">
        <v>67</v>
      </c>
      <c r="B889" s="107" t="s">
        <v>113</v>
      </c>
      <c r="C889" s="107" t="s">
        <v>60</v>
      </c>
      <c r="D889" s="107" t="s">
        <v>462</v>
      </c>
      <c r="E889" s="107" t="s">
        <v>68</v>
      </c>
      <c r="F889" s="108">
        <f t="shared" si="161"/>
        <v>0</v>
      </c>
      <c r="G889" s="108">
        <f t="shared" si="161"/>
        <v>0</v>
      </c>
      <c r="H889" s="108">
        <f t="shared" si="161"/>
        <v>0</v>
      </c>
    </row>
    <row r="890" spans="1:8" ht="26.25" hidden="1" x14ac:dyDescent="0.25">
      <c r="A890" s="113" t="s">
        <v>464</v>
      </c>
      <c r="B890" s="107" t="s">
        <v>113</v>
      </c>
      <c r="C890" s="107" t="s">
        <v>60</v>
      </c>
      <c r="D890" s="107" t="s">
        <v>462</v>
      </c>
      <c r="E890" s="107" t="s">
        <v>193</v>
      </c>
      <c r="F890" s="108">
        <f>30-30</f>
        <v>0</v>
      </c>
      <c r="G890" s="108">
        <f>30-30</f>
        <v>0</v>
      </c>
      <c r="H890" s="108">
        <f>30-30</f>
        <v>0</v>
      </c>
    </row>
    <row r="891" spans="1:8" ht="64.5" hidden="1" x14ac:dyDescent="0.25">
      <c r="A891" s="113" t="s">
        <v>465</v>
      </c>
      <c r="B891" s="107" t="s">
        <v>113</v>
      </c>
      <c r="C891" s="107" t="s">
        <v>60</v>
      </c>
      <c r="D891" s="107" t="s">
        <v>381</v>
      </c>
      <c r="E891" s="107" t="s">
        <v>58</v>
      </c>
      <c r="F891" s="108">
        <f t="shared" ref="F891:H892" si="162">F892</f>
        <v>0</v>
      </c>
      <c r="G891" s="108">
        <f t="shared" si="162"/>
        <v>0</v>
      </c>
      <c r="H891" s="108">
        <f t="shared" si="162"/>
        <v>0</v>
      </c>
    </row>
    <row r="892" spans="1:8" ht="26.25" hidden="1" x14ac:dyDescent="0.25">
      <c r="A892" s="113" t="s">
        <v>458</v>
      </c>
      <c r="B892" s="107" t="s">
        <v>113</v>
      </c>
      <c r="C892" s="107" t="s">
        <v>60</v>
      </c>
      <c r="D892" s="107" t="s">
        <v>381</v>
      </c>
      <c r="E892" s="107" t="s">
        <v>78</v>
      </c>
      <c r="F892" s="108">
        <f t="shared" si="162"/>
        <v>0</v>
      </c>
      <c r="G892" s="108">
        <f t="shared" si="162"/>
        <v>0</v>
      </c>
      <c r="H892" s="108">
        <f t="shared" si="162"/>
        <v>0</v>
      </c>
    </row>
    <row r="893" spans="1:8" ht="39" hidden="1" x14ac:dyDescent="0.25">
      <c r="A893" s="113" t="s">
        <v>208</v>
      </c>
      <c r="B893" s="107" t="s">
        <v>113</v>
      </c>
      <c r="C893" s="107" t="s">
        <v>60</v>
      </c>
      <c r="D893" s="107" t="s">
        <v>381</v>
      </c>
      <c r="E893" s="107" t="s">
        <v>80</v>
      </c>
      <c r="F893" s="108">
        <v>0</v>
      </c>
      <c r="G893" s="108">
        <v>0</v>
      </c>
      <c r="H893" s="108">
        <v>0</v>
      </c>
    </row>
    <row r="894" spans="1:8" ht="26.25" hidden="1" x14ac:dyDescent="0.25">
      <c r="A894" s="113" t="s">
        <v>466</v>
      </c>
      <c r="B894" s="107" t="s">
        <v>129</v>
      </c>
      <c r="C894" s="107" t="s">
        <v>56</v>
      </c>
      <c r="D894" s="107" t="s">
        <v>57</v>
      </c>
      <c r="E894" s="107" t="s">
        <v>58</v>
      </c>
      <c r="F894" s="108">
        <f t="shared" ref="F894:H897" si="163">F895</f>
        <v>0</v>
      </c>
      <c r="G894" s="108">
        <f t="shared" si="163"/>
        <v>0</v>
      </c>
      <c r="H894" s="108">
        <f t="shared" si="163"/>
        <v>0</v>
      </c>
    </row>
    <row r="895" spans="1:8" ht="18" hidden="1" customHeight="1" x14ac:dyDescent="0.25">
      <c r="A895" s="113" t="s">
        <v>467</v>
      </c>
      <c r="B895" s="107" t="s">
        <v>129</v>
      </c>
      <c r="C895" s="107" t="s">
        <v>55</v>
      </c>
      <c r="D895" s="107" t="s">
        <v>57</v>
      </c>
      <c r="E895" s="107" t="s">
        <v>58</v>
      </c>
      <c r="F895" s="108">
        <f t="shared" si="163"/>
        <v>0</v>
      </c>
      <c r="G895" s="108">
        <f t="shared" si="163"/>
        <v>0</v>
      </c>
      <c r="H895" s="108">
        <f t="shared" si="163"/>
        <v>0</v>
      </c>
    </row>
    <row r="896" spans="1:8" ht="14.25" hidden="1" customHeight="1" x14ac:dyDescent="0.25">
      <c r="A896" s="113" t="s">
        <v>468</v>
      </c>
      <c r="B896" s="107" t="s">
        <v>129</v>
      </c>
      <c r="C896" s="107" t="s">
        <v>55</v>
      </c>
      <c r="D896" s="107" t="s">
        <v>469</v>
      </c>
      <c r="E896" s="107" t="s">
        <v>58</v>
      </c>
      <c r="F896" s="108">
        <f t="shared" si="163"/>
        <v>0</v>
      </c>
      <c r="G896" s="108">
        <f t="shared" si="163"/>
        <v>0</v>
      </c>
      <c r="H896" s="108">
        <f t="shared" si="163"/>
        <v>0</v>
      </c>
    </row>
    <row r="897" spans="1:8" ht="26.25" hidden="1" x14ac:dyDescent="0.25">
      <c r="A897" s="113" t="s">
        <v>470</v>
      </c>
      <c r="B897" s="107" t="s">
        <v>129</v>
      </c>
      <c r="C897" s="107" t="s">
        <v>55</v>
      </c>
      <c r="D897" s="107" t="s">
        <v>471</v>
      </c>
      <c r="E897" s="107" t="s">
        <v>58</v>
      </c>
      <c r="F897" s="108">
        <f t="shared" si="163"/>
        <v>0</v>
      </c>
      <c r="G897" s="108">
        <f t="shared" si="163"/>
        <v>0</v>
      </c>
      <c r="H897" s="108">
        <f t="shared" si="163"/>
        <v>0</v>
      </c>
    </row>
    <row r="898" spans="1:8" ht="15" hidden="1" x14ac:dyDescent="0.25">
      <c r="A898" s="113" t="s">
        <v>472</v>
      </c>
      <c r="B898" s="107" t="s">
        <v>129</v>
      </c>
      <c r="C898" s="107" t="s">
        <v>55</v>
      </c>
      <c r="D898" s="107" t="s">
        <v>471</v>
      </c>
      <c r="E898" s="107" t="s">
        <v>473</v>
      </c>
      <c r="F898" s="108"/>
      <c r="G898" s="108"/>
      <c r="H898" s="108"/>
    </row>
    <row r="899" spans="1:8" ht="39" x14ac:dyDescent="0.25">
      <c r="A899" s="113" t="s">
        <v>647</v>
      </c>
      <c r="B899" s="107" t="s">
        <v>253</v>
      </c>
      <c r="C899" s="107" t="s">
        <v>60</v>
      </c>
      <c r="D899" s="107" t="s">
        <v>674</v>
      </c>
      <c r="E899" s="107" t="s">
        <v>58</v>
      </c>
      <c r="F899" s="108">
        <f>F900</f>
        <v>1.2</v>
      </c>
      <c r="G899" s="108">
        <f t="shared" ref="G899:H900" si="164">G900</f>
        <v>0</v>
      </c>
      <c r="H899" s="108">
        <f t="shared" si="164"/>
        <v>0</v>
      </c>
    </row>
    <row r="900" spans="1:8" ht="39" x14ac:dyDescent="0.25">
      <c r="A900" s="113" t="s">
        <v>339</v>
      </c>
      <c r="B900" s="107" t="s">
        <v>253</v>
      </c>
      <c r="C900" s="107" t="s">
        <v>60</v>
      </c>
      <c r="D900" s="107" t="s">
        <v>674</v>
      </c>
      <c r="E900" s="107" t="s">
        <v>340</v>
      </c>
      <c r="F900" s="108">
        <f>F901</f>
        <v>1.2</v>
      </c>
      <c r="G900" s="108">
        <f t="shared" si="164"/>
        <v>0</v>
      </c>
      <c r="H900" s="108">
        <f t="shared" si="164"/>
        <v>0</v>
      </c>
    </row>
    <row r="901" spans="1:8" ht="15" x14ac:dyDescent="0.25">
      <c r="A901" s="113" t="s">
        <v>341</v>
      </c>
      <c r="B901" s="107" t="s">
        <v>253</v>
      </c>
      <c r="C901" s="107" t="s">
        <v>60</v>
      </c>
      <c r="D901" s="107" t="s">
        <v>674</v>
      </c>
      <c r="E901" s="107" t="s">
        <v>342</v>
      </c>
      <c r="F901" s="108">
        <v>1.2</v>
      </c>
      <c r="G901" s="108">
        <v>0</v>
      </c>
      <c r="H901" s="108">
        <v>0</v>
      </c>
    </row>
    <row r="902" spans="1:8" ht="26.25" x14ac:dyDescent="0.25">
      <c r="A902" s="113" t="s">
        <v>644</v>
      </c>
      <c r="B902" s="107" t="s">
        <v>253</v>
      </c>
      <c r="C902" s="107" t="s">
        <v>60</v>
      </c>
      <c r="D902" s="107" t="s">
        <v>675</v>
      </c>
      <c r="E902" s="107" t="s">
        <v>58</v>
      </c>
      <c r="F902" s="108">
        <f>F903</f>
        <v>23.7</v>
      </c>
      <c r="G902" s="108">
        <f t="shared" ref="G902:H903" si="165">G903</f>
        <v>0</v>
      </c>
      <c r="H902" s="108">
        <f t="shared" si="165"/>
        <v>0</v>
      </c>
    </row>
    <row r="903" spans="1:8" ht="39" x14ac:dyDescent="0.25">
      <c r="A903" s="113" t="s">
        <v>339</v>
      </c>
      <c r="B903" s="107" t="s">
        <v>253</v>
      </c>
      <c r="C903" s="107" t="s">
        <v>60</v>
      </c>
      <c r="D903" s="107" t="s">
        <v>675</v>
      </c>
      <c r="E903" s="107" t="s">
        <v>340</v>
      </c>
      <c r="F903" s="108">
        <f>F904</f>
        <v>23.7</v>
      </c>
      <c r="G903" s="108">
        <f t="shared" si="165"/>
        <v>0</v>
      </c>
      <c r="H903" s="108">
        <f t="shared" si="165"/>
        <v>0</v>
      </c>
    </row>
    <row r="904" spans="1:8" ht="15" x14ac:dyDescent="0.25">
      <c r="A904" s="113" t="s">
        <v>341</v>
      </c>
      <c r="B904" s="107" t="s">
        <v>253</v>
      </c>
      <c r="C904" s="107" t="s">
        <v>60</v>
      </c>
      <c r="D904" s="107" t="s">
        <v>675</v>
      </c>
      <c r="E904" s="107" t="s">
        <v>342</v>
      </c>
      <c r="F904" s="108">
        <v>23.7</v>
      </c>
      <c r="G904" s="108">
        <v>0</v>
      </c>
      <c r="H904" s="108">
        <v>0</v>
      </c>
    </row>
    <row r="905" spans="1:8" ht="45" hidden="1" customHeight="1" x14ac:dyDescent="0.25">
      <c r="A905" s="113" t="s">
        <v>642</v>
      </c>
      <c r="B905" s="107" t="s">
        <v>253</v>
      </c>
      <c r="C905" s="107" t="s">
        <v>60</v>
      </c>
      <c r="D905" s="107" t="s">
        <v>673</v>
      </c>
      <c r="E905" s="107" t="s">
        <v>58</v>
      </c>
      <c r="F905" s="108">
        <f>F906</f>
        <v>0</v>
      </c>
      <c r="G905" s="108">
        <v>0</v>
      </c>
      <c r="H905" s="108">
        <v>0</v>
      </c>
    </row>
    <row r="906" spans="1:8" ht="33" hidden="1" customHeight="1" x14ac:dyDescent="0.25">
      <c r="A906" s="113" t="s">
        <v>339</v>
      </c>
      <c r="B906" s="107" t="s">
        <v>253</v>
      </c>
      <c r="C906" s="107" t="s">
        <v>60</v>
      </c>
      <c r="D906" s="107" t="s">
        <v>673</v>
      </c>
      <c r="E906" s="107" t="s">
        <v>340</v>
      </c>
      <c r="F906" s="108">
        <f>F907</f>
        <v>0</v>
      </c>
      <c r="G906" s="108">
        <v>0</v>
      </c>
      <c r="H906" s="108">
        <v>0</v>
      </c>
    </row>
    <row r="907" spans="1:8" ht="15" hidden="1" x14ac:dyDescent="0.25">
      <c r="A907" s="113" t="s">
        <v>341</v>
      </c>
      <c r="B907" s="107" t="s">
        <v>253</v>
      </c>
      <c r="C907" s="107" t="s">
        <v>60</v>
      </c>
      <c r="D907" s="107" t="s">
        <v>673</v>
      </c>
      <c r="E907" s="107" t="s">
        <v>342</v>
      </c>
      <c r="F907" s="108"/>
      <c r="G907" s="108"/>
      <c r="H907" s="108"/>
    </row>
    <row r="908" spans="1:8" ht="30" hidden="1" customHeight="1" x14ac:dyDescent="0.25">
      <c r="A908" s="113" t="s">
        <v>676</v>
      </c>
      <c r="B908" s="107" t="s">
        <v>253</v>
      </c>
      <c r="C908" s="107" t="s">
        <v>60</v>
      </c>
      <c r="D908" s="107" t="s">
        <v>677</v>
      </c>
      <c r="E908" s="107" t="s">
        <v>58</v>
      </c>
      <c r="F908" s="108">
        <f>F909</f>
        <v>0</v>
      </c>
      <c r="G908" s="108">
        <v>0</v>
      </c>
      <c r="H908" s="108">
        <v>0</v>
      </c>
    </row>
    <row r="909" spans="1:8" ht="32.25" hidden="1" customHeight="1" x14ac:dyDescent="0.25">
      <c r="A909" s="113" t="s">
        <v>339</v>
      </c>
      <c r="B909" s="107" t="s">
        <v>253</v>
      </c>
      <c r="C909" s="107" t="s">
        <v>60</v>
      </c>
      <c r="D909" s="107" t="s">
        <v>677</v>
      </c>
      <c r="E909" s="107" t="s">
        <v>340</v>
      </c>
      <c r="F909" s="108">
        <f>F910</f>
        <v>0</v>
      </c>
      <c r="G909" s="108">
        <v>0</v>
      </c>
      <c r="H909" s="108">
        <v>0</v>
      </c>
    </row>
    <row r="910" spans="1:8" ht="15" hidden="1" x14ac:dyDescent="0.25">
      <c r="A910" s="113" t="s">
        <v>341</v>
      </c>
      <c r="B910" s="107" t="s">
        <v>253</v>
      </c>
      <c r="C910" s="107" t="s">
        <v>60</v>
      </c>
      <c r="D910" s="107" t="s">
        <v>677</v>
      </c>
      <c r="E910" s="107" t="s">
        <v>342</v>
      </c>
      <c r="F910" s="108"/>
      <c r="G910" s="108"/>
      <c r="H910" s="108"/>
    </row>
    <row r="911" spans="1:8" ht="15" hidden="1" x14ac:dyDescent="0.25">
      <c r="A911" s="114"/>
      <c r="B911" s="107"/>
      <c r="C911" s="107"/>
      <c r="D911" s="107"/>
      <c r="E911" s="107"/>
      <c r="F911" s="108"/>
      <c r="G911" s="108"/>
      <c r="H911" s="108"/>
    </row>
    <row r="912" spans="1:8" ht="77.25" x14ac:dyDescent="0.25">
      <c r="A912" s="113" t="s">
        <v>798</v>
      </c>
      <c r="B912" s="107" t="s">
        <v>253</v>
      </c>
      <c r="C912" s="107" t="s">
        <v>60</v>
      </c>
      <c r="D912" s="107" t="s">
        <v>799</v>
      </c>
      <c r="E912" s="107" t="s">
        <v>58</v>
      </c>
      <c r="F912" s="108">
        <v>0</v>
      </c>
      <c r="G912" s="108">
        <v>0</v>
      </c>
      <c r="H912" s="108">
        <f>H913</f>
        <v>1260.7</v>
      </c>
    </row>
    <row r="913" spans="1:8" ht="39" x14ac:dyDescent="0.25">
      <c r="A913" s="113" t="s">
        <v>346</v>
      </c>
      <c r="B913" s="107" t="s">
        <v>253</v>
      </c>
      <c r="C913" s="107" t="s">
        <v>60</v>
      </c>
      <c r="D913" s="107" t="s">
        <v>800</v>
      </c>
      <c r="E913" s="107" t="s">
        <v>58</v>
      </c>
      <c r="F913" s="108">
        <v>0</v>
      </c>
      <c r="G913" s="108">
        <v>0</v>
      </c>
      <c r="H913" s="108">
        <f>H914</f>
        <v>1260.7</v>
      </c>
    </row>
    <row r="914" spans="1:8" ht="39" x14ac:dyDescent="0.25">
      <c r="A914" s="113" t="s">
        <v>339</v>
      </c>
      <c r="B914" s="107" t="s">
        <v>253</v>
      </c>
      <c r="C914" s="107" t="s">
        <v>60</v>
      </c>
      <c r="D914" s="107" t="s">
        <v>800</v>
      </c>
      <c r="E914" s="107" t="s">
        <v>340</v>
      </c>
      <c r="F914" s="108">
        <v>0</v>
      </c>
      <c r="G914" s="108">
        <v>0</v>
      </c>
      <c r="H914" s="108">
        <f>H915</f>
        <v>1260.7</v>
      </c>
    </row>
    <row r="915" spans="1:8" ht="15" x14ac:dyDescent="0.25">
      <c r="A915" s="113" t="s">
        <v>341</v>
      </c>
      <c r="B915" s="107" t="s">
        <v>253</v>
      </c>
      <c r="C915" s="107" t="s">
        <v>60</v>
      </c>
      <c r="D915" s="107" t="s">
        <v>800</v>
      </c>
      <c r="E915" s="107" t="s">
        <v>342</v>
      </c>
      <c r="F915" s="108">
        <v>0</v>
      </c>
      <c r="G915" s="108">
        <v>0</v>
      </c>
      <c r="H915" s="108">
        <v>1260.7</v>
      </c>
    </row>
    <row r="916" spans="1:8" s="34" customFormat="1" ht="15.75" x14ac:dyDescent="0.25">
      <c r="A916" s="113" t="s">
        <v>474</v>
      </c>
      <c r="B916" s="107"/>
      <c r="C916" s="107"/>
      <c r="D916" s="130"/>
      <c r="E916" s="130"/>
      <c r="F916" s="108">
        <f>F16+F231+F240+F307+F391+F555+F747+F801+F828+F869+F911</f>
        <v>100056.10000000002</v>
      </c>
      <c r="G916" s="108">
        <f>G16+G231+G240+G307+G391+G555+G747+G801+G828+G869+G911</f>
        <v>84419.4</v>
      </c>
      <c r="H916" s="108">
        <f>H16+H231+H240+H307+H391+H555+H747+H801+H828+H869+H911</f>
        <v>69766.2</v>
      </c>
    </row>
    <row r="917" spans="1:8" x14ac:dyDescent="0.2">
      <c r="A917" s="35"/>
      <c r="B917" s="36"/>
      <c r="C917" s="36"/>
      <c r="D917" s="36"/>
      <c r="E917" s="36"/>
      <c r="F917" s="36"/>
      <c r="G917" s="37"/>
      <c r="H917" s="37"/>
    </row>
    <row r="918" spans="1:8" x14ac:dyDescent="0.2">
      <c r="A918" s="35"/>
      <c r="B918" s="36"/>
      <c r="C918" s="36"/>
      <c r="D918" s="36"/>
      <c r="E918" s="36"/>
      <c r="F918" s="38"/>
      <c r="G918" s="37"/>
      <c r="H918" s="37"/>
    </row>
    <row r="919" spans="1:8" x14ac:dyDescent="0.2">
      <c r="A919" s="35"/>
      <c r="B919" s="36"/>
      <c r="C919" s="36"/>
      <c r="D919" s="36"/>
      <c r="E919" s="36"/>
      <c r="F919" s="36"/>
      <c r="G919" s="37"/>
      <c r="H919" s="37"/>
    </row>
    <row r="920" spans="1:8" x14ac:dyDescent="0.2">
      <c r="A920" s="35"/>
      <c r="B920" s="36"/>
      <c r="C920" s="36"/>
      <c r="D920" s="36"/>
      <c r="E920" s="36"/>
      <c r="F920" s="36"/>
      <c r="G920" s="37"/>
      <c r="H920" s="37"/>
    </row>
    <row r="921" spans="1:8" x14ac:dyDescent="0.2">
      <c r="A921" s="35"/>
      <c r="B921" s="36"/>
      <c r="C921" s="36"/>
      <c r="D921" s="36"/>
      <c r="E921" s="36"/>
      <c r="F921" s="36"/>
      <c r="G921" s="37"/>
      <c r="H921" s="37"/>
    </row>
    <row r="922" spans="1:8" x14ac:dyDescent="0.2">
      <c r="A922" s="35"/>
      <c r="B922" s="36"/>
      <c r="C922" s="36"/>
      <c r="D922" s="36"/>
      <c r="E922" s="36"/>
      <c r="F922" s="36"/>
      <c r="G922" s="37"/>
      <c r="H922" s="37"/>
    </row>
    <row r="923" spans="1:8" x14ac:dyDescent="0.2">
      <c r="A923" s="35"/>
      <c r="B923" s="36"/>
      <c r="C923" s="36"/>
      <c r="D923" s="36"/>
      <c r="E923" s="36"/>
      <c r="F923" s="36"/>
      <c r="G923" s="37"/>
      <c r="H923" s="37"/>
    </row>
    <row r="924" spans="1:8" x14ac:dyDescent="0.2">
      <c r="A924" s="35"/>
      <c r="B924" s="36"/>
      <c r="C924" s="36"/>
      <c r="D924" s="36"/>
      <c r="E924" s="36"/>
      <c r="F924" s="36"/>
      <c r="G924" s="37"/>
      <c r="H924" s="37"/>
    </row>
    <row r="925" spans="1:8" x14ac:dyDescent="0.2">
      <c r="A925" s="35"/>
      <c r="B925" s="36"/>
      <c r="C925" s="36"/>
      <c r="D925" s="36"/>
      <c r="E925" s="36"/>
      <c r="F925" s="36"/>
      <c r="G925" s="37"/>
      <c r="H925" s="37"/>
    </row>
    <row r="926" spans="1:8" x14ac:dyDescent="0.2">
      <c r="A926" s="35"/>
      <c r="B926" s="36"/>
      <c r="C926" s="36"/>
      <c r="D926" s="36"/>
      <c r="E926" s="36"/>
      <c r="F926" s="36"/>
      <c r="G926" s="37"/>
      <c r="H926" s="37"/>
    </row>
    <row r="927" spans="1:8" x14ac:dyDescent="0.2">
      <c r="A927" s="35"/>
      <c r="B927" s="36"/>
      <c r="C927" s="36"/>
      <c r="D927" s="36"/>
      <c r="E927" s="36"/>
      <c r="F927" s="36"/>
      <c r="G927" s="37"/>
      <c r="H927" s="37"/>
    </row>
    <row r="928" spans="1:8" x14ac:dyDescent="0.2">
      <c r="A928" s="35"/>
      <c r="B928" s="36"/>
      <c r="C928" s="36"/>
      <c r="D928" s="36"/>
      <c r="E928" s="36"/>
      <c r="F928" s="36"/>
      <c r="G928" s="37"/>
      <c r="H928" s="37"/>
    </row>
    <row r="929" spans="1:8" x14ac:dyDescent="0.2">
      <c r="A929" s="35"/>
      <c r="B929" s="36"/>
      <c r="C929" s="36"/>
      <c r="D929" s="36"/>
      <c r="E929" s="36"/>
      <c r="F929" s="36"/>
      <c r="G929" s="37"/>
      <c r="H929" s="37"/>
    </row>
    <row r="930" spans="1:8" x14ac:dyDescent="0.2">
      <c r="A930" s="35"/>
      <c r="B930" s="36"/>
      <c r="C930" s="36"/>
      <c r="D930" s="36"/>
      <c r="E930" s="36"/>
      <c r="F930" s="36"/>
      <c r="G930" s="37"/>
      <c r="H930" s="37"/>
    </row>
    <row r="931" spans="1:8" x14ac:dyDescent="0.2">
      <c r="A931" s="35"/>
      <c r="B931" s="36"/>
      <c r="C931" s="36"/>
      <c r="D931" s="36"/>
      <c r="E931" s="36"/>
      <c r="F931" s="36"/>
      <c r="G931" s="37"/>
      <c r="H931" s="37"/>
    </row>
    <row r="932" spans="1:8" x14ac:dyDescent="0.2">
      <c r="A932" s="35"/>
      <c r="B932" s="36"/>
      <c r="C932" s="36"/>
      <c r="D932" s="36"/>
      <c r="E932" s="36"/>
      <c r="F932" s="36"/>
      <c r="G932" s="37"/>
      <c r="H932" s="37"/>
    </row>
    <row r="933" spans="1:8" x14ac:dyDescent="0.2">
      <c r="A933" s="35"/>
      <c r="B933" s="36"/>
      <c r="C933" s="36"/>
      <c r="D933" s="36"/>
      <c r="E933" s="36"/>
      <c r="F933" s="36"/>
      <c r="G933" s="37"/>
      <c r="H933" s="37"/>
    </row>
    <row r="934" spans="1:8" x14ac:dyDescent="0.2">
      <c r="A934" s="35"/>
      <c r="B934" s="36"/>
      <c r="C934" s="36"/>
      <c r="D934" s="36"/>
      <c r="E934" s="36"/>
      <c r="F934" s="36"/>
      <c r="G934" s="37"/>
      <c r="H934" s="37"/>
    </row>
    <row r="935" spans="1:8" x14ac:dyDescent="0.2">
      <c r="A935" s="35"/>
      <c r="B935" s="36"/>
      <c r="C935" s="36"/>
      <c r="D935" s="36"/>
      <c r="E935" s="36"/>
      <c r="F935" s="36"/>
      <c r="G935" s="37"/>
      <c r="H935" s="37"/>
    </row>
    <row r="936" spans="1:8" x14ac:dyDescent="0.2">
      <c r="A936" s="35"/>
      <c r="B936" s="36"/>
      <c r="C936" s="36"/>
      <c r="D936" s="36"/>
      <c r="E936" s="36"/>
      <c r="F936" s="36"/>
      <c r="G936" s="37"/>
      <c r="H936" s="37"/>
    </row>
    <row r="937" spans="1:8" x14ac:dyDescent="0.2">
      <c r="A937" s="35"/>
      <c r="B937" s="36"/>
      <c r="C937" s="36"/>
      <c r="D937" s="36"/>
      <c r="E937" s="36"/>
      <c r="F937" s="36"/>
      <c r="G937" s="37"/>
      <c r="H937" s="37"/>
    </row>
    <row r="938" spans="1:8" x14ac:dyDescent="0.2">
      <c r="A938" s="35"/>
      <c r="B938" s="36"/>
      <c r="C938" s="36"/>
      <c r="D938" s="36"/>
      <c r="E938" s="36"/>
      <c r="F938" s="36"/>
      <c r="G938" s="37"/>
      <c r="H938" s="37"/>
    </row>
    <row r="939" spans="1:8" x14ac:dyDescent="0.2">
      <c r="A939" s="35"/>
      <c r="B939" s="36"/>
      <c r="C939" s="36"/>
      <c r="D939" s="36"/>
      <c r="E939" s="36"/>
      <c r="F939" s="36"/>
      <c r="G939" s="37"/>
      <c r="H939" s="37"/>
    </row>
    <row r="940" spans="1:8" x14ac:dyDescent="0.2">
      <c r="A940" s="35"/>
      <c r="B940" s="36"/>
      <c r="C940" s="36"/>
      <c r="D940" s="36"/>
      <c r="E940" s="36"/>
      <c r="F940" s="36"/>
      <c r="G940" s="37"/>
      <c r="H940" s="37"/>
    </row>
    <row r="941" spans="1:8" x14ac:dyDescent="0.2">
      <c r="A941" s="35"/>
      <c r="B941" s="36"/>
      <c r="C941" s="36"/>
      <c r="D941" s="36"/>
      <c r="E941" s="36"/>
      <c r="F941" s="36"/>
      <c r="G941" s="37"/>
      <c r="H941" s="37"/>
    </row>
    <row r="942" spans="1:8" x14ac:dyDescent="0.2">
      <c r="A942" s="35"/>
      <c r="B942" s="36"/>
      <c r="C942" s="36"/>
      <c r="D942" s="36"/>
      <c r="E942" s="36"/>
      <c r="F942" s="36"/>
      <c r="G942" s="37"/>
      <c r="H942" s="37"/>
    </row>
    <row r="943" spans="1:8" x14ac:dyDescent="0.2">
      <c r="A943" s="35"/>
      <c r="B943" s="36"/>
      <c r="C943" s="36"/>
      <c r="D943" s="36"/>
      <c r="E943" s="36"/>
      <c r="F943" s="36"/>
      <c r="G943" s="37"/>
      <c r="H943" s="37"/>
    </row>
    <row r="944" spans="1:8" x14ac:dyDescent="0.2">
      <c r="A944" s="35"/>
      <c r="B944" s="36"/>
      <c r="C944" s="36"/>
      <c r="D944" s="36"/>
      <c r="E944" s="36"/>
      <c r="F944" s="36"/>
      <c r="G944" s="37"/>
      <c r="H944" s="37"/>
    </row>
    <row r="945" spans="1:8" x14ac:dyDescent="0.2">
      <c r="A945" s="35"/>
      <c r="B945" s="36"/>
      <c r="C945" s="36"/>
      <c r="D945" s="36"/>
      <c r="E945" s="36"/>
      <c r="F945" s="36"/>
      <c r="G945" s="37"/>
      <c r="H945" s="37"/>
    </row>
    <row r="946" spans="1:8" x14ac:dyDescent="0.2">
      <c r="A946" s="35"/>
      <c r="B946" s="36"/>
      <c r="C946" s="36"/>
      <c r="D946" s="36"/>
      <c r="E946" s="36"/>
      <c r="F946" s="36"/>
      <c r="G946" s="37"/>
      <c r="H946" s="37"/>
    </row>
    <row r="947" spans="1:8" x14ac:dyDescent="0.2">
      <c r="A947" s="35"/>
      <c r="B947" s="36"/>
      <c r="C947" s="36"/>
      <c r="D947" s="36"/>
      <c r="E947" s="36"/>
      <c r="F947" s="36"/>
      <c r="G947" s="37"/>
      <c r="H947" s="37"/>
    </row>
    <row r="948" spans="1:8" x14ac:dyDescent="0.2">
      <c r="A948" s="35"/>
      <c r="B948" s="36"/>
      <c r="C948" s="36"/>
      <c r="D948" s="36"/>
      <c r="E948" s="36"/>
      <c r="F948" s="36"/>
      <c r="G948" s="37"/>
      <c r="H948" s="37"/>
    </row>
    <row r="949" spans="1:8" x14ac:dyDescent="0.2">
      <c r="A949" s="35"/>
      <c r="B949" s="36"/>
      <c r="C949" s="36"/>
      <c r="D949" s="36"/>
      <c r="E949" s="36"/>
      <c r="F949" s="36"/>
      <c r="G949" s="37"/>
      <c r="H949" s="37"/>
    </row>
    <row r="950" spans="1:8" x14ac:dyDescent="0.2">
      <c r="A950" s="35"/>
      <c r="B950" s="36"/>
      <c r="C950" s="36"/>
      <c r="D950" s="36"/>
      <c r="E950" s="36"/>
      <c r="F950" s="36"/>
      <c r="G950" s="37"/>
      <c r="H950" s="37"/>
    </row>
    <row r="951" spans="1:8" x14ac:dyDescent="0.2">
      <c r="A951" s="35"/>
      <c r="B951" s="36"/>
      <c r="C951" s="36"/>
      <c r="D951" s="36"/>
      <c r="E951" s="36"/>
      <c r="F951" s="36"/>
      <c r="G951" s="37"/>
      <c r="H951" s="37"/>
    </row>
    <row r="952" spans="1:8" x14ac:dyDescent="0.2">
      <c r="A952" s="35"/>
      <c r="B952" s="36"/>
      <c r="C952" s="36"/>
      <c r="D952" s="36"/>
      <c r="E952" s="36"/>
      <c r="F952" s="36"/>
      <c r="G952" s="37"/>
      <c r="H952" s="37"/>
    </row>
    <row r="953" spans="1:8" x14ac:dyDescent="0.2">
      <c r="A953" s="35"/>
      <c r="B953" s="36"/>
      <c r="C953" s="36"/>
      <c r="D953" s="36"/>
      <c r="E953" s="36"/>
      <c r="F953" s="36"/>
      <c r="G953" s="37"/>
      <c r="H953" s="37"/>
    </row>
    <row r="954" spans="1:8" x14ac:dyDescent="0.2">
      <c r="A954" s="35"/>
      <c r="B954" s="36"/>
      <c r="C954" s="36"/>
      <c r="D954" s="36"/>
      <c r="E954" s="36"/>
      <c r="F954" s="36"/>
      <c r="G954" s="37"/>
      <c r="H954" s="37"/>
    </row>
    <row r="955" spans="1:8" x14ac:dyDescent="0.2">
      <c r="A955" s="35"/>
      <c r="B955" s="36"/>
      <c r="C955" s="36"/>
      <c r="D955" s="36"/>
      <c r="E955" s="36"/>
      <c r="F955" s="36"/>
      <c r="G955" s="37"/>
      <c r="H955" s="37"/>
    </row>
    <row r="956" spans="1:8" x14ac:dyDescent="0.2">
      <c r="A956" s="35"/>
      <c r="B956" s="36"/>
      <c r="C956" s="36"/>
      <c r="D956" s="36"/>
      <c r="E956" s="36"/>
      <c r="F956" s="36"/>
      <c r="G956" s="37"/>
      <c r="H956" s="37"/>
    </row>
    <row r="957" spans="1:8" x14ac:dyDescent="0.2">
      <c r="A957" s="35"/>
      <c r="B957" s="36"/>
      <c r="C957" s="36"/>
      <c r="D957" s="36"/>
      <c r="E957" s="36"/>
      <c r="F957" s="36"/>
      <c r="G957" s="37"/>
      <c r="H957" s="37"/>
    </row>
    <row r="958" spans="1:8" x14ac:dyDescent="0.2">
      <c r="A958" s="35"/>
      <c r="B958" s="36"/>
      <c r="C958" s="36"/>
      <c r="D958" s="36"/>
      <c r="E958" s="36"/>
      <c r="F958" s="36"/>
      <c r="G958" s="37"/>
      <c r="H958" s="37"/>
    </row>
    <row r="959" spans="1:8" x14ac:dyDescent="0.2">
      <c r="A959" s="35"/>
      <c r="B959" s="36"/>
      <c r="C959" s="36"/>
      <c r="D959" s="36"/>
      <c r="E959" s="36"/>
      <c r="F959" s="36"/>
      <c r="G959" s="37"/>
      <c r="H959" s="37"/>
    </row>
    <row r="960" spans="1:8" x14ac:dyDescent="0.2">
      <c r="A960" s="35"/>
      <c r="B960" s="36"/>
      <c r="C960" s="36"/>
      <c r="D960" s="36"/>
      <c r="E960" s="36"/>
      <c r="F960" s="36"/>
      <c r="G960" s="37"/>
      <c r="H960" s="37"/>
    </row>
    <row r="961" spans="1:8" x14ac:dyDescent="0.2">
      <c r="A961" s="35"/>
      <c r="B961" s="36"/>
      <c r="C961" s="36"/>
      <c r="D961" s="36"/>
      <c r="E961" s="36"/>
      <c r="F961" s="36"/>
      <c r="G961" s="37"/>
      <c r="H961" s="37"/>
    </row>
    <row r="962" spans="1:8" x14ac:dyDescent="0.2">
      <c r="A962" s="35"/>
      <c r="B962" s="36"/>
      <c r="C962" s="36"/>
      <c r="D962" s="36"/>
      <c r="E962" s="36"/>
      <c r="F962" s="36"/>
      <c r="G962" s="37"/>
      <c r="H962" s="37"/>
    </row>
    <row r="963" spans="1:8" x14ac:dyDescent="0.2">
      <c r="A963" s="35"/>
      <c r="B963" s="36"/>
      <c r="C963" s="36"/>
      <c r="D963" s="36"/>
      <c r="E963" s="36"/>
      <c r="F963" s="36"/>
      <c r="G963" s="37"/>
      <c r="H963" s="37"/>
    </row>
    <row r="964" spans="1:8" x14ac:dyDescent="0.2">
      <c r="A964" s="35"/>
      <c r="B964" s="36"/>
      <c r="C964" s="36"/>
      <c r="D964" s="36"/>
      <c r="E964" s="36"/>
      <c r="F964" s="36"/>
      <c r="G964" s="37"/>
      <c r="H964" s="37"/>
    </row>
    <row r="965" spans="1:8" x14ac:dyDescent="0.2">
      <c r="A965" s="35"/>
      <c r="B965" s="36"/>
      <c r="C965" s="36"/>
      <c r="D965" s="36"/>
      <c r="E965" s="36"/>
      <c r="F965" s="36"/>
      <c r="G965" s="37"/>
      <c r="H965" s="37"/>
    </row>
    <row r="966" spans="1:8" x14ac:dyDescent="0.2">
      <c r="A966" s="35"/>
      <c r="B966" s="36"/>
      <c r="C966" s="36"/>
      <c r="D966" s="36"/>
      <c r="E966" s="36"/>
      <c r="F966" s="36"/>
      <c r="G966" s="37"/>
      <c r="H966" s="37"/>
    </row>
    <row r="967" spans="1:8" x14ac:dyDescent="0.2">
      <c r="A967" s="35"/>
      <c r="B967" s="36"/>
      <c r="C967" s="36"/>
      <c r="D967" s="36"/>
      <c r="E967" s="36"/>
      <c r="F967" s="36"/>
      <c r="G967" s="37"/>
      <c r="H967" s="37"/>
    </row>
    <row r="968" spans="1:8" x14ac:dyDescent="0.2">
      <c r="A968" s="35"/>
      <c r="B968" s="36"/>
      <c r="C968" s="36"/>
      <c r="D968" s="36"/>
      <c r="E968" s="36"/>
      <c r="F968" s="36"/>
      <c r="G968" s="37"/>
      <c r="H968" s="37"/>
    </row>
    <row r="969" spans="1:8" x14ac:dyDescent="0.2">
      <c r="A969" s="35"/>
      <c r="B969" s="36"/>
      <c r="C969" s="36"/>
      <c r="D969" s="36"/>
      <c r="E969" s="36"/>
      <c r="F969" s="36"/>
      <c r="G969" s="37"/>
      <c r="H969" s="37"/>
    </row>
    <row r="970" spans="1:8" x14ac:dyDescent="0.2">
      <c r="A970" s="35"/>
      <c r="B970" s="36"/>
      <c r="C970" s="36"/>
      <c r="D970" s="36"/>
      <c r="E970" s="36"/>
      <c r="F970" s="36"/>
      <c r="G970" s="37"/>
      <c r="H970" s="37"/>
    </row>
    <row r="971" spans="1:8" x14ac:dyDescent="0.2">
      <c r="A971" s="35"/>
      <c r="B971" s="36"/>
      <c r="C971" s="36"/>
      <c r="D971" s="36"/>
      <c r="E971" s="36"/>
      <c r="F971" s="36"/>
      <c r="G971" s="37"/>
      <c r="H971" s="37"/>
    </row>
    <row r="972" spans="1:8" x14ac:dyDescent="0.2">
      <c r="A972" s="35"/>
      <c r="B972" s="36"/>
      <c r="C972" s="36"/>
      <c r="D972" s="36"/>
      <c r="E972" s="36"/>
      <c r="F972" s="36"/>
      <c r="G972" s="37"/>
      <c r="H972" s="37"/>
    </row>
    <row r="973" spans="1:8" x14ac:dyDescent="0.2">
      <c r="A973" s="35"/>
      <c r="B973" s="36"/>
      <c r="C973" s="36"/>
      <c r="D973" s="36"/>
      <c r="E973" s="36"/>
      <c r="F973" s="36"/>
      <c r="G973" s="37"/>
      <c r="H973" s="37"/>
    </row>
    <row r="974" spans="1:8" x14ac:dyDescent="0.2">
      <c r="A974" s="35"/>
      <c r="B974" s="36"/>
      <c r="C974" s="36"/>
      <c r="D974" s="36"/>
      <c r="E974" s="36"/>
      <c r="F974" s="36"/>
      <c r="G974" s="37"/>
      <c r="H974" s="37"/>
    </row>
    <row r="975" spans="1:8" x14ac:dyDescent="0.2">
      <c r="A975" s="35"/>
      <c r="B975" s="36"/>
      <c r="C975" s="36"/>
      <c r="D975" s="36"/>
      <c r="E975" s="36"/>
      <c r="F975" s="36"/>
      <c r="G975" s="37"/>
      <c r="H975" s="37"/>
    </row>
    <row r="976" spans="1:8" x14ac:dyDescent="0.2">
      <c r="A976" s="35"/>
      <c r="B976" s="36"/>
      <c r="C976" s="36"/>
      <c r="D976" s="36"/>
      <c r="E976" s="36"/>
      <c r="F976" s="36"/>
      <c r="G976" s="37"/>
      <c r="H976" s="37"/>
    </row>
    <row r="977" spans="1:8" x14ac:dyDescent="0.2">
      <c r="A977" s="35"/>
      <c r="B977" s="36"/>
      <c r="C977" s="36"/>
      <c r="D977" s="36"/>
      <c r="E977" s="36"/>
      <c r="F977" s="36"/>
      <c r="G977" s="37"/>
      <c r="H977" s="37"/>
    </row>
    <row r="978" spans="1:8" x14ac:dyDescent="0.2">
      <c r="A978" s="35"/>
      <c r="B978" s="36"/>
      <c r="C978" s="36"/>
      <c r="D978" s="36"/>
      <c r="E978" s="36"/>
      <c r="F978" s="36"/>
      <c r="G978" s="37"/>
      <c r="H978" s="37"/>
    </row>
    <row r="979" spans="1:8" x14ac:dyDescent="0.2">
      <c r="A979" s="35"/>
      <c r="B979" s="36"/>
      <c r="C979" s="36"/>
      <c r="D979" s="36"/>
      <c r="E979" s="36"/>
      <c r="F979" s="36"/>
      <c r="G979" s="37"/>
      <c r="H979" s="37"/>
    </row>
    <row r="980" spans="1:8" x14ac:dyDescent="0.2">
      <c r="A980" s="35"/>
      <c r="B980" s="36"/>
      <c r="C980" s="36"/>
      <c r="D980" s="36"/>
      <c r="E980" s="36"/>
      <c r="F980" s="36"/>
      <c r="G980" s="37"/>
      <c r="H980" s="37"/>
    </row>
    <row r="981" spans="1:8" x14ac:dyDescent="0.2">
      <c r="A981" s="35"/>
      <c r="B981" s="36"/>
      <c r="C981" s="36"/>
      <c r="D981" s="36"/>
      <c r="E981" s="36"/>
      <c r="F981" s="36"/>
      <c r="G981" s="37"/>
      <c r="H981" s="37"/>
    </row>
    <row r="982" spans="1:8" x14ac:dyDescent="0.2">
      <c r="A982" s="35"/>
      <c r="B982" s="36"/>
      <c r="C982" s="36"/>
      <c r="D982" s="36"/>
      <c r="E982" s="36"/>
      <c r="F982" s="36"/>
      <c r="G982" s="37"/>
      <c r="H982" s="37"/>
    </row>
    <row r="983" spans="1:8" x14ac:dyDescent="0.2">
      <c r="A983" s="35"/>
      <c r="B983" s="36"/>
      <c r="C983" s="36"/>
      <c r="D983" s="36"/>
      <c r="E983" s="36"/>
      <c r="F983" s="36"/>
      <c r="G983" s="37"/>
      <c r="H983" s="37"/>
    </row>
    <row r="984" spans="1:8" x14ac:dyDescent="0.2">
      <c r="A984" s="35"/>
      <c r="B984" s="36"/>
      <c r="C984" s="36"/>
      <c r="D984" s="36"/>
      <c r="E984" s="36"/>
      <c r="F984" s="36"/>
      <c r="G984" s="37"/>
      <c r="H984" s="37"/>
    </row>
    <row r="985" spans="1:8" x14ac:dyDescent="0.2">
      <c r="A985" s="35"/>
      <c r="B985" s="36"/>
      <c r="C985" s="36"/>
      <c r="D985" s="36"/>
      <c r="E985" s="36"/>
      <c r="F985" s="36"/>
      <c r="G985" s="37"/>
      <c r="H985" s="37"/>
    </row>
    <row r="986" spans="1:8" x14ac:dyDescent="0.2">
      <c r="A986" s="35"/>
      <c r="B986" s="36"/>
      <c r="C986" s="36"/>
      <c r="D986" s="36"/>
      <c r="E986" s="36"/>
      <c r="F986" s="36"/>
      <c r="G986" s="37"/>
      <c r="H986" s="37"/>
    </row>
    <row r="987" spans="1:8" x14ac:dyDescent="0.2">
      <c r="A987" s="35"/>
      <c r="B987" s="36"/>
      <c r="C987" s="36"/>
      <c r="D987" s="36"/>
      <c r="E987" s="36"/>
      <c r="F987" s="36"/>
      <c r="G987" s="37"/>
      <c r="H987" s="37"/>
    </row>
    <row r="988" spans="1:8" x14ac:dyDescent="0.2">
      <c r="A988" s="35"/>
      <c r="B988" s="36"/>
      <c r="C988" s="36"/>
      <c r="D988" s="36"/>
      <c r="E988" s="36"/>
      <c r="F988" s="36"/>
      <c r="G988" s="37"/>
      <c r="H988" s="37"/>
    </row>
    <row r="989" spans="1:8" x14ac:dyDescent="0.2">
      <c r="A989" s="35"/>
      <c r="B989" s="36"/>
      <c r="C989" s="36"/>
      <c r="D989" s="36"/>
      <c r="E989" s="36"/>
      <c r="F989" s="36"/>
      <c r="G989" s="37"/>
      <c r="H989" s="37"/>
    </row>
    <row r="990" spans="1:8" x14ac:dyDescent="0.2">
      <c r="A990" s="35"/>
      <c r="B990" s="36"/>
      <c r="C990" s="36"/>
      <c r="D990" s="36"/>
      <c r="E990" s="36"/>
      <c r="F990" s="36"/>
      <c r="G990" s="37"/>
      <c r="H990" s="37"/>
    </row>
    <row r="991" spans="1:8" x14ac:dyDescent="0.2">
      <c r="A991" s="35"/>
      <c r="B991" s="36"/>
      <c r="C991" s="36"/>
      <c r="D991" s="36"/>
      <c r="E991" s="36"/>
      <c r="F991" s="36"/>
      <c r="G991" s="37"/>
      <c r="H991" s="37"/>
    </row>
    <row r="992" spans="1:8" x14ac:dyDescent="0.2">
      <c r="A992" s="35"/>
      <c r="B992" s="36"/>
      <c r="C992" s="36"/>
      <c r="D992" s="36"/>
      <c r="E992" s="36"/>
      <c r="F992" s="36"/>
      <c r="G992" s="37"/>
      <c r="H992" s="37"/>
    </row>
    <row r="993" spans="1:8" x14ac:dyDescent="0.2">
      <c r="A993" s="35"/>
      <c r="B993" s="36"/>
      <c r="C993" s="36"/>
      <c r="D993" s="36"/>
      <c r="E993" s="36"/>
      <c r="F993" s="36"/>
      <c r="G993" s="37"/>
      <c r="H993" s="37"/>
    </row>
    <row r="994" spans="1:8" x14ac:dyDescent="0.2">
      <c r="A994" s="35"/>
      <c r="B994" s="36"/>
      <c r="C994" s="36"/>
      <c r="D994" s="36"/>
      <c r="E994" s="36"/>
      <c r="F994" s="36"/>
      <c r="G994" s="37"/>
      <c r="H994" s="37"/>
    </row>
    <row r="995" spans="1:8" x14ac:dyDescent="0.2">
      <c r="A995" s="35"/>
      <c r="B995" s="36"/>
      <c r="C995" s="36"/>
      <c r="D995" s="36"/>
      <c r="E995" s="36"/>
      <c r="F995" s="36"/>
      <c r="G995" s="37"/>
      <c r="H995" s="37"/>
    </row>
    <row r="996" spans="1:8" x14ac:dyDescent="0.2">
      <c r="A996" s="35"/>
      <c r="B996" s="36"/>
      <c r="C996" s="36"/>
      <c r="D996" s="36"/>
      <c r="E996" s="36"/>
      <c r="F996" s="36"/>
      <c r="G996" s="37"/>
      <c r="H996" s="37"/>
    </row>
    <row r="997" spans="1:8" x14ac:dyDescent="0.2">
      <c r="A997" s="35"/>
      <c r="B997" s="36"/>
      <c r="C997" s="36"/>
      <c r="D997" s="36"/>
      <c r="E997" s="36"/>
      <c r="F997" s="36"/>
      <c r="G997" s="37"/>
      <c r="H997" s="37"/>
    </row>
    <row r="998" spans="1:8" x14ac:dyDescent="0.2">
      <c r="A998" s="35"/>
      <c r="B998" s="36"/>
      <c r="C998" s="36"/>
      <c r="D998" s="36"/>
      <c r="E998" s="36"/>
      <c r="F998" s="36"/>
      <c r="G998" s="37"/>
      <c r="H998" s="37"/>
    </row>
    <row r="999" spans="1:8" x14ac:dyDescent="0.2">
      <c r="A999" s="35"/>
      <c r="B999" s="36"/>
      <c r="C999" s="36"/>
      <c r="D999" s="36"/>
      <c r="E999" s="36"/>
      <c r="F999" s="36"/>
      <c r="G999" s="37"/>
      <c r="H999" s="37"/>
    </row>
    <row r="1000" spans="1:8" x14ac:dyDescent="0.2">
      <c r="A1000" s="35"/>
      <c r="B1000" s="36"/>
      <c r="C1000" s="36"/>
      <c r="D1000" s="36"/>
      <c r="E1000" s="36"/>
      <c r="F1000" s="36"/>
      <c r="G1000" s="37"/>
      <c r="H1000" s="37"/>
    </row>
    <row r="1001" spans="1:8" x14ac:dyDescent="0.2">
      <c r="A1001" s="35"/>
      <c r="B1001" s="36"/>
      <c r="C1001" s="36"/>
      <c r="D1001" s="36"/>
      <c r="E1001" s="36"/>
      <c r="F1001" s="36"/>
      <c r="G1001" s="37"/>
      <c r="H1001" s="37"/>
    </row>
    <row r="1002" spans="1:8" x14ac:dyDescent="0.2">
      <c r="A1002" s="35"/>
      <c r="B1002" s="36"/>
      <c r="C1002" s="36"/>
      <c r="D1002" s="36"/>
      <c r="E1002" s="36"/>
      <c r="F1002" s="36"/>
      <c r="G1002" s="37"/>
      <c r="H1002" s="37"/>
    </row>
    <row r="1003" spans="1:8" x14ac:dyDescent="0.2">
      <c r="A1003" s="35"/>
      <c r="B1003" s="36"/>
      <c r="C1003" s="36"/>
      <c r="D1003" s="36"/>
      <c r="E1003" s="36"/>
      <c r="F1003" s="36"/>
      <c r="G1003" s="37"/>
      <c r="H1003" s="37"/>
    </row>
    <row r="1004" spans="1:8" x14ac:dyDescent="0.2">
      <c r="A1004" s="35"/>
      <c r="B1004" s="36"/>
      <c r="C1004" s="36"/>
      <c r="D1004" s="36"/>
      <c r="E1004" s="36"/>
      <c r="F1004" s="36"/>
      <c r="G1004" s="37"/>
      <c r="H1004" s="37"/>
    </row>
    <row r="1005" spans="1:8" x14ac:dyDescent="0.2">
      <c r="A1005" s="35"/>
      <c r="B1005" s="36"/>
      <c r="C1005" s="36"/>
      <c r="D1005" s="36"/>
      <c r="E1005" s="36"/>
      <c r="F1005" s="36"/>
      <c r="G1005" s="37"/>
      <c r="H1005" s="37"/>
    </row>
    <row r="1006" spans="1:8" x14ac:dyDescent="0.2">
      <c r="A1006" s="35"/>
      <c r="B1006" s="36"/>
      <c r="C1006" s="36"/>
      <c r="D1006" s="36"/>
      <c r="E1006" s="36"/>
      <c r="F1006" s="36"/>
      <c r="G1006" s="37"/>
      <c r="H1006" s="37"/>
    </row>
    <row r="1007" spans="1:8" x14ac:dyDescent="0.2">
      <c r="A1007" s="35"/>
      <c r="B1007" s="36"/>
      <c r="C1007" s="36"/>
      <c r="D1007" s="36"/>
      <c r="E1007" s="36"/>
      <c r="F1007" s="36"/>
      <c r="G1007" s="37"/>
      <c r="H1007" s="37"/>
    </row>
  </sheetData>
  <mergeCells count="19">
    <mergeCell ref="A6:H6"/>
    <mergeCell ref="A1:H1"/>
    <mergeCell ref="A2:H2"/>
    <mergeCell ref="A3:H3"/>
    <mergeCell ref="A4:H4"/>
    <mergeCell ref="A5:H5"/>
    <mergeCell ref="F13:F14"/>
    <mergeCell ref="G13:G14"/>
    <mergeCell ref="H13:H14"/>
    <mergeCell ref="A7:H7"/>
    <mergeCell ref="A8:H8"/>
    <mergeCell ref="A9:H9"/>
    <mergeCell ref="A10:H10"/>
    <mergeCell ref="A11:H11"/>
    <mergeCell ref="A13:A14"/>
    <mergeCell ref="B13:B14"/>
    <mergeCell ref="C13:C14"/>
    <mergeCell ref="D13:D14"/>
    <mergeCell ref="E13:E14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44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P1051"/>
  <sheetViews>
    <sheetView view="pageBreakPreview" topLeftCell="A8" zoomScaleSheetLayoutView="100" workbookViewId="0">
      <selection activeCell="A4" sqref="A4:XFD7"/>
    </sheetView>
  </sheetViews>
  <sheetFormatPr defaultRowHeight="12.75" x14ac:dyDescent="0.2"/>
  <cols>
    <col min="1" max="1" width="49.28515625" style="39" customWidth="1"/>
    <col min="2" max="2" width="6.42578125" style="31" customWidth="1"/>
    <col min="3" max="3" width="7.28515625" style="31" customWidth="1"/>
    <col min="4" max="4" width="7.42578125" style="31" customWidth="1"/>
    <col min="5" max="5" width="12.7109375" style="31" customWidth="1"/>
    <col min="6" max="6" width="10" style="31" customWidth="1"/>
    <col min="7" max="7" width="13.42578125" style="31" customWidth="1"/>
    <col min="8" max="9" width="13.5703125" style="31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9" ht="15.75" hidden="1" x14ac:dyDescent="0.25">
      <c r="A1" s="184" t="s">
        <v>584</v>
      </c>
      <c r="B1" s="184"/>
      <c r="C1" s="184"/>
      <c r="D1" s="184"/>
      <c r="E1" s="184"/>
      <c r="F1" s="184"/>
      <c r="G1" s="184"/>
      <c r="H1" s="184"/>
      <c r="I1" s="184"/>
    </row>
    <row r="2" spans="1:9" ht="15.75" hidden="1" x14ac:dyDescent="0.2">
      <c r="A2" s="185" t="s">
        <v>45</v>
      </c>
      <c r="B2" s="185"/>
      <c r="C2" s="185"/>
      <c r="D2" s="185"/>
      <c r="E2" s="185"/>
      <c r="F2" s="185"/>
      <c r="G2" s="185"/>
      <c r="H2" s="185"/>
      <c r="I2" s="185"/>
    </row>
    <row r="3" spans="1:9" ht="15.75" hidden="1" x14ac:dyDescent="0.2">
      <c r="A3" s="179" t="s">
        <v>636</v>
      </c>
      <c r="B3" s="179"/>
      <c r="C3" s="179"/>
      <c r="D3" s="179"/>
      <c r="E3" s="179"/>
      <c r="F3" s="179"/>
      <c r="G3" s="179"/>
      <c r="H3" s="179"/>
      <c r="I3" s="179"/>
    </row>
    <row r="4" spans="1:9" ht="15" hidden="1" customHeight="1" x14ac:dyDescent="0.2">
      <c r="A4" s="179" t="s">
        <v>584</v>
      </c>
      <c r="B4" s="179"/>
      <c r="C4" s="179"/>
      <c r="D4" s="179"/>
      <c r="E4" s="179"/>
      <c r="F4" s="179"/>
      <c r="G4" s="179"/>
      <c r="H4" s="179"/>
      <c r="I4" s="179"/>
    </row>
    <row r="5" spans="1:9" ht="18" hidden="1" customHeight="1" x14ac:dyDescent="0.2">
      <c r="A5" s="179" t="s">
        <v>689</v>
      </c>
      <c r="B5" s="179"/>
      <c r="C5" s="179"/>
      <c r="D5" s="179"/>
      <c r="E5" s="179"/>
      <c r="F5" s="179"/>
      <c r="G5" s="179"/>
      <c r="H5" s="179"/>
      <c r="I5" s="179"/>
    </row>
    <row r="6" spans="1:9" ht="17.25" hidden="1" customHeight="1" x14ac:dyDescent="0.2">
      <c r="A6" s="179" t="s">
        <v>870</v>
      </c>
      <c r="B6" s="179"/>
      <c r="C6" s="179"/>
      <c r="D6" s="179"/>
      <c r="E6" s="179"/>
      <c r="F6" s="179"/>
      <c r="G6" s="179"/>
      <c r="H6" s="179"/>
      <c r="I6" s="179"/>
    </row>
    <row r="7" spans="1:9" ht="12.75" hidden="1" customHeight="1" x14ac:dyDescent="0.2">
      <c r="A7" s="162"/>
      <c r="B7" s="162"/>
      <c r="C7" s="162"/>
      <c r="D7" s="162"/>
      <c r="E7" s="162"/>
      <c r="F7" s="162"/>
      <c r="G7" s="162"/>
      <c r="H7" s="162"/>
      <c r="I7" s="162"/>
    </row>
    <row r="8" spans="1:9" ht="15" customHeight="1" x14ac:dyDescent="0.2">
      <c r="A8" s="179" t="s">
        <v>503</v>
      </c>
      <c r="B8" s="179"/>
      <c r="C8" s="179"/>
      <c r="D8" s="179"/>
      <c r="E8" s="179"/>
      <c r="F8" s="179"/>
      <c r="G8" s="179"/>
      <c r="H8" s="179"/>
      <c r="I8" s="179"/>
    </row>
    <row r="9" spans="1:9" ht="15" customHeight="1" x14ac:dyDescent="0.2">
      <c r="A9" s="179" t="s">
        <v>689</v>
      </c>
      <c r="B9" s="179"/>
      <c r="C9" s="179"/>
      <c r="D9" s="179"/>
      <c r="E9" s="179"/>
      <c r="F9" s="179"/>
      <c r="G9" s="179"/>
      <c r="H9" s="179"/>
      <c r="I9" s="179"/>
    </row>
    <row r="10" spans="1:9" ht="16.5" customHeight="1" x14ac:dyDescent="0.2">
      <c r="A10" s="179" t="s">
        <v>813</v>
      </c>
      <c r="B10" s="179"/>
      <c r="C10" s="179"/>
      <c r="D10" s="179"/>
      <c r="E10" s="179"/>
      <c r="F10" s="179"/>
      <c r="G10" s="179"/>
      <c r="H10" s="179"/>
      <c r="I10" s="179"/>
    </row>
    <row r="11" spans="1:9" ht="34.5" customHeight="1" x14ac:dyDescent="0.25">
      <c r="A11" s="41"/>
      <c r="B11" s="41"/>
      <c r="C11" s="192"/>
      <c r="D11" s="192"/>
      <c r="E11" s="192"/>
      <c r="F11" s="192"/>
      <c r="G11" s="192"/>
      <c r="H11" s="192"/>
      <c r="I11" s="192"/>
    </row>
    <row r="12" spans="1:9" ht="51.75" customHeight="1" x14ac:dyDescent="0.3">
      <c r="A12" s="189" t="s">
        <v>805</v>
      </c>
      <c r="B12" s="189"/>
      <c r="C12" s="189"/>
      <c r="D12" s="189"/>
      <c r="E12" s="189"/>
      <c r="F12" s="189"/>
      <c r="G12" s="189"/>
      <c r="H12" s="189"/>
      <c r="I12" s="189"/>
    </row>
    <row r="13" spans="1:9" x14ac:dyDescent="0.2">
      <c r="I13" s="116" t="s">
        <v>46</v>
      </c>
    </row>
    <row r="14" spans="1:9" s="26" customFormat="1" ht="16.5" customHeight="1" x14ac:dyDescent="0.2">
      <c r="A14" s="199" t="s">
        <v>47</v>
      </c>
      <c r="B14" s="196" t="s">
        <v>475</v>
      </c>
      <c r="C14" s="196" t="s">
        <v>48</v>
      </c>
      <c r="D14" s="196" t="s">
        <v>49</v>
      </c>
      <c r="E14" s="196" t="s">
        <v>50</v>
      </c>
      <c r="F14" s="196" t="s">
        <v>51</v>
      </c>
      <c r="G14" s="198" t="s">
        <v>52</v>
      </c>
      <c r="H14" s="198" t="s">
        <v>695</v>
      </c>
      <c r="I14" s="198" t="s">
        <v>696</v>
      </c>
    </row>
    <row r="15" spans="1:9" s="26" customFormat="1" ht="39.75" customHeight="1" x14ac:dyDescent="0.2">
      <c r="A15" s="199"/>
      <c r="B15" s="197"/>
      <c r="C15" s="197"/>
      <c r="D15" s="197"/>
      <c r="E15" s="197"/>
      <c r="F15" s="197"/>
      <c r="G15" s="197"/>
      <c r="H15" s="197"/>
      <c r="I15" s="197"/>
    </row>
    <row r="16" spans="1:9" s="29" customFormat="1" ht="12" customHeight="1" x14ac:dyDescent="0.2">
      <c r="A16" s="117">
        <v>1</v>
      </c>
      <c r="B16" s="117">
        <v>2</v>
      </c>
      <c r="C16" s="117">
        <v>3</v>
      </c>
      <c r="D16" s="117">
        <v>4</v>
      </c>
      <c r="E16" s="117">
        <v>5</v>
      </c>
      <c r="F16" s="117">
        <v>6</v>
      </c>
      <c r="G16" s="118" t="s">
        <v>476</v>
      </c>
      <c r="H16" s="119">
        <v>8</v>
      </c>
      <c r="I16" s="119">
        <v>9</v>
      </c>
    </row>
    <row r="17" spans="1:12" s="42" customFormat="1" ht="30" customHeight="1" x14ac:dyDescent="0.25">
      <c r="A17" s="113" t="s">
        <v>477</v>
      </c>
      <c r="B17" s="107" t="s">
        <v>478</v>
      </c>
      <c r="C17" s="107" t="s">
        <v>56</v>
      </c>
      <c r="D17" s="107" t="s">
        <v>56</v>
      </c>
      <c r="E17" s="107" t="s">
        <v>57</v>
      </c>
      <c r="F17" s="107" t="s">
        <v>58</v>
      </c>
      <c r="G17" s="108">
        <f>G18+G30</f>
        <v>2592.1</v>
      </c>
      <c r="H17" s="108">
        <f>H18+H30</f>
        <v>2723</v>
      </c>
      <c r="I17" s="108">
        <f>I18+I30</f>
        <v>2822.2</v>
      </c>
    </row>
    <row r="18" spans="1:12" ht="18" customHeight="1" x14ac:dyDescent="0.25">
      <c r="A18" s="113" t="s">
        <v>54</v>
      </c>
      <c r="B18" s="107" t="s">
        <v>478</v>
      </c>
      <c r="C18" s="107" t="s">
        <v>55</v>
      </c>
      <c r="D18" s="107" t="s">
        <v>56</v>
      </c>
      <c r="E18" s="107" t="s">
        <v>57</v>
      </c>
      <c r="F18" s="107" t="s">
        <v>58</v>
      </c>
      <c r="G18" s="108">
        <f>G19+G36</f>
        <v>2592.1</v>
      </c>
      <c r="H18" s="108">
        <f>H19+H36</f>
        <v>2723</v>
      </c>
      <c r="I18" s="108">
        <f>I19+I36</f>
        <v>2822.2</v>
      </c>
      <c r="J18" s="43"/>
      <c r="K18" s="43"/>
      <c r="L18" s="43"/>
    </row>
    <row r="19" spans="1:12" ht="26.25" x14ac:dyDescent="0.25">
      <c r="A19" s="113" t="s">
        <v>108</v>
      </c>
      <c r="B19" s="107" t="s">
        <v>478</v>
      </c>
      <c r="C19" s="107" t="s">
        <v>55</v>
      </c>
      <c r="D19" s="107" t="s">
        <v>109</v>
      </c>
      <c r="E19" s="107" t="s">
        <v>57</v>
      </c>
      <c r="F19" s="107" t="s">
        <v>58</v>
      </c>
      <c r="G19" s="108">
        <f>G23</f>
        <v>2493.1</v>
      </c>
      <c r="H19" s="108">
        <f>H23</f>
        <v>2624</v>
      </c>
      <c r="I19" s="108">
        <f>I23</f>
        <v>2723.2</v>
      </c>
    </row>
    <row r="20" spans="1:12" ht="39" hidden="1" x14ac:dyDescent="0.25">
      <c r="A20" s="113" t="s">
        <v>456</v>
      </c>
      <c r="B20" s="107" t="s">
        <v>478</v>
      </c>
      <c r="C20" s="107" t="s">
        <v>55</v>
      </c>
      <c r="D20" s="107" t="s">
        <v>109</v>
      </c>
      <c r="E20" s="107" t="s">
        <v>457</v>
      </c>
      <c r="F20" s="107" t="s">
        <v>58</v>
      </c>
      <c r="G20" s="108" t="e">
        <f>#REF!/1000</f>
        <v>#REF!</v>
      </c>
      <c r="H20" s="108" t="e">
        <f>#REF!/1000</f>
        <v>#REF!</v>
      </c>
      <c r="I20" s="108" t="e">
        <f>#REF!/1000</f>
        <v>#REF!</v>
      </c>
    </row>
    <row r="21" spans="1:12" ht="27.75" hidden="1" customHeight="1" x14ac:dyDescent="0.25">
      <c r="A21" s="113" t="s">
        <v>105</v>
      </c>
      <c r="B21" s="107" t="s">
        <v>478</v>
      </c>
      <c r="C21" s="107" t="s">
        <v>55</v>
      </c>
      <c r="D21" s="107" t="s">
        <v>109</v>
      </c>
      <c r="E21" s="107" t="s">
        <v>457</v>
      </c>
      <c r="F21" s="107" t="s">
        <v>78</v>
      </c>
      <c r="G21" s="108" t="e">
        <f>#REF!/1000</f>
        <v>#REF!</v>
      </c>
      <c r="H21" s="108" t="e">
        <f>#REF!/1000</f>
        <v>#REF!</v>
      </c>
      <c r="I21" s="108" t="e">
        <f>#REF!/1000</f>
        <v>#REF!</v>
      </c>
    </row>
    <row r="22" spans="1:12" ht="26.25" hidden="1" x14ac:dyDescent="0.25">
      <c r="A22" s="113" t="s">
        <v>79</v>
      </c>
      <c r="B22" s="107" t="s">
        <v>478</v>
      </c>
      <c r="C22" s="107" t="s">
        <v>55</v>
      </c>
      <c r="D22" s="107" t="s">
        <v>109</v>
      </c>
      <c r="E22" s="107" t="s">
        <v>457</v>
      </c>
      <c r="F22" s="107" t="s">
        <v>80</v>
      </c>
      <c r="G22" s="108" t="e">
        <f>#REF!/1000</f>
        <v>#REF!</v>
      </c>
      <c r="H22" s="108" t="e">
        <f>#REF!/1000</f>
        <v>#REF!</v>
      </c>
      <c r="I22" s="108" t="e">
        <f>#REF!/1000</f>
        <v>#REF!</v>
      </c>
    </row>
    <row r="23" spans="1:12" ht="26.25" x14ac:dyDescent="0.25">
      <c r="A23" s="113" t="s">
        <v>61</v>
      </c>
      <c r="B23" s="107" t="s">
        <v>478</v>
      </c>
      <c r="C23" s="107" t="s">
        <v>55</v>
      </c>
      <c r="D23" s="107" t="s">
        <v>109</v>
      </c>
      <c r="E23" s="107" t="s">
        <v>62</v>
      </c>
      <c r="F23" s="107" t="s">
        <v>58</v>
      </c>
      <c r="G23" s="108">
        <f t="shared" ref="G23:I24" si="0">G24</f>
        <v>2493.1</v>
      </c>
      <c r="H23" s="108">
        <f t="shared" si="0"/>
        <v>2624</v>
      </c>
      <c r="I23" s="108">
        <f t="shared" si="0"/>
        <v>2723.2</v>
      </c>
      <c r="J23" s="43"/>
    </row>
    <row r="24" spans="1:12" ht="27" customHeight="1" x14ac:dyDescent="0.25">
      <c r="A24" s="113" t="s">
        <v>63</v>
      </c>
      <c r="B24" s="107" t="s">
        <v>478</v>
      </c>
      <c r="C24" s="107" t="s">
        <v>55</v>
      </c>
      <c r="D24" s="107" t="s">
        <v>109</v>
      </c>
      <c r="E24" s="107" t="s">
        <v>64</v>
      </c>
      <c r="F24" s="107" t="s">
        <v>58</v>
      </c>
      <c r="G24" s="108">
        <f t="shared" si="0"/>
        <v>2493.1</v>
      </c>
      <c r="H24" s="108">
        <f t="shared" si="0"/>
        <v>2624</v>
      </c>
      <c r="I24" s="108">
        <f t="shared" si="0"/>
        <v>2723.2</v>
      </c>
    </row>
    <row r="25" spans="1:12" ht="15" x14ac:dyDescent="0.25">
      <c r="A25" s="113" t="s">
        <v>75</v>
      </c>
      <c r="B25" s="107" t="s">
        <v>478</v>
      </c>
      <c r="C25" s="107" t="s">
        <v>55</v>
      </c>
      <c r="D25" s="107" t="s">
        <v>109</v>
      </c>
      <c r="E25" s="107" t="s">
        <v>76</v>
      </c>
      <c r="F25" s="107" t="s">
        <v>58</v>
      </c>
      <c r="G25" s="108">
        <f>G26+G28</f>
        <v>2493.1</v>
      </c>
      <c r="H25" s="108">
        <f>H26+H28</f>
        <v>2624</v>
      </c>
      <c r="I25" s="108">
        <f>I26+I28</f>
        <v>2723.2</v>
      </c>
    </row>
    <row r="26" spans="1:12" ht="64.5" x14ac:dyDescent="0.25">
      <c r="A26" s="113" t="s">
        <v>67</v>
      </c>
      <c r="B26" s="107" t="s">
        <v>478</v>
      </c>
      <c r="C26" s="107" t="s">
        <v>55</v>
      </c>
      <c r="D26" s="107" t="s">
        <v>109</v>
      </c>
      <c r="E26" s="107" t="s">
        <v>76</v>
      </c>
      <c r="F26" s="107" t="s">
        <v>68</v>
      </c>
      <c r="G26" s="108">
        <f>G27</f>
        <v>2491.1</v>
      </c>
      <c r="H26" s="108">
        <f>H27</f>
        <v>2622</v>
      </c>
      <c r="I26" s="108">
        <f>I27</f>
        <v>2721.2</v>
      </c>
    </row>
    <row r="27" spans="1:12" ht="27.75" customHeight="1" x14ac:dyDescent="0.25">
      <c r="A27" s="113" t="s">
        <v>69</v>
      </c>
      <c r="B27" s="107" t="s">
        <v>478</v>
      </c>
      <c r="C27" s="107" t="s">
        <v>55</v>
      </c>
      <c r="D27" s="107" t="s">
        <v>109</v>
      </c>
      <c r="E27" s="107" t="s">
        <v>76</v>
      </c>
      <c r="F27" s="107" t="s">
        <v>70</v>
      </c>
      <c r="G27" s="108">
        <v>2491.1</v>
      </c>
      <c r="H27" s="108">
        <v>2622</v>
      </c>
      <c r="I27" s="108">
        <v>2721.2</v>
      </c>
    </row>
    <row r="28" spans="1:12" ht="15.75" customHeight="1" x14ac:dyDescent="0.25">
      <c r="A28" s="113" t="s">
        <v>81</v>
      </c>
      <c r="B28" s="107" t="s">
        <v>478</v>
      </c>
      <c r="C28" s="107" t="s">
        <v>55</v>
      </c>
      <c r="D28" s="107" t="s">
        <v>109</v>
      </c>
      <c r="E28" s="107" t="s">
        <v>76</v>
      </c>
      <c r="F28" s="107" t="s">
        <v>82</v>
      </c>
      <c r="G28" s="108">
        <f>G29</f>
        <v>2</v>
      </c>
      <c r="H28" s="108">
        <f>H29</f>
        <v>2</v>
      </c>
      <c r="I28" s="108">
        <f>I29</f>
        <v>2</v>
      </c>
    </row>
    <row r="29" spans="1:12" ht="13.5" customHeight="1" x14ac:dyDescent="0.25">
      <c r="A29" s="120" t="s">
        <v>83</v>
      </c>
      <c r="B29" s="107" t="s">
        <v>478</v>
      </c>
      <c r="C29" s="107" t="s">
        <v>55</v>
      </c>
      <c r="D29" s="107" t="s">
        <v>109</v>
      </c>
      <c r="E29" s="107" t="s">
        <v>76</v>
      </c>
      <c r="F29" s="107" t="s">
        <v>84</v>
      </c>
      <c r="G29" s="108">
        <v>2</v>
      </c>
      <c r="H29" s="108">
        <v>2</v>
      </c>
      <c r="I29" s="108">
        <v>2</v>
      </c>
    </row>
    <row r="30" spans="1:12" ht="14.25" hidden="1" customHeight="1" x14ac:dyDescent="0.25">
      <c r="A30" s="113" t="s">
        <v>332</v>
      </c>
      <c r="B30" s="107" t="s">
        <v>478</v>
      </c>
      <c r="C30" s="107" t="s">
        <v>113</v>
      </c>
      <c r="D30" s="107" t="s">
        <v>56</v>
      </c>
      <c r="E30" s="107" t="s">
        <v>57</v>
      </c>
      <c r="F30" s="107" t="s">
        <v>58</v>
      </c>
      <c r="G30" s="108">
        <f>G31</f>
        <v>0</v>
      </c>
      <c r="H30" s="166"/>
      <c r="I30" s="166"/>
    </row>
    <row r="31" spans="1:12" ht="24.75" hidden="1" customHeight="1" x14ac:dyDescent="0.25">
      <c r="A31" s="113" t="s">
        <v>385</v>
      </c>
      <c r="B31" s="107" t="s">
        <v>478</v>
      </c>
      <c r="C31" s="107" t="s">
        <v>113</v>
      </c>
      <c r="D31" s="107" t="s">
        <v>101</v>
      </c>
      <c r="E31" s="107" t="s">
        <v>57</v>
      </c>
      <c r="F31" s="107" t="s">
        <v>58</v>
      </c>
      <c r="G31" s="108">
        <f>G32</f>
        <v>0</v>
      </c>
      <c r="H31" s="166"/>
      <c r="I31" s="166"/>
    </row>
    <row r="32" spans="1:12" ht="26.25" hidden="1" customHeight="1" x14ac:dyDescent="0.25">
      <c r="A32" s="113" t="s">
        <v>479</v>
      </c>
      <c r="B32" s="107" t="s">
        <v>478</v>
      </c>
      <c r="C32" s="107" t="s">
        <v>113</v>
      </c>
      <c r="D32" s="107" t="s">
        <v>101</v>
      </c>
      <c r="E32" s="107" t="s">
        <v>136</v>
      </c>
      <c r="F32" s="107" t="s">
        <v>58</v>
      </c>
      <c r="G32" s="108">
        <f>G33</f>
        <v>0</v>
      </c>
      <c r="H32" s="166"/>
      <c r="I32" s="166"/>
    </row>
    <row r="33" spans="1:9" ht="75.75" hidden="1" customHeight="1" x14ac:dyDescent="0.25">
      <c r="A33" s="113" t="s">
        <v>140</v>
      </c>
      <c r="B33" s="107" t="s">
        <v>478</v>
      </c>
      <c r="C33" s="107" t="s">
        <v>113</v>
      </c>
      <c r="D33" s="107" t="s">
        <v>101</v>
      </c>
      <c r="E33" s="107" t="s">
        <v>141</v>
      </c>
      <c r="F33" s="107" t="s">
        <v>58</v>
      </c>
      <c r="G33" s="108">
        <f>G34</f>
        <v>0</v>
      </c>
      <c r="H33" s="166"/>
      <c r="I33" s="166"/>
    </row>
    <row r="34" spans="1:9" ht="30" hidden="1" customHeight="1" x14ac:dyDescent="0.25">
      <c r="A34" s="113" t="s">
        <v>77</v>
      </c>
      <c r="B34" s="107" t="s">
        <v>478</v>
      </c>
      <c r="C34" s="107" t="s">
        <v>113</v>
      </c>
      <c r="D34" s="107" t="s">
        <v>101</v>
      </c>
      <c r="E34" s="107" t="s">
        <v>142</v>
      </c>
      <c r="F34" s="107" t="s">
        <v>78</v>
      </c>
      <c r="G34" s="108">
        <f>G35</f>
        <v>0</v>
      </c>
      <c r="H34" s="166"/>
      <c r="I34" s="166"/>
    </row>
    <row r="35" spans="1:9" ht="27" hidden="1" customHeight="1" x14ac:dyDescent="0.25">
      <c r="A35" s="113" t="s">
        <v>79</v>
      </c>
      <c r="B35" s="107" t="s">
        <v>478</v>
      </c>
      <c r="C35" s="107" t="s">
        <v>113</v>
      </c>
      <c r="D35" s="107" t="s">
        <v>101</v>
      </c>
      <c r="E35" s="107" t="s">
        <v>142</v>
      </c>
      <c r="F35" s="107" t="s">
        <v>80</v>
      </c>
      <c r="G35" s="108">
        <f>30-30</f>
        <v>0</v>
      </c>
      <c r="H35" s="166"/>
      <c r="I35" s="166"/>
    </row>
    <row r="36" spans="1:9" ht="15" x14ac:dyDescent="0.25">
      <c r="A36" s="113" t="s">
        <v>118</v>
      </c>
      <c r="B36" s="107" t="s">
        <v>478</v>
      </c>
      <c r="C36" s="107" t="s">
        <v>55</v>
      </c>
      <c r="D36" s="107" t="s">
        <v>119</v>
      </c>
      <c r="E36" s="107" t="s">
        <v>57</v>
      </c>
      <c r="F36" s="107" t="s">
        <v>58</v>
      </c>
      <c r="G36" s="108">
        <f>G37</f>
        <v>99</v>
      </c>
      <c r="H36" s="108">
        <f t="shared" ref="H36:I40" si="1">H37</f>
        <v>99</v>
      </c>
      <c r="I36" s="108">
        <f t="shared" si="1"/>
        <v>99</v>
      </c>
    </row>
    <row r="37" spans="1:9" ht="15" x14ac:dyDescent="0.25">
      <c r="A37" s="113" t="s">
        <v>120</v>
      </c>
      <c r="B37" s="107" t="s">
        <v>478</v>
      </c>
      <c r="C37" s="107" t="s">
        <v>55</v>
      </c>
      <c r="D37" s="107" t="s">
        <v>119</v>
      </c>
      <c r="E37" s="107" t="s">
        <v>121</v>
      </c>
      <c r="F37" s="107" t="s">
        <v>58</v>
      </c>
      <c r="G37" s="108">
        <f>G38</f>
        <v>99</v>
      </c>
      <c r="H37" s="108">
        <f t="shared" si="1"/>
        <v>99</v>
      </c>
      <c r="I37" s="108">
        <f t="shared" si="1"/>
        <v>99</v>
      </c>
    </row>
    <row r="38" spans="1:9" ht="15" x14ac:dyDescent="0.25">
      <c r="A38" s="113" t="s">
        <v>122</v>
      </c>
      <c r="B38" s="107" t="s">
        <v>478</v>
      </c>
      <c r="C38" s="107" t="s">
        <v>55</v>
      </c>
      <c r="D38" s="107" t="s">
        <v>119</v>
      </c>
      <c r="E38" s="107" t="s">
        <v>123</v>
      </c>
      <c r="F38" s="107" t="s">
        <v>58</v>
      </c>
      <c r="G38" s="108">
        <f>G39</f>
        <v>99</v>
      </c>
      <c r="H38" s="108">
        <f t="shared" si="1"/>
        <v>99</v>
      </c>
      <c r="I38" s="108">
        <f t="shared" si="1"/>
        <v>99</v>
      </c>
    </row>
    <row r="39" spans="1:9" ht="26.25" x14ac:dyDescent="0.25">
      <c r="A39" s="113" t="s">
        <v>124</v>
      </c>
      <c r="B39" s="107" t="s">
        <v>478</v>
      </c>
      <c r="C39" s="107" t="s">
        <v>55</v>
      </c>
      <c r="D39" s="107" t="s">
        <v>119</v>
      </c>
      <c r="E39" s="107" t="s">
        <v>125</v>
      </c>
      <c r="F39" s="107" t="s">
        <v>58</v>
      </c>
      <c r="G39" s="108">
        <f>G40</f>
        <v>99</v>
      </c>
      <c r="H39" s="108">
        <f t="shared" si="1"/>
        <v>99</v>
      </c>
      <c r="I39" s="108">
        <f t="shared" si="1"/>
        <v>99</v>
      </c>
    </row>
    <row r="40" spans="1:9" ht="15" x14ac:dyDescent="0.25">
      <c r="A40" s="113" t="s">
        <v>81</v>
      </c>
      <c r="B40" s="107" t="s">
        <v>478</v>
      </c>
      <c r="C40" s="107" t="s">
        <v>55</v>
      </c>
      <c r="D40" s="107" t="s">
        <v>119</v>
      </c>
      <c r="E40" s="107" t="s">
        <v>125</v>
      </c>
      <c r="F40" s="107" t="s">
        <v>82</v>
      </c>
      <c r="G40" s="108">
        <f>G41</f>
        <v>99</v>
      </c>
      <c r="H40" s="108">
        <f t="shared" si="1"/>
        <v>99</v>
      </c>
      <c r="I40" s="108">
        <f t="shared" si="1"/>
        <v>99</v>
      </c>
    </row>
    <row r="41" spans="1:9" ht="15" x14ac:dyDescent="0.25">
      <c r="A41" s="113" t="s">
        <v>126</v>
      </c>
      <c r="B41" s="107" t="s">
        <v>478</v>
      </c>
      <c r="C41" s="107" t="s">
        <v>55</v>
      </c>
      <c r="D41" s="107" t="s">
        <v>119</v>
      </c>
      <c r="E41" s="107" t="s">
        <v>125</v>
      </c>
      <c r="F41" s="107" t="s">
        <v>127</v>
      </c>
      <c r="G41" s="108">
        <v>99</v>
      </c>
      <c r="H41" s="108">
        <v>99</v>
      </c>
      <c r="I41" s="108">
        <v>99</v>
      </c>
    </row>
    <row r="42" spans="1:9" ht="15" hidden="1" x14ac:dyDescent="0.25">
      <c r="A42" s="113" t="s">
        <v>466</v>
      </c>
      <c r="B42" s="107" t="s">
        <v>478</v>
      </c>
      <c r="C42" s="107" t="s">
        <v>129</v>
      </c>
      <c r="D42" s="107" t="s">
        <v>56</v>
      </c>
      <c r="E42" s="107" t="s">
        <v>57</v>
      </c>
      <c r="F42" s="107" t="s">
        <v>58</v>
      </c>
      <c r="G42" s="108">
        <f>G43</f>
        <v>0</v>
      </c>
      <c r="H42" s="166"/>
      <c r="I42" s="166"/>
    </row>
    <row r="43" spans="1:9" ht="16.5" hidden="1" customHeight="1" x14ac:dyDescent="0.25">
      <c r="A43" s="113" t="s">
        <v>467</v>
      </c>
      <c r="B43" s="107" t="s">
        <v>478</v>
      </c>
      <c r="C43" s="107" t="s">
        <v>129</v>
      </c>
      <c r="D43" s="107" t="s">
        <v>55</v>
      </c>
      <c r="E43" s="107" t="s">
        <v>57</v>
      </c>
      <c r="F43" s="107" t="s">
        <v>58</v>
      </c>
      <c r="G43" s="108">
        <f>G44</f>
        <v>0</v>
      </c>
      <c r="H43" s="166"/>
      <c r="I43" s="166"/>
    </row>
    <row r="44" spans="1:9" ht="16.5" hidden="1" customHeight="1" x14ac:dyDescent="0.25">
      <c r="A44" s="113" t="s">
        <v>468</v>
      </c>
      <c r="B44" s="107" t="s">
        <v>478</v>
      </c>
      <c r="C44" s="107" t="s">
        <v>129</v>
      </c>
      <c r="D44" s="107" t="s">
        <v>55</v>
      </c>
      <c r="E44" s="107" t="s">
        <v>469</v>
      </c>
      <c r="F44" s="107" t="s">
        <v>58</v>
      </c>
      <c r="G44" s="108">
        <f>G45</f>
        <v>0</v>
      </c>
      <c r="H44" s="166"/>
      <c r="I44" s="166"/>
    </row>
    <row r="45" spans="1:9" ht="26.25" hidden="1" x14ac:dyDescent="0.25">
      <c r="A45" s="113" t="s">
        <v>470</v>
      </c>
      <c r="B45" s="107" t="s">
        <v>478</v>
      </c>
      <c r="C45" s="107" t="s">
        <v>129</v>
      </c>
      <c r="D45" s="107" t="s">
        <v>55</v>
      </c>
      <c r="E45" s="107" t="s">
        <v>471</v>
      </c>
      <c r="F45" s="107" t="s">
        <v>58</v>
      </c>
      <c r="G45" s="108">
        <f>G46</f>
        <v>0</v>
      </c>
      <c r="H45" s="166"/>
      <c r="I45" s="166"/>
    </row>
    <row r="46" spans="1:9" ht="15" hidden="1" x14ac:dyDescent="0.25">
      <c r="A46" s="113" t="s">
        <v>472</v>
      </c>
      <c r="B46" s="107" t="s">
        <v>478</v>
      </c>
      <c r="C46" s="107" t="s">
        <v>129</v>
      </c>
      <c r="D46" s="107" t="s">
        <v>55</v>
      </c>
      <c r="E46" s="107" t="s">
        <v>471</v>
      </c>
      <c r="F46" s="107" t="s">
        <v>473</v>
      </c>
      <c r="G46" s="108"/>
      <c r="H46" s="166"/>
      <c r="I46" s="166"/>
    </row>
    <row r="47" spans="1:9" s="42" customFormat="1" ht="26.25" x14ac:dyDescent="0.25">
      <c r="A47" s="113" t="s">
        <v>480</v>
      </c>
      <c r="B47" s="107" t="s">
        <v>481</v>
      </c>
      <c r="C47" s="107" t="s">
        <v>56</v>
      </c>
      <c r="D47" s="107" t="s">
        <v>56</v>
      </c>
      <c r="E47" s="107" t="s">
        <v>57</v>
      </c>
      <c r="F47" s="107" t="s">
        <v>58</v>
      </c>
      <c r="G47" s="108">
        <f>G48</f>
        <v>599.1</v>
      </c>
      <c r="H47" s="108">
        <f>H48</f>
        <v>622</v>
      </c>
      <c r="I47" s="108">
        <f>I48</f>
        <v>643.5</v>
      </c>
    </row>
    <row r="48" spans="1:9" ht="18" customHeight="1" x14ac:dyDescent="0.25">
      <c r="A48" s="113" t="s">
        <v>54</v>
      </c>
      <c r="B48" s="107" t="s">
        <v>481</v>
      </c>
      <c r="C48" s="107" t="s">
        <v>55</v>
      </c>
      <c r="D48" s="107" t="s">
        <v>56</v>
      </c>
      <c r="E48" s="107" t="s">
        <v>57</v>
      </c>
      <c r="F48" s="107" t="s">
        <v>58</v>
      </c>
      <c r="G48" s="108">
        <f>G55</f>
        <v>599.1</v>
      </c>
      <c r="H48" s="108">
        <f>H55</f>
        <v>622</v>
      </c>
      <c r="I48" s="108">
        <f>I55</f>
        <v>643.5</v>
      </c>
    </row>
    <row r="49" spans="1:9" ht="28.5" hidden="1" customHeight="1" x14ac:dyDescent="0.25">
      <c r="A49" s="113" t="s">
        <v>482</v>
      </c>
      <c r="B49" s="107" t="s">
        <v>481</v>
      </c>
      <c r="C49" s="107" t="s">
        <v>55</v>
      </c>
      <c r="D49" s="107" t="s">
        <v>60</v>
      </c>
      <c r="E49" s="107" t="s">
        <v>57</v>
      </c>
      <c r="F49" s="107" t="s">
        <v>58</v>
      </c>
      <c r="G49" s="108">
        <f>G50</f>
        <v>0</v>
      </c>
      <c r="H49" s="108">
        <f t="shared" ref="H49:I53" si="2">H50</f>
        <v>0</v>
      </c>
      <c r="I49" s="108">
        <f t="shared" si="2"/>
        <v>0</v>
      </c>
    </row>
    <row r="50" spans="1:9" ht="26.25" hidden="1" customHeight="1" x14ac:dyDescent="0.25">
      <c r="A50" s="113" t="s">
        <v>61</v>
      </c>
      <c r="B50" s="107" t="s">
        <v>481</v>
      </c>
      <c r="C50" s="107" t="s">
        <v>55</v>
      </c>
      <c r="D50" s="107" t="s">
        <v>60</v>
      </c>
      <c r="E50" s="107" t="s">
        <v>62</v>
      </c>
      <c r="F50" s="107" t="s">
        <v>58</v>
      </c>
      <c r="G50" s="108">
        <f>G51</f>
        <v>0</v>
      </c>
      <c r="H50" s="108">
        <f t="shared" si="2"/>
        <v>0</v>
      </c>
      <c r="I50" s="108">
        <f t="shared" si="2"/>
        <v>0</v>
      </c>
    </row>
    <row r="51" spans="1:9" ht="18" hidden="1" customHeight="1" x14ac:dyDescent="0.25">
      <c r="A51" s="113" t="s">
        <v>63</v>
      </c>
      <c r="B51" s="107" t="s">
        <v>481</v>
      </c>
      <c r="C51" s="107" t="s">
        <v>55</v>
      </c>
      <c r="D51" s="107" t="s">
        <v>60</v>
      </c>
      <c r="E51" s="107" t="s">
        <v>64</v>
      </c>
      <c r="F51" s="107" t="s">
        <v>58</v>
      </c>
      <c r="G51" s="108">
        <f>G52</f>
        <v>0</v>
      </c>
      <c r="H51" s="108">
        <f t="shared" si="2"/>
        <v>0</v>
      </c>
      <c r="I51" s="108">
        <f t="shared" si="2"/>
        <v>0</v>
      </c>
    </row>
    <row r="52" spans="1:9" ht="18" hidden="1" customHeight="1" x14ac:dyDescent="0.25">
      <c r="A52" s="113" t="s">
        <v>65</v>
      </c>
      <c r="B52" s="107" t="s">
        <v>481</v>
      </c>
      <c r="C52" s="107" t="s">
        <v>55</v>
      </c>
      <c r="D52" s="107" t="s">
        <v>60</v>
      </c>
      <c r="E52" s="107" t="s">
        <v>66</v>
      </c>
      <c r="F52" s="107" t="s">
        <v>58</v>
      </c>
      <c r="G52" s="108">
        <f>G53</f>
        <v>0</v>
      </c>
      <c r="H52" s="108">
        <f t="shared" si="2"/>
        <v>0</v>
      </c>
      <c r="I52" s="108">
        <f t="shared" si="2"/>
        <v>0</v>
      </c>
    </row>
    <row r="53" spans="1:9" ht="55.5" hidden="1" customHeight="1" x14ac:dyDescent="0.25">
      <c r="A53" s="113" t="s">
        <v>67</v>
      </c>
      <c r="B53" s="107" t="s">
        <v>481</v>
      </c>
      <c r="C53" s="107" t="s">
        <v>55</v>
      </c>
      <c r="D53" s="107" t="s">
        <v>60</v>
      </c>
      <c r="E53" s="107" t="s">
        <v>66</v>
      </c>
      <c r="F53" s="107" t="s">
        <v>68</v>
      </c>
      <c r="G53" s="108">
        <f>G54</f>
        <v>0</v>
      </c>
      <c r="H53" s="108">
        <f t="shared" si="2"/>
        <v>0</v>
      </c>
      <c r="I53" s="108">
        <f t="shared" si="2"/>
        <v>0</v>
      </c>
    </row>
    <row r="54" spans="1:9" ht="29.25" hidden="1" customHeight="1" x14ac:dyDescent="0.25">
      <c r="A54" s="113" t="s">
        <v>69</v>
      </c>
      <c r="B54" s="107" t="s">
        <v>481</v>
      </c>
      <c r="C54" s="107" t="s">
        <v>55</v>
      </c>
      <c r="D54" s="107" t="s">
        <v>60</v>
      </c>
      <c r="E54" s="107" t="s">
        <v>66</v>
      </c>
      <c r="F54" s="107" t="s">
        <v>70</v>
      </c>
      <c r="G54" s="108">
        <v>0</v>
      </c>
      <c r="H54" s="108">
        <v>0</v>
      </c>
      <c r="I54" s="108">
        <v>0</v>
      </c>
    </row>
    <row r="55" spans="1:9" ht="26.25" x14ac:dyDescent="0.25">
      <c r="A55" s="113" t="s">
        <v>108</v>
      </c>
      <c r="B55" s="107" t="s">
        <v>481</v>
      </c>
      <c r="C55" s="107" t="s">
        <v>55</v>
      </c>
      <c r="D55" s="107" t="s">
        <v>109</v>
      </c>
      <c r="E55" s="107" t="s">
        <v>57</v>
      </c>
      <c r="F55" s="107" t="s">
        <v>58</v>
      </c>
      <c r="G55" s="108">
        <f>G56</f>
        <v>599.1</v>
      </c>
      <c r="H55" s="108">
        <f t="shared" ref="H55:I59" si="3">H56</f>
        <v>622</v>
      </c>
      <c r="I55" s="108">
        <f t="shared" si="3"/>
        <v>643.5</v>
      </c>
    </row>
    <row r="56" spans="1:9" ht="26.25" x14ac:dyDescent="0.25">
      <c r="A56" s="113" t="s">
        <v>61</v>
      </c>
      <c r="B56" s="107" t="s">
        <v>481</v>
      </c>
      <c r="C56" s="107" t="s">
        <v>55</v>
      </c>
      <c r="D56" s="107" t="s">
        <v>109</v>
      </c>
      <c r="E56" s="107" t="s">
        <v>62</v>
      </c>
      <c r="F56" s="107" t="s">
        <v>58</v>
      </c>
      <c r="G56" s="108">
        <f>G57</f>
        <v>599.1</v>
      </c>
      <c r="H56" s="108">
        <f t="shared" si="3"/>
        <v>622</v>
      </c>
      <c r="I56" s="108">
        <f t="shared" si="3"/>
        <v>643.5</v>
      </c>
    </row>
    <row r="57" spans="1:9" ht="26.25" x14ac:dyDescent="0.25">
      <c r="A57" s="113" t="s">
        <v>63</v>
      </c>
      <c r="B57" s="107" t="s">
        <v>481</v>
      </c>
      <c r="C57" s="107" t="s">
        <v>55</v>
      </c>
      <c r="D57" s="107" t="s">
        <v>109</v>
      </c>
      <c r="E57" s="107" t="s">
        <v>64</v>
      </c>
      <c r="F57" s="107" t="s">
        <v>58</v>
      </c>
      <c r="G57" s="108">
        <f>G58</f>
        <v>599.1</v>
      </c>
      <c r="H57" s="108">
        <f t="shared" si="3"/>
        <v>622</v>
      </c>
      <c r="I57" s="108">
        <f t="shared" si="3"/>
        <v>643.5</v>
      </c>
    </row>
    <row r="58" spans="1:9" ht="26.25" x14ac:dyDescent="0.25">
      <c r="A58" s="113" t="s">
        <v>110</v>
      </c>
      <c r="B58" s="107" t="s">
        <v>481</v>
      </c>
      <c r="C58" s="107" t="s">
        <v>55</v>
      </c>
      <c r="D58" s="107" t="s">
        <v>109</v>
      </c>
      <c r="E58" s="107" t="s">
        <v>111</v>
      </c>
      <c r="F58" s="107" t="s">
        <v>58</v>
      </c>
      <c r="G58" s="108">
        <f>G59</f>
        <v>599.1</v>
      </c>
      <c r="H58" s="108">
        <f t="shared" si="3"/>
        <v>622</v>
      </c>
      <c r="I58" s="108">
        <f t="shared" si="3"/>
        <v>643.5</v>
      </c>
    </row>
    <row r="59" spans="1:9" ht="64.5" x14ac:dyDescent="0.25">
      <c r="A59" s="113" t="s">
        <v>67</v>
      </c>
      <c r="B59" s="107" t="s">
        <v>481</v>
      </c>
      <c r="C59" s="107" t="s">
        <v>55</v>
      </c>
      <c r="D59" s="107" t="s">
        <v>109</v>
      </c>
      <c r="E59" s="107" t="s">
        <v>111</v>
      </c>
      <c r="F59" s="107" t="s">
        <v>68</v>
      </c>
      <c r="G59" s="108">
        <f>G60</f>
        <v>599.1</v>
      </c>
      <c r="H59" s="108">
        <f t="shared" si="3"/>
        <v>622</v>
      </c>
      <c r="I59" s="108">
        <f t="shared" si="3"/>
        <v>643.5</v>
      </c>
    </row>
    <row r="60" spans="1:9" ht="26.25" x14ac:dyDescent="0.25">
      <c r="A60" s="113" t="s">
        <v>69</v>
      </c>
      <c r="B60" s="107" t="s">
        <v>481</v>
      </c>
      <c r="C60" s="107" t="s">
        <v>55</v>
      </c>
      <c r="D60" s="107" t="s">
        <v>109</v>
      </c>
      <c r="E60" s="107" t="s">
        <v>111</v>
      </c>
      <c r="F60" s="107" t="s">
        <v>70</v>
      </c>
      <c r="G60" s="108">
        <v>599.1</v>
      </c>
      <c r="H60" s="108">
        <v>622</v>
      </c>
      <c r="I60" s="108">
        <v>643.5</v>
      </c>
    </row>
    <row r="61" spans="1:9" s="42" customFormat="1" ht="15" x14ac:dyDescent="0.25">
      <c r="A61" s="113" t="s">
        <v>483</v>
      </c>
      <c r="B61" s="107" t="s">
        <v>484</v>
      </c>
      <c r="C61" s="107" t="s">
        <v>56</v>
      </c>
      <c r="D61" s="107" t="s">
        <v>56</v>
      </c>
      <c r="E61" s="107" t="s">
        <v>57</v>
      </c>
      <c r="F61" s="107" t="s">
        <v>58</v>
      </c>
      <c r="G61" s="108">
        <f>G62+G257+G267+G336+G420+G566+G681+G721+G707+G674</f>
        <v>88661.200000000012</v>
      </c>
      <c r="H61" s="108">
        <f>H62+H257+H267+H336+H420+H566+H681+H721</f>
        <v>72928.099999999991</v>
      </c>
      <c r="I61" s="108">
        <f>I62+I257+I267+I336+I420+I566+I681+I721</f>
        <v>58454.6</v>
      </c>
    </row>
    <row r="62" spans="1:9" s="25" customFormat="1" ht="15" x14ac:dyDescent="0.25">
      <c r="A62" s="113" t="s">
        <v>54</v>
      </c>
      <c r="B62" s="107" t="s">
        <v>484</v>
      </c>
      <c r="C62" s="107" t="s">
        <v>55</v>
      </c>
      <c r="D62" s="107" t="s">
        <v>56</v>
      </c>
      <c r="E62" s="107" t="s">
        <v>57</v>
      </c>
      <c r="F62" s="107" t="s">
        <v>58</v>
      </c>
      <c r="G62" s="108">
        <f>G66+G69+G135+G124</f>
        <v>20008.400000000001</v>
      </c>
      <c r="H62" s="108">
        <f>H66+H69+H135+H124</f>
        <v>18678.300000000003</v>
      </c>
      <c r="I62" s="108">
        <f>I66+I69+I135+I124</f>
        <v>16084.6</v>
      </c>
    </row>
    <row r="63" spans="1:9" ht="15" hidden="1" x14ac:dyDescent="0.25">
      <c r="A63" s="113" t="s">
        <v>485</v>
      </c>
      <c r="B63" s="107" t="s">
        <v>484</v>
      </c>
      <c r="C63" s="107" t="s">
        <v>55</v>
      </c>
      <c r="D63" s="107" t="s">
        <v>72</v>
      </c>
      <c r="E63" s="107" t="s">
        <v>57</v>
      </c>
      <c r="F63" s="107" t="s">
        <v>58</v>
      </c>
      <c r="G63" s="108">
        <f>G64</f>
        <v>0</v>
      </c>
      <c r="H63" s="166"/>
      <c r="I63" s="166"/>
    </row>
    <row r="64" spans="1:9" ht="26.25" hidden="1" x14ac:dyDescent="0.25">
      <c r="A64" s="113" t="s">
        <v>61</v>
      </c>
      <c r="B64" s="107" t="s">
        <v>484</v>
      </c>
      <c r="C64" s="107" t="s">
        <v>55</v>
      </c>
      <c r="D64" s="107" t="s">
        <v>72</v>
      </c>
      <c r="E64" s="107" t="s">
        <v>62</v>
      </c>
      <c r="F64" s="107" t="s">
        <v>58</v>
      </c>
      <c r="G64" s="108">
        <f>G65</f>
        <v>0</v>
      </c>
      <c r="H64" s="166"/>
      <c r="I64" s="166"/>
    </row>
    <row r="65" spans="1:10" ht="26.25" hidden="1" x14ac:dyDescent="0.25">
      <c r="A65" s="113" t="s">
        <v>63</v>
      </c>
      <c r="B65" s="107" t="s">
        <v>484</v>
      </c>
      <c r="C65" s="107" t="s">
        <v>55</v>
      </c>
      <c r="D65" s="107" t="s">
        <v>72</v>
      </c>
      <c r="E65" s="107" t="s">
        <v>64</v>
      </c>
      <c r="F65" s="107" t="s">
        <v>58</v>
      </c>
      <c r="G65" s="108"/>
      <c r="H65" s="166"/>
      <c r="I65" s="166"/>
    </row>
    <row r="66" spans="1:10" ht="29.25" customHeight="1" x14ac:dyDescent="0.25">
      <c r="A66" s="113" t="s">
        <v>65</v>
      </c>
      <c r="B66" s="107" t="s">
        <v>484</v>
      </c>
      <c r="C66" s="107" t="s">
        <v>55</v>
      </c>
      <c r="D66" s="107" t="s">
        <v>60</v>
      </c>
      <c r="E66" s="107" t="s">
        <v>66</v>
      </c>
      <c r="F66" s="107" t="s">
        <v>58</v>
      </c>
      <c r="G66" s="108">
        <f t="shared" ref="G66:I67" si="4">G67</f>
        <v>1567.6</v>
      </c>
      <c r="H66" s="108">
        <f t="shared" si="4"/>
        <v>1629</v>
      </c>
      <c r="I66" s="108">
        <f t="shared" si="4"/>
        <v>1683</v>
      </c>
    </row>
    <row r="67" spans="1:10" ht="71.25" customHeight="1" x14ac:dyDescent="0.25">
      <c r="A67" s="113" t="s">
        <v>67</v>
      </c>
      <c r="B67" s="107" t="s">
        <v>484</v>
      </c>
      <c r="C67" s="107" t="s">
        <v>55</v>
      </c>
      <c r="D67" s="107" t="s">
        <v>60</v>
      </c>
      <c r="E67" s="107" t="s">
        <v>66</v>
      </c>
      <c r="F67" s="107" t="s">
        <v>68</v>
      </c>
      <c r="G67" s="108">
        <f t="shared" si="4"/>
        <v>1567.6</v>
      </c>
      <c r="H67" s="108">
        <f t="shared" si="4"/>
        <v>1629</v>
      </c>
      <c r="I67" s="108">
        <f t="shared" si="4"/>
        <v>1683</v>
      </c>
    </row>
    <row r="68" spans="1:10" ht="26.25" customHeight="1" x14ac:dyDescent="0.25">
      <c r="A68" s="113" t="s">
        <v>69</v>
      </c>
      <c r="B68" s="107" t="s">
        <v>484</v>
      </c>
      <c r="C68" s="107" t="s">
        <v>55</v>
      </c>
      <c r="D68" s="107" t="s">
        <v>60</v>
      </c>
      <c r="E68" s="107" t="s">
        <v>66</v>
      </c>
      <c r="F68" s="107" t="s">
        <v>70</v>
      </c>
      <c r="G68" s="108">
        <v>1567.6</v>
      </c>
      <c r="H68" s="108">
        <v>1629</v>
      </c>
      <c r="I68" s="108">
        <v>1683</v>
      </c>
    </row>
    <row r="69" spans="1:10" ht="19.5" customHeight="1" x14ac:dyDescent="0.25">
      <c r="A69" s="113" t="s">
        <v>485</v>
      </c>
      <c r="B69" s="107" t="s">
        <v>484</v>
      </c>
      <c r="C69" s="107" t="s">
        <v>55</v>
      </c>
      <c r="D69" s="107" t="s">
        <v>72</v>
      </c>
      <c r="E69" s="107" t="s">
        <v>57</v>
      </c>
      <c r="F69" s="107" t="s">
        <v>58</v>
      </c>
      <c r="G69" s="108">
        <f t="shared" ref="G69:I70" si="5">G70</f>
        <v>10085.799999999999</v>
      </c>
      <c r="H69" s="108">
        <f t="shared" si="5"/>
        <v>10483.800000000001</v>
      </c>
      <c r="I69" s="108">
        <f t="shared" si="5"/>
        <v>10805</v>
      </c>
    </row>
    <row r="70" spans="1:10" ht="29.25" customHeight="1" x14ac:dyDescent="0.25">
      <c r="A70" s="113" t="s">
        <v>61</v>
      </c>
      <c r="B70" s="107" t="s">
        <v>484</v>
      </c>
      <c r="C70" s="107" t="s">
        <v>55</v>
      </c>
      <c r="D70" s="107" t="s">
        <v>72</v>
      </c>
      <c r="E70" s="107" t="s">
        <v>62</v>
      </c>
      <c r="F70" s="107" t="s">
        <v>58</v>
      </c>
      <c r="G70" s="108">
        <f t="shared" si="5"/>
        <v>10085.799999999999</v>
      </c>
      <c r="H70" s="108">
        <f t="shared" si="5"/>
        <v>10483.800000000001</v>
      </c>
      <c r="I70" s="108">
        <f t="shared" si="5"/>
        <v>10805</v>
      </c>
    </row>
    <row r="71" spans="1:10" ht="28.5" customHeight="1" x14ac:dyDescent="0.25">
      <c r="A71" s="113" t="s">
        <v>63</v>
      </c>
      <c r="B71" s="107" t="s">
        <v>484</v>
      </c>
      <c r="C71" s="107" t="s">
        <v>55</v>
      </c>
      <c r="D71" s="107" t="s">
        <v>72</v>
      </c>
      <c r="E71" s="107" t="s">
        <v>64</v>
      </c>
      <c r="F71" s="107" t="s">
        <v>58</v>
      </c>
      <c r="G71" s="108">
        <f>G72+G79+G84+G89+G96+G101+G106+G112+G121+G109</f>
        <v>10085.799999999999</v>
      </c>
      <c r="H71" s="108">
        <f>H72+H79+H84+H89+H96+H101+H106+H112+H121+H109</f>
        <v>10483.800000000001</v>
      </c>
      <c r="I71" s="108">
        <f>I72+I79+I84+I89+I96+I101+I106+I112+I121+I109</f>
        <v>10805</v>
      </c>
    </row>
    <row r="72" spans="1:10" ht="18.75" customHeight="1" x14ac:dyDescent="0.25">
      <c r="A72" s="113" t="s">
        <v>75</v>
      </c>
      <c r="B72" s="107" t="s">
        <v>484</v>
      </c>
      <c r="C72" s="107" t="s">
        <v>55</v>
      </c>
      <c r="D72" s="107" t="s">
        <v>72</v>
      </c>
      <c r="E72" s="107" t="s">
        <v>76</v>
      </c>
      <c r="F72" s="107" t="s">
        <v>58</v>
      </c>
      <c r="G72" s="108">
        <f>G73+G75+G77</f>
        <v>8319.9000000000015</v>
      </c>
      <c r="H72" s="108">
        <f>H73+H75+H77</f>
        <v>8664.8000000000011</v>
      </c>
      <c r="I72" s="108">
        <f>I73+I75+I77</f>
        <v>8932.3000000000011</v>
      </c>
    </row>
    <row r="73" spans="1:10" ht="66" customHeight="1" x14ac:dyDescent="0.25">
      <c r="A73" s="113" t="s">
        <v>67</v>
      </c>
      <c r="B73" s="107" t="s">
        <v>484</v>
      </c>
      <c r="C73" s="107" t="s">
        <v>55</v>
      </c>
      <c r="D73" s="107" t="s">
        <v>72</v>
      </c>
      <c r="E73" s="107" t="s">
        <v>76</v>
      </c>
      <c r="F73" s="107" t="s">
        <v>68</v>
      </c>
      <c r="G73" s="108">
        <f>G74</f>
        <v>8255.7000000000007</v>
      </c>
      <c r="H73" s="108">
        <f>H74</f>
        <v>8600.6</v>
      </c>
      <c r="I73" s="108">
        <f>I74</f>
        <v>8868.1</v>
      </c>
    </row>
    <row r="74" spans="1:10" ht="30" customHeight="1" x14ac:dyDescent="0.25">
      <c r="A74" s="113" t="s">
        <v>69</v>
      </c>
      <c r="B74" s="107" t="s">
        <v>484</v>
      </c>
      <c r="C74" s="107" t="s">
        <v>55</v>
      </c>
      <c r="D74" s="107" t="s">
        <v>72</v>
      </c>
      <c r="E74" s="107" t="s">
        <v>76</v>
      </c>
      <c r="F74" s="107" t="s">
        <v>70</v>
      </c>
      <c r="G74" s="108">
        <v>8255.7000000000007</v>
      </c>
      <c r="H74" s="108">
        <v>8600.6</v>
      </c>
      <c r="I74" s="108">
        <v>8868.1</v>
      </c>
    </row>
    <row r="75" spans="1:10" ht="33" customHeight="1" x14ac:dyDescent="0.25">
      <c r="A75" s="113" t="s">
        <v>77</v>
      </c>
      <c r="B75" s="107" t="s">
        <v>484</v>
      </c>
      <c r="C75" s="107" t="s">
        <v>55</v>
      </c>
      <c r="D75" s="107" t="s">
        <v>72</v>
      </c>
      <c r="E75" s="107" t="s">
        <v>76</v>
      </c>
      <c r="F75" s="107" t="s">
        <v>78</v>
      </c>
      <c r="G75" s="108">
        <f>G76</f>
        <v>35</v>
      </c>
      <c r="H75" s="108">
        <f>H76</f>
        <v>35</v>
      </c>
      <c r="I75" s="108">
        <f>I76</f>
        <v>35</v>
      </c>
    </row>
    <row r="76" spans="1:10" ht="26.25" x14ac:dyDescent="0.25">
      <c r="A76" s="113" t="s">
        <v>79</v>
      </c>
      <c r="B76" s="107" t="s">
        <v>484</v>
      </c>
      <c r="C76" s="107" t="s">
        <v>55</v>
      </c>
      <c r="D76" s="107" t="s">
        <v>72</v>
      </c>
      <c r="E76" s="107" t="s">
        <v>76</v>
      </c>
      <c r="F76" s="107" t="s">
        <v>80</v>
      </c>
      <c r="G76" s="108">
        <v>35</v>
      </c>
      <c r="H76" s="108">
        <v>35</v>
      </c>
      <c r="I76" s="108">
        <v>35</v>
      </c>
    </row>
    <row r="77" spans="1:10" ht="15" x14ac:dyDescent="0.25">
      <c r="A77" s="113" t="s">
        <v>81</v>
      </c>
      <c r="B77" s="107" t="s">
        <v>484</v>
      </c>
      <c r="C77" s="107" t="s">
        <v>55</v>
      </c>
      <c r="D77" s="107" t="s">
        <v>72</v>
      </c>
      <c r="E77" s="107" t="s">
        <v>76</v>
      </c>
      <c r="F77" s="107" t="s">
        <v>82</v>
      </c>
      <c r="G77" s="108">
        <f>G78</f>
        <v>29.2</v>
      </c>
      <c r="H77" s="108">
        <f>H78</f>
        <v>29.2</v>
      </c>
      <c r="I77" s="108">
        <f>I78</f>
        <v>29.2</v>
      </c>
    </row>
    <row r="78" spans="1:10" ht="15" x14ac:dyDescent="0.25">
      <c r="A78" s="120" t="s">
        <v>83</v>
      </c>
      <c r="B78" s="107" t="s">
        <v>484</v>
      </c>
      <c r="C78" s="107" t="s">
        <v>55</v>
      </c>
      <c r="D78" s="107" t="s">
        <v>72</v>
      </c>
      <c r="E78" s="107" t="s">
        <v>76</v>
      </c>
      <c r="F78" s="107" t="s">
        <v>84</v>
      </c>
      <c r="G78" s="108">
        <v>29.2</v>
      </c>
      <c r="H78" s="108">
        <v>29.2</v>
      </c>
      <c r="I78" s="108">
        <v>29.2</v>
      </c>
    </row>
    <row r="79" spans="1:10" ht="26.25" x14ac:dyDescent="0.25">
      <c r="A79" s="113" t="s">
        <v>85</v>
      </c>
      <c r="B79" s="107" t="s">
        <v>484</v>
      </c>
      <c r="C79" s="107" t="s">
        <v>55</v>
      </c>
      <c r="D79" s="107" t="s">
        <v>72</v>
      </c>
      <c r="E79" s="107" t="s">
        <v>86</v>
      </c>
      <c r="F79" s="107" t="s">
        <v>58</v>
      </c>
      <c r="G79" s="108">
        <f>G80+G82</f>
        <v>212.79999999999998</v>
      </c>
      <c r="H79" s="108">
        <f>H80+H82</f>
        <v>219.70000000000002</v>
      </c>
      <c r="I79" s="108">
        <f>I80+I82</f>
        <v>226.7</v>
      </c>
      <c r="J79" s="43"/>
    </row>
    <row r="80" spans="1:10" ht="69.75" customHeight="1" x14ac:dyDescent="0.25">
      <c r="A80" s="113" t="s">
        <v>67</v>
      </c>
      <c r="B80" s="107" t="s">
        <v>484</v>
      </c>
      <c r="C80" s="107" t="s">
        <v>55</v>
      </c>
      <c r="D80" s="107" t="s">
        <v>72</v>
      </c>
      <c r="E80" s="107" t="s">
        <v>86</v>
      </c>
      <c r="F80" s="107" t="s">
        <v>68</v>
      </c>
      <c r="G80" s="108">
        <f>G81</f>
        <v>202.7</v>
      </c>
      <c r="H80" s="108">
        <f>H81</f>
        <v>210.4</v>
      </c>
      <c r="I80" s="108">
        <f>I81</f>
        <v>217.7</v>
      </c>
      <c r="J80" s="43"/>
    </row>
    <row r="81" spans="1:9" ht="34.5" customHeight="1" x14ac:dyDescent="0.25">
      <c r="A81" s="113" t="s">
        <v>69</v>
      </c>
      <c r="B81" s="107" t="s">
        <v>484</v>
      </c>
      <c r="C81" s="107" t="s">
        <v>55</v>
      </c>
      <c r="D81" s="107" t="s">
        <v>72</v>
      </c>
      <c r="E81" s="107" t="s">
        <v>86</v>
      </c>
      <c r="F81" s="107" t="s">
        <v>70</v>
      </c>
      <c r="G81" s="108">
        <v>202.7</v>
      </c>
      <c r="H81" s="108">
        <v>210.4</v>
      </c>
      <c r="I81" s="108">
        <v>217.7</v>
      </c>
    </row>
    <row r="82" spans="1:9" ht="32.25" customHeight="1" x14ac:dyDescent="0.25">
      <c r="A82" s="113" t="s">
        <v>77</v>
      </c>
      <c r="B82" s="107" t="s">
        <v>484</v>
      </c>
      <c r="C82" s="107" t="s">
        <v>55</v>
      </c>
      <c r="D82" s="107" t="s">
        <v>72</v>
      </c>
      <c r="E82" s="107" t="s">
        <v>86</v>
      </c>
      <c r="F82" s="107" t="s">
        <v>78</v>
      </c>
      <c r="G82" s="108">
        <f>G83</f>
        <v>10.1</v>
      </c>
      <c r="H82" s="108">
        <f>H83</f>
        <v>9.3000000000000007</v>
      </c>
      <c r="I82" s="108">
        <f>I83</f>
        <v>9</v>
      </c>
    </row>
    <row r="83" spans="1:9" ht="26.25" x14ac:dyDescent="0.25">
      <c r="A83" s="113" t="s">
        <v>79</v>
      </c>
      <c r="B83" s="107" t="s">
        <v>484</v>
      </c>
      <c r="C83" s="107" t="s">
        <v>55</v>
      </c>
      <c r="D83" s="107" t="s">
        <v>72</v>
      </c>
      <c r="E83" s="107" t="s">
        <v>86</v>
      </c>
      <c r="F83" s="107" t="s">
        <v>80</v>
      </c>
      <c r="G83" s="108">
        <v>10.1</v>
      </c>
      <c r="H83" s="108">
        <v>9.3000000000000007</v>
      </c>
      <c r="I83" s="108">
        <v>9</v>
      </c>
    </row>
    <row r="84" spans="1:9" ht="51.75" x14ac:dyDescent="0.25">
      <c r="A84" s="113" t="s">
        <v>811</v>
      </c>
      <c r="B84" s="107" t="s">
        <v>484</v>
      </c>
      <c r="C84" s="107" t="s">
        <v>55</v>
      </c>
      <c r="D84" s="107" t="s">
        <v>72</v>
      </c>
      <c r="E84" s="107" t="s">
        <v>87</v>
      </c>
      <c r="F84" s="107" t="s">
        <v>58</v>
      </c>
      <c r="G84" s="108">
        <f>G85+G87</f>
        <v>214.8</v>
      </c>
      <c r="H84" s="108">
        <f>H85+H87</f>
        <v>221.70000000000002</v>
      </c>
      <c r="I84" s="108">
        <f>I85+I87</f>
        <v>228.6</v>
      </c>
    </row>
    <row r="85" spans="1:9" ht="66" customHeight="1" x14ac:dyDescent="0.25">
      <c r="A85" s="113" t="s">
        <v>67</v>
      </c>
      <c r="B85" s="107" t="s">
        <v>484</v>
      </c>
      <c r="C85" s="107" t="s">
        <v>55</v>
      </c>
      <c r="D85" s="107" t="s">
        <v>72</v>
      </c>
      <c r="E85" s="107" t="s">
        <v>87</v>
      </c>
      <c r="F85" s="107" t="s">
        <v>68</v>
      </c>
      <c r="G85" s="108">
        <f>G86</f>
        <v>186.5</v>
      </c>
      <c r="H85" s="108">
        <f>H86</f>
        <v>192.8</v>
      </c>
      <c r="I85" s="108">
        <f>I86</f>
        <v>199.2</v>
      </c>
    </row>
    <row r="86" spans="1:9" ht="30" customHeight="1" x14ac:dyDescent="0.25">
      <c r="A86" s="113" t="s">
        <v>69</v>
      </c>
      <c r="B86" s="107" t="s">
        <v>484</v>
      </c>
      <c r="C86" s="107" t="s">
        <v>55</v>
      </c>
      <c r="D86" s="107" t="s">
        <v>72</v>
      </c>
      <c r="E86" s="107" t="s">
        <v>87</v>
      </c>
      <c r="F86" s="107" t="s">
        <v>70</v>
      </c>
      <c r="G86" s="108">
        <v>186.5</v>
      </c>
      <c r="H86" s="108">
        <v>192.8</v>
      </c>
      <c r="I86" s="108">
        <v>199.2</v>
      </c>
    </row>
    <row r="87" spans="1:9" ht="30.75" customHeight="1" x14ac:dyDescent="0.25">
      <c r="A87" s="113" t="s">
        <v>77</v>
      </c>
      <c r="B87" s="107" t="s">
        <v>484</v>
      </c>
      <c r="C87" s="107" t="s">
        <v>55</v>
      </c>
      <c r="D87" s="107" t="s">
        <v>72</v>
      </c>
      <c r="E87" s="107" t="s">
        <v>87</v>
      </c>
      <c r="F87" s="107" t="s">
        <v>78</v>
      </c>
      <c r="G87" s="108">
        <f>G88</f>
        <v>28.3</v>
      </c>
      <c r="H87" s="108">
        <f>H88</f>
        <v>28.9</v>
      </c>
      <c r="I87" s="108">
        <f>I88</f>
        <v>29.4</v>
      </c>
    </row>
    <row r="88" spans="1:9" ht="26.25" x14ac:dyDescent="0.25">
      <c r="A88" s="113" t="s">
        <v>79</v>
      </c>
      <c r="B88" s="107" t="s">
        <v>484</v>
      </c>
      <c r="C88" s="107" t="s">
        <v>55</v>
      </c>
      <c r="D88" s="107" t="s">
        <v>72</v>
      </c>
      <c r="E88" s="107" t="s">
        <v>87</v>
      </c>
      <c r="F88" s="107" t="s">
        <v>80</v>
      </c>
      <c r="G88" s="108">
        <v>28.3</v>
      </c>
      <c r="H88" s="108">
        <v>28.9</v>
      </c>
      <c r="I88" s="108">
        <v>29.4</v>
      </c>
    </row>
    <row r="89" spans="1:9" ht="40.5" customHeight="1" x14ac:dyDescent="0.25">
      <c r="A89" s="113" t="s">
        <v>88</v>
      </c>
      <c r="B89" s="107" t="s">
        <v>484</v>
      </c>
      <c r="C89" s="107" t="s">
        <v>55</v>
      </c>
      <c r="D89" s="107" t="s">
        <v>72</v>
      </c>
      <c r="E89" s="107" t="s">
        <v>89</v>
      </c>
      <c r="F89" s="107" t="s">
        <v>58</v>
      </c>
      <c r="G89" s="108">
        <f>G90+G92</f>
        <v>221.6</v>
      </c>
      <c r="H89" s="108">
        <f t="shared" ref="H89:I89" si="6">H90+H92</f>
        <v>228.5</v>
      </c>
      <c r="I89" s="108">
        <f t="shared" si="6"/>
        <v>235.5</v>
      </c>
    </row>
    <row r="90" spans="1:9" ht="64.5" x14ac:dyDescent="0.25">
      <c r="A90" s="113" t="s">
        <v>67</v>
      </c>
      <c r="B90" s="107" t="s">
        <v>484</v>
      </c>
      <c r="C90" s="107" t="s">
        <v>55</v>
      </c>
      <c r="D90" s="107" t="s">
        <v>72</v>
      </c>
      <c r="E90" s="107" t="s">
        <v>89</v>
      </c>
      <c r="F90" s="107" t="s">
        <v>68</v>
      </c>
      <c r="G90" s="108">
        <f>G91</f>
        <v>212</v>
      </c>
      <c r="H90" s="108">
        <f>H91</f>
        <v>219.1</v>
      </c>
      <c r="I90" s="108">
        <f>I91</f>
        <v>226.7</v>
      </c>
    </row>
    <row r="91" spans="1:9" ht="30" customHeight="1" x14ac:dyDescent="0.25">
      <c r="A91" s="113" t="s">
        <v>69</v>
      </c>
      <c r="B91" s="107" t="s">
        <v>484</v>
      </c>
      <c r="C91" s="107" t="s">
        <v>55</v>
      </c>
      <c r="D91" s="107" t="s">
        <v>72</v>
      </c>
      <c r="E91" s="107" t="s">
        <v>89</v>
      </c>
      <c r="F91" s="107" t="s">
        <v>70</v>
      </c>
      <c r="G91" s="108">
        <v>212</v>
      </c>
      <c r="H91" s="108">
        <v>219.1</v>
      </c>
      <c r="I91" s="108">
        <v>226.7</v>
      </c>
    </row>
    <row r="92" spans="1:9" ht="30" customHeight="1" x14ac:dyDescent="0.25">
      <c r="A92" s="113" t="s">
        <v>77</v>
      </c>
      <c r="B92" s="107" t="s">
        <v>484</v>
      </c>
      <c r="C92" s="107" t="s">
        <v>55</v>
      </c>
      <c r="D92" s="107" t="s">
        <v>72</v>
      </c>
      <c r="E92" s="107" t="s">
        <v>89</v>
      </c>
      <c r="F92" s="107" t="s">
        <v>78</v>
      </c>
      <c r="G92" s="108">
        <f>G93</f>
        <v>9.6</v>
      </c>
      <c r="H92" s="108">
        <f t="shared" ref="H92:I92" si="7">H93</f>
        <v>9.4</v>
      </c>
      <c r="I92" s="108">
        <f t="shared" si="7"/>
        <v>8.8000000000000007</v>
      </c>
    </row>
    <row r="93" spans="1:9" ht="26.25" x14ac:dyDescent="0.25">
      <c r="A93" s="113" t="s">
        <v>79</v>
      </c>
      <c r="B93" s="107" t="s">
        <v>484</v>
      </c>
      <c r="C93" s="107" t="s">
        <v>55</v>
      </c>
      <c r="D93" s="107" t="s">
        <v>72</v>
      </c>
      <c r="E93" s="107" t="s">
        <v>89</v>
      </c>
      <c r="F93" s="107" t="s">
        <v>80</v>
      </c>
      <c r="G93" s="108">
        <v>9.6</v>
      </c>
      <c r="H93" s="131">
        <v>9.4</v>
      </c>
      <c r="I93" s="131">
        <v>8.8000000000000007</v>
      </c>
    </row>
    <row r="94" spans="1:9" ht="15" hidden="1" x14ac:dyDescent="0.25">
      <c r="A94" s="113"/>
      <c r="B94" s="107" t="s">
        <v>484</v>
      </c>
      <c r="C94" s="107" t="s">
        <v>55</v>
      </c>
      <c r="D94" s="107" t="s">
        <v>72</v>
      </c>
      <c r="E94" s="107" t="s">
        <v>89</v>
      </c>
      <c r="F94" s="107" t="s">
        <v>78</v>
      </c>
      <c r="G94" s="108">
        <f>G95</f>
        <v>0</v>
      </c>
      <c r="H94" s="108">
        <f t="shared" ref="H94:I94" si="8">H95</f>
        <v>0</v>
      </c>
      <c r="I94" s="108">
        <f t="shared" si="8"/>
        <v>0</v>
      </c>
    </row>
    <row r="95" spans="1:9" ht="15" hidden="1" x14ac:dyDescent="0.25">
      <c r="A95" s="113"/>
      <c r="B95" s="107" t="s">
        <v>484</v>
      </c>
      <c r="C95" s="107" t="s">
        <v>55</v>
      </c>
      <c r="D95" s="107" t="s">
        <v>72</v>
      </c>
      <c r="E95" s="107" t="s">
        <v>89</v>
      </c>
      <c r="F95" s="107" t="s">
        <v>80</v>
      </c>
      <c r="G95" s="108"/>
      <c r="H95" s="166"/>
      <c r="I95" s="166"/>
    </row>
    <row r="96" spans="1:9" ht="69" customHeight="1" x14ac:dyDescent="0.25">
      <c r="A96" s="113" t="s">
        <v>90</v>
      </c>
      <c r="B96" s="107" t="s">
        <v>484</v>
      </c>
      <c r="C96" s="107" t="s">
        <v>55</v>
      </c>
      <c r="D96" s="107" t="s">
        <v>72</v>
      </c>
      <c r="E96" s="107" t="s">
        <v>91</v>
      </c>
      <c r="F96" s="107" t="s">
        <v>58</v>
      </c>
      <c r="G96" s="108">
        <f>G97+G99</f>
        <v>213</v>
      </c>
      <c r="H96" s="108">
        <f>H97+H99</f>
        <v>219.89999999999998</v>
      </c>
      <c r="I96" s="108">
        <f>I97+I99</f>
        <v>226.8</v>
      </c>
    </row>
    <row r="97" spans="1:9" ht="64.5" x14ac:dyDescent="0.25">
      <c r="A97" s="113" t="s">
        <v>67</v>
      </c>
      <c r="B97" s="107" t="s">
        <v>484</v>
      </c>
      <c r="C97" s="107" t="s">
        <v>55</v>
      </c>
      <c r="D97" s="107" t="s">
        <v>72</v>
      </c>
      <c r="E97" s="107" t="s">
        <v>91</v>
      </c>
      <c r="F97" s="107" t="s">
        <v>68</v>
      </c>
      <c r="G97" s="108">
        <f>G98</f>
        <v>184.7</v>
      </c>
      <c r="H97" s="108">
        <f>H98</f>
        <v>191.7</v>
      </c>
      <c r="I97" s="108">
        <f>I98</f>
        <v>198.3</v>
      </c>
    </row>
    <row r="98" spans="1:9" ht="30" customHeight="1" x14ac:dyDescent="0.25">
      <c r="A98" s="113" t="s">
        <v>69</v>
      </c>
      <c r="B98" s="107" t="s">
        <v>484</v>
      </c>
      <c r="C98" s="107" t="s">
        <v>55</v>
      </c>
      <c r="D98" s="107" t="s">
        <v>72</v>
      </c>
      <c r="E98" s="107" t="s">
        <v>91</v>
      </c>
      <c r="F98" s="107" t="s">
        <v>70</v>
      </c>
      <c r="G98" s="108">
        <v>184.7</v>
      </c>
      <c r="H98" s="108">
        <v>191.7</v>
      </c>
      <c r="I98" s="108">
        <v>198.3</v>
      </c>
    </row>
    <row r="99" spans="1:9" ht="33.75" customHeight="1" x14ac:dyDescent="0.25">
      <c r="A99" s="113" t="s">
        <v>77</v>
      </c>
      <c r="B99" s="107" t="s">
        <v>484</v>
      </c>
      <c r="C99" s="107" t="s">
        <v>55</v>
      </c>
      <c r="D99" s="107" t="s">
        <v>72</v>
      </c>
      <c r="E99" s="107" t="s">
        <v>91</v>
      </c>
      <c r="F99" s="107" t="s">
        <v>78</v>
      </c>
      <c r="G99" s="108">
        <f>G100</f>
        <v>28.3</v>
      </c>
      <c r="H99" s="108">
        <f>H100</f>
        <v>28.2</v>
      </c>
      <c r="I99" s="108">
        <f>I100</f>
        <v>28.5</v>
      </c>
    </row>
    <row r="100" spans="1:9" ht="26.25" x14ac:dyDescent="0.25">
      <c r="A100" s="113" t="s">
        <v>79</v>
      </c>
      <c r="B100" s="107" t="s">
        <v>484</v>
      </c>
      <c r="C100" s="107" t="s">
        <v>55</v>
      </c>
      <c r="D100" s="107" t="s">
        <v>72</v>
      </c>
      <c r="E100" s="107" t="s">
        <v>91</v>
      </c>
      <c r="F100" s="107" t="s">
        <v>80</v>
      </c>
      <c r="G100" s="108">
        <v>28.3</v>
      </c>
      <c r="H100" s="108">
        <v>28.2</v>
      </c>
      <c r="I100" s="108">
        <v>28.5</v>
      </c>
    </row>
    <row r="101" spans="1:9" ht="39" x14ac:dyDescent="0.25">
      <c r="A101" s="113" t="s">
        <v>92</v>
      </c>
      <c r="B101" s="107" t="s">
        <v>484</v>
      </c>
      <c r="C101" s="107" t="s">
        <v>55</v>
      </c>
      <c r="D101" s="107" t="s">
        <v>72</v>
      </c>
      <c r="E101" s="107" t="s">
        <v>93</v>
      </c>
      <c r="F101" s="107" t="s">
        <v>58</v>
      </c>
      <c r="G101" s="108">
        <f>G102+G104</f>
        <v>674.6</v>
      </c>
      <c r="H101" s="108">
        <f>H102+H104</f>
        <v>695.3</v>
      </c>
      <c r="I101" s="121">
        <f>I102+I104</f>
        <v>716.30000000000007</v>
      </c>
    </row>
    <row r="102" spans="1:9" ht="72.75" customHeight="1" x14ac:dyDescent="0.25">
      <c r="A102" s="113" t="s">
        <v>67</v>
      </c>
      <c r="B102" s="107" t="s">
        <v>484</v>
      </c>
      <c r="C102" s="107" t="s">
        <v>55</v>
      </c>
      <c r="D102" s="107" t="s">
        <v>72</v>
      </c>
      <c r="E102" s="107" t="s">
        <v>93</v>
      </c>
      <c r="F102" s="107" t="s">
        <v>68</v>
      </c>
      <c r="G102" s="108">
        <f>G103</f>
        <v>633.70000000000005</v>
      </c>
      <c r="H102" s="108">
        <f>H103</f>
        <v>656.4</v>
      </c>
      <c r="I102" s="108">
        <f>I103</f>
        <v>679.1</v>
      </c>
    </row>
    <row r="103" spans="1:9" ht="30" customHeight="1" x14ac:dyDescent="0.25">
      <c r="A103" s="113" t="s">
        <v>69</v>
      </c>
      <c r="B103" s="107" t="s">
        <v>484</v>
      </c>
      <c r="C103" s="107" t="s">
        <v>55</v>
      </c>
      <c r="D103" s="107" t="s">
        <v>72</v>
      </c>
      <c r="E103" s="107" t="s">
        <v>93</v>
      </c>
      <c r="F103" s="107" t="s">
        <v>70</v>
      </c>
      <c r="G103" s="108">
        <v>633.70000000000005</v>
      </c>
      <c r="H103" s="108">
        <v>656.4</v>
      </c>
      <c r="I103" s="108">
        <v>679.1</v>
      </c>
    </row>
    <row r="104" spans="1:9" ht="29.25" customHeight="1" x14ac:dyDescent="0.25">
      <c r="A104" s="113" t="s">
        <v>77</v>
      </c>
      <c r="B104" s="107" t="s">
        <v>484</v>
      </c>
      <c r="C104" s="107" t="s">
        <v>55</v>
      </c>
      <c r="D104" s="107" t="s">
        <v>72</v>
      </c>
      <c r="E104" s="107" t="s">
        <v>93</v>
      </c>
      <c r="F104" s="107" t="s">
        <v>78</v>
      </c>
      <c r="G104" s="108">
        <f>G105</f>
        <v>40.9</v>
      </c>
      <c r="H104" s="108">
        <f>H105</f>
        <v>38.9</v>
      </c>
      <c r="I104" s="108">
        <f>I105</f>
        <v>37.200000000000003</v>
      </c>
    </row>
    <row r="105" spans="1:9" ht="30.75" customHeight="1" x14ac:dyDescent="0.25">
      <c r="A105" s="113" t="s">
        <v>79</v>
      </c>
      <c r="B105" s="107" t="s">
        <v>484</v>
      </c>
      <c r="C105" s="107" t="s">
        <v>55</v>
      </c>
      <c r="D105" s="107" t="s">
        <v>72</v>
      </c>
      <c r="E105" s="107" t="s">
        <v>93</v>
      </c>
      <c r="F105" s="107" t="s">
        <v>80</v>
      </c>
      <c r="G105" s="108">
        <v>40.9</v>
      </c>
      <c r="H105" s="108">
        <v>38.9</v>
      </c>
      <c r="I105" s="108">
        <v>37.200000000000003</v>
      </c>
    </row>
    <row r="106" spans="1:9" ht="90" x14ac:dyDescent="0.25">
      <c r="A106" s="113" t="s">
        <v>94</v>
      </c>
      <c r="B106" s="107" t="s">
        <v>484</v>
      </c>
      <c r="C106" s="107" t="s">
        <v>55</v>
      </c>
      <c r="D106" s="107" t="s">
        <v>72</v>
      </c>
      <c r="E106" s="107" t="s">
        <v>95</v>
      </c>
      <c r="F106" s="107" t="s">
        <v>58</v>
      </c>
      <c r="G106" s="108">
        <f t="shared" ref="G106:I107" si="9">G107</f>
        <v>202.8</v>
      </c>
      <c r="H106" s="108">
        <f t="shared" si="9"/>
        <v>209.7</v>
      </c>
      <c r="I106" s="108">
        <f t="shared" si="9"/>
        <v>216.5</v>
      </c>
    </row>
    <row r="107" spans="1:9" ht="69.75" customHeight="1" x14ac:dyDescent="0.25">
      <c r="A107" s="113" t="s">
        <v>67</v>
      </c>
      <c r="B107" s="107" t="s">
        <v>484</v>
      </c>
      <c r="C107" s="107" t="s">
        <v>55</v>
      </c>
      <c r="D107" s="107" t="s">
        <v>72</v>
      </c>
      <c r="E107" s="107" t="s">
        <v>95</v>
      </c>
      <c r="F107" s="107" t="s">
        <v>68</v>
      </c>
      <c r="G107" s="108">
        <f t="shared" si="9"/>
        <v>202.8</v>
      </c>
      <c r="H107" s="108">
        <f t="shared" si="9"/>
        <v>209.7</v>
      </c>
      <c r="I107" s="108">
        <f t="shared" si="9"/>
        <v>216.5</v>
      </c>
    </row>
    <row r="108" spans="1:9" ht="29.25" customHeight="1" x14ac:dyDescent="0.25">
      <c r="A108" s="113" t="s">
        <v>69</v>
      </c>
      <c r="B108" s="107" t="s">
        <v>484</v>
      </c>
      <c r="C108" s="107" t="s">
        <v>55</v>
      </c>
      <c r="D108" s="107" t="s">
        <v>72</v>
      </c>
      <c r="E108" s="107" t="s">
        <v>95</v>
      </c>
      <c r="F108" s="107" t="s">
        <v>70</v>
      </c>
      <c r="G108" s="108">
        <v>202.8</v>
      </c>
      <c r="H108" s="108">
        <v>209.7</v>
      </c>
      <c r="I108" s="108">
        <v>216.5</v>
      </c>
    </row>
    <row r="109" spans="1:9" ht="77.25" hidden="1" x14ac:dyDescent="0.25">
      <c r="A109" s="113" t="s">
        <v>96</v>
      </c>
      <c r="B109" s="107"/>
      <c r="C109" s="107" t="s">
        <v>55</v>
      </c>
      <c r="D109" s="107" t="s">
        <v>72</v>
      </c>
      <c r="E109" s="107" t="s">
        <v>97</v>
      </c>
      <c r="F109" s="107" t="s">
        <v>58</v>
      </c>
      <c r="G109" s="108">
        <f>G110</f>
        <v>0</v>
      </c>
      <c r="H109" s="166"/>
      <c r="I109" s="166"/>
    </row>
    <row r="110" spans="1:9" ht="26.25" hidden="1" x14ac:dyDescent="0.25">
      <c r="A110" s="113" t="s">
        <v>77</v>
      </c>
      <c r="B110" s="107" t="s">
        <v>484</v>
      </c>
      <c r="C110" s="107" t="s">
        <v>55</v>
      </c>
      <c r="D110" s="107" t="s">
        <v>72</v>
      </c>
      <c r="E110" s="107" t="s">
        <v>97</v>
      </c>
      <c r="F110" s="107" t="s">
        <v>78</v>
      </c>
      <c r="G110" s="108">
        <f>G111</f>
        <v>0</v>
      </c>
      <c r="H110" s="166"/>
      <c r="I110" s="166"/>
    </row>
    <row r="111" spans="1:9" ht="26.25" hidden="1" x14ac:dyDescent="0.25">
      <c r="A111" s="113" t="s">
        <v>79</v>
      </c>
      <c r="B111" s="107" t="s">
        <v>484</v>
      </c>
      <c r="C111" s="107" t="s">
        <v>55</v>
      </c>
      <c r="D111" s="107" t="s">
        <v>72</v>
      </c>
      <c r="E111" s="107" t="s">
        <v>97</v>
      </c>
      <c r="F111" s="107" t="s">
        <v>80</v>
      </c>
      <c r="G111" s="108">
        <v>0</v>
      </c>
      <c r="H111" s="166"/>
      <c r="I111" s="166"/>
    </row>
    <row r="112" spans="1:9" ht="78" customHeight="1" x14ac:dyDescent="0.25">
      <c r="A112" s="113" t="s">
        <v>98</v>
      </c>
      <c r="B112" s="107" t="s">
        <v>484</v>
      </c>
      <c r="C112" s="107" t="s">
        <v>55</v>
      </c>
      <c r="D112" s="107" t="s">
        <v>72</v>
      </c>
      <c r="E112" s="107" t="s">
        <v>99</v>
      </c>
      <c r="F112" s="107" t="s">
        <v>58</v>
      </c>
      <c r="G112" s="108">
        <f>G113+G115</f>
        <v>25.000000000000004</v>
      </c>
      <c r="H112" s="108">
        <f>H113+H115</f>
        <v>22.900000000000002</v>
      </c>
      <c r="I112" s="108">
        <f>I113+I115</f>
        <v>21</v>
      </c>
    </row>
    <row r="113" spans="1:9" ht="69" customHeight="1" x14ac:dyDescent="0.25">
      <c r="A113" s="113" t="s">
        <v>67</v>
      </c>
      <c r="B113" s="107" t="s">
        <v>484</v>
      </c>
      <c r="C113" s="107" t="s">
        <v>55</v>
      </c>
      <c r="D113" s="107" t="s">
        <v>72</v>
      </c>
      <c r="E113" s="107" t="s">
        <v>99</v>
      </c>
      <c r="F113" s="107" t="s">
        <v>68</v>
      </c>
      <c r="G113" s="108">
        <f>G114</f>
        <v>18.000000000000004</v>
      </c>
      <c r="H113" s="108">
        <f>H114</f>
        <v>18.100000000000001</v>
      </c>
      <c r="I113" s="108">
        <f>I114</f>
        <v>16.5</v>
      </c>
    </row>
    <row r="114" spans="1:9" ht="29.25" customHeight="1" x14ac:dyDescent="0.25">
      <c r="A114" s="113" t="s">
        <v>69</v>
      </c>
      <c r="B114" s="107" t="s">
        <v>484</v>
      </c>
      <c r="C114" s="107" t="s">
        <v>55</v>
      </c>
      <c r="D114" s="107" t="s">
        <v>72</v>
      </c>
      <c r="E114" s="107" t="s">
        <v>99</v>
      </c>
      <c r="F114" s="107" t="s">
        <v>70</v>
      </c>
      <c r="G114" s="108">
        <f>19.6-1.2-0.4</f>
        <v>18.000000000000004</v>
      </c>
      <c r="H114" s="108">
        <v>18.100000000000001</v>
      </c>
      <c r="I114" s="108">
        <v>16.5</v>
      </c>
    </row>
    <row r="115" spans="1:9" ht="30" customHeight="1" x14ac:dyDescent="0.25">
      <c r="A115" s="113" t="s">
        <v>77</v>
      </c>
      <c r="B115" s="107" t="s">
        <v>484</v>
      </c>
      <c r="C115" s="107" t="s">
        <v>55</v>
      </c>
      <c r="D115" s="107" t="s">
        <v>72</v>
      </c>
      <c r="E115" s="107" t="s">
        <v>99</v>
      </c>
      <c r="F115" s="107" t="s">
        <v>78</v>
      </c>
      <c r="G115" s="108">
        <f>G116</f>
        <v>7</v>
      </c>
      <c r="H115" s="108">
        <f>H116</f>
        <v>4.8</v>
      </c>
      <c r="I115" s="108">
        <f>I116</f>
        <v>4.5</v>
      </c>
    </row>
    <row r="116" spans="1:9" ht="27" customHeight="1" x14ac:dyDescent="0.25">
      <c r="A116" s="113" t="s">
        <v>79</v>
      </c>
      <c r="B116" s="107" t="s">
        <v>484</v>
      </c>
      <c r="C116" s="107" t="s">
        <v>55</v>
      </c>
      <c r="D116" s="107" t="s">
        <v>72</v>
      </c>
      <c r="E116" s="107" t="s">
        <v>99</v>
      </c>
      <c r="F116" s="107" t="s">
        <v>80</v>
      </c>
      <c r="G116" s="108">
        <f>5.4+1.6</f>
        <v>7</v>
      </c>
      <c r="H116" s="108">
        <v>4.8</v>
      </c>
      <c r="I116" s="108">
        <v>4.5</v>
      </c>
    </row>
    <row r="117" spans="1:9" ht="19.5" hidden="1" customHeight="1" x14ac:dyDescent="0.25">
      <c r="A117" s="113" t="s">
        <v>100</v>
      </c>
      <c r="B117" s="107" t="s">
        <v>484</v>
      </c>
      <c r="C117" s="107" t="s">
        <v>55</v>
      </c>
      <c r="D117" s="107" t="s">
        <v>101</v>
      </c>
      <c r="E117" s="107" t="s">
        <v>102</v>
      </c>
      <c r="F117" s="107" t="s">
        <v>58</v>
      </c>
      <c r="G117" s="108">
        <f>G118</f>
        <v>0</v>
      </c>
      <c r="H117" s="166"/>
      <c r="I117" s="166"/>
    </row>
    <row r="118" spans="1:9" ht="42.75" hidden="1" customHeight="1" x14ac:dyDescent="0.25">
      <c r="A118" s="113" t="s">
        <v>103</v>
      </c>
      <c r="B118" s="107" t="s">
        <v>484</v>
      </c>
      <c r="C118" s="107" t="s">
        <v>55</v>
      </c>
      <c r="D118" s="107" t="s">
        <v>101</v>
      </c>
      <c r="E118" s="107" t="s">
        <v>104</v>
      </c>
      <c r="F118" s="107" t="s">
        <v>58</v>
      </c>
      <c r="G118" s="108">
        <f>G119</f>
        <v>0</v>
      </c>
      <c r="H118" s="166"/>
      <c r="I118" s="166"/>
    </row>
    <row r="119" spans="1:9" ht="27" hidden="1" customHeight="1" x14ac:dyDescent="0.25">
      <c r="A119" s="113" t="s">
        <v>105</v>
      </c>
      <c r="B119" s="107" t="s">
        <v>484</v>
      </c>
      <c r="C119" s="107" t="s">
        <v>55</v>
      </c>
      <c r="D119" s="107" t="s">
        <v>101</v>
      </c>
      <c r="E119" s="107" t="s">
        <v>104</v>
      </c>
      <c r="F119" s="107" t="s">
        <v>78</v>
      </c>
      <c r="G119" s="108">
        <f>G120</f>
        <v>0</v>
      </c>
      <c r="H119" s="166"/>
      <c r="I119" s="166"/>
    </row>
    <row r="120" spans="1:9" ht="27" hidden="1" customHeight="1" x14ac:dyDescent="0.25">
      <c r="A120" s="113" t="s">
        <v>79</v>
      </c>
      <c r="B120" s="107" t="s">
        <v>484</v>
      </c>
      <c r="C120" s="107" t="s">
        <v>55</v>
      </c>
      <c r="D120" s="107" t="s">
        <v>101</v>
      </c>
      <c r="E120" s="107" t="s">
        <v>104</v>
      </c>
      <c r="F120" s="107" t="s">
        <v>80</v>
      </c>
      <c r="G120" s="108">
        <v>0</v>
      </c>
      <c r="H120" s="166"/>
      <c r="I120" s="166"/>
    </row>
    <row r="121" spans="1:9" ht="59.25" customHeight="1" x14ac:dyDescent="0.25">
      <c r="A121" s="113" t="s">
        <v>741</v>
      </c>
      <c r="B121" s="107" t="s">
        <v>484</v>
      </c>
      <c r="C121" s="107" t="s">
        <v>55</v>
      </c>
      <c r="D121" s="107" t="s">
        <v>72</v>
      </c>
      <c r="E121" s="107" t="s">
        <v>106</v>
      </c>
      <c r="F121" s="107" t="s">
        <v>58</v>
      </c>
      <c r="G121" s="108">
        <f t="shared" ref="G121:I122" si="10">G122</f>
        <v>1.3</v>
      </c>
      <c r="H121" s="108">
        <f t="shared" si="10"/>
        <v>1.3</v>
      </c>
      <c r="I121" s="108">
        <f t="shared" si="10"/>
        <v>1.3</v>
      </c>
    </row>
    <row r="122" spans="1:9" ht="67.5" customHeight="1" x14ac:dyDescent="0.25">
      <c r="A122" s="113" t="s">
        <v>67</v>
      </c>
      <c r="B122" s="107" t="s">
        <v>484</v>
      </c>
      <c r="C122" s="107" t="s">
        <v>55</v>
      </c>
      <c r="D122" s="107" t="s">
        <v>72</v>
      </c>
      <c r="E122" s="107" t="s">
        <v>106</v>
      </c>
      <c r="F122" s="107" t="s">
        <v>68</v>
      </c>
      <c r="G122" s="108">
        <f t="shared" si="10"/>
        <v>1.3</v>
      </c>
      <c r="H122" s="108">
        <f t="shared" si="10"/>
        <v>1.3</v>
      </c>
      <c r="I122" s="108">
        <f t="shared" si="10"/>
        <v>1.3</v>
      </c>
    </row>
    <row r="123" spans="1:9" ht="27" customHeight="1" x14ac:dyDescent="0.25">
      <c r="A123" s="113" t="s">
        <v>69</v>
      </c>
      <c r="B123" s="107" t="s">
        <v>484</v>
      </c>
      <c r="C123" s="107" t="s">
        <v>55</v>
      </c>
      <c r="D123" s="107" t="s">
        <v>72</v>
      </c>
      <c r="E123" s="107" t="s">
        <v>106</v>
      </c>
      <c r="F123" s="107" t="s">
        <v>70</v>
      </c>
      <c r="G123" s="108">
        <v>1.3</v>
      </c>
      <c r="H123" s="108">
        <v>1.3</v>
      </c>
      <c r="I123" s="108">
        <v>1.3</v>
      </c>
    </row>
    <row r="124" spans="1:9" ht="19.5" hidden="1" customHeight="1" x14ac:dyDescent="0.25">
      <c r="A124" s="113" t="s">
        <v>100</v>
      </c>
      <c r="B124" s="107" t="s">
        <v>484</v>
      </c>
      <c r="C124" s="107" t="s">
        <v>55</v>
      </c>
      <c r="D124" s="107" t="s">
        <v>101</v>
      </c>
      <c r="E124" s="107" t="s">
        <v>57</v>
      </c>
      <c r="F124" s="107" t="s">
        <v>58</v>
      </c>
      <c r="G124" s="108">
        <f>G125</f>
        <v>0</v>
      </c>
      <c r="H124" s="132">
        <v>0</v>
      </c>
      <c r="I124" s="132">
        <v>0</v>
      </c>
    </row>
    <row r="125" spans="1:9" ht="27" hidden="1" customHeight="1" x14ac:dyDescent="0.25">
      <c r="A125" s="113" t="s">
        <v>61</v>
      </c>
      <c r="B125" s="107" t="s">
        <v>484</v>
      </c>
      <c r="C125" s="107" t="s">
        <v>55</v>
      </c>
      <c r="D125" s="107" t="s">
        <v>101</v>
      </c>
      <c r="E125" s="107" t="s">
        <v>62</v>
      </c>
      <c r="F125" s="107" t="s">
        <v>58</v>
      </c>
      <c r="G125" s="108">
        <f>G126</f>
        <v>0</v>
      </c>
      <c r="H125" s="132">
        <v>0</v>
      </c>
      <c r="I125" s="132">
        <v>0</v>
      </c>
    </row>
    <row r="126" spans="1:9" ht="30" hidden="1" customHeight="1" x14ac:dyDescent="0.25">
      <c r="A126" s="113" t="s">
        <v>63</v>
      </c>
      <c r="B126" s="107" t="s">
        <v>484</v>
      </c>
      <c r="C126" s="107" t="s">
        <v>55</v>
      </c>
      <c r="D126" s="107" t="s">
        <v>101</v>
      </c>
      <c r="E126" s="107" t="s">
        <v>64</v>
      </c>
      <c r="F126" s="107" t="s">
        <v>58</v>
      </c>
      <c r="G126" s="108">
        <f>G127</f>
        <v>0</v>
      </c>
      <c r="H126" s="132">
        <v>0</v>
      </c>
      <c r="I126" s="132">
        <v>0</v>
      </c>
    </row>
    <row r="127" spans="1:9" ht="41.25" hidden="1" customHeight="1" x14ac:dyDescent="0.25">
      <c r="A127" s="113" t="s">
        <v>103</v>
      </c>
      <c r="B127" s="107" t="s">
        <v>484</v>
      </c>
      <c r="C127" s="107" t="s">
        <v>55</v>
      </c>
      <c r="D127" s="107" t="s">
        <v>101</v>
      </c>
      <c r="E127" s="107" t="s">
        <v>107</v>
      </c>
      <c r="F127" s="107" t="s">
        <v>58</v>
      </c>
      <c r="G127" s="108">
        <f>G128</f>
        <v>0</v>
      </c>
      <c r="H127" s="132">
        <v>0</v>
      </c>
      <c r="I127" s="132">
        <v>0</v>
      </c>
    </row>
    <row r="128" spans="1:9" ht="27" hidden="1" customHeight="1" x14ac:dyDescent="0.25">
      <c r="A128" s="113" t="s">
        <v>77</v>
      </c>
      <c r="B128" s="107" t="s">
        <v>484</v>
      </c>
      <c r="C128" s="107" t="s">
        <v>55</v>
      </c>
      <c r="D128" s="107" t="s">
        <v>101</v>
      </c>
      <c r="E128" s="107" t="s">
        <v>107</v>
      </c>
      <c r="F128" s="107" t="s">
        <v>78</v>
      </c>
      <c r="G128" s="108">
        <f>G129</f>
        <v>0</v>
      </c>
      <c r="H128" s="132">
        <v>0</v>
      </c>
      <c r="I128" s="132">
        <v>0</v>
      </c>
    </row>
    <row r="129" spans="1:9" ht="27" hidden="1" customHeight="1" x14ac:dyDescent="0.25">
      <c r="A129" s="113" t="s">
        <v>79</v>
      </c>
      <c r="B129" s="107" t="s">
        <v>484</v>
      </c>
      <c r="C129" s="107" t="s">
        <v>55</v>
      </c>
      <c r="D129" s="107" t="s">
        <v>101</v>
      </c>
      <c r="E129" s="107" t="s">
        <v>107</v>
      </c>
      <c r="F129" s="107" t="s">
        <v>80</v>
      </c>
      <c r="G129" s="108"/>
      <c r="H129" s="132">
        <v>0</v>
      </c>
      <c r="I129" s="132">
        <v>0</v>
      </c>
    </row>
    <row r="130" spans="1:9" ht="27" hidden="1" customHeight="1" x14ac:dyDescent="0.25">
      <c r="A130" s="113" t="s">
        <v>112</v>
      </c>
      <c r="B130" s="107" t="s">
        <v>484</v>
      </c>
      <c r="C130" s="107" t="s">
        <v>55</v>
      </c>
      <c r="D130" s="107" t="s">
        <v>113</v>
      </c>
      <c r="E130" s="107" t="s">
        <v>57</v>
      </c>
      <c r="F130" s="107" t="s">
        <v>58</v>
      </c>
      <c r="G130" s="108">
        <f>G131</f>
        <v>0</v>
      </c>
      <c r="H130" s="166"/>
      <c r="I130" s="166"/>
    </row>
    <row r="131" spans="1:9" ht="27" hidden="1" customHeight="1" x14ac:dyDescent="0.25">
      <c r="A131" s="113" t="s">
        <v>114</v>
      </c>
      <c r="B131" s="107" t="s">
        <v>484</v>
      </c>
      <c r="C131" s="107" t="s">
        <v>55</v>
      </c>
      <c r="D131" s="107" t="s">
        <v>113</v>
      </c>
      <c r="E131" s="107" t="s">
        <v>115</v>
      </c>
      <c r="F131" s="107" t="s">
        <v>58</v>
      </c>
      <c r="G131" s="108">
        <f>G132</f>
        <v>0</v>
      </c>
      <c r="H131" s="166"/>
      <c r="I131" s="166"/>
    </row>
    <row r="132" spans="1:9" ht="27" hidden="1" customHeight="1" x14ac:dyDescent="0.25">
      <c r="A132" s="113" t="s">
        <v>116</v>
      </c>
      <c r="B132" s="107" t="s">
        <v>484</v>
      </c>
      <c r="C132" s="107" t="s">
        <v>55</v>
      </c>
      <c r="D132" s="107" t="s">
        <v>113</v>
      </c>
      <c r="E132" s="107" t="s">
        <v>117</v>
      </c>
      <c r="F132" s="107" t="s">
        <v>58</v>
      </c>
      <c r="G132" s="108">
        <f>G133</f>
        <v>0</v>
      </c>
      <c r="H132" s="166"/>
      <c r="I132" s="166"/>
    </row>
    <row r="133" spans="1:9" ht="27" hidden="1" customHeight="1" x14ac:dyDescent="0.25">
      <c r="A133" s="113" t="s">
        <v>77</v>
      </c>
      <c r="B133" s="107" t="s">
        <v>484</v>
      </c>
      <c r="C133" s="107" t="s">
        <v>55</v>
      </c>
      <c r="D133" s="107" t="s">
        <v>113</v>
      </c>
      <c r="E133" s="107" t="s">
        <v>117</v>
      </c>
      <c r="F133" s="107" t="s">
        <v>78</v>
      </c>
      <c r="G133" s="108">
        <f>G134</f>
        <v>0</v>
      </c>
      <c r="H133" s="166"/>
      <c r="I133" s="166"/>
    </row>
    <row r="134" spans="1:9" ht="27" hidden="1" customHeight="1" x14ac:dyDescent="0.25">
      <c r="A134" s="113" t="s">
        <v>79</v>
      </c>
      <c r="B134" s="107" t="s">
        <v>484</v>
      </c>
      <c r="C134" s="107" t="s">
        <v>55</v>
      </c>
      <c r="D134" s="107" t="s">
        <v>113</v>
      </c>
      <c r="E134" s="107" t="s">
        <v>117</v>
      </c>
      <c r="F134" s="107" t="s">
        <v>80</v>
      </c>
      <c r="G134" s="108">
        <v>0</v>
      </c>
      <c r="H134" s="166"/>
      <c r="I134" s="166"/>
    </row>
    <row r="135" spans="1:9" s="30" customFormat="1" ht="15" x14ac:dyDescent="0.25">
      <c r="A135" s="113" t="s">
        <v>128</v>
      </c>
      <c r="B135" s="107" t="s">
        <v>484</v>
      </c>
      <c r="C135" s="107" t="s">
        <v>55</v>
      </c>
      <c r="D135" s="107" t="s">
        <v>129</v>
      </c>
      <c r="E135" s="107" t="s">
        <v>57</v>
      </c>
      <c r="F135" s="107" t="s">
        <v>58</v>
      </c>
      <c r="G135" s="108">
        <f>G146+G185+G217+G239+G207+G136+G233+G141+G195</f>
        <v>8355</v>
      </c>
      <c r="H135" s="108">
        <f>H146+H181+H185+H195+H207+H213+H217+H239</f>
        <v>6565.5</v>
      </c>
      <c r="I135" s="108">
        <f>I146+I181+I185+I195+I207+I213+I217+I239</f>
        <v>3596.6</v>
      </c>
    </row>
    <row r="136" spans="1:9" s="30" customFormat="1" ht="26.25" hidden="1" x14ac:dyDescent="0.25">
      <c r="A136" s="113" t="s">
        <v>130</v>
      </c>
      <c r="B136" s="107" t="s">
        <v>484</v>
      </c>
      <c r="C136" s="107" t="s">
        <v>55</v>
      </c>
      <c r="D136" s="107" t="s">
        <v>129</v>
      </c>
      <c r="E136" s="107" t="s">
        <v>131</v>
      </c>
      <c r="F136" s="107" t="s">
        <v>58</v>
      </c>
      <c r="G136" s="108">
        <f>G137</f>
        <v>0</v>
      </c>
      <c r="H136" s="166"/>
      <c r="I136" s="166"/>
    </row>
    <row r="137" spans="1:9" s="30" customFormat="1" ht="26.25" hidden="1" x14ac:dyDescent="0.25">
      <c r="A137" s="113" t="s">
        <v>132</v>
      </c>
      <c r="B137" s="107" t="s">
        <v>484</v>
      </c>
      <c r="C137" s="107" t="s">
        <v>55</v>
      </c>
      <c r="D137" s="107" t="s">
        <v>129</v>
      </c>
      <c r="E137" s="107" t="s">
        <v>133</v>
      </c>
      <c r="F137" s="107" t="s">
        <v>58</v>
      </c>
      <c r="G137" s="108">
        <f>G138</f>
        <v>0</v>
      </c>
      <c r="H137" s="166"/>
      <c r="I137" s="166"/>
    </row>
    <row r="138" spans="1:9" s="30" customFormat="1" ht="15" hidden="1" x14ac:dyDescent="0.25">
      <c r="A138" s="113" t="s">
        <v>134</v>
      </c>
      <c r="B138" s="107" t="s">
        <v>484</v>
      </c>
      <c r="C138" s="107" t="s">
        <v>55</v>
      </c>
      <c r="D138" s="107" t="s">
        <v>129</v>
      </c>
      <c r="E138" s="107" t="s">
        <v>135</v>
      </c>
      <c r="F138" s="107" t="s">
        <v>58</v>
      </c>
      <c r="G138" s="108">
        <f>G139</f>
        <v>0</v>
      </c>
      <c r="H138" s="166"/>
      <c r="I138" s="166"/>
    </row>
    <row r="139" spans="1:9" s="30" customFormat="1" ht="26.25" hidden="1" x14ac:dyDescent="0.25">
      <c r="A139" s="113" t="s">
        <v>77</v>
      </c>
      <c r="B139" s="107" t="s">
        <v>484</v>
      </c>
      <c r="C139" s="107" t="s">
        <v>55</v>
      </c>
      <c r="D139" s="107" t="s">
        <v>129</v>
      </c>
      <c r="E139" s="107" t="s">
        <v>135</v>
      </c>
      <c r="F139" s="107" t="s">
        <v>78</v>
      </c>
      <c r="G139" s="108">
        <f>G140</f>
        <v>0</v>
      </c>
      <c r="H139" s="166"/>
      <c r="I139" s="166"/>
    </row>
    <row r="140" spans="1:9" s="30" customFormat="1" ht="26.25" hidden="1" x14ac:dyDescent="0.25">
      <c r="A140" s="113" t="s">
        <v>79</v>
      </c>
      <c r="B140" s="107" t="s">
        <v>484</v>
      </c>
      <c r="C140" s="107" t="s">
        <v>55</v>
      </c>
      <c r="D140" s="107" t="s">
        <v>129</v>
      </c>
      <c r="E140" s="107" t="s">
        <v>135</v>
      </c>
      <c r="F140" s="107" t="s">
        <v>80</v>
      </c>
      <c r="G140" s="108">
        <v>0</v>
      </c>
      <c r="H140" s="166"/>
      <c r="I140" s="166"/>
    </row>
    <row r="141" spans="1:9" s="30" customFormat="1" ht="26.25" hidden="1" x14ac:dyDescent="0.25">
      <c r="A141" s="113" t="s">
        <v>130</v>
      </c>
      <c r="B141" s="107" t="s">
        <v>484</v>
      </c>
      <c r="C141" s="107" t="s">
        <v>55</v>
      </c>
      <c r="D141" s="107" t="s">
        <v>129</v>
      </c>
      <c r="E141" s="107" t="s">
        <v>131</v>
      </c>
      <c r="F141" s="107" t="s">
        <v>58</v>
      </c>
      <c r="G141" s="108">
        <f>G142</f>
        <v>0</v>
      </c>
      <c r="H141" s="108">
        <f t="shared" ref="H141:I144" si="11">H142</f>
        <v>0</v>
      </c>
      <c r="I141" s="108">
        <f t="shared" si="11"/>
        <v>0</v>
      </c>
    </row>
    <row r="142" spans="1:9" s="30" customFormat="1" ht="26.25" hidden="1" x14ac:dyDescent="0.25">
      <c r="A142" s="113" t="s">
        <v>132</v>
      </c>
      <c r="B142" s="107" t="s">
        <v>484</v>
      </c>
      <c r="C142" s="107" t="s">
        <v>55</v>
      </c>
      <c r="D142" s="107" t="s">
        <v>129</v>
      </c>
      <c r="E142" s="107" t="s">
        <v>133</v>
      </c>
      <c r="F142" s="107" t="s">
        <v>58</v>
      </c>
      <c r="G142" s="108">
        <f>G143</f>
        <v>0</v>
      </c>
      <c r="H142" s="108">
        <f t="shared" si="11"/>
        <v>0</v>
      </c>
      <c r="I142" s="108">
        <f t="shared" si="11"/>
        <v>0</v>
      </c>
    </row>
    <row r="143" spans="1:9" s="30" customFormat="1" ht="15" hidden="1" x14ac:dyDescent="0.25">
      <c r="A143" s="113" t="s">
        <v>134</v>
      </c>
      <c r="B143" s="107" t="s">
        <v>484</v>
      </c>
      <c r="C143" s="107" t="s">
        <v>55</v>
      </c>
      <c r="D143" s="107" t="s">
        <v>129</v>
      </c>
      <c r="E143" s="107" t="s">
        <v>135</v>
      </c>
      <c r="F143" s="107" t="s">
        <v>58</v>
      </c>
      <c r="G143" s="108">
        <f>G144</f>
        <v>0</v>
      </c>
      <c r="H143" s="108">
        <f t="shared" si="11"/>
        <v>0</v>
      </c>
      <c r="I143" s="108">
        <f t="shared" si="11"/>
        <v>0</v>
      </c>
    </row>
    <row r="144" spans="1:9" s="30" customFormat="1" ht="26.25" hidden="1" x14ac:dyDescent="0.25">
      <c r="A144" s="113" t="s">
        <v>77</v>
      </c>
      <c r="B144" s="107" t="s">
        <v>484</v>
      </c>
      <c r="C144" s="107" t="s">
        <v>55</v>
      </c>
      <c r="D144" s="107" t="s">
        <v>129</v>
      </c>
      <c r="E144" s="107" t="s">
        <v>135</v>
      </c>
      <c r="F144" s="107" t="s">
        <v>78</v>
      </c>
      <c r="G144" s="108">
        <f>G145</f>
        <v>0</v>
      </c>
      <c r="H144" s="108">
        <f t="shared" si="11"/>
        <v>0</v>
      </c>
      <c r="I144" s="108">
        <f t="shared" si="11"/>
        <v>0</v>
      </c>
    </row>
    <row r="145" spans="1:10" s="30" customFormat="1" ht="26.25" hidden="1" x14ac:dyDescent="0.25">
      <c r="A145" s="113" t="s">
        <v>79</v>
      </c>
      <c r="B145" s="107" t="s">
        <v>484</v>
      </c>
      <c r="C145" s="107" t="s">
        <v>55</v>
      </c>
      <c r="D145" s="107" t="s">
        <v>129</v>
      </c>
      <c r="E145" s="107" t="s">
        <v>135</v>
      </c>
      <c r="F145" s="107" t="s">
        <v>80</v>
      </c>
      <c r="G145" s="108"/>
      <c r="H145" s="132">
        <v>0</v>
      </c>
      <c r="I145" s="132">
        <v>0</v>
      </c>
    </row>
    <row r="146" spans="1:10" s="30" customFormat="1" ht="44.25" customHeight="1" x14ac:dyDescent="0.25">
      <c r="A146" s="113" t="s">
        <v>748</v>
      </c>
      <c r="B146" s="107" t="s">
        <v>484</v>
      </c>
      <c r="C146" s="107" t="s">
        <v>55</v>
      </c>
      <c r="D146" s="107" t="s">
        <v>129</v>
      </c>
      <c r="E146" s="107" t="s">
        <v>136</v>
      </c>
      <c r="F146" s="107" t="s">
        <v>58</v>
      </c>
      <c r="G146" s="108">
        <f>G147+G161+G169+G173+G165+G177</f>
        <v>652.29999999999995</v>
      </c>
      <c r="H146" s="108">
        <f>H147+H161+H169+H173</f>
        <v>608.20000000000005</v>
      </c>
      <c r="I146" s="108">
        <f>I147+I161+I169+I173</f>
        <v>0</v>
      </c>
      <c r="J146" s="105"/>
    </row>
    <row r="147" spans="1:10" s="30" customFormat="1" ht="27.75" customHeight="1" x14ac:dyDescent="0.25">
      <c r="A147" s="113" t="s">
        <v>137</v>
      </c>
      <c r="B147" s="107" t="s">
        <v>484</v>
      </c>
      <c r="C147" s="107" t="s">
        <v>55</v>
      </c>
      <c r="D147" s="107" t="s">
        <v>129</v>
      </c>
      <c r="E147" s="107" t="s">
        <v>138</v>
      </c>
      <c r="F147" s="107" t="s">
        <v>58</v>
      </c>
      <c r="G147" s="108">
        <f>G148</f>
        <v>30</v>
      </c>
      <c r="H147" s="108">
        <f>H148</f>
        <v>30</v>
      </c>
      <c r="I147" s="108">
        <f>I148</f>
        <v>0</v>
      </c>
    </row>
    <row r="148" spans="1:10" s="30" customFormat="1" ht="15.75" customHeight="1" x14ac:dyDescent="0.25">
      <c r="A148" s="113" t="s">
        <v>134</v>
      </c>
      <c r="B148" s="107" t="s">
        <v>484</v>
      </c>
      <c r="C148" s="107" t="s">
        <v>55</v>
      </c>
      <c r="D148" s="107" t="s">
        <v>129</v>
      </c>
      <c r="E148" s="107" t="s">
        <v>139</v>
      </c>
      <c r="F148" s="107" t="s">
        <v>58</v>
      </c>
      <c r="G148" s="108">
        <f>G151</f>
        <v>30</v>
      </c>
      <c r="H148" s="108">
        <f>H151</f>
        <v>30</v>
      </c>
      <c r="I148" s="108">
        <f>I151</f>
        <v>0</v>
      </c>
    </row>
    <row r="149" spans="1:10" s="30" customFormat="1" ht="27" hidden="1" customHeight="1" x14ac:dyDescent="0.25">
      <c r="A149" s="113" t="s">
        <v>77</v>
      </c>
      <c r="B149" s="107" t="s">
        <v>484</v>
      </c>
      <c r="C149" s="107" t="s">
        <v>55</v>
      </c>
      <c r="D149" s="107" t="s">
        <v>129</v>
      </c>
      <c r="E149" s="107" t="s">
        <v>139</v>
      </c>
      <c r="F149" s="107" t="s">
        <v>78</v>
      </c>
      <c r="G149" s="108">
        <f>G150</f>
        <v>0</v>
      </c>
      <c r="H149" s="108">
        <f>H150</f>
        <v>0</v>
      </c>
      <c r="I149" s="108">
        <f>I150</f>
        <v>0</v>
      </c>
    </row>
    <row r="150" spans="1:10" s="30" customFormat="1" ht="27.75" hidden="1" customHeight="1" x14ac:dyDescent="0.25">
      <c r="A150" s="113" t="s">
        <v>79</v>
      </c>
      <c r="B150" s="107" t="s">
        <v>484</v>
      </c>
      <c r="C150" s="107" t="s">
        <v>55</v>
      </c>
      <c r="D150" s="107" t="s">
        <v>129</v>
      </c>
      <c r="E150" s="107" t="s">
        <v>139</v>
      </c>
      <c r="F150" s="107" t="s">
        <v>80</v>
      </c>
      <c r="G150" s="108">
        <v>0</v>
      </c>
      <c r="H150" s="108">
        <v>0</v>
      </c>
      <c r="I150" s="108">
        <v>0</v>
      </c>
    </row>
    <row r="151" spans="1:10" s="30" customFormat="1" ht="17.25" customHeight="1" x14ac:dyDescent="0.25">
      <c r="A151" s="113" t="s">
        <v>81</v>
      </c>
      <c r="B151" s="107" t="s">
        <v>484</v>
      </c>
      <c r="C151" s="107" t="s">
        <v>55</v>
      </c>
      <c r="D151" s="107" t="s">
        <v>129</v>
      </c>
      <c r="E151" s="107" t="s">
        <v>139</v>
      </c>
      <c r="F151" s="107" t="s">
        <v>82</v>
      </c>
      <c r="G151" s="108">
        <f>G152</f>
        <v>30</v>
      </c>
      <c r="H151" s="108">
        <f>H152</f>
        <v>30</v>
      </c>
      <c r="I151" s="108">
        <f>I152</f>
        <v>0</v>
      </c>
    </row>
    <row r="152" spans="1:10" s="30" customFormat="1" ht="18" customHeight="1" x14ac:dyDescent="0.25">
      <c r="A152" s="120" t="s">
        <v>83</v>
      </c>
      <c r="B152" s="107" t="s">
        <v>484</v>
      </c>
      <c r="C152" s="107" t="s">
        <v>55</v>
      </c>
      <c r="D152" s="107" t="s">
        <v>129</v>
      </c>
      <c r="E152" s="107" t="s">
        <v>139</v>
      </c>
      <c r="F152" s="107" t="s">
        <v>84</v>
      </c>
      <c r="G152" s="108">
        <v>30</v>
      </c>
      <c r="H152" s="108">
        <v>30</v>
      </c>
      <c r="I152" s="108">
        <v>0</v>
      </c>
    </row>
    <row r="153" spans="1:10" s="30" customFormat="1" ht="81" hidden="1" customHeight="1" x14ac:dyDescent="0.25">
      <c r="A153" s="113" t="s">
        <v>140</v>
      </c>
      <c r="B153" s="107" t="s">
        <v>484</v>
      </c>
      <c r="C153" s="107" t="s">
        <v>55</v>
      </c>
      <c r="D153" s="107" t="s">
        <v>129</v>
      </c>
      <c r="E153" s="107" t="s">
        <v>141</v>
      </c>
      <c r="F153" s="107" t="s">
        <v>58</v>
      </c>
      <c r="G153" s="108">
        <f>G154</f>
        <v>0</v>
      </c>
      <c r="H153" s="166"/>
      <c r="I153" s="166"/>
    </row>
    <row r="154" spans="1:10" s="30" customFormat="1" ht="15.75" hidden="1" customHeight="1" x14ac:dyDescent="0.25">
      <c r="A154" s="113" t="s">
        <v>134</v>
      </c>
      <c r="B154" s="107" t="s">
        <v>484</v>
      </c>
      <c r="C154" s="107" t="s">
        <v>55</v>
      </c>
      <c r="D154" s="107" t="s">
        <v>129</v>
      </c>
      <c r="E154" s="107" t="s">
        <v>142</v>
      </c>
      <c r="F154" s="107" t="s">
        <v>58</v>
      </c>
      <c r="G154" s="108">
        <f>G155</f>
        <v>0</v>
      </c>
      <c r="H154" s="166"/>
      <c r="I154" s="166"/>
    </row>
    <row r="155" spans="1:10" s="30" customFormat="1" ht="25.5" hidden="1" customHeight="1" x14ac:dyDescent="0.25">
      <c r="A155" s="113" t="s">
        <v>77</v>
      </c>
      <c r="B155" s="107" t="s">
        <v>484</v>
      </c>
      <c r="C155" s="107" t="s">
        <v>55</v>
      </c>
      <c r="D155" s="107" t="s">
        <v>129</v>
      </c>
      <c r="E155" s="107" t="s">
        <v>142</v>
      </c>
      <c r="F155" s="107" t="s">
        <v>78</v>
      </c>
      <c r="G155" s="108">
        <f>G156</f>
        <v>0</v>
      </c>
      <c r="H155" s="166"/>
      <c r="I155" s="166"/>
    </row>
    <row r="156" spans="1:10" s="30" customFormat="1" ht="27" hidden="1" customHeight="1" x14ac:dyDescent="0.25">
      <c r="A156" s="113" t="s">
        <v>79</v>
      </c>
      <c r="B156" s="107" t="s">
        <v>484</v>
      </c>
      <c r="C156" s="107" t="s">
        <v>55</v>
      </c>
      <c r="D156" s="107" t="s">
        <v>129</v>
      </c>
      <c r="E156" s="107" t="s">
        <v>142</v>
      </c>
      <c r="F156" s="107" t="s">
        <v>80</v>
      </c>
      <c r="G156" s="108">
        <v>0</v>
      </c>
      <c r="H156" s="166"/>
      <c r="I156" s="166"/>
    </row>
    <row r="157" spans="1:10" s="30" customFormat="1" ht="27" hidden="1" customHeight="1" x14ac:dyDescent="0.25">
      <c r="A157" s="113"/>
      <c r="B157" s="107"/>
      <c r="C157" s="107"/>
      <c r="D157" s="107"/>
      <c r="E157" s="107"/>
      <c r="F157" s="107"/>
      <c r="G157" s="108"/>
      <c r="H157" s="166"/>
      <c r="I157" s="166"/>
    </row>
    <row r="158" spans="1:10" s="30" customFormat="1" ht="27" hidden="1" customHeight="1" x14ac:dyDescent="0.25">
      <c r="A158" s="113"/>
      <c r="B158" s="107"/>
      <c r="C158" s="107"/>
      <c r="D158" s="107"/>
      <c r="E158" s="107"/>
      <c r="F158" s="107"/>
      <c r="G158" s="108"/>
      <c r="H158" s="166"/>
      <c r="I158" s="166"/>
    </row>
    <row r="159" spans="1:10" s="30" customFormat="1" ht="27" hidden="1" customHeight="1" x14ac:dyDescent="0.25">
      <c r="A159" s="113"/>
      <c r="B159" s="107"/>
      <c r="C159" s="107"/>
      <c r="D159" s="107"/>
      <c r="E159" s="107"/>
      <c r="F159" s="107"/>
      <c r="G159" s="108"/>
      <c r="H159" s="166"/>
      <c r="I159" s="166"/>
    </row>
    <row r="160" spans="1:10" s="30" customFormat="1" ht="27" hidden="1" customHeight="1" x14ac:dyDescent="0.25">
      <c r="A160" s="113"/>
      <c r="B160" s="107"/>
      <c r="C160" s="107"/>
      <c r="D160" s="107"/>
      <c r="E160" s="107"/>
      <c r="F160" s="107"/>
      <c r="G160" s="108"/>
      <c r="H160" s="166"/>
      <c r="I160" s="166"/>
    </row>
    <row r="161" spans="1:9" s="30" customFormat="1" ht="78" hidden="1" customHeight="1" x14ac:dyDescent="0.25">
      <c r="A161" s="122" t="s">
        <v>143</v>
      </c>
      <c r="B161" s="107" t="s">
        <v>484</v>
      </c>
      <c r="C161" s="107" t="s">
        <v>55</v>
      </c>
      <c r="D161" s="107" t="s">
        <v>129</v>
      </c>
      <c r="E161" s="107" t="s">
        <v>144</v>
      </c>
      <c r="F161" s="107" t="s">
        <v>58</v>
      </c>
      <c r="G161" s="108">
        <f>G162</f>
        <v>0</v>
      </c>
      <c r="H161" s="108">
        <f t="shared" ref="H161:I163" si="12">H162</f>
        <v>0</v>
      </c>
      <c r="I161" s="108">
        <f t="shared" si="12"/>
        <v>0</v>
      </c>
    </row>
    <row r="162" spans="1:9" s="30" customFormat="1" ht="18.75" hidden="1" customHeight="1" x14ac:dyDescent="0.25">
      <c r="A162" s="113" t="s">
        <v>134</v>
      </c>
      <c r="B162" s="107" t="s">
        <v>484</v>
      </c>
      <c r="C162" s="107" t="s">
        <v>55</v>
      </c>
      <c r="D162" s="107" t="s">
        <v>129</v>
      </c>
      <c r="E162" s="107" t="s">
        <v>145</v>
      </c>
      <c r="F162" s="107" t="s">
        <v>58</v>
      </c>
      <c r="G162" s="108">
        <f>G163</f>
        <v>0</v>
      </c>
      <c r="H162" s="108">
        <f t="shared" si="12"/>
        <v>0</v>
      </c>
      <c r="I162" s="108">
        <f t="shared" si="12"/>
        <v>0</v>
      </c>
    </row>
    <row r="163" spans="1:9" s="30" customFormat="1" ht="27" hidden="1" customHeight="1" x14ac:dyDescent="0.25">
      <c r="A163" s="113" t="s">
        <v>77</v>
      </c>
      <c r="B163" s="107" t="s">
        <v>484</v>
      </c>
      <c r="C163" s="107" t="s">
        <v>55</v>
      </c>
      <c r="D163" s="107" t="s">
        <v>129</v>
      </c>
      <c r="E163" s="107" t="s">
        <v>145</v>
      </c>
      <c r="F163" s="107" t="s">
        <v>78</v>
      </c>
      <c r="G163" s="108">
        <f>G164</f>
        <v>0</v>
      </c>
      <c r="H163" s="108">
        <f t="shared" si="12"/>
        <v>0</v>
      </c>
      <c r="I163" s="108">
        <f t="shared" si="12"/>
        <v>0</v>
      </c>
    </row>
    <row r="164" spans="1:9" s="30" customFormat="1" ht="27" hidden="1" customHeight="1" x14ac:dyDescent="0.25">
      <c r="A164" s="113" t="s">
        <v>79</v>
      </c>
      <c r="B164" s="107" t="s">
        <v>484</v>
      </c>
      <c r="C164" s="107" t="s">
        <v>55</v>
      </c>
      <c r="D164" s="107" t="s">
        <v>129</v>
      </c>
      <c r="E164" s="107" t="s">
        <v>145</v>
      </c>
      <c r="F164" s="107" t="s">
        <v>80</v>
      </c>
      <c r="G164" s="108"/>
      <c r="H164" s="108"/>
      <c r="I164" s="108"/>
    </row>
    <row r="165" spans="1:9" s="30" customFormat="1" ht="82.5" customHeight="1" x14ac:dyDescent="0.25">
      <c r="A165" s="140" t="s">
        <v>143</v>
      </c>
      <c r="B165" s="107" t="s">
        <v>484</v>
      </c>
      <c r="C165" s="107" t="s">
        <v>55</v>
      </c>
      <c r="D165" s="107" t="s">
        <v>129</v>
      </c>
      <c r="E165" s="107" t="s">
        <v>144</v>
      </c>
      <c r="F165" s="107" t="s">
        <v>58</v>
      </c>
      <c r="G165" s="108">
        <f>G166</f>
        <v>4.5</v>
      </c>
      <c r="H165" s="108">
        <v>0</v>
      </c>
      <c r="I165" s="108">
        <v>0</v>
      </c>
    </row>
    <row r="166" spans="1:9" s="30" customFormat="1" ht="27" customHeight="1" x14ac:dyDescent="0.25">
      <c r="A166" s="113" t="s">
        <v>134</v>
      </c>
      <c r="B166" s="107" t="s">
        <v>484</v>
      </c>
      <c r="C166" s="107" t="s">
        <v>55</v>
      </c>
      <c r="D166" s="107" t="s">
        <v>129</v>
      </c>
      <c r="E166" s="107" t="s">
        <v>145</v>
      </c>
      <c r="F166" s="107" t="s">
        <v>58</v>
      </c>
      <c r="G166" s="108">
        <f>G167</f>
        <v>4.5</v>
      </c>
      <c r="H166" s="108">
        <v>0</v>
      </c>
      <c r="I166" s="108">
        <v>0</v>
      </c>
    </row>
    <row r="167" spans="1:9" s="30" customFormat="1" ht="27" customHeight="1" x14ac:dyDescent="0.25">
      <c r="A167" s="113" t="s">
        <v>77</v>
      </c>
      <c r="B167" s="107" t="s">
        <v>484</v>
      </c>
      <c r="C167" s="107" t="s">
        <v>55</v>
      </c>
      <c r="D167" s="107" t="s">
        <v>129</v>
      </c>
      <c r="E167" s="107" t="s">
        <v>145</v>
      </c>
      <c r="F167" s="107" t="s">
        <v>78</v>
      </c>
      <c r="G167" s="108">
        <f>G168</f>
        <v>4.5</v>
      </c>
      <c r="H167" s="108">
        <v>0</v>
      </c>
      <c r="I167" s="108">
        <v>0</v>
      </c>
    </row>
    <row r="168" spans="1:9" s="30" customFormat="1" ht="27" customHeight="1" x14ac:dyDescent="0.25">
      <c r="A168" s="113" t="s">
        <v>79</v>
      </c>
      <c r="B168" s="107" t="s">
        <v>484</v>
      </c>
      <c r="C168" s="107" t="s">
        <v>55</v>
      </c>
      <c r="D168" s="107" t="s">
        <v>129</v>
      </c>
      <c r="E168" s="107" t="s">
        <v>145</v>
      </c>
      <c r="F168" s="107" t="s">
        <v>80</v>
      </c>
      <c r="G168" s="108">
        <v>4.5</v>
      </c>
      <c r="H168" s="108">
        <v>0</v>
      </c>
      <c r="I168" s="108">
        <v>0</v>
      </c>
    </row>
    <row r="169" spans="1:9" s="30" customFormat="1" ht="44.25" customHeight="1" x14ac:dyDescent="0.25">
      <c r="A169" s="113" t="s">
        <v>146</v>
      </c>
      <c r="B169" s="107" t="s">
        <v>484</v>
      </c>
      <c r="C169" s="107" t="s">
        <v>55</v>
      </c>
      <c r="D169" s="107" t="s">
        <v>129</v>
      </c>
      <c r="E169" s="107" t="s">
        <v>147</v>
      </c>
      <c r="F169" s="107" t="s">
        <v>58</v>
      </c>
      <c r="G169" s="108">
        <f>G170</f>
        <v>16.899999999999999</v>
      </c>
      <c r="H169" s="108">
        <f t="shared" ref="H169:I171" si="13">H170</f>
        <v>0</v>
      </c>
      <c r="I169" s="108">
        <f t="shared" si="13"/>
        <v>0</v>
      </c>
    </row>
    <row r="170" spans="1:9" s="30" customFormat="1" ht="17.25" customHeight="1" x14ac:dyDescent="0.25">
      <c r="A170" s="113" t="s">
        <v>134</v>
      </c>
      <c r="B170" s="107" t="s">
        <v>484</v>
      </c>
      <c r="C170" s="107" t="s">
        <v>55</v>
      </c>
      <c r="D170" s="107" t="s">
        <v>129</v>
      </c>
      <c r="E170" s="107" t="s">
        <v>148</v>
      </c>
      <c r="F170" s="107" t="s">
        <v>58</v>
      </c>
      <c r="G170" s="108">
        <f>G171</f>
        <v>16.899999999999999</v>
      </c>
      <c r="H170" s="108">
        <f t="shared" si="13"/>
        <v>0</v>
      </c>
      <c r="I170" s="108">
        <f t="shared" si="13"/>
        <v>0</v>
      </c>
    </row>
    <row r="171" spans="1:9" s="30" customFormat="1" ht="27" customHeight="1" x14ac:dyDescent="0.25">
      <c r="A171" s="113" t="s">
        <v>77</v>
      </c>
      <c r="B171" s="107" t="s">
        <v>484</v>
      </c>
      <c r="C171" s="107" t="s">
        <v>55</v>
      </c>
      <c r="D171" s="107" t="s">
        <v>129</v>
      </c>
      <c r="E171" s="107" t="s">
        <v>148</v>
      </c>
      <c r="F171" s="107" t="s">
        <v>78</v>
      </c>
      <c r="G171" s="108">
        <f>G172</f>
        <v>16.899999999999999</v>
      </c>
      <c r="H171" s="108">
        <f t="shared" si="13"/>
        <v>0</v>
      </c>
      <c r="I171" s="108">
        <f t="shared" si="13"/>
        <v>0</v>
      </c>
    </row>
    <row r="172" spans="1:9" s="30" customFormat="1" ht="27" customHeight="1" x14ac:dyDescent="0.25">
      <c r="A172" s="113" t="s">
        <v>79</v>
      </c>
      <c r="B172" s="107" t="s">
        <v>484</v>
      </c>
      <c r="C172" s="107" t="s">
        <v>55</v>
      </c>
      <c r="D172" s="107" t="s">
        <v>129</v>
      </c>
      <c r="E172" s="107" t="s">
        <v>148</v>
      </c>
      <c r="F172" s="107" t="s">
        <v>80</v>
      </c>
      <c r="G172" s="108">
        <v>16.899999999999999</v>
      </c>
      <c r="H172" s="108">
        <v>0</v>
      </c>
      <c r="I172" s="108">
        <v>0</v>
      </c>
    </row>
    <row r="173" spans="1:9" s="30" customFormat="1" ht="57" customHeight="1" x14ac:dyDescent="0.25">
      <c r="A173" s="113" t="s">
        <v>149</v>
      </c>
      <c r="B173" s="107" t="s">
        <v>484</v>
      </c>
      <c r="C173" s="107" t="s">
        <v>55</v>
      </c>
      <c r="D173" s="107" t="s">
        <v>129</v>
      </c>
      <c r="E173" s="107" t="s">
        <v>150</v>
      </c>
      <c r="F173" s="107" t="s">
        <v>58</v>
      </c>
      <c r="G173" s="108">
        <f>G174</f>
        <v>566.79999999999995</v>
      </c>
      <c r="H173" s="108">
        <f t="shared" ref="H173:I175" si="14">H174</f>
        <v>578.20000000000005</v>
      </c>
      <c r="I173" s="108">
        <f t="shared" si="14"/>
        <v>0</v>
      </c>
    </row>
    <row r="174" spans="1:9" s="30" customFormat="1" ht="18.75" customHeight="1" x14ac:dyDescent="0.25">
      <c r="A174" s="113" t="s">
        <v>134</v>
      </c>
      <c r="B174" s="107" t="s">
        <v>484</v>
      </c>
      <c r="C174" s="107" t="s">
        <v>55</v>
      </c>
      <c r="D174" s="107" t="s">
        <v>129</v>
      </c>
      <c r="E174" s="107" t="s">
        <v>151</v>
      </c>
      <c r="F174" s="107" t="s">
        <v>58</v>
      </c>
      <c r="G174" s="108">
        <f>G175</f>
        <v>566.79999999999995</v>
      </c>
      <c r="H174" s="108">
        <f t="shared" si="14"/>
        <v>578.20000000000005</v>
      </c>
      <c r="I174" s="108">
        <f t="shared" si="14"/>
        <v>0</v>
      </c>
    </row>
    <row r="175" spans="1:9" s="30" customFormat="1" ht="27" customHeight="1" x14ac:dyDescent="0.25">
      <c r="A175" s="113" t="s">
        <v>77</v>
      </c>
      <c r="B175" s="107" t="s">
        <v>484</v>
      </c>
      <c r="C175" s="107" t="s">
        <v>55</v>
      </c>
      <c r="D175" s="107" t="s">
        <v>129</v>
      </c>
      <c r="E175" s="107" t="s">
        <v>151</v>
      </c>
      <c r="F175" s="107" t="s">
        <v>78</v>
      </c>
      <c r="G175" s="108">
        <f>G176</f>
        <v>566.79999999999995</v>
      </c>
      <c r="H175" s="108">
        <f t="shared" si="14"/>
        <v>578.20000000000005</v>
      </c>
      <c r="I175" s="108">
        <f t="shared" si="14"/>
        <v>0</v>
      </c>
    </row>
    <row r="176" spans="1:9" s="30" customFormat="1" ht="27" customHeight="1" x14ac:dyDescent="0.25">
      <c r="A176" s="113" t="s">
        <v>79</v>
      </c>
      <c r="B176" s="107" t="s">
        <v>484</v>
      </c>
      <c r="C176" s="107" t="s">
        <v>55</v>
      </c>
      <c r="D176" s="107" t="s">
        <v>129</v>
      </c>
      <c r="E176" s="107" t="s">
        <v>151</v>
      </c>
      <c r="F176" s="107" t="s">
        <v>80</v>
      </c>
      <c r="G176" s="108">
        <v>566.79999999999995</v>
      </c>
      <c r="H176" s="108">
        <v>578.20000000000005</v>
      </c>
      <c r="I176" s="108">
        <v>0</v>
      </c>
    </row>
    <row r="177" spans="1:9" s="30" customFormat="1" ht="78" customHeight="1" x14ac:dyDescent="0.25">
      <c r="A177" s="169" t="s">
        <v>873</v>
      </c>
      <c r="B177" s="107" t="s">
        <v>484</v>
      </c>
      <c r="C177" s="107" t="s">
        <v>55</v>
      </c>
      <c r="D177" s="107" t="s">
        <v>129</v>
      </c>
      <c r="E177" s="107" t="s">
        <v>874</v>
      </c>
      <c r="F177" s="107" t="s">
        <v>58</v>
      </c>
      <c r="G177" s="108">
        <f>G178</f>
        <v>34.1</v>
      </c>
      <c r="H177" s="108">
        <v>0</v>
      </c>
      <c r="I177" s="108">
        <v>0</v>
      </c>
    </row>
    <row r="178" spans="1:9" s="30" customFormat="1" ht="27" customHeight="1" x14ac:dyDescent="0.25">
      <c r="A178" s="113" t="s">
        <v>134</v>
      </c>
      <c r="B178" s="107" t="s">
        <v>484</v>
      </c>
      <c r="C178" s="107" t="s">
        <v>55</v>
      </c>
      <c r="D178" s="107" t="s">
        <v>129</v>
      </c>
      <c r="E178" s="107" t="s">
        <v>875</v>
      </c>
      <c r="F178" s="107" t="s">
        <v>58</v>
      </c>
      <c r="G178" s="108">
        <f>G179</f>
        <v>34.1</v>
      </c>
      <c r="H178" s="108">
        <v>0</v>
      </c>
      <c r="I178" s="108">
        <v>0</v>
      </c>
    </row>
    <row r="179" spans="1:9" s="30" customFormat="1" ht="27" customHeight="1" x14ac:dyDescent="0.25">
      <c r="A179" s="113" t="s">
        <v>77</v>
      </c>
      <c r="B179" s="107" t="s">
        <v>484</v>
      </c>
      <c r="C179" s="107" t="s">
        <v>55</v>
      </c>
      <c r="D179" s="107" t="s">
        <v>129</v>
      </c>
      <c r="E179" s="107" t="s">
        <v>875</v>
      </c>
      <c r="F179" s="107" t="s">
        <v>78</v>
      </c>
      <c r="G179" s="108">
        <f>G180</f>
        <v>34.1</v>
      </c>
      <c r="H179" s="108">
        <v>0</v>
      </c>
      <c r="I179" s="108">
        <v>0</v>
      </c>
    </row>
    <row r="180" spans="1:9" s="30" customFormat="1" ht="27" customHeight="1" x14ac:dyDescent="0.25">
      <c r="A180" s="113" t="s">
        <v>79</v>
      </c>
      <c r="B180" s="107" t="s">
        <v>484</v>
      </c>
      <c r="C180" s="107" t="s">
        <v>55</v>
      </c>
      <c r="D180" s="107" t="s">
        <v>129</v>
      </c>
      <c r="E180" s="107" t="s">
        <v>875</v>
      </c>
      <c r="F180" s="107" t="s">
        <v>80</v>
      </c>
      <c r="G180" s="108">
        <v>34.1</v>
      </c>
      <c r="H180" s="108">
        <v>0</v>
      </c>
      <c r="I180" s="108">
        <v>0</v>
      </c>
    </row>
    <row r="181" spans="1:9" s="30" customFormat="1" ht="42" customHeight="1" x14ac:dyDescent="0.25">
      <c r="A181" s="113" t="s">
        <v>744</v>
      </c>
      <c r="B181" s="107" t="s">
        <v>484</v>
      </c>
      <c r="C181" s="107" t="s">
        <v>55</v>
      </c>
      <c r="D181" s="107" t="s">
        <v>129</v>
      </c>
      <c r="E181" s="107" t="s">
        <v>742</v>
      </c>
      <c r="F181" s="107" t="s">
        <v>58</v>
      </c>
      <c r="G181" s="108">
        <f t="shared" ref="G181:I183" si="15">G182</f>
        <v>0</v>
      </c>
      <c r="H181" s="108">
        <f t="shared" si="15"/>
        <v>0</v>
      </c>
      <c r="I181" s="108">
        <f>I182</f>
        <v>30</v>
      </c>
    </row>
    <row r="182" spans="1:9" s="30" customFormat="1" ht="18" customHeight="1" x14ac:dyDescent="0.25">
      <c r="A182" s="113" t="s">
        <v>134</v>
      </c>
      <c r="B182" s="107" t="s">
        <v>484</v>
      </c>
      <c r="C182" s="107" t="s">
        <v>55</v>
      </c>
      <c r="D182" s="107" t="s">
        <v>129</v>
      </c>
      <c r="E182" s="107" t="s">
        <v>743</v>
      </c>
      <c r="F182" s="107" t="s">
        <v>58</v>
      </c>
      <c r="G182" s="108">
        <f t="shared" si="15"/>
        <v>0</v>
      </c>
      <c r="H182" s="108">
        <f t="shared" si="15"/>
        <v>0</v>
      </c>
      <c r="I182" s="108">
        <f t="shared" si="15"/>
        <v>30</v>
      </c>
    </row>
    <row r="183" spans="1:9" s="30" customFormat="1" ht="22.5" customHeight="1" x14ac:dyDescent="0.25">
      <c r="A183" s="113" t="s">
        <v>81</v>
      </c>
      <c r="B183" s="107" t="s">
        <v>484</v>
      </c>
      <c r="C183" s="107" t="s">
        <v>55</v>
      </c>
      <c r="D183" s="107" t="s">
        <v>129</v>
      </c>
      <c r="E183" s="107" t="s">
        <v>743</v>
      </c>
      <c r="F183" s="107" t="s">
        <v>82</v>
      </c>
      <c r="G183" s="108">
        <f t="shared" si="15"/>
        <v>0</v>
      </c>
      <c r="H183" s="108">
        <f t="shared" si="15"/>
        <v>0</v>
      </c>
      <c r="I183" s="108">
        <f t="shared" si="15"/>
        <v>30</v>
      </c>
    </row>
    <row r="184" spans="1:9" s="30" customFormat="1" ht="16.5" customHeight="1" x14ac:dyDescent="0.25">
      <c r="A184" s="113" t="s">
        <v>83</v>
      </c>
      <c r="B184" s="107" t="s">
        <v>484</v>
      </c>
      <c r="C184" s="107" t="s">
        <v>55</v>
      </c>
      <c r="D184" s="107" t="s">
        <v>129</v>
      </c>
      <c r="E184" s="107" t="s">
        <v>743</v>
      </c>
      <c r="F184" s="107" t="s">
        <v>84</v>
      </c>
      <c r="G184" s="108">
        <v>0</v>
      </c>
      <c r="H184" s="108">
        <v>0</v>
      </c>
      <c r="I184" s="108">
        <v>30</v>
      </c>
    </row>
    <row r="185" spans="1:9" s="30" customFormat="1" ht="56.25" customHeight="1" x14ac:dyDescent="0.25">
      <c r="A185" s="113" t="s">
        <v>745</v>
      </c>
      <c r="B185" s="107" t="s">
        <v>484</v>
      </c>
      <c r="C185" s="107" t="s">
        <v>55</v>
      </c>
      <c r="D185" s="107" t="s">
        <v>129</v>
      </c>
      <c r="E185" s="107" t="s">
        <v>153</v>
      </c>
      <c r="F185" s="107" t="s">
        <v>58</v>
      </c>
      <c r="G185" s="108">
        <f>G186</f>
        <v>206</v>
      </c>
      <c r="H185" s="108">
        <f t="shared" ref="H185:I188" si="16">H186</f>
        <v>206</v>
      </c>
      <c r="I185" s="108">
        <f t="shared" si="16"/>
        <v>106</v>
      </c>
    </row>
    <row r="186" spans="1:9" s="30" customFormat="1" ht="26.25" x14ac:dyDescent="0.25">
      <c r="A186" s="113" t="s">
        <v>154</v>
      </c>
      <c r="B186" s="107" t="s">
        <v>484</v>
      </c>
      <c r="C186" s="107" t="s">
        <v>55</v>
      </c>
      <c r="D186" s="107" t="s">
        <v>129</v>
      </c>
      <c r="E186" s="107" t="s">
        <v>155</v>
      </c>
      <c r="F186" s="107" t="s">
        <v>58</v>
      </c>
      <c r="G186" s="108">
        <f>G187</f>
        <v>206</v>
      </c>
      <c r="H186" s="108">
        <f t="shared" si="16"/>
        <v>206</v>
      </c>
      <c r="I186" s="108">
        <f t="shared" si="16"/>
        <v>106</v>
      </c>
    </row>
    <row r="187" spans="1:9" s="30" customFormat="1" ht="15" x14ac:dyDescent="0.25">
      <c r="A187" s="113" t="s">
        <v>134</v>
      </c>
      <c r="B187" s="107" t="s">
        <v>484</v>
      </c>
      <c r="C187" s="107" t="s">
        <v>55</v>
      </c>
      <c r="D187" s="107" t="s">
        <v>129</v>
      </c>
      <c r="E187" s="107" t="s">
        <v>156</v>
      </c>
      <c r="F187" s="107" t="s">
        <v>58</v>
      </c>
      <c r="G187" s="108">
        <f>G188</f>
        <v>206</v>
      </c>
      <c r="H187" s="108">
        <f t="shared" si="16"/>
        <v>206</v>
      </c>
      <c r="I187" s="108">
        <f t="shared" si="16"/>
        <v>106</v>
      </c>
    </row>
    <row r="188" spans="1:9" s="30" customFormat="1" ht="26.25" x14ac:dyDescent="0.25">
      <c r="A188" s="113" t="s">
        <v>77</v>
      </c>
      <c r="B188" s="107" t="s">
        <v>484</v>
      </c>
      <c r="C188" s="107" t="s">
        <v>55</v>
      </c>
      <c r="D188" s="107" t="s">
        <v>129</v>
      </c>
      <c r="E188" s="107" t="s">
        <v>156</v>
      </c>
      <c r="F188" s="107" t="s">
        <v>78</v>
      </c>
      <c r="G188" s="108">
        <f>G189</f>
        <v>206</v>
      </c>
      <c r="H188" s="108">
        <f t="shared" si="16"/>
        <v>206</v>
      </c>
      <c r="I188" s="108">
        <f t="shared" si="16"/>
        <v>106</v>
      </c>
    </row>
    <row r="189" spans="1:9" s="30" customFormat="1" ht="26.25" x14ac:dyDescent="0.25">
      <c r="A189" s="113" t="s">
        <v>79</v>
      </c>
      <c r="B189" s="107" t="s">
        <v>484</v>
      </c>
      <c r="C189" s="107" t="s">
        <v>55</v>
      </c>
      <c r="D189" s="107" t="s">
        <v>129</v>
      </c>
      <c r="E189" s="107" t="s">
        <v>156</v>
      </c>
      <c r="F189" s="107" t="s">
        <v>80</v>
      </c>
      <c r="G189" s="108">
        <v>206</v>
      </c>
      <c r="H189" s="108">
        <v>206</v>
      </c>
      <c r="I189" s="108">
        <v>106</v>
      </c>
    </row>
    <row r="190" spans="1:9" s="30" customFormat="1" ht="26.25" hidden="1" x14ac:dyDescent="0.25">
      <c r="A190" s="113" t="s">
        <v>61</v>
      </c>
      <c r="B190" s="107" t="s">
        <v>484</v>
      </c>
      <c r="C190" s="107" t="s">
        <v>55</v>
      </c>
      <c r="D190" s="107" t="s">
        <v>129</v>
      </c>
      <c r="E190" s="107" t="s">
        <v>486</v>
      </c>
      <c r="F190" s="107" t="s">
        <v>58</v>
      </c>
      <c r="G190" s="108">
        <f>G191</f>
        <v>0</v>
      </c>
      <c r="H190" s="166"/>
      <c r="I190" s="166"/>
    </row>
    <row r="191" spans="1:9" s="30" customFormat="1" ht="13.5" hidden="1" customHeight="1" x14ac:dyDescent="0.25">
      <c r="A191" s="113" t="s">
        <v>63</v>
      </c>
      <c r="B191" s="107" t="s">
        <v>484</v>
      </c>
      <c r="C191" s="107" t="s">
        <v>55</v>
      </c>
      <c r="D191" s="107" t="s">
        <v>129</v>
      </c>
      <c r="E191" s="107" t="s">
        <v>487</v>
      </c>
      <c r="F191" s="107" t="s">
        <v>58</v>
      </c>
      <c r="G191" s="108">
        <f>G192</f>
        <v>0</v>
      </c>
      <c r="H191" s="166"/>
      <c r="I191" s="166"/>
    </row>
    <row r="192" spans="1:9" s="30" customFormat="1" ht="39" hidden="1" x14ac:dyDescent="0.25">
      <c r="A192" s="113" t="s">
        <v>488</v>
      </c>
      <c r="B192" s="107" t="s">
        <v>484</v>
      </c>
      <c r="C192" s="107" t="s">
        <v>55</v>
      </c>
      <c r="D192" s="107" t="s">
        <v>129</v>
      </c>
      <c r="E192" s="107" t="s">
        <v>489</v>
      </c>
      <c r="F192" s="107" t="s">
        <v>58</v>
      </c>
      <c r="G192" s="108">
        <f>G193</f>
        <v>0</v>
      </c>
      <c r="H192" s="166"/>
      <c r="I192" s="166"/>
    </row>
    <row r="193" spans="1:9" s="30" customFormat="1" ht="15" hidden="1" x14ac:dyDescent="0.25">
      <c r="A193" s="113" t="s">
        <v>81</v>
      </c>
      <c r="B193" s="107" t="s">
        <v>484</v>
      </c>
      <c r="C193" s="107" t="s">
        <v>55</v>
      </c>
      <c r="D193" s="107" t="s">
        <v>129</v>
      </c>
      <c r="E193" s="107" t="s">
        <v>489</v>
      </c>
      <c r="F193" s="107" t="s">
        <v>82</v>
      </c>
      <c r="G193" s="108">
        <f>G194</f>
        <v>0</v>
      </c>
      <c r="H193" s="166"/>
      <c r="I193" s="166"/>
    </row>
    <row r="194" spans="1:9" s="30" customFormat="1" ht="15" hidden="1" x14ac:dyDescent="0.25">
      <c r="A194" s="120" t="s">
        <v>83</v>
      </c>
      <c r="B194" s="107" t="s">
        <v>484</v>
      </c>
      <c r="C194" s="107" t="s">
        <v>55</v>
      </c>
      <c r="D194" s="107" t="s">
        <v>129</v>
      </c>
      <c r="E194" s="107" t="s">
        <v>489</v>
      </c>
      <c r="F194" s="107" t="s">
        <v>84</v>
      </c>
      <c r="G194" s="108">
        <v>0</v>
      </c>
      <c r="H194" s="166"/>
      <c r="I194" s="166"/>
    </row>
    <row r="195" spans="1:9" s="30" customFormat="1" ht="54" customHeight="1" x14ac:dyDescent="0.25">
      <c r="A195" s="113" t="s">
        <v>637</v>
      </c>
      <c r="B195" s="107" t="s">
        <v>484</v>
      </c>
      <c r="C195" s="107" t="s">
        <v>55</v>
      </c>
      <c r="D195" s="107" t="s">
        <v>129</v>
      </c>
      <c r="E195" s="107" t="s">
        <v>638</v>
      </c>
      <c r="F195" s="107" t="s">
        <v>58</v>
      </c>
      <c r="G195" s="108">
        <f>G196</f>
        <v>1096.5</v>
      </c>
      <c r="H195" s="108">
        <f t="shared" ref="H195:I198" si="17">H196</f>
        <v>0</v>
      </c>
      <c r="I195" s="108">
        <f t="shared" si="17"/>
        <v>0</v>
      </c>
    </row>
    <row r="196" spans="1:9" s="30" customFormat="1" ht="26.25" x14ac:dyDescent="0.25">
      <c r="A196" s="113" t="s">
        <v>639</v>
      </c>
      <c r="B196" s="107" t="s">
        <v>484</v>
      </c>
      <c r="C196" s="107" t="s">
        <v>55</v>
      </c>
      <c r="D196" s="107" t="s">
        <v>129</v>
      </c>
      <c r="E196" s="107" t="s">
        <v>640</v>
      </c>
      <c r="F196" s="107" t="s">
        <v>58</v>
      </c>
      <c r="G196" s="108">
        <f>G197+G202</f>
        <v>1096.5</v>
      </c>
      <c r="H196" s="108">
        <f t="shared" si="17"/>
        <v>0</v>
      </c>
      <c r="I196" s="108">
        <f t="shared" si="17"/>
        <v>0</v>
      </c>
    </row>
    <row r="197" spans="1:9" s="30" customFormat="1" ht="15" x14ac:dyDescent="0.25">
      <c r="A197" s="113" t="s">
        <v>134</v>
      </c>
      <c r="B197" s="107" t="s">
        <v>484</v>
      </c>
      <c r="C197" s="107" t="s">
        <v>55</v>
      </c>
      <c r="D197" s="107" t="s">
        <v>129</v>
      </c>
      <c r="E197" s="107" t="s">
        <v>641</v>
      </c>
      <c r="F197" s="107" t="s">
        <v>58</v>
      </c>
      <c r="G197" s="108">
        <f>G198+G200+G205</f>
        <v>1096.5</v>
      </c>
      <c r="H197" s="108">
        <f t="shared" si="17"/>
        <v>0</v>
      </c>
      <c r="I197" s="108">
        <f t="shared" si="17"/>
        <v>0</v>
      </c>
    </row>
    <row r="198" spans="1:9" s="30" customFormat="1" ht="26.25" hidden="1" x14ac:dyDescent="0.25">
      <c r="A198" s="113" t="s">
        <v>77</v>
      </c>
      <c r="B198" s="107" t="s">
        <v>484</v>
      </c>
      <c r="C198" s="107" t="s">
        <v>55</v>
      </c>
      <c r="D198" s="107" t="s">
        <v>129</v>
      </c>
      <c r="E198" s="107" t="s">
        <v>641</v>
      </c>
      <c r="F198" s="107" t="s">
        <v>78</v>
      </c>
      <c r="G198" s="108">
        <f>G199</f>
        <v>0</v>
      </c>
      <c r="H198" s="108">
        <f t="shared" si="17"/>
        <v>0</v>
      </c>
      <c r="I198" s="108">
        <f t="shared" si="17"/>
        <v>0</v>
      </c>
    </row>
    <row r="199" spans="1:9" s="30" customFormat="1" ht="26.25" hidden="1" x14ac:dyDescent="0.25">
      <c r="A199" s="113" t="s">
        <v>79</v>
      </c>
      <c r="B199" s="107" t="s">
        <v>484</v>
      </c>
      <c r="C199" s="107" t="s">
        <v>55</v>
      </c>
      <c r="D199" s="107" t="s">
        <v>129</v>
      </c>
      <c r="E199" s="107" t="s">
        <v>641</v>
      </c>
      <c r="F199" s="107" t="s">
        <v>80</v>
      </c>
      <c r="G199" s="108"/>
      <c r="H199" s="132">
        <v>0</v>
      </c>
      <c r="I199" s="132">
        <v>0</v>
      </c>
    </row>
    <row r="200" spans="1:9" s="30" customFormat="1" ht="17.25" customHeight="1" x14ac:dyDescent="0.25">
      <c r="A200" s="113" t="s">
        <v>81</v>
      </c>
      <c r="B200" s="107" t="s">
        <v>484</v>
      </c>
      <c r="C200" s="107" t="s">
        <v>55</v>
      </c>
      <c r="D200" s="107" t="s">
        <v>129</v>
      </c>
      <c r="E200" s="107" t="s">
        <v>641</v>
      </c>
      <c r="F200" s="107" t="s">
        <v>82</v>
      </c>
      <c r="G200" s="108">
        <f>G201</f>
        <v>0.5</v>
      </c>
      <c r="H200" s="132">
        <v>0</v>
      </c>
      <c r="I200" s="132">
        <v>0</v>
      </c>
    </row>
    <row r="201" spans="1:9" s="30" customFormat="1" ht="17.25" customHeight="1" x14ac:dyDescent="0.25">
      <c r="A201" s="113" t="s">
        <v>83</v>
      </c>
      <c r="B201" s="107" t="s">
        <v>484</v>
      </c>
      <c r="C201" s="107" t="s">
        <v>55</v>
      </c>
      <c r="D201" s="107" t="s">
        <v>129</v>
      </c>
      <c r="E201" s="107" t="s">
        <v>641</v>
      </c>
      <c r="F201" s="107" t="s">
        <v>84</v>
      </c>
      <c r="G201" s="108">
        <f>2-1.5</f>
        <v>0.5</v>
      </c>
      <c r="H201" s="132">
        <v>0</v>
      </c>
      <c r="I201" s="132">
        <v>0</v>
      </c>
    </row>
    <row r="202" spans="1:9" s="30" customFormat="1" ht="41.25" hidden="1" customHeight="1" x14ac:dyDescent="0.25">
      <c r="A202" s="113" t="s">
        <v>642</v>
      </c>
      <c r="B202" s="107" t="s">
        <v>484</v>
      </c>
      <c r="C202" s="107" t="s">
        <v>55</v>
      </c>
      <c r="D202" s="107" t="s">
        <v>129</v>
      </c>
      <c r="E202" s="107" t="s">
        <v>643</v>
      </c>
      <c r="F202" s="107" t="s">
        <v>58</v>
      </c>
      <c r="G202" s="108">
        <f>G203</f>
        <v>0</v>
      </c>
      <c r="H202" s="132">
        <v>0</v>
      </c>
      <c r="I202" s="132">
        <v>0</v>
      </c>
    </row>
    <row r="203" spans="1:9" s="30" customFormat="1" ht="30" hidden="1" customHeight="1" x14ac:dyDescent="0.25">
      <c r="A203" s="113" t="s">
        <v>77</v>
      </c>
      <c r="B203" s="107" t="s">
        <v>484</v>
      </c>
      <c r="C203" s="107" t="s">
        <v>55</v>
      </c>
      <c r="D203" s="107" t="s">
        <v>129</v>
      </c>
      <c r="E203" s="107" t="s">
        <v>643</v>
      </c>
      <c r="F203" s="107" t="s">
        <v>78</v>
      </c>
      <c r="G203" s="108">
        <f>G204</f>
        <v>0</v>
      </c>
      <c r="H203" s="132">
        <v>0</v>
      </c>
      <c r="I203" s="132">
        <v>0</v>
      </c>
    </row>
    <row r="204" spans="1:9" s="30" customFormat="1" ht="31.5" hidden="1" customHeight="1" x14ac:dyDescent="0.25">
      <c r="A204" s="113" t="s">
        <v>79</v>
      </c>
      <c r="B204" s="107" t="s">
        <v>484</v>
      </c>
      <c r="C204" s="107" t="s">
        <v>55</v>
      </c>
      <c r="D204" s="107" t="s">
        <v>129</v>
      </c>
      <c r="E204" s="107" t="s">
        <v>643</v>
      </c>
      <c r="F204" s="107" t="s">
        <v>80</v>
      </c>
      <c r="G204" s="108"/>
      <c r="H204" s="132">
        <v>0</v>
      </c>
      <c r="I204" s="132">
        <v>0</v>
      </c>
    </row>
    <row r="205" spans="1:9" s="30" customFormat="1" ht="31.5" customHeight="1" x14ac:dyDescent="0.25">
      <c r="A205" s="113" t="s">
        <v>77</v>
      </c>
      <c r="B205" s="107" t="s">
        <v>484</v>
      </c>
      <c r="C205" s="107" t="s">
        <v>55</v>
      </c>
      <c r="D205" s="107" t="s">
        <v>129</v>
      </c>
      <c r="E205" s="107" t="s">
        <v>641</v>
      </c>
      <c r="F205" s="107" t="s">
        <v>78</v>
      </c>
      <c r="G205" s="108">
        <f>G206</f>
        <v>1096</v>
      </c>
      <c r="H205" s="132">
        <v>0</v>
      </c>
      <c r="I205" s="132">
        <v>0</v>
      </c>
    </row>
    <row r="206" spans="1:9" s="30" customFormat="1" ht="31.5" customHeight="1" x14ac:dyDescent="0.25">
      <c r="A206" s="113" t="s">
        <v>79</v>
      </c>
      <c r="B206" s="107" t="s">
        <v>484</v>
      </c>
      <c r="C206" s="107" t="s">
        <v>55</v>
      </c>
      <c r="D206" s="107" t="s">
        <v>129</v>
      </c>
      <c r="E206" s="107" t="s">
        <v>641</v>
      </c>
      <c r="F206" s="107" t="s">
        <v>80</v>
      </c>
      <c r="G206" s="108">
        <v>1096</v>
      </c>
      <c r="H206" s="132">
        <v>0</v>
      </c>
      <c r="I206" s="132">
        <v>0</v>
      </c>
    </row>
    <row r="207" spans="1:9" s="30" customFormat="1" ht="54.75" customHeight="1" x14ac:dyDescent="0.25">
      <c r="A207" s="113" t="s">
        <v>157</v>
      </c>
      <c r="B207" s="107" t="s">
        <v>484</v>
      </c>
      <c r="C207" s="107" t="s">
        <v>55</v>
      </c>
      <c r="D207" s="107" t="s">
        <v>129</v>
      </c>
      <c r="E207" s="107" t="s">
        <v>158</v>
      </c>
      <c r="F207" s="107" t="s">
        <v>58</v>
      </c>
      <c r="G207" s="108">
        <f>G208</f>
        <v>87.6</v>
      </c>
      <c r="H207" s="108">
        <f t="shared" ref="H207:I211" si="18">H208</f>
        <v>0</v>
      </c>
      <c r="I207" s="108">
        <f t="shared" si="18"/>
        <v>0</v>
      </c>
    </row>
    <row r="208" spans="1:9" s="30" customFormat="1" ht="45" customHeight="1" x14ac:dyDescent="0.25">
      <c r="A208" s="113" t="s">
        <v>159</v>
      </c>
      <c r="B208" s="107" t="s">
        <v>484</v>
      </c>
      <c r="C208" s="107" t="s">
        <v>55</v>
      </c>
      <c r="D208" s="107" t="s">
        <v>129</v>
      </c>
      <c r="E208" s="107" t="s">
        <v>160</v>
      </c>
      <c r="F208" s="107" t="s">
        <v>58</v>
      </c>
      <c r="G208" s="108">
        <f>G209</f>
        <v>87.6</v>
      </c>
      <c r="H208" s="108">
        <f t="shared" si="18"/>
        <v>0</v>
      </c>
      <c r="I208" s="108">
        <f t="shared" si="18"/>
        <v>0</v>
      </c>
    </row>
    <row r="209" spans="1:9" s="30" customFormat="1" ht="45" customHeight="1" x14ac:dyDescent="0.25">
      <c r="A209" s="113" t="s">
        <v>161</v>
      </c>
      <c r="B209" s="107" t="s">
        <v>484</v>
      </c>
      <c r="C209" s="107" t="s">
        <v>55</v>
      </c>
      <c r="D209" s="107" t="s">
        <v>129</v>
      </c>
      <c r="E209" s="107" t="s">
        <v>162</v>
      </c>
      <c r="F209" s="107" t="s">
        <v>58</v>
      </c>
      <c r="G209" s="108">
        <f>G210</f>
        <v>87.6</v>
      </c>
      <c r="H209" s="108">
        <f t="shared" si="18"/>
        <v>0</v>
      </c>
      <c r="I209" s="108">
        <f t="shared" si="18"/>
        <v>0</v>
      </c>
    </row>
    <row r="210" spans="1:9" s="30" customFormat="1" ht="20.25" customHeight="1" x14ac:dyDescent="0.25">
      <c r="A210" s="113" t="s">
        <v>134</v>
      </c>
      <c r="B210" s="107" t="s">
        <v>484</v>
      </c>
      <c r="C210" s="107" t="s">
        <v>55</v>
      </c>
      <c r="D210" s="107" t="s">
        <v>129</v>
      </c>
      <c r="E210" s="107" t="s">
        <v>163</v>
      </c>
      <c r="F210" s="107" t="s">
        <v>58</v>
      </c>
      <c r="G210" s="108">
        <f>G211</f>
        <v>87.6</v>
      </c>
      <c r="H210" s="108">
        <f t="shared" si="18"/>
        <v>0</v>
      </c>
      <c r="I210" s="108">
        <f t="shared" si="18"/>
        <v>0</v>
      </c>
    </row>
    <row r="211" spans="1:9" s="30" customFormat="1" ht="31.5" customHeight="1" x14ac:dyDescent="0.25">
      <c r="A211" s="113" t="s">
        <v>77</v>
      </c>
      <c r="B211" s="107" t="s">
        <v>484</v>
      </c>
      <c r="C211" s="107" t="s">
        <v>55</v>
      </c>
      <c r="D211" s="107" t="s">
        <v>129</v>
      </c>
      <c r="E211" s="107" t="s">
        <v>163</v>
      </c>
      <c r="F211" s="107" t="s">
        <v>78</v>
      </c>
      <c r="G211" s="108">
        <f>G212</f>
        <v>87.6</v>
      </c>
      <c r="H211" s="108">
        <f t="shared" si="18"/>
        <v>0</v>
      </c>
      <c r="I211" s="108">
        <f t="shared" si="18"/>
        <v>0</v>
      </c>
    </row>
    <row r="212" spans="1:9" s="30" customFormat="1" ht="26.25" x14ac:dyDescent="0.25">
      <c r="A212" s="113" t="s">
        <v>79</v>
      </c>
      <c r="B212" s="107" t="s">
        <v>484</v>
      </c>
      <c r="C212" s="107" t="s">
        <v>55</v>
      </c>
      <c r="D212" s="107" t="s">
        <v>129</v>
      </c>
      <c r="E212" s="107" t="s">
        <v>163</v>
      </c>
      <c r="F212" s="107" t="s">
        <v>80</v>
      </c>
      <c r="G212" s="108">
        <v>87.6</v>
      </c>
      <c r="H212" s="108">
        <v>0</v>
      </c>
      <c r="I212" s="108">
        <v>0</v>
      </c>
    </row>
    <row r="213" spans="1:9" s="30" customFormat="1" ht="51.75" x14ac:dyDescent="0.25">
      <c r="A213" s="113" t="s">
        <v>749</v>
      </c>
      <c r="B213" s="107" t="s">
        <v>484</v>
      </c>
      <c r="C213" s="107" t="s">
        <v>55</v>
      </c>
      <c r="D213" s="107" t="s">
        <v>129</v>
      </c>
      <c r="E213" s="107" t="s">
        <v>746</v>
      </c>
      <c r="F213" s="107" t="s">
        <v>58</v>
      </c>
      <c r="G213" s="108">
        <f t="shared" ref="G213:I215" si="19">G214</f>
        <v>0</v>
      </c>
      <c r="H213" s="108">
        <f t="shared" si="19"/>
        <v>87.6</v>
      </c>
      <c r="I213" s="108">
        <f t="shared" si="19"/>
        <v>87.6</v>
      </c>
    </row>
    <row r="214" spans="1:9" s="30" customFormat="1" ht="15" x14ac:dyDescent="0.25">
      <c r="A214" s="113" t="s">
        <v>134</v>
      </c>
      <c r="B214" s="107" t="s">
        <v>484</v>
      </c>
      <c r="C214" s="107" t="s">
        <v>55</v>
      </c>
      <c r="D214" s="107" t="s">
        <v>129</v>
      </c>
      <c r="E214" s="107" t="s">
        <v>747</v>
      </c>
      <c r="F214" s="107" t="s">
        <v>58</v>
      </c>
      <c r="G214" s="108">
        <f t="shared" si="19"/>
        <v>0</v>
      </c>
      <c r="H214" s="108">
        <f t="shared" si="19"/>
        <v>87.6</v>
      </c>
      <c r="I214" s="108">
        <f t="shared" si="19"/>
        <v>87.6</v>
      </c>
    </row>
    <row r="215" spans="1:9" s="30" customFormat="1" ht="26.25" x14ac:dyDescent="0.25">
      <c r="A215" s="113" t="s">
        <v>77</v>
      </c>
      <c r="B215" s="107" t="s">
        <v>484</v>
      </c>
      <c r="C215" s="107" t="s">
        <v>55</v>
      </c>
      <c r="D215" s="107" t="s">
        <v>129</v>
      </c>
      <c r="E215" s="107" t="s">
        <v>747</v>
      </c>
      <c r="F215" s="107" t="s">
        <v>78</v>
      </c>
      <c r="G215" s="108">
        <f t="shared" si="19"/>
        <v>0</v>
      </c>
      <c r="H215" s="108">
        <f t="shared" si="19"/>
        <v>87.6</v>
      </c>
      <c r="I215" s="108">
        <f t="shared" si="19"/>
        <v>87.6</v>
      </c>
    </row>
    <row r="216" spans="1:9" s="30" customFormat="1" ht="26.25" x14ac:dyDescent="0.25">
      <c r="A216" s="113" t="s">
        <v>79</v>
      </c>
      <c r="B216" s="107" t="s">
        <v>484</v>
      </c>
      <c r="C216" s="107" t="s">
        <v>55</v>
      </c>
      <c r="D216" s="107" t="s">
        <v>129</v>
      </c>
      <c r="E216" s="107" t="s">
        <v>747</v>
      </c>
      <c r="F216" s="107" t="s">
        <v>80</v>
      </c>
      <c r="G216" s="108">
        <v>0</v>
      </c>
      <c r="H216" s="108">
        <v>87.6</v>
      </c>
      <c r="I216" s="108">
        <v>87.6</v>
      </c>
    </row>
    <row r="217" spans="1:9" s="30" customFormat="1" ht="26.25" x14ac:dyDescent="0.25">
      <c r="A217" s="113" t="s">
        <v>750</v>
      </c>
      <c r="B217" s="107" t="s">
        <v>484</v>
      </c>
      <c r="C217" s="107" t="s">
        <v>55</v>
      </c>
      <c r="D217" s="107" t="s">
        <v>129</v>
      </c>
      <c r="E217" s="107" t="s">
        <v>164</v>
      </c>
      <c r="F217" s="107" t="s">
        <v>58</v>
      </c>
      <c r="G217" s="108">
        <f>G218+G229+G225</f>
        <v>877.80000000000007</v>
      </c>
      <c r="H217" s="108">
        <f t="shared" ref="H217:I217" si="20">H218+H229+H225</f>
        <v>1098.9000000000001</v>
      </c>
      <c r="I217" s="108">
        <f t="shared" si="20"/>
        <v>0</v>
      </c>
    </row>
    <row r="218" spans="1:9" s="30" customFormat="1" ht="39" hidden="1" x14ac:dyDescent="0.25">
      <c r="A218" s="113" t="s">
        <v>165</v>
      </c>
      <c r="B218" s="107" t="s">
        <v>484</v>
      </c>
      <c r="C218" s="107" t="s">
        <v>55</v>
      </c>
      <c r="D218" s="107" t="s">
        <v>129</v>
      </c>
      <c r="E218" s="107" t="s">
        <v>166</v>
      </c>
      <c r="F218" s="107" t="s">
        <v>58</v>
      </c>
      <c r="G218" s="108">
        <f>G219</f>
        <v>0</v>
      </c>
      <c r="H218" s="108">
        <f t="shared" ref="H218:I220" si="21">H219</f>
        <v>0</v>
      </c>
      <c r="I218" s="108">
        <f t="shared" si="21"/>
        <v>0</v>
      </c>
    </row>
    <row r="219" spans="1:9" s="30" customFormat="1" ht="15" hidden="1" x14ac:dyDescent="0.25">
      <c r="A219" s="113" t="s">
        <v>134</v>
      </c>
      <c r="B219" s="107" t="s">
        <v>484</v>
      </c>
      <c r="C219" s="107" t="s">
        <v>55</v>
      </c>
      <c r="D219" s="107" t="s">
        <v>129</v>
      </c>
      <c r="E219" s="107" t="s">
        <v>167</v>
      </c>
      <c r="F219" s="107" t="s">
        <v>58</v>
      </c>
      <c r="G219" s="108">
        <f>G220</f>
        <v>0</v>
      </c>
      <c r="H219" s="108">
        <f t="shared" si="21"/>
        <v>0</v>
      </c>
      <c r="I219" s="108">
        <f t="shared" si="21"/>
        <v>0</v>
      </c>
    </row>
    <row r="220" spans="1:9" s="30" customFormat="1" ht="26.25" hidden="1" x14ac:dyDescent="0.25">
      <c r="A220" s="113" t="s">
        <v>77</v>
      </c>
      <c r="B220" s="107" t="s">
        <v>484</v>
      </c>
      <c r="C220" s="107" t="s">
        <v>55</v>
      </c>
      <c r="D220" s="107" t="s">
        <v>129</v>
      </c>
      <c r="E220" s="107" t="s">
        <v>167</v>
      </c>
      <c r="F220" s="107" t="s">
        <v>78</v>
      </c>
      <c r="G220" s="108">
        <f>G221</f>
        <v>0</v>
      </c>
      <c r="H220" s="108">
        <f t="shared" si="21"/>
        <v>0</v>
      </c>
      <c r="I220" s="108">
        <f t="shared" si="21"/>
        <v>0</v>
      </c>
    </row>
    <row r="221" spans="1:9" s="30" customFormat="1" ht="26.25" hidden="1" x14ac:dyDescent="0.25">
      <c r="A221" s="113" t="s">
        <v>79</v>
      </c>
      <c r="B221" s="107" t="s">
        <v>484</v>
      </c>
      <c r="C221" s="107" t="s">
        <v>55</v>
      </c>
      <c r="D221" s="107" t="s">
        <v>129</v>
      </c>
      <c r="E221" s="107" t="s">
        <v>167</v>
      </c>
      <c r="F221" s="107" t="s">
        <v>80</v>
      </c>
      <c r="G221" s="108">
        <v>0</v>
      </c>
      <c r="H221" s="108">
        <v>0</v>
      </c>
      <c r="I221" s="108">
        <v>0</v>
      </c>
    </row>
    <row r="222" spans="1:9" s="30" customFormat="1" ht="15" hidden="1" x14ac:dyDescent="0.25">
      <c r="A222" s="113" t="s">
        <v>120</v>
      </c>
      <c r="B222" s="107" t="s">
        <v>484</v>
      </c>
      <c r="C222" s="107" t="s">
        <v>55</v>
      </c>
      <c r="D222" s="107" t="s">
        <v>129</v>
      </c>
      <c r="E222" s="107" t="s">
        <v>168</v>
      </c>
      <c r="F222" s="107" t="s">
        <v>58</v>
      </c>
      <c r="G222" s="108">
        <f t="shared" ref="G222:I223" si="22">G223</f>
        <v>0</v>
      </c>
      <c r="H222" s="108">
        <f t="shared" si="22"/>
        <v>0</v>
      </c>
      <c r="I222" s="108">
        <f t="shared" si="22"/>
        <v>0</v>
      </c>
    </row>
    <row r="223" spans="1:9" s="30" customFormat="1" ht="15" hidden="1" x14ac:dyDescent="0.25">
      <c r="A223" s="113" t="s">
        <v>169</v>
      </c>
      <c r="B223" s="107" t="s">
        <v>484</v>
      </c>
      <c r="C223" s="107" t="s">
        <v>55</v>
      </c>
      <c r="D223" s="107" t="s">
        <v>129</v>
      </c>
      <c r="E223" s="107" t="s">
        <v>170</v>
      </c>
      <c r="F223" s="107" t="s">
        <v>58</v>
      </c>
      <c r="G223" s="108">
        <f t="shared" si="22"/>
        <v>0</v>
      </c>
      <c r="H223" s="108">
        <f t="shared" si="22"/>
        <v>0</v>
      </c>
      <c r="I223" s="108">
        <f t="shared" si="22"/>
        <v>0</v>
      </c>
    </row>
    <row r="224" spans="1:9" s="30" customFormat="1" ht="15" hidden="1" x14ac:dyDescent="0.25">
      <c r="A224" s="113" t="s">
        <v>171</v>
      </c>
      <c r="B224" s="107" t="s">
        <v>484</v>
      </c>
      <c r="C224" s="107" t="s">
        <v>55</v>
      </c>
      <c r="D224" s="107" t="s">
        <v>129</v>
      </c>
      <c r="E224" s="107" t="s">
        <v>170</v>
      </c>
      <c r="F224" s="107" t="s">
        <v>172</v>
      </c>
      <c r="G224" s="108">
        <v>0</v>
      </c>
      <c r="H224" s="108">
        <v>0</v>
      </c>
      <c r="I224" s="108">
        <v>0</v>
      </c>
    </row>
    <row r="225" spans="1:9" s="30" customFormat="1" ht="39" x14ac:dyDescent="0.25">
      <c r="A225" s="113" t="s">
        <v>165</v>
      </c>
      <c r="B225" s="107" t="s">
        <v>484</v>
      </c>
      <c r="C225" s="107" t="s">
        <v>55</v>
      </c>
      <c r="D225" s="107" t="s">
        <v>129</v>
      </c>
      <c r="E225" s="107" t="s">
        <v>166</v>
      </c>
      <c r="F225" s="107" t="s">
        <v>58</v>
      </c>
      <c r="G225" s="108">
        <f>G226</f>
        <v>360</v>
      </c>
      <c r="H225" s="108">
        <f t="shared" ref="H225:I227" si="23">H226</f>
        <v>0</v>
      </c>
      <c r="I225" s="108">
        <f t="shared" si="23"/>
        <v>0</v>
      </c>
    </row>
    <row r="226" spans="1:9" s="30" customFormat="1" ht="15" x14ac:dyDescent="0.25">
      <c r="A226" s="113" t="s">
        <v>134</v>
      </c>
      <c r="B226" s="107" t="s">
        <v>484</v>
      </c>
      <c r="C226" s="107" t="s">
        <v>55</v>
      </c>
      <c r="D226" s="107" t="s">
        <v>129</v>
      </c>
      <c r="E226" s="107" t="s">
        <v>167</v>
      </c>
      <c r="F226" s="107" t="s">
        <v>58</v>
      </c>
      <c r="G226" s="108">
        <f>G227</f>
        <v>360</v>
      </c>
      <c r="H226" s="108">
        <f t="shared" si="23"/>
        <v>0</v>
      </c>
      <c r="I226" s="108">
        <f t="shared" si="23"/>
        <v>0</v>
      </c>
    </row>
    <row r="227" spans="1:9" s="30" customFormat="1" ht="26.25" x14ac:dyDescent="0.25">
      <c r="A227" s="113" t="s">
        <v>77</v>
      </c>
      <c r="B227" s="107" t="s">
        <v>484</v>
      </c>
      <c r="C227" s="107" t="s">
        <v>55</v>
      </c>
      <c r="D227" s="107" t="s">
        <v>129</v>
      </c>
      <c r="E227" s="107" t="s">
        <v>167</v>
      </c>
      <c r="F227" s="107" t="s">
        <v>78</v>
      </c>
      <c r="G227" s="108">
        <f>G228</f>
        <v>360</v>
      </c>
      <c r="H227" s="108">
        <f t="shared" si="23"/>
        <v>0</v>
      </c>
      <c r="I227" s="108">
        <f t="shared" si="23"/>
        <v>0</v>
      </c>
    </row>
    <row r="228" spans="1:9" s="30" customFormat="1" ht="26.25" x14ac:dyDescent="0.25">
      <c r="A228" s="113" t="s">
        <v>79</v>
      </c>
      <c r="B228" s="107" t="s">
        <v>484</v>
      </c>
      <c r="C228" s="107" t="s">
        <v>55</v>
      </c>
      <c r="D228" s="107" t="s">
        <v>129</v>
      </c>
      <c r="E228" s="107" t="s">
        <v>167</v>
      </c>
      <c r="F228" s="107" t="s">
        <v>80</v>
      </c>
      <c r="G228" s="108">
        <v>360</v>
      </c>
      <c r="H228" s="108">
        <v>0</v>
      </c>
      <c r="I228" s="108">
        <v>0</v>
      </c>
    </row>
    <row r="229" spans="1:9" s="30" customFormat="1" ht="15" x14ac:dyDescent="0.25">
      <c r="A229" s="113" t="s">
        <v>173</v>
      </c>
      <c r="B229" s="107" t="s">
        <v>484</v>
      </c>
      <c r="C229" s="107" t="s">
        <v>55</v>
      </c>
      <c r="D229" s="107" t="s">
        <v>129</v>
      </c>
      <c r="E229" s="107" t="s">
        <v>174</v>
      </c>
      <c r="F229" s="107" t="s">
        <v>58</v>
      </c>
      <c r="G229" s="108">
        <f>G230</f>
        <v>517.80000000000007</v>
      </c>
      <c r="H229" s="108">
        <f t="shared" ref="H229:I231" si="24">H230</f>
        <v>1098.9000000000001</v>
      </c>
      <c r="I229" s="108">
        <f t="shared" si="24"/>
        <v>0</v>
      </c>
    </row>
    <row r="230" spans="1:9" s="30" customFormat="1" ht="15" x14ac:dyDescent="0.25">
      <c r="A230" s="113" t="s">
        <v>134</v>
      </c>
      <c r="B230" s="107" t="s">
        <v>484</v>
      </c>
      <c r="C230" s="107" t="s">
        <v>55</v>
      </c>
      <c r="D230" s="107" t="s">
        <v>129</v>
      </c>
      <c r="E230" s="107" t="s">
        <v>175</v>
      </c>
      <c r="F230" s="107" t="s">
        <v>58</v>
      </c>
      <c r="G230" s="108">
        <f>G231+G237</f>
        <v>517.80000000000007</v>
      </c>
      <c r="H230" s="108">
        <f t="shared" si="24"/>
        <v>1098.9000000000001</v>
      </c>
      <c r="I230" s="108">
        <f t="shared" si="24"/>
        <v>0</v>
      </c>
    </row>
    <row r="231" spans="1:9" s="30" customFormat="1" ht="29.25" customHeight="1" x14ac:dyDescent="0.25">
      <c r="A231" s="113" t="s">
        <v>77</v>
      </c>
      <c r="B231" s="107" t="s">
        <v>484</v>
      </c>
      <c r="C231" s="107" t="s">
        <v>55</v>
      </c>
      <c r="D231" s="107" t="s">
        <v>129</v>
      </c>
      <c r="E231" s="107" t="s">
        <v>175</v>
      </c>
      <c r="F231" s="107" t="s">
        <v>78</v>
      </c>
      <c r="G231" s="108">
        <f>G232</f>
        <v>430.00000000000011</v>
      </c>
      <c r="H231" s="108">
        <f t="shared" si="24"/>
        <v>1098.9000000000001</v>
      </c>
      <c r="I231" s="108">
        <f t="shared" si="24"/>
        <v>0</v>
      </c>
    </row>
    <row r="232" spans="1:9" s="30" customFormat="1" ht="30" customHeight="1" x14ac:dyDescent="0.25">
      <c r="A232" s="113" t="s">
        <v>79</v>
      </c>
      <c r="B232" s="107" t="s">
        <v>484</v>
      </c>
      <c r="C232" s="107" t="s">
        <v>55</v>
      </c>
      <c r="D232" s="107" t="s">
        <v>129</v>
      </c>
      <c r="E232" s="107" t="s">
        <v>175</v>
      </c>
      <c r="F232" s="107" t="s">
        <v>80</v>
      </c>
      <c r="G232" s="108">
        <f>845.9+253-500-55.9-100-13</f>
        <v>430.00000000000011</v>
      </c>
      <c r="H232" s="108">
        <v>1098.9000000000001</v>
      </c>
      <c r="I232" s="108">
        <v>0</v>
      </c>
    </row>
    <row r="233" spans="1:9" s="30" customFormat="1" ht="51.75" hidden="1" x14ac:dyDescent="0.25">
      <c r="A233" s="113" t="s">
        <v>176</v>
      </c>
      <c r="B233" s="107" t="s">
        <v>484</v>
      </c>
      <c r="C233" s="107" t="s">
        <v>55</v>
      </c>
      <c r="D233" s="107" t="s">
        <v>129</v>
      </c>
      <c r="E233" s="107" t="s">
        <v>177</v>
      </c>
      <c r="F233" s="107" t="s">
        <v>58</v>
      </c>
      <c r="G233" s="108">
        <f>G234</f>
        <v>0</v>
      </c>
      <c r="H233" s="108">
        <f t="shared" ref="H233:I235" si="25">H234</f>
        <v>0</v>
      </c>
      <c r="I233" s="108">
        <f t="shared" si="25"/>
        <v>0</v>
      </c>
    </row>
    <row r="234" spans="1:9" s="30" customFormat="1" ht="15" hidden="1" x14ac:dyDescent="0.25">
      <c r="A234" s="113" t="s">
        <v>134</v>
      </c>
      <c r="B234" s="107" t="s">
        <v>484</v>
      </c>
      <c r="C234" s="107" t="s">
        <v>55</v>
      </c>
      <c r="D234" s="107" t="s">
        <v>129</v>
      </c>
      <c r="E234" s="107" t="s">
        <v>308</v>
      </c>
      <c r="F234" s="107" t="s">
        <v>58</v>
      </c>
      <c r="G234" s="108">
        <f>G235</f>
        <v>0</v>
      </c>
      <c r="H234" s="108">
        <f t="shared" si="25"/>
        <v>0</v>
      </c>
      <c r="I234" s="108">
        <f t="shared" si="25"/>
        <v>0</v>
      </c>
    </row>
    <row r="235" spans="1:9" s="30" customFormat="1" ht="26.25" hidden="1" x14ac:dyDescent="0.25">
      <c r="A235" s="113" t="s">
        <v>77</v>
      </c>
      <c r="B235" s="107" t="s">
        <v>484</v>
      </c>
      <c r="C235" s="107" t="s">
        <v>55</v>
      </c>
      <c r="D235" s="107" t="s">
        <v>129</v>
      </c>
      <c r="E235" s="107" t="s">
        <v>308</v>
      </c>
      <c r="F235" s="107" t="s">
        <v>180</v>
      </c>
      <c r="G235" s="108">
        <f>G236</f>
        <v>0</v>
      </c>
      <c r="H235" s="108">
        <f t="shared" si="25"/>
        <v>0</v>
      </c>
      <c r="I235" s="108">
        <f t="shared" si="25"/>
        <v>0</v>
      </c>
    </row>
    <row r="236" spans="1:9" s="30" customFormat="1" ht="26.25" hidden="1" x14ac:dyDescent="0.25">
      <c r="A236" s="113" t="s">
        <v>79</v>
      </c>
      <c r="B236" s="107" t="s">
        <v>484</v>
      </c>
      <c r="C236" s="107" t="s">
        <v>55</v>
      </c>
      <c r="D236" s="107" t="s">
        <v>129</v>
      </c>
      <c r="E236" s="107" t="s">
        <v>308</v>
      </c>
      <c r="F236" s="107" t="s">
        <v>182</v>
      </c>
      <c r="G236" s="108">
        <v>0</v>
      </c>
      <c r="H236" s="108">
        <v>0</v>
      </c>
      <c r="I236" s="108">
        <v>0</v>
      </c>
    </row>
    <row r="237" spans="1:9" s="30" customFormat="1" ht="15" x14ac:dyDescent="0.25">
      <c r="A237" s="113" t="s">
        <v>81</v>
      </c>
      <c r="B237" s="107" t="s">
        <v>484</v>
      </c>
      <c r="C237" s="107" t="s">
        <v>55</v>
      </c>
      <c r="D237" s="107" t="s">
        <v>129</v>
      </c>
      <c r="E237" s="107" t="s">
        <v>175</v>
      </c>
      <c r="F237" s="107" t="s">
        <v>82</v>
      </c>
      <c r="G237" s="108">
        <f>G238</f>
        <v>87.8</v>
      </c>
      <c r="H237" s="108">
        <v>0</v>
      </c>
      <c r="I237" s="108">
        <v>0</v>
      </c>
    </row>
    <row r="238" spans="1:9" s="30" customFormat="1" ht="15" x14ac:dyDescent="0.25">
      <c r="A238" s="113" t="s">
        <v>83</v>
      </c>
      <c r="B238" s="107" t="s">
        <v>484</v>
      </c>
      <c r="C238" s="107" t="s">
        <v>55</v>
      </c>
      <c r="D238" s="107" t="s">
        <v>129</v>
      </c>
      <c r="E238" s="107" t="s">
        <v>175</v>
      </c>
      <c r="F238" s="107" t="s">
        <v>84</v>
      </c>
      <c r="G238" s="108">
        <f>83.6+4.2</f>
        <v>87.8</v>
      </c>
      <c r="H238" s="108">
        <v>0</v>
      </c>
      <c r="I238" s="108">
        <v>0</v>
      </c>
    </row>
    <row r="239" spans="1:9" s="30" customFormat="1" ht="30.75" customHeight="1" x14ac:dyDescent="0.25">
      <c r="A239" s="113" t="s">
        <v>186</v>
      </c>
      <c r="B239" s="107" t="s">
        <v>484</v>
      </c>
      <c r="C239" s="107" t="s">
        <v>55</v>
      </c>
      <c r="D239" s="107" t="s">
        <v>129</v>
      </c>
      <c r="E239" s="107" t="s">
        <v>187</v>
      </c>
      <c r="F239" s="107" t="s">
        <v>58</v>
      </c>
      <c r="G239" s="108">
        <f>G240+G243+G246+G252+G249</f>
        <v>5434.8</v>
      </c>
      <c r="H239" s="108">
        <f>H240+H243+H246+H252</f>
        <v>4564.8</v>
      </c>
      <c r="I239" s="108">
        <f t="shared" ref="I239" si="26">I240+I243+I246+I252</f>
        <v>3373</v>
      </c>
    </row>
    <row r="240" spans="1:9" s="30" customFormat="1" ht="54" customHeight="1" x14ac:dyDescent="0.25">
      <c r="A240" s="113" t="s">
        <v>188</v>
      </c>
      <c r="B240" s="107" t="s">
        <v>484</v>
      </c>
      <c r="C240" s="107" t="s">
        <v>55</v>
      </c>
      <c r="D240" s="107" t="s">
        <v>129</v>
      </c>
      <c r="E240" s="107" t="s">
        <v>189</v>
      </c>
      <c r="F240" s="107" t="s">
        <v>58</v>
      </c>
      <c r="G240" s="108">
        <f t="shared" ref="G240:I241" si="27">G241</f>
        <v>352.7</v>
      </c>
      <c r="H240" s="108">
        <f t="shared" si="27"/>
        <v>496</v>
      </c>
      <c r="I240" s="108">
        <f t="shared" si="27"/>
        <v>300</v>
      </c>
    </row>
    <row r="241" spans="1:9" s="30" customFormat="1" ht="15" x14ac:dyDescent="0.25">
      <c r="A241" s="113" t="s">
        <v>81</v>
      </c>
      <c r="B241" s="107" t="s">
        <v>484</v>
      </c>
      <c r="C241" s="107" t="s">
        <v>55</v>
      </c>
      <c r="D241" s="107" t="s">
        <v>129</v>
      </c>
      <c r="E241" s="107" t="s">
        <v>189</v>
      </c>
      <c r="F241" s="107" t="s">
        <v>82</v>
      </c>
      <c r="G241" s="108">
        <f t="shared" si="27"/>
        <v>352.7</v>
      </c>
      <c r="H241" s="108">
        <f t="shared" si="27"/>
        <v>496</v>
      </c>
      <c r="I241" s="108">
        <f t="shared" si="27"/>
        <v>300</v>
      </c>
    </row>
    <row r="242" spans="1:9" s="30" customFormat="1" ht="15" x14ac:dyDescent="0.25">
      <c r="A242" s="113" t="s">
        <v>83</v>
      </c>
      <c r="B242" s="107" t="s">
        <v>484</v>
      </c>
      <c r="C242" s="107" t="s">
        <v>55</v>
      </c>
      <c r="D242" s="107" t="s">
        <v>129</v>
      </c>
      <c r="E242" s="107" t="s">
        <v>189</v>
      </c>
      <c r="F242" s="107" t="s">
        <v>84</v>
      </c>
      <c r="G242" s="108">
        <f>357.2-4.5</f>
        <v>352.7</v>
      </c>
      <c r="H242" s="108">
        <v>496</v>
      </c>
      <c r="I242" s="108">
        <v>300</v>
      </c>
    </row>
    <row r="243" spans="1:9" s="30" customFormat="1" ht="29.25" customHeight="1" x14ac:dyDescent="0.25">
      <c r="A243" s="113" t="s">
        <v>190</v>
      </c>
      <c r="B243" s="107" t="s">
        <v>484</v>
      </c>
      <c r="C243" s="107" t="s">
        <v>55</v>
      </c>
      <c r="D243" s="107" t="s">
        <v>129</v>
      </c>
      <c r="E243" s="107" t="s">
        <v>191</v>
      </c>
      <c r="F243" s="107" t="s">
        <v>58</v>
      </c>
      <c r="G243" s="108">
        <f>G244+G255</f>
        <v>5082.1000000000004</v>
      </c>
      <c r="H243" s="108">
        <f>H244+H255</f>
        <v>4068.8</v>
      </c>
      <c r="I243" s="108">
        <f>I244+I255</f>
        <v>3073</v>
      </c>
    </row>
    <row r="244" spans="1:9" s="30" customFormat="1" ht="68.25" customHeight="1" x14ac:dyDescent="0.25">
      <c r="A244" s="113" t="s">
        <v>67</v>
      </c>
      <c r="B244" s="107" t="s">
        <v>484</v>
      </c>
      <c r="C244" s="107" t="s">
        <v>55</v>
      </c>
      <c r="D244" s="107" t="s">
        <v>129</v>
      </c>
      <c r="E244" s="107" t="s">
        <v>191</v>
      </c>
      <c r="F244" s="107" t="s">
        <v>68</v>
      </c>
      <c r="G244" s="108">
        <f>G245</f>
        <v>2556.1999999999998</v>
      </c>
      <c r="H244" s="108">
        <f>H245</f>
        <v>2600</v>
      </c>
      <c r="I244" s="108">
        <f>I245</f>
        <v>2600</v>
      </c>
    </row>
    <row r="245" spans="1:9" s="30" customFormat="1" ht="18" customHeight="1" x14ac:dyDescent="0.25">
      <c r="A245" s="113" t="s">
        <v>192</v>
      </c>
      <c r="B245" s="107" t="s">
        <v>484</v>
      </c>
      <c r="C245" s="107" t="s">
        <v>55</v>
      </c>
      <c r="D245" s="107" t="s">
        <v>129</v>
      </c>
      <c r="E245" s="107" t="s">
        <v>191</v>
      </c>
      <c r="F245" s="107" t="s">
        <v>193</v>
      </c>
      <c r="G245" s="108">
        <f>2111.4+11.6+637.7-10.8-204.5+8.3+2.5</f>
        <v>2556.1999999999998</v>
      </c>
      <c r="H245" s="108">
        <v>2600</v>
      </c>
      <c r="I245" s="108">
        <v>2600</v>
      </c>
    </row>
    <row r="246" spans="1:9" ht="31.5" hidden="1" customHeight="1" x14ac:dyDescent="0.25">
      <c r="A246" s="113" t="s">
        <v>644</v>
      </c>
      <c r="B246" s="107" t="s">
        <v>484</v>
      </c>
      <c r="C246" s="107" t="s">
        <v>55</v>
      </c>
      <c r="D246" s="107" t="s">
        <v>129</v>
      </c>
      <c r="E246" s="107" t="s">
        <v>645</v>
      </c>
      <c r="F246" s="107" t="s">
        <v>58</v>
      </c>
      <c r="G246" s="108">
        <f>G247</f>
        <v>0</v>
      </c>
      <c r="H246" s="108">
        <f t="shared" ref="H246:I247" si="28">H247</f>
        <v>0</v>
      </c>
      <c r="I246" s="108">
        <f t="shared" si="28"/>
        <v>0</v>
      </c>
    </row>
    <row r="247" spans="1:9" ht="70.5" hidden="1" customHeight="1" x14ac:dyDescent="0.25">
      <c r="A247" s="113" t="s">
        <v>67</v>
      </c>
      <c r="B247" s="107" t="s">
        <v>484</v>
      </c>
      <c r="C247" s="107" t="s">
        <v>55</v>
      </c>
      <c r="D247" s="107" t="s">
        <v>129</v>
      </c>
      <c r="E247" s="107" t="s">
        <v>645</v>
      </c>
      <c r="F247" s="107" t="s">
        <v>68</v>
      </c>
      <c r="G247" s="108">
        <f>G248</f>
        <v>0</v>
      </c>
      <c r="H247" s="108">
        <f t="shared" si="28"/>
        <v>0</v>
      </c>
      <c r="I247" s="108">
        <f t="shared" si="28"/>
        <v>0</v>
      </c>
    </row>
    <row r="248" spans="1:9" ht="18" hidden="1" customHeight="1" x14ac:dyDescent="0.25">
      <c r="A248" s="113" t="s">
        <v>192</v>
      </c>
      <c r="B248" s="107" t="s">
        <v>484</v>
      </c>
      <c r="C248" s="107" t="s">
        <v>55</v>
      </c>
      <c r="D248" s="107" t="s">
        <v>129</v>
      </c>
      <c r="E248" s="107" t="s">
        <v>645</v>
      </c>
      <c r="F248" s="107" t="s">
        <v>193</v>
      </c>
      <c r="G248" s="108">
        <f>204.5-157.1-47.4</f>
        <v>0</v>
      </c>
      <c r="H248" s="108">
        <v>0</v>
      </c>
      <c r="I248" s="108">
        <v>0</v>
      </c>
    </row>
    <row r="249" spans="1:9" ht="40.5" hidden="1" customHeight="1" x14ac:dyDescent="0.25">
      <c r="A249" s="113" t="s">
        <v>642</v>
      </c>
      <c r="B249" s="107" t="s">
        <v>484</v>
      </c>
      <c r="C249" s="107" t="s">
        <v>55</v>
      </c>
      <c r="D249" s="107" t="s">
        <v>129</v>
      </c>
      <c r="E249" s="107" t="s">
        <v>646</v>
      </c>
      <c r="F249" s="107" t="s">
        <v>58</v>
      </c>
      <c r="G249" s="108">
        <f>G250</f>
        <v>0</v>
      </c>
      <c r="H249" s="108">
        <v>0</v>
      </c>
      <c r="I249" s="108">
        <v>0</v>
      </c>
    </row>
    <row r="250" spans="1:9" ht="18" hidden="1" customHeight="1" x14ac:dyDescent="0.25">
      <c r="A250" s="113" t="s">
        <v>81</v>
      </c>
      <c r="B250" s="107" t="s">
        <v>484</v>
      </c>
      <c r="C250" s="107" t="s">
        <v>55</v>
      </c>
      <c r="D250" s="107" t="s">
        <v>129</v>
      </c>
      <c r="E250" s="107" t="s">
        <v>646</v>
      </c>
      <c r="F250" s="107" t="s">
        <v>82</v>
      </c>
      <c r="G250" s="108">
        <f>G251</f>
        <v>0</v>
      </c>
      <c r="H250" s="108">
        <v>0</v>
      </c>
      <c r="I250" s="108">
        <v>0</v>
      </c>
    </row>
    <row r="251" spans="1:9" ht="18" hidden="1" customHeight="1" x14ac:dyDescent="0.25">
      <c r="A251" s="113" t="s">
        <v>83</v>
      </c>
      <c r="B251" s="107" t="s">
        <v>484</v>
      </c>
      <c r="C251" s="107" t="s">
        <v>55</v>
      </c>
      <c r="D251" s="107" t="s">
        <v>129</v>
      </c>
      <c r="E251" s="107" t="s">
        <v>646</v>
      </c>
      <c r="F251" s="107" t="s">
        <v>84</v>
      </c>
      <c r="G251" s="108"/>
      <c r="H251" s="108">
        <v>0</v>
      </c>
      <c r="I251" s="108">
        <v>0</v>
      </c>
    </row>
    <row r="252" spans="1:9" ht="44.25" hidden="1" customHeight="1" x14ac:dyDescent="0.25">
      <c r="A252" s="113" t="s">
        <v>647</v>
      </c>
      <c r="B252" s="107" t="s">
        <v>484</v>
      </c>
      <c r="C252" s="107" t="s">
        <v>55</v>
      </c>
      <c r="D252" s="107" t="s">
        <v>129</v>
      </c>
      <c r="E252" s="107" t="s">
        <v>648</v>
      </c>
      <c r="F252" s="107" t="s">
        <v>58</v>
      </c>
      <c r="G252" s="108">
        <f>G253</f>
        <v>0</v>
      </c>
      <c r="H252" s="108">
        <f t="shared" ref="H252:I253" si="29">H253</f>
        <v>0</v>
      </c>
      <c r="I252" s="108">
        <f t="shared" si="29"/>
        <v>0</v>
      </c>
    </row>
    <row r="253" spans="1:9" ht="70.5" hidden="1" customHeight="1" x14ac:dyDescent="0.25">
      <c r="A253" s="113" t="s">
        <v>67</v>
      </c>
      <c r="B253" s="107" t="s">
        <v>484</v>
      </c>
      <c r="C253" s="107" t="s">
        <v>55</v>
      </c>
      <c r="D253" s="107" t="s">
        <v>129</v>
      </c>
      <c r="E253" s="107" t="s">
        <v>648</v>
      </c>
      <c r="F253" s="107" t="s">
        <v>68</v>
      </c>
      <c r="G253" s="108">
        <f>G254</f>
        <v>0</v>
      </c>
      <c r="H253" s="108">
        <f t="shared" si="29"/>
        <v>0</v>
      </c>
      <c r="I253" s="108">
        <f t="shared" si="29"/>
        <v>0</v>
      </c>
    </row>
    <row r="254" spans="1:9" ht="18" hidden="1" customHeight="1" x14ac:dyDescent="0.25">
      <c r="A254" s="113" t="s">
        <v>192</v>
      </c>
      <c r="B254" s="107" t="s">
        <v>484</v>
      </c>
      <c r="C254" s="107" t="s">
        <v>55</v>
      </c>
      <c r="D254" s="107" t="s">
        <v>129</v>
      </c>
      <c r="E254" s="107" t="s">
        <v>648</v>
      </c>
      <c r="F254" s="107" t="s">
        <v>193</v>
      </c>
      <c r="G254" s="108">
        <f>10.8-8.3-2.5</f>
        <v>0</v>
      </c>
      <c r="H254" s="108">
        <v>0</v>
      </c>
      <c r="I254" s="108">
        <v>0</v>
      </c>
    </row>
    <row r="255" spans="1:9" s="30" customFormat="1" ht="32.25" customHeight="1" x14ac:dyDescent="0.25">
      <c r="A255" s="113" t="s">
        <v>77</v>
      </c>
      <c r="B255" s="107" t="s">
        <v>484</v>
      </c>
      <c r="C255" s="107" t="s">
        <v>55</v>
      </c>
      <c r="D255" s="107" t="s">
        <v>129</v>
      </c>
      <c r="E255" s="107" t="s">
        <v>191</v>
      </c>
      <c r="F255" s="107" t="s">
        <v>78</v>
      </c>
      <c r="G255" s="108">
        <f>G256</f>
        <v>2525.9</v>
      </c>
      <c r="H255" s="108">
        <f>H256</f>
        <v>1468.8</v>
      </c>
      <c r="I255" s="108">
        <f>I256</f>
        <v>473</v>
      </c>
    </row>
    <row r="256" spans="1:9" s="30" customFormat="1" ht="31.5" customHeight="1" x14ac:dyDescent="0.25">
      <c r="A256" s="113" t="s">
        <v>208</v>
      </c>
      <c r="B256" s="107" t="s">
        <v>484</v>
      </c>
      <c r="C256" s="107" t="s">
        <v>55</v>
      </c>
      <c r="D256" s="107" t="s">
        <v>129</v>
      </c>
      <c r="E256" s="107" t="s">
        <v>191</v>
      </c>
      <c r="F256" s="107" t="s">
        <v>80</v>
      </c>
      <c r="G256" s="108">
        <f>2525.9</f>
        <v>2525.9</v>
      </c>
      <c r="H256" s="108">
        <f>1757.3-288.5</f>
        <v>1468.8</v>
      </c>
      <c r="I256" s="108">
        <v>473</v>
      </c>
    </row>
    <row r="257" spans="1:9" ht="15" x14ac:dyDescent="0.25">
      <c r="A257" s="113" t="s">
        <v>194</v>
      </c>
      <c r="B257" s="107" t="s">
        <v>484</v>
      </c>
      <c r="C257" s="107" t="s">
        <v>60</v>
      </c>
      <c r="D257" s="107" t="s">
        <v>56</v>
      </c>
      <c r="E257" s="107" t="s">
        <v>57</v>
      </c>
      <c r="F257" s="107" t="s">
        <v>58</v>
      </c>
      <c r="G257" s="108">
        <f t="shared" ref="G257:I262" si="30">G258</f>
        <v>82.899999999999991</v>
      </c>
      <c r="H257" s="108">
        <f t="shared" si="30"/>
        <v>82.9</v>
      </c>
      <c r="I257" s="108">
        <f t="shared" si="30"/>
        <v>82.9</v>
      </c>
    </row>
    <row r="258" spans="1:9" ht="20.25" customHeight="1" x14ac:dyDescent="0.25">
      <c r="A258" s="113" t="s">
        <v>195</v>
      </c>
      <c r="B258" s="107" t="s">
        <v>484</v>
      </c>
      <c r="C258" s="107" t="s">
        <v>60</v>
      </c>
      <c r="D258" s="107" t="s">
        <v>196</v>
      </c>
      <c r="E258" s="107" t="s">
        <v>57</v>
      </c>
      <c r="F258" s="107" t="s">
        <v>58</v>
      </c>
      <c r="G258" s="108">
        <f t="shared" si="30"/>
        <v>82.899999999999991</v>
      </c>
      <c r="H258" s="108">
        <f t="shared" si="30"/>
        <v>82.9</v>
      </c>
      <c r="I258" s="108">
        <f t="shared" si="30"/>
        <v>82.9</v>
      </c>
    </row>
    <row r="259" spans="1:9" ht="26.25" x14ac:dyDescent="0.25">
      <c r="A259" s="113" t="s">
        <v>61</v>
      </c>
      <c r="B259" s="107" t="s">
        <v>484</v>
      </c>
      <c r="C259" s="107" t="s">
        <v>60</v>
      </c>
      <c r="D259" s="107" t="s">
        <v>196</v>
      </c>
      <c r="E259" s="107" t="s">
        <v>62</v>
      </c>
      <c r="F259" s="107" t="s">
        <v>58</v>
      </c>
      <c r="G259" s="108">
        <f t="shared" si="30"/>
        <v>82.899999999999991</v>
      </c>
      <c r="H259" s="108">
        <f t="shared" si="30"/>
        <v>82.9</v>
      </c>
      <c r="I259" s="108">
        <f t="shared" si="30"/>
        <v>82.9</v>
      </c>
    </row>
    <row r="260" spans="1:9" ht="26.25" x14ac:dyDescent="0.25">
      <c r="A260" s="113" t="s">
        <v>63</v>
      </c>
      <c r="B260" s="107" t="s">
        <v>484</v>
      </c>
      <c r="C260" s="107" t="s">
        <v>60</v>
      </c>
      <c r="D260" s="107" t="s">
        <v>196</v>
      </c>
      <c r="E260" s="107" t="s">
        <v>64</v>
      </c>
      <c r="F260" s="107" t="s">
        <v>58</v>
      </c>
      <c r="G260" s="108">
        <f t="shared" si="30"/>
        <v>82.899999999999991</v>
      </c>
      <c r="H260" s="108">
        <f t="shared" si="30"/>
        <v>82.9</v>
      </c>
      <c r="I260" s="108">
        <f t="shared" si="30"/>
        <v>82.9</v>
      </c>
    </row>
    <row r="261" spans="1:9" ht="26.25" x14ac:dyDescent="0.25">
      <c r="A261" s="113" t="s">
        <v>197</v>
      </c>
      <c r="B261" s="107" t="s">
        <v>484</v>
      </c>
      <c r="C261" s="107" t="s">
        <v>60</v>
      </c>
      <c r="D261" s="107" t="s">
        <v>196</v>
      </c>
      <c r="E261" s="107" t="s">
        <v>198</v>
      </c>
      <c r="F261" s="107" t="s">
        <v>58</v>
      </c>
      <c r="G261" s="108">
        <f>G262+G264</f>
        <v>82.899999999999991</v>
      </c>
      <c r="H261" s="108">
        <f t="shared" ref="H261:I261" si="31">H262+H264</f>
        <v>82.9</v>
      </c>
      <c r="I261" s="108">
        <f t="shared" si="31"/>
        <v>82.9</v>
      </c>
    </row>
    <row r="262" spans="1:9" ht="51" customHeight="1" x14ac:dyDescent="0.25">
      <c r="A262" s="113" t="s">
        <v>67</v>
      </c>
      <c r="B262" s="107" t="s">
        <v>484</v>
      </c>
      <c r="C262" s="107" t="s">
        <v>60</v>
      </c>
      <c r="D262" s="107" t="s">
        <v>196</v>
      </c>
      <c r="E262" s="107" t="s">
        <v>198</v>
      </c>
      <c r="F262" s="107" t="s">
        <v>68</v>
      </c>
      <c r="G262" s="108">
        <f t="shared" si="30"/>
        <v>76.599999999999994</v>
      </c>
      <c r="H262" s="108">
        <f t="shared" si="30"/>
        <v>79.5</v>
      </c>
      <c r="I262" s="108">
        <f t="shared" si="30"/>
        <v>82.2</v>
      </c>
    </row>
    <row r="263" spans="1:9" ht="26.25" x14ac:dyDescent="0.25">
      <c r="A263" s="113" t="s">
        <v>69</v>
      </c>
      <c r="B263" s="107" t="s">
        <v>484</v>
      </c>
      <c r="C263" s="107" t="s">
        <v>60</v>
      </c>
      <c r="D263" s="107" t="s">
        <v>196</v>
      </c>
      <c r="E263" s="107" t="s">
        <v>198</v>
      </c>
      <c r="F263" s="107" t="s">
        <v>70</v>
      </c>
      <c r="G263" s="108">
        <f>76.3+0.3</f>
        <v>76.599999999999994</v>
      </c>
      <c r="H263" s="108">
        <f>79.2+0.3</f>
        <v>79.5</v>
      </c>
      <c r="I263" s="108">
        <f>81.9+0.3</f>
        <v>82.2</v>
      </c>
    </row>
    <row r="264" spans="1:9" ht="26.25" x14ac:dyDescent="0.25">
      <c r="A264" s="113" t="s">
        <v>77</v>
      </c>
      <c r="B264" s="107" t="s">
        <v>484</v>
      </c>
      <c r="C264" s="107" t="s">
        <v>60</v>
      </c>
      <c r="D264" s="107" t="s">
        <v>196</v>
      </c>
      <c r="E264" s="107" t="s">
        <v>198</v>
      </c>
      <c r="F264" s="107" t="s">
        <v>78</v>
      </c>
      <c r="G264" s="108">
        <f>G265</f>
        <v>6.3</v>
      </c>
      <c r="H264" s="108">
        <f t="shared" ref="H264:I264" si="32">H265</f>
        <v>3.4</v>
      </c>
      <c r="I264" s="108">
        <f t="shared" si="32"/>
        <v>0.7</v>
      </c>
    </row>
    <row r="265" spans="1:9" ht="26.25" x14ac:dyDescent="0.25">
      <c r="A265" s="113" t="s">
        <v>208</v>
      </c>
      <c r="B265" s="107" t="s">
        <v>484</v>
      </c>
      <c r="C265" s="107" t="s">
        <v>60</v>
      </c>
      <c r="D265" s="107" t="s">
        <v>196</v>
      </c>
      <c r="E265" s="107" t="s">
        <v>198</v>
      </c>
      <c r="F265" s="107" t="s">
        <v>80</v>
      </c>
      <c r="G265" s="108">
        <v>6.3</v>
      </c>
      <c r="H265" s="108">
        <v>3.4</v>
      </c>
      <c r="I265" s="108">
        <v>0.7</v>
      </c>
    </row>
    <row r="266" spans="1:9" ht="15" hidden="1" x14ac:dyDescent="0.25">
      <c r="A266" s="113"/>
      <c r="B266" s="107"/>
      <c r="C266" s="107"/>
      <c r="D266" s="107"/>
      <c r="E266" s="107"/>
      <c r="F266" s="107"/>
      <c r="G266" s="108"/>
      <c r="H266" s="108"/>
      <c r="I266" s="108"/>
    </row>
    <row r="267" spans="1:9" ht="26.25" x14ac:dyDescent="0.25">
      <c r="A267" s="113" t="s">
        <v>199</v>
      </c>
      <c r="B267" s="107" t="s">
        <v>484</v>
      </c>
      <c r="C267" s="107" t="s">
        <v>196</v>
      </c>
      <c r="D267" s="107" t="s">
        <v>56</v>
      </c>
      <c r="E267" s="107" t="s">
        <v>57</v>
      </c>
      <c r="F267" s="107" t="s">
        <v>58</v>
      </c>
      <c r="G267" s="108">
        <f t="shared" ref="G267:I268" si="33">G268</f>
        <v>3625.6</v>
      </c>
      <c r="H267" s="108">
        <f>H324</f>
        <v>2262.5</v>
      </c>
      <c r="I267" s="108">
        <f>I324</f>
        <v>2251.5</v>
      </c>
    </row>
    <row r="268" spans="1:9" ht="31.5" customHeight="1" x14ac:dyDescent="0.25">
      <c r="A268" s="113" t="s">
        <v>200</v>
      </c>
      <c r="B268" s="107" t="s">
        <v>484</v>
      </c>
      <c r="C268" s="107" t="s">
        <v>196</v>
      </c>
      <c r="D268" s="107" t="s">
        <v>201</v>
      </c>
      <c r="E268" s="107" t="s">
        <v>57</v>
      </c>
      <c r="F268" s="107" t="s">
        <v>58</v>
      </c>
      <c r="G268" s="108">
        <f t="shared" si="33"/>
        <v>3625.6</v>
      </c>
      <c r="H268" s="108">
        <f t="shared" si="33"/>
        <v>0</v>
      </c>
      <c r="I268" s="108">
        <f t="shared" si="33"/>
        <v>0</v>
      </c>
    </row>
    <row r="269" spans="1:9" ht="56.25" customHeight="1" x14ac:dyDescent="0.25">
      <c r="A269" s="113" t="s">
        <v>157</v>
      </c>
      <c r="B269" s="107" t="s">
        <v>484</v>
      </c>
      <c r="C269" s="107" t="s">
        <v>196</v>
      </c>
      <c r="D269" s="107" t="s">
        <v>201</v>
      </c>
      <c r="E269" s="107" t="s">
        <v>158</v>
      </c>
      <c r="F269" s="107" t="s">
        <v>58</v>
      </c>
      <c r="G269" s="108">
        <f>G275+G306+G314</f>
        <v>3625.6</v>
      </c>
      <c r="H269" s="108">
        <f>H270+H275</f>
        <v>0</v>
      </c>
      <c r="I269" s="108">
        <f>I270+I275</f>
        <v>0</v>
      </c>
    </row>
    <row r="270" spans="1:9" ht="22.5" hidden="1" customHeight="1" x14ac:dyDescent="0.25">
      <c r="A270" s="113" t="s">
        <v>159</v>
      </c>
      <c r="B270" s="107" t="s">
        <v>484</v>
      </c>
      <c r="C270" s="107" t="s">
        <v>196</v>
      </c>
      <c r="D270" s="107" t="s">
        <v>201</v>
      </c>
      <c r="E270" s="107" t="s">
        <v>160</v>
      </c>
      <c r="F270" s="107" t="s">
        <v>58</v>
      </c>
      <c r="G270" s="108">
        <f>G271+G307</f>
        <v>0</v>
      </c>
      <c r="H270" s="166"/>
      <c r="I270" s="166"/>
    </row>
    <row r="271" spans="1:9" ht="19.5" hidden="1" customHeight="1" x14ac:dyDescent="0.25">
      <c r="A271" s="113" t="s">
        <v>223</v>
      </c>
      <c r="B271" s="107" t="s">
        <v>484</v>
      </c>
      <c r="C271" s="107" t="s">
        <v>196</v>
      </c>
      <c r="D271" s="107" t="s">
        <v>201</v>
      </c>
      <c r="E271" s="107" t="s">
        <v>224</v>
      </c>
      <c r="F271" s="107" t="s">
        <v>58</v>
      </c>
      <c r="G271" s="108">
        <f>G272</f>
        <v>0</v>
      </c>
      <c r="H271" s="166"/>
      <c r="I271" s="166"/>
    </row>
    <row r="272" spans="1:9" ht="21" hidden="1" customHeight="1" x14ac:dyDescent="0.25">
      <c r="A272" s="113" t="s">
        <v>134</v>
      </c>
      <c r="B272" s="107" t="s">
        <v>484</v>
      </c>
      <c r="C272" s="107" t="s">
        <v>196</v>
      </c>
      <c r="D272" s="107" t="s">
        <v>201</v>
      </c>
      <c r="E272" s="107" t="s">
        <v>225</v>
      </c>
      <c r="F272" s="107" t="s">
        <v>58</v>
      </c>
      <c r="G272" s="108">
        <f>G273</f>
        <v>0</v>
      </c>
      <c r="H272" s="166"/>
      <c r="I272" s="166"/>
    </row>
    <row r="273" spans="1:9" ht="22.5" hidden="1" customHeight="1" x14ac:dyDescent="0.25">
      <c r="A273" s="113" t="s">
        <v>77</v>
      </c>
      <c r="B273" s="107" t="s">
        <v>484</v>
      </c>
      <c r="C273" s="107" t="s">
        <v>196</v>
      </c>
      <c r="D273" s="107" t="s">
        <v>201</v>
      </c>
      <c r="E273" s="107" t="s">
        <v>225</v>
      </c>
      <c r="F273" s="107" t="s">
        <v>78</v>
      </c>
      <c r="G273" s="108">
        <f>G274</f>
        <v>0</v>
      </c>
      <c r="H273" s="166"/>
      <c r="I273" s="166"/>
    </row>
    <row r="274" spans="1:9" ht="26.25" hidden="1" customHeight="1" x14ac:dyDescent="0.25">
      <c r="A274" s="113" t="s">
        <v>79</v>
      </c>
      <c r="B274" s="107" t="s">
        <v>484</v>
      </c>
      <c r="C274" s="107" t="s">
        <v>196</v>
      </c>
      <c r="D274" s="107" t="s">
        <v>201</v>
      </c>
      <c r="E274" s="107" t="s">
        <v>225</v>
      </c>
      <c r="F274" s="107" t="s">
        <v>80</v>
      </c>
      <c r="G274" s="108">
        <v>0</v>
      </c>
      <c r="H274" s="166"/>
      <c r="I274" s="166"/>
    </row>
    <row r="275" spans="1:9" ht="39" x14ac:dyDescent="0.25">
      <c r="A275" s="113" t="s">
        <v>202</v>
      </c>
      <c r="B275" s="107" t="s">
        <v>484</v>
      </c>
      <c r="C275" s="107" t="s">
        <v>196</v>
      </c>
      <c r="D275" s="107" t="s">
        <v>201</v>
      </c>
      <c r="E275" s="107" t="s">
        <v>203</v>
      </c>
      <c r="F275" s="107" t="s">
        <v>58</v>
      </c>
      <c r="G275" s="108">
        <f>G295+G276+G291</f>
        <v>3113.6</v>
      </c>
      <c r="H275" s="108">
        <v>0</v>
      </c>
      <c r="I275" s="108">
        <v>0</v>
      </c>
    </row>
    <row r="276" spans="1:9" ht="77.25" x14ac:dyDescent="0.25">
      <c r="A276" s="113" t="s">
        <v>204</v>
      </c>
      <c r="B276" s="107" t="s">
        <v>484</v>
      </c>
      <c r="C276" s="107" t="s">
        <v>196</v>
      </c>
      <c r="D276" s="107" t="s">
        <v>201</v>
      </c>
      <c r="E276" s="107" t="s">
        <v>205</v>
      </c>
      <c r="F276" s="107" t="s">
        <v>58</v>
      </c>
      <c r="G276" s="108">
        <f>G277+G280+G283+G286</f>
        <v>3014.6</v>
      </c>
      <c r="H276" s="108">
        <f t="shared" ref="H276:I276" si="34">H277+H280+H283+H286</f>
        <v>0</v>
      </c>
      <c r="I276" s="108">
        <f t="shared" si="34"/>
        <v>0</v>
      </c>
    </row>
    <row r="277" spans="1:9" ht="51.75" x14ac:dyDescent="0.25">
      <c r="A277" s="113" t="s">
        <v>188</v>
      </c>
      <c r="B277" s="107" t="s">
        <v>484</v>
      </c>
      <c r="C277" s="107" t="s">
        <v>196</v>
      </c>
      <c r="D277" s="107" t="s">
        <v>201</v>
      </c>
      <c r="E277" s="107" t="s">
        <v>206</v>
      </c>
      <c r="F277" s="107" t="s">
        <v>58</v>
      </c>
      <c r="G277" s="108">
        <f t="shared" ref="G277:I278" si="35">G278</f>
        <v>4</v>
      </c>
      <c r="H277" s="108">
        <f t="shared" si="35"/>
        <v>0</v>
      </c>
      <c r="I277" s="108">
        <f t="shared" si="35"/>
        <v>0</v>
      </c>
    </row>
    <row r="278" spans="1:9" ht="16.5" customHeight="1" x14ac:dyDescent="0.25">
      <c r="A278" s="113" t="s">
        <v>81</v>
      </c>
      <c r="B278" s="107" t="s">
        <v>484</v>
      </c>
      <c r="C278" s="107" t="s">
        <v>196</v>
      </c>
      <c r="D278" s="107" t="s">
        <v>201</v>
      </c>
      <c r="E278" s="107" t="s">
        <v>206</v>
      </c>
      <c r="F278" s="107" t="s">
        <v>82</v>
      </c>
      <c r="G278" s="108">
        <f t="shared" si="35"/>
        <v>4</v>
      </c>
      <c r="H278" s="108">
        <f t="shared" si="35"/>
        <v>0</v>
      </c>
      <c r="I278" s="108">
        <f t="shared" si="35"/>
        <v>0</v>
      </c>
    </row>
    <row r="279" spans="1:9" ht="19.5" customHeight="1" x14ac:dyDescent="0.25">
      <c r="A279" s="113" t="s">
        <v>83</v>
      </c>
      <c r="B279" s="107" t="s">
        <v>484</v>
      </c>
      <c r="C279" s="107" t="s">
        <v>196</v>
      </c>
      <c r="D279" s="107" t="s">
        <v>201</v>
      </c>
      <c r="E279" s="107" t="s">
        <v>206</v>
      </c>
      <c r="F279" s="107" t="s">
        <v>84</v>
      </c>
      <c r="G279" s="108">
        <v>4</v>
      </c>
      <c r="H279" s="108">
        <v>0</v>
      </c>
      <c r="I279" s="108">
        <v>0</v>
      </c>
    </row>
    <row r="280" spans="1:9" ht="29.25" customHeight="1" x14ac:dyDescent="0.25">
      <c r="A280" s="113" t="s">
        <v>190</v>
      </c>
      <c r="B280" s="107" t="s">
        <v>484</v>
      </c>
      <c r="C280" s="107" t="s">
        <v>196</v>
      </c>
      <c r="D280" s="107" t="s">
        <v>201</v>
      </c>
      <c r="E280" s="107" t="s">
        <v>207</v>
      </c>
      <c r="F280" s="107" t="s">
        <v>58</v>
      </c>
      <c r="G280" s="108">
        <f>G281+G289</f>
        <v>2274.1999999999998</v>
      </c>
      <c r="H280" s="108">
        <v>0</v>
      </c>
      <c r="I280" s="108">
        <f>I281+I289</f>
        <v>0</v>
      </c>
    </row>
    <row r="281" spans="1:9" ht="64.5" x14ac:dyDescent="0.25">
      <c r="A281" s="113" t="s">
        <v>67</v>
      </c>
      <c r="B281" s="107" t="s">
        <v>484</v>
      </c>
      <c r="C281" s="107" t="s">
        <v>196</v>
      </c>
      <c r="D281" s="107" t="s">
        <v>201</v>
      </c>
      <c r="E281" s="107" t="s">
        <v>207</v>
      </c>
      <c r="F281" s="107" t="s">
        <v>68</v>
      </c>
      <c r="G281" s="108">
        <f>G282</f>
        <v>2080.1</v>
      </c>
      <c r="H281" s="108">
        <f>H282</f>
        <v>0</v>
      </c>
      <c r="I281" s="108">
        <f>I282</f>
        <v>0</v>
      </c>
    </row>
    <row r="282" spans="1:9" ht="15" x14ac:dyDescent="0.25">
      <c r="A282" s="113" t="s">
        <v>192</v>
      </c>
      <c r="B282" s="107" t="s">
        <v>484</v>
      </c>
      <c r="C282" s="107" t="s">
        <v>196</v>
      </c>
      <c r="D282" s="107" t="s">
        <v>201</v>
      </c>
      <c r="E282" s="107" t="s">
        <v>207</v>
      </c>
      <c r="F282" s="107" t="s">
        <v>193</v>
      </c>
      <c r="G282" s="108">
        <f>2520.1-340.1-99.9</f>
        <v>2080.1</v>
      </c>
      <c r="H282" s="108">
        <v>0</v>
      </c>
      <c r="I282" s="108">
        <v>0</v>
      </c>
    </row>
    <row r="283" spans="1:9" ht="26.25" x14ac:dyDescent="0.25">
      <c r="A283" s="113" t="s">
        <v>644</v>
      </c>
      <c r="B283" s="107" t="s">
        <v>484</v>
      </c>
      <c r="C283" s="107" t="s">
        <v>196</v>
      </c>
      <c r="D283" s="107" t="s">
        <v>201</v>
      </c>
      <c r="E283" s="107" t="s">
        <v>649</v>
      </c>
      <c r="F283" s="107" t="s">
        <v>58</v>
      </c>
      <c r="G283" s="108">
        <f>G284</f>
        <v>618.6</v>
      </c>
      <c r="H283" s="108">
        <f t="shared" ref="H283:I284" si="36">H284</f>
        <v>0</v>
      </c>
      <c r="I283" s="108">
        <f t="shared" si="36"/>
        <v>0</v>
      </c>
    </row>
    <row r="284" spans="1:9" ht="64.5" x14ac:dyDescent="0.25">
      <c r="A284" s="113" t="s">
        <v>67</v>
      </c>
      <c r="B284" s="107" t="s">
        <v>484</v>
      </c>
      <c r="C284" s="107" t="s">
        <v>196</v>
      </c>
      <c r="D284" s="107" t="s">
        <v>201</v>
      </c>
      <c r="E284" s="107" t="s">
        <v>649</v>
      </c>
      <c r="F284" s="107" t="s">
        <v>68</v>
      </c>
      <c r="G284" s="108">
        <f>G285</f>
        <v>618.6</v>
      </c>
      <c r="H284" s="108">
        <f t="shared" si="36"/>
        <v>0</v>
      </c>
      <c r="I284" s="108">
        <f t="shared" si="36"/>
        <v>0</v>
      </c>
    </row>
    <row r="285" spans="1:9" ht="15" x14ac:dyDescent="0.25">
      <c r="A285" s="113" t="s">
        <v>192</v>
      </c>
      <c r="B285" s="107" t="s">
        <v>484</v>
      </c>
      <c r="C285" s="107" t="s">
        <v>196</v>
      </c>
      <c r="D285" s="107" t="s">
        <v>201</v>
      </c>
      <c r="E285" s="107" t="s">
        <v>649</v>
      </c>
      <c r="F285" s="107" t="s">
        <v>193</v>
      </c>
      <c r="G285" s="108">
        <f>340.1+213.9+64.6</f>
        <v>618.6</v>
      </c>
      <c r="H285" s="108">
        <v>0</v>
      </c>
      <c r="I285" s="108">
        <v>0</v>
      </c>
    </row>
    <row r="286" spans="1:9" ht="39" x14ac:dyDescent="0.25">
      <c r="A286" s="113" t="s">
        <v>647</v>
      </c>
      <c r="B286" s="107" t="s">
        <v>484</v>
      </c>
      <c r="C286" s="107" t="s">
        <v>196</v>
      </c>
      <c r="D286" s="107" t="s">
        <v>201</v>
      </c>
      <c r="E286" s="107" t="s">
        <v>650</v>
      </c>
      <c r="F286" s="107" t="s">
        <v>58</v>
      </c>
      <c r="G286" s="108">
        <f>G287</f>
        <v>117.80000000000001</v>
      </c>
      <c r="H286" s="108">
        <f t="shared" ref="H286:I287" si="37">H287</f>
        <v>0</v>
      </c>
      <c r="I286" s="108">
        <f t="shared" si="37"/>
        <v>0</v>
      </c>
    </row>
    <row r="287" spans="1:9" ht="64.5" x14ac:dyDescent="0.25">
      <c r="A287" s="113" t="s">
        <v>67</v>
      </c>
      <c r="B287" s="107" t="s">
        <v>484</v>
      </c>
      <c r="C287" s="107" t="s">
        <v>196</v>
      </c>
      <c r="D287" s="107" t="s">
        <v>201</v>
      </c>
      <c r="E287" s="107" t="s">
        <v>650</v>
      </c>
      <c r="F287" s="107" t="s">
        <v>68</v>
      </c>
      <c r="G287" s="108">
        <f>G288</f>
        <v>117.80000000000001</v>
      </c>
      <c r="H287" s="108">
        <f t="shared" si="37"/>
        <v>0</v>
      </c>
      <c r="I287" s="108">
        <f t="shared" si="37"/>
        <v>0</v>
      </c>
    </row>
    <row r="288" spans="1:9" ht="15" x14ac:dyDescent="0.25">
      <c r="A288" s="113" t="s">
        <v>192</v>
      </c>
      <c r="B288" s="107" t="s">
        <v>484</v>
      </c>
      <c r="C288" s="107" t="s">
        <v>196</v>
      </c>
      <c r="D288" s="107" t="s">
        <v>201</v>
      </c>
      <c r="E288" s="107" t="s">
        <v>650</v>
      </c>
      <c r="F288" s="107" t="s">
        <v>193</v>
      </c>
      <c r="G288" s="108">
        <f>17.9+99.9</f>
        <v>117.80000000000001</v>
      </c>
      <c r="H288" s="108">
        <v>0</v>
      </c>
      <c r="I288" s="108">
        <v>0</v>
      </c>
    </row>
    <row r="289" spans="1:9" ht="26.25" x14ac:dyDescent="0.25">
      <c r="A289" s="113" t="s">
        <v>77</v>
      </c>
      <c r="B289" s="107" t="s">
        <v>484</v>
      </c>
      <c r="C289" s="107" t="s">
        <v>196</v>
      </c>
      <c r="D289" s="107" t="s">
        <v>201</v>
      </c>
      <c r="E289" s="107" t="s">
        <v>207</v>
      </c>
      <c r="F289" s="107" t="s">
        <v>78</v>
      </c>
      <c r="G289" s="108">
        <f>G290</f>
        <v>194.1</v>
      </c>
      <c r="H289" s="108">
        <f>H290</f>
        <v>0</v>
      </c>
      <c r="I289" s="108">
        <f>I290</f>
        <v>0</v>
      </c>
    </row>
    <row r="290" spans="1:9" ht="26.25" x14ac:dyDescent="0.25">
      <c r="A290" s="113" t="s">
        <v>208</v>
      </c>
      <c r="B290" s="107" t="s">
        <v>484</v>
      </c>
      <c r="C290" s="107" t="s">
        <v>196</v>
      </c>
      <c r="D290" s="107" t="s">
        <v>201</v>
      </c>
      <c r="E290" s="107" t="s">
        <v>207</v>
      </c>
      <c r="F290" s="107" t="s">
        <v>80</v>
      </c>
      <c r="G290" s="108">
        <v>194.1</v>
      </c>
      <c r="H290" s="108">
        <v>0</v>
      </c>
      <c r="I290" s="108">
        <v>0</v>
      </c>
    </row>
    <row r="291" spans="1:9" ht="26.25" x14ac:dyDescent="0.25">
      <c r="A291" s="113" t="s">
        <v>209</v>
      </c>
      <c r="B291" s="107" t="s">
        <v>484</v>
      </c>
      <c r="C291" s="107" t="s">
        <v>196</v>
      </c>
      <c r="D291" s="107" t="s">
        <v>201</v>
      </c>
      <c r="E291" s="107" t="s">
        <v>210</v>
      </c>
      <c r="F291" s="107" t="s">
        <v>58</v>
      </c>
      <c r="G291" s="108">
        <f>G292</f>
        <v>99</v>
      </c>
      <c r="H291" s="108">
        <f t="shared" ref="H291:I293" si="38">H292</f>
        <v>0</v>
      </c>
      <c r="I291" s="108">
        <f t="shared" si="38"/>
        <v>0</v>
      </c>
    </row>
    <row r="292" spans="1:9" ht="15" x14ac:dyDescent="0.25">
      <c r="A292" s="113" t="s">
        <v>134</v>
      </c>
      <c r="B292" s="107" t="s">
        <v>484</v>
      </c>
      <c r="C292" s="107" t="s">
        <v>196</v>
      </c>
      <c r="D292" s="107" t="s">
        <v>201</v>
      </c>
      <c r="E292" s="107" t="s">
        <v>211</v>
      </c>
      <c r="F292" s="107" t="s">
        <v>58</v>
      </c>
      <c r="G292" s="108">
        <f>G293</f>
        <v>99</v>
      </c>
      <c r="H292" s="108">
        <f t="shared" si="38"/>
        <v>0</v>
      </c>
      <c r="I292" s="108">
        <f t="shared" si="38"/>
        <v>0</v>
      </c>
    </row>
    <row r="293" spans="1:9" ht="26.25" x14ac:dyDescent="0.25">
      <c r="A293" s="113" t="s">
        <v>77</v>
      </c>
      <c r="B293" s="107" t="s">
        <v>484</v>
      </c>
      <c r="C293" s="107" t="s">
        <v>196</v>
      </c>
      <c r="D293" s="107" t="s">
        <v>201</v>
      </c>
      <c r="E293" s="107" t="s">
        <v>211</v>
      </c>
      <c r="F293" s="107" t="s">
        <v>78</v>
      </c>
      <c r="G293" s="108">
        <f>G294</f>
        <v>99</v>
      </c>
      <c r="H293" s="108">
        <f t="shared" si="38"/>
        <v>0</v>
      </c>
      <c r="I293" s="108">
        <f t="shared" si="38"/>
        <v>0</v>
      </c>
    </row>
    <row r="294" spans="1:9" ht="26.25" x14ac:dyDescent="0.25">
      <c r="A294" s="113" t="s">
        <v>79</v>
      </c>
      <c r="B294" s="107" t="s">
        <v>484</v>
      </c>
      <c r="C294" s="107" t="s">
        <v>196</v>
      </c>
      <c r="D294" s="107" t="s">
        <v>201</v>
      </c>
      <c r="E294" s="107" t="s">
        <v>211</v>
      </c>
      <c r="F294" s="107" t="s">
        <v>80</v>
      </c>
      <c r="G294" s="108">
        <f>49+50</f>
        <v>99</v>
      </c>
      <c r="H294" s="108">
        <v>0</v>
      </c>
      <c r="I294" s="108">
        <v>0</v>
      </c>
    </row>
    <row r="295" spans="1:9" ht="39" hidden="1" x14ac:dyDescent="0.25">
      <c r="A295" s="113" t="s">
        <v>212</v>
      </c>
      <c r="B295" s="107" t="s">
        <v>484</v>
      </c>
      <c r="C295" s="107" t="s">
        <v>196</v>
      </c>
      <c r="D295" s="107" t="s">
        <v>201</v>
      </c>
      <c r="E295" s="107" t="s">
        <v>213</v>
      </c>
      <c r="F295" s="107" t="s">
        <v>58</v>
      </c>
      <c r="G295" s="108">
        <f>G296</f>
        <v>0</v>
      </c>
      <c r="H295" s="166"/>
      <c r="I295" s="166"/>
    </row>
    <row r="296" spans="1:9" ht="15" hidden="1" x14ac:dyDescent="0.25">
      <c r="A296" s="113" t="s">
        <v>134</v>
      </c>
      <c r="B296" s="107" t="s">
        <v>484</v>
      </c>
      <c r="C296" s="107" t="s">
        <v>196</v>
      </c>
      <c r="D296" s="107" t="s">
        <v>201</v>
      </c>
      <c r="E296" s="107" t="s">
        <v>214</v>
      </c>
      <c r="F296" s="107" t="s">
        <v>58</v>
      </c>
      <c r="G296" s="108">
        <f>G297</f>
        <v>0</v>
      </c>
      <c r="H296" s="166"/>
      <c r="I296" s="166"/>
    </row>
    <row r="297" spans="1:9" ht="26.25" hidden="1" x14ac:dyDescent="0.25">
      <c r="A297" s="113" t="s">
        <v>77</v>
      </c>
      <c r="B297" s="107" t="s">
        <v>484</v>
      </c>
      <c r="C297" s="107" t="s">
        <v>196</v>
      </c>
      <c r="D297" s="107" t="s">
        <v>201</v>
      </c>
      <c r="E297" s="107" t="s">
        <v>214</v>
      </c>
      <c r="F297" s="107" t="s">
        <v>78</v>
      </c>
      <c r="G297" s="108">
        <f>G298</f>
        <v>0</v>
      </c>
      <c r="H297" s="166"/>
      <c r="I297" s="166"/>
    </row>
    <row r="298" spans="1:9" ht="26.25" hidden="1" x14ac:dyDescent="0.25">
      <c r="A298" s="113" t="s">
        <v>79</v>
      </c>
      <c r="B298" s="107" t="s">
        <v>484</v>
      </c>
      <c r="C298" s="107" t="s">
        <v>196</v>
      </c>
      <c r="D298" s="107" t="s">
        <v>201</v>
      </c>
      <c r="E298" s="107" t="s">
        <v>214</v>
      </c>
      <c r="F298" s="107" t="s">
        <v>80</v>
      </c>
      <c r="G298" s="108">
        <v>0</v>
      </c>
      <c r="H298" s="166"/>
      <c r="I298" s="166"/>
    </row>
    <row r="299" spans="1:9" ht="69" hidden="1" customHeight="1" x14ac:dyDescent="0.25">
      <c r="A299" s="113" t="s">
        <v>215</v>
      </c>
      <c r="B299" s="107" t="s">
        <v>484</v>
      </c>
      <c r="C299" s="107" t="s">
        <v>196</v>
      </c>
      <c r="D299" s="107" t="s">
        <v>201</v>
      </c>
      <c r="E299" s="107" t="s">
        <v>216</v>
      </c>
      <c r="F299" s="107" t="s">
        <v>58</v>
      </c>
      <c r="G299" s="108">
        <f>G300+G303</f>
        <v>0</v>
      </c>
      <c r="H299" s="166"/>
      <c r="I299" s="166"/>
    </row>
    <row r="300" spans="1:9" ht="15" hidden="1" x14ac:dyDescent="0.25">
      <c r="A300" s="113" t="s">
        <v>134</v>
      </c>
      <c r="B300" s="107" t="s">
        <v>484</v>
      </c>
      <c r="C300" s="107" t="s">
        <v>196</v>
      </c>
      <c r="D300" s="107" t="s">
        <v>201</v>
      </c>
      <c r="E300" s="107" t="s">
        <v>217</v>
      </c>
      <c r="F300" s="107" t="s">
        <v>58</v>
      </c>
      <c r="G300" s="108">
        <f>G301</f>
        <v>0</v>
      </c>
      <c r="H300" s="166"/>
      <c r="I300" s="166"/>
    </row>
    <row r="301" spans="1:9" ht="26.25" hidden="1" x14ac:dyDescent="0.25">
      <c r="A301" s="113" t="s">
        <v>77</v>
      </c>
      <c r="B301" s="107" t="s">
        <v>484</v>
      </c>
      <c r="C301" s="107" t="s">
        <v>196</v>
      </c>
      <c r="D301" s="107" t="s">
        <v>201</v>
      </c>
      <c r="E301" s="107" t="s">
        <v>217</v>
      </c>
      <c r="F301" s="107" t="s">
        <v>78</v>
      </c>
      <c r="G301" s="108">
        <f>G302</f>
        <v>0</v>
      </c>
      <c r="H301" s="166"/>
      <c r="I301" s="166"/>
    </row>
    <row r="302" spans="1:9" ht="26.25" hidden="1" x14ac:dyDescent="0.25">
      <c r="A302" s="113" t="s">
        <v>79</v>
      </c>
      <c r="B302" s="107" t="s">
        <v>484</v>
      </c>
      <c r="C302" s="107" t="s">
        <v>196</v>
      </c>
      <c r="D302" s="107" t="s">
        <v>201</v>
      </c>
      <c r="E302" s="107" t="s">
        <v>217</v>
      </c>
      <c r="F302" s="107" t="s">
        <v>80</v>
      </c>
      <c r="G302" s="108">
        <v>0</v>
      </c>
      <c r="H302" s="166"/>
      <c r="I302" s="166"/>
    </row>
    <row r="303" spans="1:9" ht="26.25" hidden="1" x14ac:dyDescent="0.25">
      <c r="A303" s="113" t="s">
        <v>218</v>
      </c>
      <c r="B303" s="107" t="s">
        <v>484</v>
      </c>
      <c r="C303" s="107" t="s">
        <v>196</v>
      </c>
      <c r="D303" s="107" t="s">
        <v>201</v>
      </c>
      <c r="E303" s="107" t="s">
        <v>219</v>
      </c>
      <c r="F303" s="107" t="s">
        <v>58</v>
      </c>
      <c r="G303" s="108">
        <f>G304</f>
        <v>0</v>
      </c>
      <c r="H303" s="166"/>
      <c r="I303" s="166"/>
    </row>
    <row r="304" spans="1:9" ht="26.25" hidden="1" x14ac:dyDescent="0.25">
      <c r="A304" s="113" t="s">
        <v>77</v>
      </c>
      <c r="B304" s="107" t="s">
        <v>484</v>
      </c>
      <c r="C304" s="107" t="s">
        <v>196</v>
      </c>
      <c r="D304" s="107" t="s">
        <v>201</v>
      </c>
      <c r="E304" s="107" t="s">
        <v>219</v>
      </c>
      <c r="F304" s="107" t="s">
        <v>78</v>
      </c>
      <c r="G304" s="108">
        <f>G305</f>
        <v>0</v>
      </c>
      <c r="H304" s="166"/>
      <c r="I304" s="166"/>
    </row>
    <row r="305" spans="1:9" ht="26.25" hidden="1" x14ac:dyDescent="0.25">
      <c r="A305" s="113" t="s">
        <v>79</v>
      </c>
      <c r="B305" s="107" t="s">
        <v>484</v>
      </c>
      <c r="C305" s="107" t="s">
        <v>196</v>
      </c>
      <c r="D305" s="107" t="s">
        <v>201</v>
      </c>
      <c r="E305" s="107" t="s">
        <v>219</v>
      </c>
      <c r="F305" s="107" t="s">
        <v>80</v>
      </c>
      <c r="G305" s="108">
        <v>0</v>
      </c>
      <c r="H305" s="166"/>
      <c r="I305" s="166"/>
    </row>
    <row r="306" spans="1:9" ht="41.25" hidden="1" customHeight="1" x14ac:dyDescent="0.25">
      <c r="A306" s="113" t="s">
        <v>159</v>
      </c>
      <c r="B306" s="107" t="s">
        <v>484</v>
      </c>
      <c r="C306" s="107" t="s">
        <v>196</v>
      </c>
      <c r="D306" s="107" t="s">
        <v>201</v>
      </c>
      <c r="E306" s="107" t="s">
        <v>160</v>
      </c>
      <c r="F306" s="107" t="s">
        <v>58</v>
      </c>
      <c r="G306" s="108">
        <f>G307+G311</f>
        <v>0</v>
      </c>
      <c r="H306" s="166"/>
      <c r="I306" s="166"/>
    </row>
    <row r="307" spans="1:9" ht="69" hidden="1" customHeight="1" x14ac:dyDescent="0.25">
      <c r="A307" s="113" t="s">
        <v>490</v>
      </c>
      <c r="B307" s="107" t="s">
        <v>484</v>
      </c>
      <c r="C307" s="107" t="s">
        <v>196</v>
      </c>
      <c r="D307" s="107" t="s">
        <v>201</v>
      </c>
      <c r="E307" s="107" t="s">
        <v>221</v>
      </c>
      <c r="F307" s="107" t="s">
        <v>58</v>
      </c>
      <c r="G307" s="108">
        <f>G308</f>
        <v>0</v>
      </c>
      <c r="H307" s="108">
        <f t="shared" ref="H307:I309" si="39">H308</f>
        <v>0</v>
      </c>
      <c r="I307" s="108">
        <f t="shared" si="39"/>
        <v>0</v>
      </c>
    </row>
    <row r="308" spans="1:9" ht="18.75" hidden="1" customHeight="1" x14ac:dyDescent="0.25">
      <c r="A308" s="113" t="s">
        <v>134</v>
      </c>
      <c r="B308" s="107" t="s">
        <v>484</v>
      </c>
      <c r="C308" s="107" t="s">
        <v>196</v>
      </c>
      <c r="D308" s="107" t="s">
        <v>201</v>
      </c>
      <c r="E308" s="107" t="s">
        <v>222</v>
      </c>
      <c r="F308" s="107" t="s">
        <v>58</v>
      </c>
      <c r="G308" s="108">
        <f>G309</f>
        <v>0</v>
      </c>
      <c r="H308" s="108">
        <f t="shared" si="39"/>
        <v>0</v>
      </c>
      <c r="I308" s="108">
        <f t="shared" si="39"/>
        <v>0</v>
      </c>
    </row>
    <row r="309" spans="1:9" ht="25.5" hidden="1" customHeight="1" x14ac:dyDescent="0.25">
      <c r="A309" s="113" t="s">
        <v>77</v>
      </c>
      <c r="B309" s="107" t="s">
        <v>484</v>
      </c>
      <c r="C309" s="107" t="s">
        <v>196</v>
      </c>
      <c r="D309" s="107" t="s">
        <v>201</v>
      </c>
      <c r="E309" s="107" t="s">
        <v>222</v>
      </c>
      <c r="F309" s="107" t="s">
        <v>78</v>
      </c>
      <c r="G309" s="108">
        <f>G310</f>
        <v>0</v>
      </c>
      <c r="H309" s="108">
        <f t="shared" si="39"/>
        <v>0</v>
      </c>
      <c r="I309" s="108">
        <f t="shared" si="39"/>
        <v>0</v>
      </c>
    </row>
    <row r="310" spans="1:9" ht="27" hidden="1" customHeight="1" x14ac:dyDescent="0.25">
      <c r="A310" s="113" t="s">
        <v>79</v>
      </c>
      <c r="B310" s="107" t="s">
        <v>484</v>
      </c>
      <c r="C310" s="107" t="s">
        <v>196</v>
      </c>
      <c r="D310" s="107" t="s">
        <v>201</v>
      </c>
      <c r="E310" s="107" t="s">
        <v>222</v>
      </c>
      <c r="F310" s="107" t="s">
        <v>80</v>
      </c>
      <c r="G310" s="108"/>
      <c r="H310" s="108"/>
      <c r="I310" s="108"/>
    </row>
    <row r="311" spans="1:9" ht="27" hidden="1" customHeight="1" x14ac:dyDescent="0.25">
      <c r="A311" s="113" t="s">
        <v>223</v>
      </c>
      <c r="B311" s="107" t="s">
        <v>484</v>
      </c>
      <c r="C311" s="107" t="s">
        <v>196</v>
      </c>
      <c r="D311" s="107" t="s">
        <v>201</v>
      </c>
      <c r="E311" s="107" t="s">
        <v>224</v>
      </c>
      <c r="F311" s="107" t="s">
        <v>58</v>
      </c>
      <c r="G311" s="108">
        <f>G312</f>
        <v>0</v>
      </c>
      <c r="H311" s="108"/>
      <c r="I311" s="108"/>
    </row>
    <row r="312" spans="1:9" ht="21" hidden="1" customHeight="1" x14ac:dyDescent="0.25">
      <c r="A312" s="113" t="s">
        <v>134</v>
      </c>
      <c r="B312" s="107" t="s">
        <v>484</v>
      </c>
      <c r="C312" s="107" t="s">
        <v>196</v>
      </c>
      <c r="D312" s="107" t="s">
        <v>201</v>
      </c>
      <c r="E312" s="107" t="s">
        <v>225</v>
      </c>
      <c r="F312" s="107" t="s">
        <v>58</v>
      </c>
      <c r="G312" s="108">
        <f>G313</f>
        <v>0</v>
      </c>
      <c r="H312" s="108"/>
      <c r="I312" s="108"/>
    </row>
    <row r="313" spans="1:9" ht="27" hidden="1" customHeight="1" x14ac:dyDescent="0.25">
      <c r="A313" s="113" t="s">
        <v>77</v>
      </c>
      <c r="B313" s="107" t="s">
        <v>484</v>
      </c>
      <c r="C313" s="107" t="s">
        <v>196</v>
      </c>
      <c r="D313" s="107" t="s">
        <v>201</v>
      </c>
      <c r="E313" s="107" t="s">
        <v>225</v>
      </c>
      <c r="F313" s="107" t="s">
        <v>78</v>
      </c>
      <c r="G313" s="108">
        <f>G319</f>
        <v>0</v>
      </c>
      <c r="H313" s="108"/>
      <c r="I313" s="108"/>
    </row>
    <row r="314" spans="1:9" ht="44.25" customHeight="1" x14ac:dyDescent="0.25">
      <c r="A314" s="113" t="s">
        <v>159</v>
      </c>
      <c r="B314" s="107" t="s">
        <v>484</v>
      </c>
      <c r="C314" s="107" t="s">
        <v>196</v>
      </c>
      <c r="D314" s="107" t="s">
        <v>201</v>
      </c>
      <c r="E314" s="107" t="s">
        <v>160</v>
      </c>
      <c r="F314" s="107" t="s">
        <v>58</v>
      </c>
      <c r="G314" s="108">
        <f>G315+G320</f>
        <v>512</v>
      </c>
      <c r="H314" s="108">
        <f t="shared" ref="H314:I314" si="40">H315+H320</f>
        <v>0</v>
      </c>
      <c r="I314" s="108">
        <f t="shared" si="40"/>
        <v>0</v>
      </c>
    </row>
    <row r="315" spans="1:9" ht="73.5" customHeight="1" x14ac:dyDescent="0.25">
      <c r="A315" s="113" t="s">
        <v>220</v>
      </c>
      <c r="B315" s="107" t="s">
        <v>484</v>
      </c>
      <c r="C315" s="107" t="s">
        <v>196</v>
      </c>
      <c r="D315" s="107" t="s">
        <v>201</v>
      </c>
      <c r="E315" s="107" t="s">
        <v>221</v>
      </c>
      <c r="F315" s="107" t="s">
        <v>58</v>
      </c>
      <c r="G315" s="108">
        <f>G316</f>
        <v>463</v>
      </c>
      <c r="H315" s="108">
        <f t="shared" ref="H315:I317" si="41">H316</f>
        <v>0</v>
      </c>
      <c r="I315" s="108">
        <f t="shared" si="41"/>
        <v>0</v>
      </c>
    </row>
    <row r="316" spans="1:9" ht="27" customHeight="1" x14ac:dyDescent="0.25">
      <c r="A316" s="113" t="s">
        <v>134</v>
      </c>
      <c r="B316" s="107" t="s">
        <v>484</v>
      </c>
      <c r="C316" s="107" t="s">
        <v>196</v>
      </c>
      <c r="D316" s="107" t="s">
        <v>201</v>
      </c>
      <c r="E316" s="107" t="s">
        <v>222</v>
      </c>
      <c r="F316" s="107" t="s">
        <v>58</v>
      </c>
      <c r="G316" s="108">
        <f>G317</f>
        <v>463</v>
      </c>
      <c r="H316" s="108">
        <f t="shared" si="41"/>
        <v>0</v>
      </c>
      <c r="I316" s="108">
        <f t="shared" si="41"/>
        <v>0</v>
      </c>
    </row>
    <row r="317" spans="1:9" ht="27" customHeight="1" x14ac:dyDescent="0.25">
      <c r="A317" s="113" t="s">
        <v>77</v>
      </c>
      <c r="B317" s="107" t="s">
        <v>484</v>
      </c>
      <c r="C317" s="107" t="s">
        <v>196</v>
      </c>
      <c r="D317" s="107" t="s">
        <v>201</v>
      </c>
      <c r="E317" s="107" t="s">
        <v>222</v>
      </c>
      <c r="F317" s="107" t="s">
        <v>78</v>
      </c>
      <c r="G317" s="108">
        <f>G318</f>
        <v>463</v>
      </c>
      <c r="H317" s="108">
        <f t="shared" si="41"/>
        <v>0</v>
      </c>
      <c r="I317" s="108">
        <f t="shared" si="41"/>
        <v>0</v>
      </c>
    </row>
    <row r="318" spans="1:9" ht="27" customHeight="1" x14ac:dyDescent="0.25">
      <c r="A318" s="113" t="s">
        <v>79</v>
      </c>
      <c r="B318" s="107" t="s">
        <v>484</v>
      </c>
      <c r="C318" s="107" t="s">
        <v>196</v>
      </c>
      <c r="D318" s="107" t="s">
        <v>201</v>
      </c>
      <c r="E318" s="107" t="s">
        <v>222</v>
      </c>
      <c r="F318" s="107" t="s">
        <v>80</v>
      </c>
      <c r="G318" s="108">
        <v>463</v>
      </c>
      <c r="H318" s="108">
        <v>0</v>
      </c>
      <c r="I318" s="108">
        <v>0</v>
      </c>
    </row>
    <row r="319" spans="1:9" ht="27" hidden="1" customHeight="1" x14ac:dyDescent="0.25">
      <c r="A319" s="113" t="s">
        <v>79</v>
      </c>
      <c r="B319" s="107" t="s">
        <v>484</v>
      </c>
      <c r="C319" s="107" t="s">
        <v>196</v>
      </c>
      <c r="D319" s="107" t="s">
        <v>201</v>
      </c>
      <c r="E319" s="107" t="s">
        <v>225</v>
      </c>
      <c r="F319" s="107" t="s">
        <v>80</v>
      </c>
      <c r="G319" s="108"/>
      <c r="H319" s="108"/>
      <c r="I319" s="108"/>
    </row>
    <row r="320" spans="1:9" ht="42.75" customHeight="1" x14ac:dyDescent="0.25">
      <c r="A320" s="113" t="s">
        <v>223</v>
      </c>
      <c r="B320" s="107" t="s">
        <v>484</v>
      </c>
      <c r="C320" s="107" t="s">
        <v>196</v>
      </c>
      <c r="D320" s="107" t="s">
        <v>201</v>
      </c>
      <c r="E320" s="107" t="s">
        <v>224</v>
      </c>
      <c r="F320" s="107" t="s">
        <v>58</v>
      </c>
      <c r="G320" s="108">
        <f>G321</f>
        <v>49</v>
      </c>
      <c r="H320" s="108">
        <f t="shared" ref="H320:I322" si="42">H321</f>
        <v>0</v>
      </c>
      <c r="I320" s="108">
        <f t="shared" si="42"/>
        <v>0</v>
      </c>
    </row>
    <row r="321" spans="1:9" ht="24" customHeight="1" x14ac:dyDescent="0.25">
      <c r="A321" s="113" t="s">
        <v>134</v>
      </c>
      <c r="B321" s="107" t="s">
        <v>484</v>
      </c>
      <c r="C321" s="107" t="s">
        <v>196</v>
      </c>
      <c r="D321" s="107" t="s">
        <v>201</v>
      </c>
      <c r="E321" s="107" t="s">
        <v>225</v>
      </c>
      <c r="F321" s="107" t="s">
        <v>58</v>
      </c>
      <c r="G321" s="108">
        <f>G322</f>
        <v>49</v>
      </c>
      <c r="H321" s="108">
        <f t="shared" si="42"/>
        <v>0</v>
      </c>
      <c r="I321" s="108">
        <f t="shared" si="42"/>
        <v>0</v>
      </c>
    </row>
    <row r="322" spans="1:9" ht="27" customHeight="1" x14ac:dyDescent="0.25">
      <c r="A322" s="113" t="s">
        <v>77</v>
      </c>
      <c r="B322" s="107" t="s">
        <v>484</v>
      </c>
      <c r="C322" s="107" t="s">
        <v>196</v>
      </c>
      <c r="D322" s="107" t="s">
        <v>201</v>
      </c>
      <c r="E322" s="107" t="s">
        <v>225</v>
      </c>
      <c r="F322" s="107" t="s">
        <v>78</v>
      </c>
      <c r="G322" s="108">
        <f>G323</f>
        <v>49</v>
      </c>
      <c r="H322" s="108">
        <f t="shared" si="42"/>
        <v>0</v>
      </c>
      <c r="I322" s="108">
        <f t="shared" si="42"/>
        <v>0</v>
      </c>
    </row>
    <row r="323" spans="1:9" ht="27" customHeight="1" x14ac:dyDescent="0.25">
      <c r="A323" s="113" t="s">
        <v>79</v>
      </c>
      <c r="B323" s="107" t="s">
        <v>484</v>
      </c>
      <c r="C323" s="107" t="s">
        <v>196</v>
      </c>
      <c r="D323" s="107" t="s">
        <v>201</v>
      </c>
      <c r="E323" s="107" t="s">
        <v>225</v>
      </c>
      <c r="F323" s="107" t="s">
        <v>80</v>
      </c>
      <c r="G323" s="108">
        <v>49</v>
      </c>
      <c r="H323" s="108">
        <v>0</v>
      </c>
      <c r="I323" s="108">
        <v>0</v>
      </c>
    </row>
    <row r="324" spans="1:9" ht="57.75" customHeight="1" x14ac:dyDescent="0.25">
      <c r="A324" s="113" t="s">
        <v>749</v>
      </c>
      <c r="B324" s="107" t="s">
        <v>484</v>
      </c>
      <c r="C324" s="107" t="s">
        <v>196</v>
      </c>
      <c r="D324" s="107" t="s">
        <v>201</v>
      </c>
      <c r="E324" s="107" t="s">
        <v>746</v>
      </c>
      <c r="F324" s="107" t="s">
        <v>58</v>
      </c>
      <c r="G324" s="108">
        <f>G325</f>
        <v>0</v>
      </c>
      <c r="H324" s="108">
        <f>H325+H330+H333</f>
        <v>2262.5</v>
      </c>
      <c r="I324" s="108">
        <f>I325+I330+I333</f>
        <v>2251.5</v>
      </c>
    </row>
    <row r="325" spans="1:9" ht="27" customHeight="1" x14ac:dyDescent="0.25">
      <c r="A325" s="113" t="s">
        <v>190</v>
      </c>
      <c r="B325" s="107" t="s">
        <v>484</v>
      </c>
      <c r="C325" s="107" t="s">
        <v>196</v>
      </c>
      <c r="D325" s="107" t="s">
        <v>201</v>
      </c>
      <c r="E325" s="107" t="s">
        <v>801</v>
      </c>
      <c r="F325" s="107" t="s">
        <v>58</v>
      </c>
      <c r="G325" s="108">
        <f>G326+G328+G331</f>
        <v>0</v>
      </c>
      <c r="H325" s="108">
        <f>H326+H328</f>
        <v>2209.5</v>
      </c>
      <c r="I325" s="108">
        <f>I326+I328</f>
        <v>2198.5</v>
      </c>
    </row>
    <row r="326" spans="1:9" ht="27" customHeight="1" x14ac:dyDescent="0.25">
      <c r="A326" s="113" t="s">
        <v>67</v>
      </c>
      <c r="B326" s="107" t="s">
        <v>484</v>
      </c>
      <c r="C326" s="107" t="s">
        <v>196</v>
      </c>
      <c r="D326" s="107" t="s">
        <v>201</v>
      </c>
      <c r="E326" s="107" t="s">
        <v>801</v>
      </c>
      <c r="F326" s="107" t="s">
        <v>68</v>
      </c>
      <c r="G326" s="108">
        <f>G327</f>
        <v>0</v>
      </c>
      <c r="H326" s="108">
        <f>H327</f>
        <v>2198.5</v>
      </c>
      <c r="I326" s="108">
        <f>I327</f>
        <v>2198.5</v>
      </c>
    </row>
    <row r="327" spans="1:9" ht="27" customHeight="1" x14ac:dyDescent="0.25">
      <c r="A327" s="113" t="s">
        <v>192</v>
      </c>
      <c r="B327" s="107" t="s">
        <v>484</v>
      </c>
      <c r="C327" s="107" t="s">
        <v>196</v>
      </c>
      <c r="D327" s="107" t="s">
        <v>201</v>
      </c>
      <c r="E327" s="107" t="s">
        <v>801</v>
      </c>
      <c r="F327" s="107" t="s">
        <v>193</v>
      </c>
      <c r="G327" s="108">
        <v>0</v>
      </c>
      <c r="H327" s="108">
        <v>2198.5</v>
      </c>
      <c r="I327" s="108">
        <v>2198.5</v>
      </c>
    </row>
    <row r="328" spans="1:9" ht="27" customHeight="1" x14ac:dyDescent="0.25">
      <c r="A328" s="113" t="s">
        <v>77</v>
      </c>
      <c r="B328" s="107" t="s">
        <v>484</v>
      </c>
      <c r="C328" s="107" t="s">
        <v>196</v>
      </c>
      <c r="D328" s="107" t="s">
        <v>201</v>
      </c>
      <c r="E328" s="107" t="s">
        <v>801</v>
      </c>
      <c r="F328" s="107" t="s">
        <v>78</v>
      </c>
      <c r="G328" s="108">
        <f>G329</f>
        <v>0</v>
      </c>
      <c r="H328" s="108">
        <f>H329</f>
        <v>11</v>
      </c>
      <c r="I328" s="108">
        <f>I329</f>
        <v>0</v>
      </c>
    </row>
    <row r="329" spans="1:9" ht="27" customHeight="1" x14ac:dyDescent="0.25">
      <c r="A329" s="113" t="s">
        <v>79</v>
      </c>
      <c r="B329" s="107" t="s">
        <v>484</v>
      </c>
      <c r="C329" s="107" t="s">
        <v>196</v>
      </c>
      <c r="D329" s="107" t="s">
        <v>201</v>
      </c>
      <c r="E329" s="107" t="s">
        <v>801</v>
      </c>
      <c r="F329" s="107" t="s">
        <v>80</v>
      </c>
      <c r="G329" s="108">
        <v>0</v>
      </c>
      <c r="H329" s="108">
        <v>11</v>
      </c>
      <c r="I329" s="108">
        <v>0</v>
      </c>
    </row>
    <row r="330" spans="1:9" ht="27" customHeight="1" x14ac:dyDescent="0.25">
      <c r="A330" s="113" t="s">
        <v>188</v>
      </c>
      <c r="B330" s="107" t="s">
        <v>484</v>
      </c>
      <c r="C330" s="107" t="s">
        <v>196</v>
      </c>
      <c r="D330" s="107" t="s">
        <v>201</v>
      </c>
      <c r="E330" s="107" t="s">
        <v>802</v>
      </c>
      <c r="F330" s="107" t="s">
        <v>58</v>
      </c>
      <c r="G330" s="108">
        <v>0</v>
      </c>
      <c r="H330" s="108">
        <f>H331</f>
        <v>4</v>
      </c>
      <c r="I330" s="108">
        <f>I331</f>
        <v>4</v>
      </c>
    </row>
    <row r="331" spans="1:9" ht="20.25" customHeight="1" x14ac:dyDescent="0.25">
      <c r="A331" s="113" t="s">
        <v>81</v>
      </c>
      <c r="B331" s="107" t="s">
        <v>484</v>
      </c>
      <c r="C331" s="107" t="s">
        <v>196</v>
      </c>
      <c r="D331" s="107" t="s">
        <v>201</v>
      </c>
      <c r="E331" s="107" t="s">
        <v>802</v>
      </c>
      <c r="F331" s="107" t="s">
        <v>82</v>
      </c>
      <c r="G331" s="108">
        <f>G332</f>
        <v>0</v>
      </c>
      <c r="H331" s="108">
        <f>H332</f>
        <v>4</v>
      </c>
      <c r="I331" s="108">
        <f>I332</f>
        <v>4</v>
      </c>
    </row>
    <row r="332" spans="1:9" ht="18.75" customHeight="1" x14ac:dyDescent="0.25">
      <c r="A332" s="113" t="s">
        <v>83</v>
      </c>
      <c r="B332" s="107" t="s">
        <v>484</v>
      </c>
      <c r="C332" s="107" t="s">
        <v>196</v>
      </c>
      <c r="D332" s="107" t="s">
        <v>201</v>
      </c>
      <c r="E332" s="107" t="s">
        <v>802</v>
      </c>
      <c r="F332" s="107" t="s">
        <v>84</v>
      </c>
      <c r="G332" s="108">
        <v>0</v>
      </c>
      <c r="H332" s="108">
        <v>4</v>
      </c>
      <c r="I332" s="108">
        <v>4</v>
      </c>
    </row>
    <row r="333" spans="1:9" ht="21.75" customHeight="1" x14ac:dyDescent="0.25">
      <c r="A333" s="113" t="s">
        <v>134</v>
      </c>
      <c r="B333" s="107" t="s">
        <v>484</v>
      </c>
      <c r="C333" s="107" t="s">
        <v>196</v>
      </c>
      <c r="D333" s="107" t="s">
        <v>201</v>
      </c>
      <c r="E333" s="107" t="s">
        <v>747</v>
      </c>
      <c r="F333" s="107" t="s">
        <v>58</v>
      </c>
      <c r="G333" s="108">
        <v>0</v>
      </c>
      <c r="H333" s="108">
        <f>H334</f>
        <v>49</v>
      </c>
      <c r="I333" s="108">
        <f>I334</f>
        <v>49</v>
      </c>
    </row>
    <row r="334" spans="1:9" ht="27" customHeight="1" x14ac:dyDescent="0.25">
      <c r="A334" s="113" t="s">
        <v>77</v>
      </c>
      <c r="B334" s="107" t="s">
        <v>484</v>
      </c>
      <c r="C334" s="107" t="s">
        <v>196</v>
      </c>
      <c r="D334" s="107" t="s">
        <v>201</v>
      </c>
      <c r="E334" s="107" t="s">
        <v>747</v>
      </c>
      <c r="F334" s="107" t="s">
        <v>78</v>
      </c>
      <c r="G334" s="108">
        <v>0</v>
      </c>
      <c r="H334" s="108">
        <f>H335</f>
        <v>49</v>
      </c>
      <c r="I334" s="108">
        <f>I335</f>
        <v>49</v>
      </c>
    </row>
    <row r="335" spans="1:9" ht="27" customHeight="1" x14ac:dyDescent="0.25">
      <c r="A335" s="113" t="s">
        <v>79</v>
      </c>
      <c r="B335" s="107" t="s">
        <v>484</v>
      </c>
      <c r="C335" s="107" t="s">
        <v>196</v>
      </c>
      <c r="D335" s="107" t="s">
        <v>201</v>
      </c>
      <c r="E335" s="107" t="s">
        <v>747</v>
      </c>
      <c r="F335" s="107" t="s">
        <v>80</v>
      </c>
      <c r="G335" s="108">
        <v>0</v>
      </c>
      <c r="H335" s="108">
        <v>49</v>
      </c>
      <c r="I335" s="108">
        <v>49</v>
      </c>
    </row>
    <row r="336" spans="1:9" s="31" customFormat="1" ht="15" x14ac:dyDescent="0.25">
      <c r="A336" s="113" t="s">
        <v>226</v>
      </c>
      <c r="B336" s="107" t="s">
        <v>484</v>
      </c>
      <c r="C336" s="107" t="s">
        <v>72</v>
      </c>
      <c r="D336" s="107" t="s">
        <v>56</v>
      </c>
      <c r="E336" s="107" t="s">
        <v>57</v>
      </c>
      <c r="F336" s="107" t="s">
        <v>58</v>
      </c>
      <c r="G336" s="108">
        <f>G337+G346+G396</f>
        <v>5934.7999999999993</v>
      </c>
      <c r="H336" s="108">
        <f>H337+H346+H396</f>
        <v>3384.2999999999997</v>
      </c>
      <c r="I336" s="108">
        <f>I337+I346+I396</f>
        <v>2166.7999999999997</v>
      </c>
    </row>
    <row r="337" spans="1:9" s="31" customFormat="1" ht="15" x14ac:dyDescent="0.25">
      <c r="A337" s="113" t="s">
        <v>227</v>
      </c>
      <c r="B337" s="107" t="s">
        <v>484</v>
      </c>
      <c r="C337" s="107" t="s">
        <v>72</v>
      </c>
      <c r="D337" s="107" t="s">
        <v>101</v>
      </c>
      <c r="E337" s="107" t="s">
        <v>57</v>
      </c>
      <c r="F337" s="107" t="s">
        <v>58</v>
      </c>
      <c r="G337" s="108">
        <f t="shared" ref="G337:I338" si="43">G338</f>
        <v>48.7</v>
      </c>
      <c r="H337" s="108">
        <f t="shared" si="43"/>
        <v>48.7</v>
      </c>
      <c r="I337" s="108">
        <f t="shared" si="43"/>
        <v>48.7</v>
      </c>
    </row>
    <row r="338" spans="1:9" s="31" customFormat="1" ht="26.25" x14ac:dyDescent="0.25">
      <c r="A338" s="113" t="s">
        <v>61</v>
      </c>
      <c r="B338" s="107" t="s">
        <v>484</v>
      </c>
      <c r="C338" s="107" t="s">
        <v>72</v>
      </c>
      <c r="D338" s="107" t="s">
        <v>101</v>
      </c>
      <c r="E338" s="107" t="s">
        <v>62</v>
      </c>
      <c r="F338" s="107" t="s">
        <v>58</v>
      </c>
      <c r="G338" s="108">
        <f t="shared" si="43"/>
        <v>48.7</v>
      </c>
      <c r="H338" s="108">
        <f t="shared" si="43"/>
        <v>48.7</v>
      </c>
      <c r="I338" s="108">
        <f t="shared" si="43"/>
        <v>48.7</v>
      </c>
    </row>
    <row r="339" spans="1:9" s="31" customFormat="1" ht="26.25" x14ac:dyDescent="0.25">
      <c r="A339" s="113" t="s">
        <v>63</v>
      </c>
      <c r="B339" s="107" t="s">
        <v>484</v>
      </c>
      <c r="C339" s="107" t="s">
        <v>72</v>
      </c>
      <c r="D339" s="107" t="s">
        <v>101</v>
      </c>
      <c r="E339" s="107" t="s">
        <v>64</v>
      </c>
      <c r="F339" s="107" t="s">
        <v>58</v>
      </c>
      <c r="G339" s="108">
        <f>G343</f>
        <v>48.7</v>
      </c>
      <c r="H339" s="108">
        <f>H343</f>
        <v>48.7</v>
      </c>
      <c r="I339" s="108">
        <f>I343</f>
        <v>48.7</v>
      </c>
    </row>
    <row r="340" spans="1:9" s="31" customFormat="1" ht="30" hidden="1" customHeight="1" x14ac:dyDescent="0.25">
      <c r="A340" s="113" t="s">
        <v>228</v>
      </c>
      <c r="B340" s="107" t="s">
        <v>484</v>
      </c>
      <c r="C340" s="107" t="s">
        <v>72</v>
      </c>
      <c r="D340" s="107" t="s">
        <v>101</v>
      </c>
      <c r="E340" s="107" t="s">
        <v>229</v>
      </c>
      <c r="F340" s="107" t="s">
        <v>58</v>
      </c>
      <c r="G340" s="108">
        <f t="shared" ref="G340:I341" si="44">G341</f>
        <v>0</v>
      </c>
      <c r="H340" s="108">
        <f t="shared" si="44"/>
        <v>0</v>
      </c>
      <c r="I340" s="108">
        <f t="shared" si="44"/>
        <v>0</v>
      </c>
    </row>
    <row r="341" spans="1:9" s="31" customFormat="1" ht="26.25" hidden="1" x14ac:dyDescent="0.25">
      <c r="A341" s="113" t="s">
        <v>77</v>
      </c>
      <c r="B341" s="107" t="s">
        <v>484</v>
      </c>
      <c r="C341" s="107" t="s">
        <v>72</v>
      </c>
      <c r="D341" s="107" t="s">
        <v>101</v>
      </c>
      <c r="E341" s="107" t="s">
        <v>229</v>
      </c>
      <c r="F341" s="107" t="s">
        <v>78</v>
      </c>
      <c r="G341" s="108">
        <f t="shared" si="44"/>
        <v>0</v>
      </c>
      <c r="H341" s="108">
        <f t="shared" si="44"/>
        <v>0</v>
      </c>
      <c r="I341" s="108">
        <f t="shared" si="44"/>
        <v>0</v>
      </c>
    </row>
    <row r="342" spans="1:9" s="31" customFormat="1" ht="26.25" hidden="1" x14ac:dyDescent="0.25">
      <c r="A342" s="113" t="s">
        <v>79</v>
      </c>
      <c r="B342" s="107" t="s">
        <v>484</v>
      </c>
      <c r="C342" s="107" t="s">
        <v>72</v>
      </c>
      <c r="D342" s="107" t="s">
        <v>101</v>
      </c>
      <c r="E342" s="107" t="s">
        <v>229</v>
      </c>
      <c r="F342" s="107" t="s">
        <v>80</v>
      </c>
      <c r="G342" s="108">
        <v>0</v>
      </c>
      <c r="H342" s="108">
        <v>0</v>
      </c>
      <c r="I342" s="108">
        <v>0</v>
      </c>
    </row>
    <row r="343" spans="1:9" s="31" customFormat="1" ht="26.25" x14ac:dyDescent="0.25">
      <c r="A343" s="113" t="s">
        <v>230</v>
      </c>
      <c r="B343" s="107" t="s">
        <v>484</v>
      </c>
      <c r="C343" s="107" t="s">
        <v>72</v>
      </c>
      <c r="D343" s="107" t="s">
        <v>101</v>
      </c>
      <c r="E343" s="107" t="s">
        <v>231</v>
      </c>
      <c r="F343" s="107" t="s">
        <v>58</v>
      </c>
      <c r="G343" s="108">
        <f t="shared" ref="G343:I344" si="45">G344</f>
        <v>48.7</v>
      </c>
      <c r="H343" s="108">
        <f t="shared" si="45"/>
        <v>48.7</v>
      </c>
      <c r="I343" s="108">
        <f t="shared" si="45"/>
        <v>48.7</v>
      </c>
    </row>
    <row r="344" spans="1:9" s="31" customFormat="1" ht="28.5" customHeight="1" x14ac:dyDescent="0.25">
      <c r="A344" s="113" t="s">
        <v>77</v>
      </c>
      <c r="B344" s="107" t="s">
        <v>484</v>
      </c>
      <c r="C344" s="107" t="s">
        <v>72</v>
      </c>
      <c r="D344" s="107" t="s">
        <v>101</v>
      </c>
      <c r="E344" s="107" t="s">
        <v>231</v>
      </c>
      <c r="F344" s="107" t="s">
        <v>78</v>
      </c>
      <c r="G344" s="108">
        <f t="shared" si="45"/>
        <v>48.7</v>
      </c>
      <c r="H344" s="108">
        <f t="shared" si="45"/>
        <v>48.7</v>
      </c>
      <c r="I344" s="108">
        <f t="shared" si="45"/>
        <v>48.7</v>
      </c>
    </row>
    <row r="345" spans="1:9" s="31" customFormat="1" ht="29.25" customHeight="1" x14ac:dyDescent="0.25">
      <c r="A345" s="113" t="s">
        <v>79</v>
      </c>
      <c r="B345" s="107" t="s">
        <v>484</v>
      </c>
      <c r="C345" s="107" t="s">
        <v>72</v>
      </c>
      <c r="D345" s="107" t="s">
        <v>101</v>
      </c>
      <c r="E345" s="107" t="s">
        <v>231</v>
      </c>
      <c r="F345" s="107" t="s">
        <v>80</v>
      </c>
      <c r="G345" s="108">
        <v>48.7</v>
      </c>
      <c r="H345" s="108">
        <v>48.7</v>
      </c>
      <c r="I345" s="108">
        <v>48.7</v>
      </c>
    </row>
    <row r="346" spans="1:9" s="31" customFormat="1" ht="19.5" customHeight="1" x14ac:dyDescent="0.25">
      <c r="A346" s="113" t="s">
        <v>232</v>
      </c>
      <c r="B346" s="107" t="s">
        <v>484</v>
      </c>
      <c r="C346" s="107" t="s">
        <v>72</v>
      </c>
      <c r="D346" s="107" t="s">
        <v>201</v>
      </c>
      <c r="E346" s="107" t="s">
        <v>57</v>
      </c>
      <c r="F346" s="107" t="s">
        <v>58</v>
      </c>
      <c r="G346" s="108">
        <f>G350+G359+G387+G377</f>
        <v>5686.0999999999995</v>
      </c>
      <c r="H346" s="108">
        <f>H350+H359+H382+H387</f>
        <v>3135.6</v>
      </c>
      <c r="I346" s="108">
        <f>I350+I359+I382</f>
        <v>2058.1</v>
      </c>
    </row>
    <row r="347" spans="1:9" s="31" customFormat="1" ht="31.5" hidden="1" customHeight="1" x14ac:dyDescent="0.25">
      <c r="A347" s="113" t="s">
        <v>233</v>
      </c>
      <c r="B347" s="107" t="s">
        <v>484</v>
      </c>
      <c r="C347" s="107" t="s">
        <v>72</v>
      </c>
      <c r="D347" s="107" t="s">
        <v>201</v>
      </c>
      <c r="E347" s="107" t="s">
        <v>234</v>
      </c>
      <c r="F347" s="107" t="s">
        <v>58</v>
      </c>
      <c r="G347" s="108">
        <f>G348</f>
        <v>0</v>
      </c>
      <c r="H347" s="166"/>
      <c r="I347" s="166"/>
    </row>
    <row r="348" spans="1:9" s="31" customFormat="1" ht="27" hidden="1" customHeight="1" x14ac:dyDescent="0.25">
      <c r="A348" s="113" t="s">
        <v>105</v>
      </c>
      <c r="B348" s="107" t="s">
        <v>484</v>
      </c>
      <c r="C348" s="107" t="s">
        <v>72</v>
      </c>
      <c r="D348" s="107" t="s">
        <v>201</v>
      </c>
      <c r="E348" s="107" t="s">
        <v>234</v>
      </c>
      <c r="F348" s="107" t="s">
        <v>78</v>
      </c>
      <c r="G348" s="108">
        <f>G349</f>
        <v>0</v>
      </c>
      <c r="H348" s="166"/>
      <c r="I348" s="166"/>
    </row>
    <row r="349" spans="1:9" s="31" customFormat="1" ht="30.75" hidden="1" customHeight="1" x14ac:dyDescent="0.25">
      <c r="A349" s="113" t="s">
        <v>79</v>
      </c>
      <c r="B349" s="107" t="s">
        <v>484</v>
      </c>
      <c r="C349" s="107" t="s">
        <v>72</v>
      </c>
      <c r="D349" s="107" t="s">
        <v>201</v>
      </c>
      <c r="E349" s="107" t="s">
        <v>234</v>
      </c>
      <c r="F349" s="107" t="s">
        <v>80</v>
      </c>
      <c r="G349" s="108">
        <v>0</v>
      </c>
      <c r="H349" s="166"/>
      <c r="I349" s="166"/>
    </row>
    <row r="350" spans="1:9" s="31" customFormat="1" ht="42" customHeight="1" x14ac:dyDescent="0.25">
      <c r="A350" s="113" t="s">
        <v>752</v>
      </c>
      <c r="B350" s="107" t="s">
        <v>484</v>
      </c>
      <c r="C350" s="107" t="s">
        <v>72</v>
      </c>
      <c r="D350" s="107" t="s">
        <v>201</v>
      </c>
      <c r="E350" s="107" t="s">
        <v>236</v>
      </c>
      <c r="F350" s="107" t="s">
        <v>58</v>
      </c>
      <c r="G350" s="108">
        <f>G351+G355</f>
        <v>100</v>
      </c>
      <c r="H350" s="108">
        <f>H351</f>
        <v>100</v>
      </c>
      <c r="I350" s="108">
        <f>I351+I355</f>
        <v>100</v>
      </c>
    </row>
    <row r="351" spans="1:9" s="31" customFormat="1" ht="41.25" customHeight="1" x14ac:dyDescent="0.25">
      <c r="A351" s="113" t="s">
        <v>753</v>
      </c>
      <c r="B351" s="107" t="s">
        <v>484</v>
      </c>
      <c r="C351" s="107" t="s">
        <v>72</v>
      </c>
      <c r="D351" s="107" t="s">
        <v>201</v>
      </c>
      <c r="E351" s="107" t="s">
        <v>237</v>
      </c>
      <c r="F351" s="107" t="s">
        <v>58</v>
      </c>
      <c r="G351" s="108">
        <f>G352</f>
        <v>100</v>
      </c>
      <c r="H351" s="108">
        <f t="shared" ref="H351:I353" si="46">H352</f>
        <v>100</v>
      </c>
      <c r="I351" s="108">
        <f t="shared" si="46"/>
        <v>100</v>
      </c>
    </row>
    <row r="352" spans="1:9" s="31" customFormat="1" ht="16.5" customHeight="1" x14ac:dyDescent="0.25">
      <c r="A352" s="113" t="s">
        <v>134</v>
      </c>
      <c r="B352" s="107" t="s">
        <v>484</v>
      </c>
      <c r="C352" s="107" t="s">
        <v>72</v>
      </c>
      <c r="D352" s="107" t="s">
        <v>201</v>
      </c>
      <c r="E352" s="107" t="s">
        <v>238</v>
      </c>
      <c r="F352" s="107" t="s">
        <v>58</v>
      </c>
      <c r="G352" s="108">
        <f>G353</f>
        <v>100</v>
      </c>
      <c r="H352" s="108">
        <f t="shared" si="46"/>
        <v>100</v>
      </c>
      <c r="I352" s="108">
        <f t="shared" si="46"/>
        <v>100</v>
      </c>
    </row>
    <row r="353" spans="1:9" s="31" customFormat="1" ht="30.75" customHeight="1" x14ac:dyDescent="0.25">
      <c r="A353" s="113" t="s">
        <v>77</v>
      </c>
      <c r="B353" s="107" t="s">
        <v>484</v>
      </c>
      <c r="C353" s="107" t="s">
        <v>72</v>
      </c>
      <c r="D353" s="107" t="s">
        <v>201</v>
      </c>
      <c r="E353" s="107" t="s">
        <v>238</v>
      </c>
      <c r="F353" s="107" t="s">
        <v>78</v>
      </c>
      <c r="G353" s="108">
        <f>G354</f>
        <v>100</v>
      </c>
      <c r="H353" s="108">
        <f t="shared" si="46"/>
        <v>100</v>
      </c>
      <c r="I353" s="108">
        <f t="shared" si="46"/>
        <v>100</v>
      </c>
    </row>
    <row r="354" spans="1:9" s="31" customFormat="1" ht="30.75" customHeight="1" x14ac:dyDescent="0.25">
      <c r="A354" s="113" t="s">
        <v>79</v>
      </c>
      <c r="B354" s="107" t="s">
        <v>484</v>
      </c>
      <c r="C354" s="107" t="s">
        <v>72</v>
      </c>
      <c r="D354" s="107" t="s">
        <v>201</v>
      </c>
      <c r="E354" s="107" t="s">
        <v>238</v>
      </c>
      <c r="F354" s="107" t="s">
        <v>80</v>
      </c>
      <c r="G354" s="108">
        <v>100</v>
      </c>
      <c r="H354" s="108">
        <v>100</v>
      </c>
      <c r="I354" s="108">
        <v>100</v>
      </c>
    </row>
    <row r="355" spans="1:9" s="31" customFormat="1" ht="40.5" hidden="1" customHeight="1" x14ac:dyDescent="0.25">
      <c r="A355" s="113" t="s">
        <v>239</v>
      </c>
      <c r="B355" s="107" t="s">
        <v>484</v>
      </c>
      <c r="C355" s="107" t="s">
        <v>72</v>
      </c>
      <c r="D355" s="107" t="s">
        <v>201</v>
      </c>
      <c r="E355" s="107" t="s">
        <v>240</v>
      </c>
      <c r="F355" s="107" t="s">
        <v>58</v>
      </c>
      <c r="G355" s="108">
        <f>G356</f>
        <v>0</v>
      </c>
      <c r="H355" s="166"/>
      <c r="I355" s="166"/>
    </row>
    <row r="356" spans="1:9" s="31" customFormat="1" ht="22.5" hidden="1" customHeight="1" x14ac:dyDescent="0.25">
      <c r="A356" s="113" t="s">
        <v>134</v>
      </c>
      <c r="B356" s="107" t="s">
        <v>484</v>
      </c>
      <c r="C356" s="107" t="s">
        <v>72</v>
      </c>
      <c r="D356" s="107" t="s">
        <v>201</v>
      </c>
      <c r="E356" s="107" t="s">
        <v>241</v>
      </c>
      <c r="F356" s="107" t="s">
        <v>58</v>
      </c>
      <c r="G356" s="108">
        <f>G357</f>
        <v>0</v>
      </c>
      <c r="H356" s="166"/>
      <c r="I356" s="166"/>
    </row>
    <row r="357" spans="1:9" s="31" customFormat="1" ht="30.75" hidden="1" customHeight="1" x14ac:dyDescent="0.25">
      <c r="A357" s="113" t="s">
        <v>77</v>
      </c>
      <c r="B357" s="107" t="s">
        <v>484</v>
      </c>
      <c r="C357" s="107" t="s">
        <v>72</v>
      </c>
      <c r="D357" s="107" t="s">
        <v>201</v>
      </c>
      <c r="E357" s="107" t="s">
        <v>241</v>
      </c>
      <c r="F357" s="107" t="s">
        <v>78</v>
      </c>
      <c r="G357" s="108">
        <f>G358</f>
        <v>0</v>
      </c>
      <c r="H357" s="166"/>
      <c r="I357" s="166"/>
    </row>
    <row r="358" spans="1:9" s="31" customFormat="1" ht="30.75" hidden="1" customHeight="1" x14ac:dyDescent="0.25">
      <c r="A358" s="113" t="s">
        <v>79</v>
      </c>
      <c r="B358" s="107" t="s">
        <v>484</v>
      </c>
      <c r="C358" s="107" t="s">
        <v>72</v>
      </c>
      <c r="D358" s="107" t="s">
        <v>201</v>
      </c>
      <c r="E358" s="107" t="s">
        <v>241</v>
      </c>
      <c r="F358" s="107" t="s">
        <v>80</v>
      </c>
      <c r="G358" s="108"/>
      <c r="H358" s="166"/>
      <c r="I358" s="166"/>
    </row>
    <row r="359" spans="1:9" s="31" customFormat="1" ht="75" customHeight="1" x14ac:dyDescent="0.25">
      <c r="A359" s="113" t="s">
        <v>756</v>
      </c>
      <c r="B359" s="107" t="s">
        <v>484</v>
      </c>
      <c r="C359" s="107" t="s">
        <v>72</v>
      </c>
      <c r="D359" s="107" t="s">
        <v>201</v>
      </c>
      <c r="E359" s="107" t="s">
        <v>242</v>
      </c>
      <c r="F359" s="107" t="s">
        <v>58</v>
      </c>
      <c r="G359" s="108">
        <f>G366+G373+G360+G363</f>
        <v>5536.0999999999995</v>
      </c>
      <c r="H359" s="108">
        <v>0</v>
      </c>
      <c r="I359" s="108">
        <f>I366+I373</f>
        <v>0</v>
      </c>
    </row>
    <row r="360" spans="1:9" s="31" customFormat="1" ht="67.5" hidden="1" customHeight="1" x14ac:dyDescent="0.25">
      <c r="A360" s="113" t="s">
        <v>651</v>
      </c>
      <c r="B360" s="107" t="s">
        <v>484</v>
      </c>
      <c r="C360" s="107" t="s">
        <v>72</v>
      </c>
      <c r="D360" s="107" t="s">
        <v>201</v>
      </c>
      <c r="E360" s="107" t="s">
        <v>652</v>
      </c>
      <c r="F360" s="107" t="s">
        <v>58</v>
      </c>
      <c r="G360" s="108">
        <f>G361</f>
        <v>0</v>
      </c>
      <c r="H360" s="108">
        <v>0</v>
      </c>
      <c r="I360" s="108">
        <v>0</v>
      </c>
    </row>
    <row r="361" spans="1:9" s="31" customFormat="1" ht="35.25" hidden="1" customHeight="1" x14ac:dyDescent="0.25">
      <c r="A361" s="113" t="s">
        <v>77</v>
      </c>
      <c r="B361" s="107" t="s">
        <v>484</v>
      </c>
      <c r="C361" s="107" t="s">
        <v>72</v>
      </c>
      <c r="D361" s="107" t="s">
        <v>201</v>
      </c>
      <c r="E361" s="107" t="s">
        <v>652</v>
      </c>
      <c r="F361" s="107" t="s">
        <v>78</v>
      </c>
      <c r="G361" s="108">
        <f>G362</f>
        <v>0</v>
      </c>
      <c r="H361" s="108">
        <v>0</v>
      </c>
      <c r="I361" s="108">
        <v>0</v>
      </c>
    </row>
    <row r="362" spans="1:9" s="31" customFormat="1" ht="33" hidden="1" customHeight="1" x14ac:dyDescent="0.25">
      <c r="A362" s="113" t="s">
        <v>79</v>
      </c>
      <c r="B362" s="107" t="s">
        <v>484</v>
      </c>
      <c r="C362" s="107" t="s">
        <v>72</v>
      </c>
      <c r="D362" s="107" t="s">
        <v>201</v>
      </c>
      <c r="E362" s="107" t="s">
        <v>652</v>
      </c>
      <c r="F362" s="107" t="s">
        <v>80</v>
      </c>
      <c r="G362" s="108"/>
      <c r="H362" s="108">
        <v>0</v>
      </c>
      <c r="I362" s="108">
        <v>0</v>
      </c>
    </row>
    <row r="363" spans="1:9" s="31" customFormat="1" ht="69" hidden="1" customHeight="1" x14ac:dyDescent="0.25">
      <c r="A363" s="113" t="s">
        <v>653</v>
      </c>
      <c r="B363" s="107" t="s">
        <v>484</v>
      </c>
      <c r="C363" s="107" t="s">
        <v>72</v>
      </c>
      <c r="D363" s="107" t="s">
        <v>201</v>
      </c>
      <c r="E363" s="107" t="s">
        <v>654</v>
      </c>
      <c r="F363" s="107" t="s">
        <v>58</v>
      </c>
      <c r="G363" s="108">
        <f>G364</f>
        <v>0</v>
      </c>
      <c r="H363" s="108">
        <v>0</v>
      </c>
      <c r="I363" s="108">
        <v>0</v>
      </c>
    </row>
    <row r="364" spans="1:9" s="31" customFormat="1" ht="34.5" hidden="1" customHeight="1" x14ac:dyDescent="0.25">
      <c r="A364" s="113" t="s">
        <v>77</v>
      </c>
      <c r="B364" s="107" t="s">
        <v>484</v>
      </c>
      <c r="C364" s="107" t="s">
        <v>72</v>
      </c>
      <c r="D364" s="107" t="s">
        <v>201</v>
      </c>
      <c r="E364" s="107" t="s">
        <v>654</v>
      </c>
      <c r="F364" s="107" t="s">
        <v>78</v>
      </c>
      <c r="G364" s="108">
        <f>G365</f>
        <v>0</v>
      </c>
      <c r="H364" s="108">
        <v>0</v>
      </c>
      <c r="I364" s="108">
        <v>0</v>
      </c>
    </row>
    <row r="365" spans="1:9" s="31" customFormat="1" ht="20.25" hidden="1" customHeight="1" x14ac:dyDescent="0.25">
      <c r="A365" s="113" t="s">
        <v>79</v>
      </c>
      <c r="B365" s="107" t="s">
        <v>484</v>
      </c>
      <c r="C365" s="107" t="s">
        <v>72</v>
      </c>
      <c r="D365" s="107" t="s">
        <v>201</v>
      </c>
      <c r="E365" s="107" t="s">
        <v>654</v>
      </c>
      <c r="F365" s="107" t="s">
        <v>80</v>
      </c>
      <c r="G365" s="108"/>
      <c r="H365" s="108">
        <v>0</v>
      </c>
      <c r="I365" s="108">
        <v>0</v>
      </c>
    </row>
    <row r="366" spans="1:9" s="31" customFormat="1" ht="65.25" customHeight="1" x14ac:dyDescent="0.25">
      <c r="A366" s="113" t="s">
        <v>243</v>
      </c>
      <c r="B366" s="107" t="s">
        <v>484</v>
      </c>
      <c r="C366" s="107" t="s">
        <v>72</v>
      </c>
      <c r="D366" s="107" t="s">
        <v>201</v>
      </c>
      <c r="E366" s="107" t="s">
        <v>244</v>
      </c>
      <c r="F366" s="107" t="s">
        <v>58</v>
      </c>
      <c r="G366" s="108">
        <f>G370+G367</f>
        <v>5355.7</v>
      </c>
      <c r="H366" s="108">
        <f>H370</f>
        <v>0</v>
      </c>
      <c r="I366" s="108">
        <f>I370</f>
        <v>0</v>
      </c>
    </row>
    <row r="367" spans="1:9" s="31" customFormat="1" ht="43.5" hidden="1" customHeight="1" x14ac:dyDescent="0.25">
      <c r="A367" s="113" t="s">
        <v>642</v>
      </c>
      <c r="B367" s="107" t="s">
        <v>484</v>
      </c>
      <c r="C367" s="107" t="s">
        <v>72</v>
      </c>
      <c r="D367" s="107" t="s">
        <v>201</v>
      </c>
      <c r="E367" s="107" t="s">
        <v>655</v>
      </c>
      <c r="F367" s="107" t="s">
        <v>58</v>
      </c>
      <c r="G367" s="108">
        <f>G368</f>
        <v>0</v>
      </c>
      <c r="H367" s="108">
        <v>0</v>
      </c>
      <c r="I367" s="108">
        <v>0</v>
      </c>
    </row>
    <row r="368" spans="1:9" s="31" customFormat="1" ht="30" hidden="1" customHeight="1" x14ac:dyDescent="0.25">
      <c r="A368" s="113" t="s">
        <v>77</v>
      </c>
      <c r="B368" s="107" t="s">
        <v>484</v>
      </c>
      <c r="C368" s="107" t="s">
        <v>72</v>
      </c>
      <c r="D368" s="107" t="s">
        <v>201</v>
      </c>
      <c r="E368" s="107" t="s">
        <v>655</v>
      </c>
      <c r="F368" s="107" t="s">
        <v>78</v>
      </c>
      <c r="G368" s="108">
        <f>G369</f>
        <v>0</v>
      </c>
      <c r="H368" s="108">
        <v>0</v>
      </c>
      <c r="I368" s="108">
        <v>0</v>
      </c>
    </row>
    <row r="369" spans="1:9" s="31" customFormat="1" ht="31.5" hidden="1" customHeight="1" x14ac:dyDescent="0.25">
      <c r="A369" s="113" t="s">
        <v>79</v>
      </c>
      <c r="B369" s="107" t="s">
        <v>484</v>
      </c>
      <c r="C369" s="107" t="s">
        <v>72</v>
      </c>
      <c r="D369" s="107" t="s">
        <v>201</v>
      </c>
      <c r="E369" s="107" t="s">
        <v>655</v>
      </c>
      <c r="F369" s="107" t="s">
        <v>80</v>
      </c>
      <c r="G369" s="108"/>
      <c r="H369" s="108">
        <v>0</v>
      </c>
      <c r="I369" s="108">
        <v>0</v>
      </c>
    </row>
    <row r="370" spans="1:9" s="31" customFormat="1" ht="20.25" customHeight="1" x14ac:dyDescent="0.25">
      <c r="A370" s="113" t="s">
        <v>134</v>
      </c>
      <c r="B370" s="107" t="s">
        <v>484</v>
      </c>
      <c r="C370" s="107" t="s">
        <v>72</v>
      </c>
      <c r="D370" s="107" t="s">
        <v>201</v>
      </c>
      <c r="E370" s="107" t="s">
        <v>245</v>
      </c>
      <c r="F370" s="107" t="s">
        <v>58</v>
      </c>
      <c r="G370" s="108">
        <f>G371</f>
        <v>5355.7</v>
      </c>
      <c r="H370" s="108">
        <f t="shared" ref="H370:I371" si="47">H371</f>
        <v>0</v>
      </c>
      <c r="I370" s="108">
        <f t="shared" si="47"/>
        <v>0</v>
      </c>
    </row>
    <row r="371" spans="1:9" s="31" customFormat="1" ht="30.75" customHeight="1" x14ac:dyDescent="0.25">
      <c r="A371" s="113" t="s">
        <v>77</v>
      </c>
      <c r="B371" s="107" t="s">
        <v>484</v>
      </c>
      <c r="C371" s="107" t="s">
        <v>72</v>
      </c>
      <c r="D371" s="107" t="s">
        <v>201</v>
      </c>
      <c r="E371" s="107" t="s">
        <v>245</v>
      </c>
      <c r="F371" s="107" t="s">
        <v>78</v>
      </c>
      <c r="G371" s="108">
        <f>G372</f>
        <v>5355.7</v>
      </c>
      <c r="H371" s="108">
        <f t="shared" si="47"/>
        <v>0</v>
      </c>
      <c r="I371" s="108">
        <f t="shared" si="47"/>
        <v>0</v>
      </c>
    </row>
    <row r="372" spans="1:9" s="31" customFormat="1" ht="30" customHeight="1" x14ac:dyDescent="0.25">
      <c r="A372" s="113" t="s">
        <v>79</v>
      </c>
      <c r="B372" s="107" t="s">
        <v>484</v>
      </c>
      <c r="C372" s="107" t="s">
        <v>72</v>
      </c>
      <c r="D372" s="107" t="s">
        <v>201</v>
      </c>
      <c r="E372" s="107" t="s">
        <v>245</v>
      </c>
      <c r="F372" s="107" t="s">
        <v>80</v>
      </c>
      <c r="G372" s="108">
        <f>6016.3+17.4-1785+1107</f>
        <v>5355.7</v>
      </c>
      <c r="H372" s="108">
        <v>0</v>
      </c>
      <c r="I372" s="108">
        <v>0</v>
      </c>
    </row>
    <row r="373" spans="1:9" s="31" customFormat="1" ht="83.25" customHeight="1" x14ac:dyDescent="0.25">
      <c r="A373" s="113" t="s">
        <v>246</v>
      </c>
      <c r="B373" s="107" t="s">
        <v>484</v>
      </c>
      <c r="C373" s="107" t="s">
        <v>72</v>
      </c>
      <c r="D373" s="107" t="s">
        <v>201</v>
      </c>
      <c r="E373" s="107" t="s">
        <v>247</v>
      </c>
      <c r="F373" s="107" t="s">
        <v>58</v>
      </c>
      <c r="G373" s="108">
        <f>G374</f>
        <v>180.39999999999998</v>
      </c>
      <c r="H373" s="108">
        <f t="shared" ref="H373:I375" si="48">H374</f>
        <v>0</v>
      </c>
      <c r="I373" s="108">
        <f t="shared" si="48"/>
        <v>0</v>
      </c>
    </row>
    <row r="374" spans="1:9" s="31" customFormat="1" ht="15" x14ac:dyDescent="0.25">
      <c r="A374" s="113" t="s">
        <v>134</v>
      </c>
      <c r="B374" s="107" t="s">
        <v>484</v>
      </c>
      <c r="C374" s="107" t="s">
        <v>72</v>
      </c>
      <c r="D374" s="107" t="s">
        <v>201</v>
      </c>
      <c r="E374" s="107" t="s">
        <v>248</v>
      </c>
      <c r="F374" s="107" t="s">
        <v>58</v>
      </c>
      <c r="G374" s="108">
        <f>G375</f>
        <v>180.39999999999998</v>
      </c>
      <c r="H374" s="108">
        <f t="shared" si="48"/>
        <v>0</v>
      </c>
      <c r="I374" s="108">
        <f t="shared" si="48"/>
        <v>0</v>
      </c>
    </row>
    <row r="375" spans="1:9" s="31" customFormat="1" ht="26.25" x14ac:dyDescent="0.25">
      <c r="A375" s="113" t="s">
        <v>77</v>
      </c>
      <c r="B375" s="107" t="s">
        <v>484</v>
      </c>
      <c r="C375" s="107" t="s">
        <v>72</v>
      </c>
      <c r="D375" s="107" t="s">
        <v>201</v>
      </c>
      <c r="E375" s="107" t="s">
        <v>248</v>
      </c>
      <c r="F375" s="107" t="s">
        <v>78</v>
      </c>
      <c r="G375" s="108">
        <f>G376</f>
        <v>180.39999999999998</v>
      </c>
      <c r="H375" s="108">
        <f t="shared" si="48"/>
        <v>0</v>
      </c>
      <c r="I375" s="108">
        <f t="shared" si="48"/>
        <v>0</v>
      </c>
    </row>
    <row r="376" spans="1:9" s="31" customFormat="1" ht="28.5" customHeight="1" x14ac:dyDescent="0.25">
      <c r="A376" s="113" t="s">
        <v>79</v>
      </c>
      <c r="B376" s="107" t="s">
        <v>484</v>
      </c>
      <c r="C376" s="107" t="s">
        <v>72</v>
      </c>
      <c r="D376" s="107" t="s">
        <v>201</v>
      </c>
      <c r="E376" s="107" t="s">
        <v>248</v>
      </c>
      <c r="F376" s="107" t="s">
        <v>80</v>
      </c>
      <c r="G376" s="108">
        <f>15.2+165.2</f>
        <v>180.39999999999998</v>
      </c>
      <c r="H376" s="108">
        <v>0</v>
      </c>
      <c r="I376" s="108">
        <v>0</v>
      </c>
    </row>
    <row r="377" spans="1:9" s="31" customFormat="1" ht="64.5" hidden="1" x14ac:dyDescent="0.25">
      <c r="A377" s="113" t="s">
        <v>152</v>
      </c>
      <c r="B377" s="107" t="s">
        <v>484</v>
      </c>
      <c r="C377" s="107" t="s">
        <v>72</v>
      </c>
      <c r="D377" s="107" t="s">
        <v>201</v>
      </c>
      <c r="E377" s="107" t="s">
        <v>153</v>
      </c>
      <c r="F377" s="107" t="s">
        <v>58</v>
      </c>
      <c r="G377" s="108">
        <f>G378</f>
        <v>0</v>
      </c>
      <c r="H377" s="166"/>
      <c r="I377" s="166"/>
    </row>
    <row r="378" spans="1:9" s="31" customFormat="1" ht="39" hidden="1" x14ac:dyDescent="0.25">
      <c r="A378" s="113" t="s">
        <v>249</v>
      </c>
      <c r="B378" s="107" t="s">
        <v>484</v>
      </c>
      <c r="C378" s="107" t="s">
        <v>72</v>
      </c>
      <c r="D378" s="107" t="s">
        <v>201</v>
      </c>
      <c r="E378" s="107" t="s">
        <v>250</v>
      </c>
      <c r="F378" s="107" t="s">
        <v>58</v>
      </c>
      <c r="G378" s="108">
        <f>G379</f>
        <v>0</v>
      </c>
      <c r="H378" s="166"/>
      <c r="I378" s="166"/>
    </row>
    <row r="379" spans="1:9" s="31" customFormat="1" ht="15" hidden="1" x14ac:dyDescent="0.25">
      <c r="A379" s="113" t="s">
        <v>134</v>
      </c>
      <c r="B379" s="107" t="s">
        <v>484</v>
      </c>
      <c r="C379" s="107" t="s">
        <v>72</v>
      </c>
      <c r="D379" s="107" t="s">
        <v>201</v>
      </c>
      <c r="E379" s="107" t="s">
        <v>251</v>
      </c>
      <c r="F379" s="107" t="s">
        <v>58</v>
      </c>
      <c r="G379" s="108">
        <f>G380</f>
        <v>0</v>
      </c>
      <c r="H379" s="166"/>
      <c r="I379" s="166"/>
    </row>
    <row r="380" spans="1:9" s="31" customFormat="1" ht="26.25" hidden="1" x14ac:dyDescent="0.25">
      <c r="A380" s="113" t="s">
        <v>77</v>
      </c>
      <c r="B380" s="107" t="s">
        <v>484</v>
      </c>
      <c r="C380" s="107" t="s">
        <v>72</v>
      </c>
      <c r="D380" s="107" t="s">
        <v>201</v>
      </c>
      <c r="E380" s="107" t="s">
        <v>251</v>
      </c>
      <c r="F380" s="107" t="s">
        <v>78</v>
      </c>
      <c r="G380" s="108">
        <f>G381</f>
        <v>0</v>
      </c>
      <c r="H380" s="166"/>
      <c r="I380" s="166"/>
    </row>
    <row r="381" spans="1:9" s="31" customFormat="1" ht="26.25" hidden="1" x14ac:dyDescent="0.25">
      <c r="A381" s="113" t="s">
        <v>79</v>
      </c>
      <c r="B381" s="107" t="s">
        <v>484</v>
      </c>
      <c r="C381" s="107" t="s">
        <v>72</v>
      </c>
      <c r="D381" s="107" t="s">
        <v>201</v>
      </c>
      <c r="E381" s="107" t="s">
        <v>251</v>
      </c>
      <c r="F381" s="107" t="s">
        <v>80</v>
      </c>
      <c r="G381" s="108"/>
      <c r="H381" s="166"/>
      <c r="I381" s="166"/>
    </row>
    <row r="382" spans="1:9" s="31" customFormat="1" ht="70.5" customHeight="1" x14ac:dyDescent="0.25">
      <c r="A382" s="113" t="s">
        <v>776</v>
      </c>
      <c r="B382" s="107" t="s">
        <v>484</v>
      </c>
      <c r="C382" s="107" t="s">
        <v>72</v>
      </c>
      <c r="D382" s="107" t="s">
        <v>201</v>
      </c>
      <c r="E382" s="107" t="s">
        <v>754</v>
      </c>
      <c r="F382" s="107" t="s">
        <v>58</v>
      </c>
      <c r="G382" s="108">
        <v>0</v>
      </c>
      <c r="H382" s="108">
        <f>H383</f>
        <v>2915.7</v>
      </c>
      <c r="I382" s="108">
        <f t="shared" ref="H382:I384" si="49">I383</f>
        <v>1958.1</v>
      </c>
    </row>
    <row r="383" spans="1:9" s="31" customFormat="1" ht="15" x14ac:dyDescent="0.25">
      <c r="A383" s="113" t="s">
        <v>134</v>
      </c>
      <c r="B383" s="107" t="s">
        <v>484</v>
      </c>
      <c r="C383" s="107" t="s">
        <v>72</v>
      </c>
      <c r="D383" s="107" t="s">
        <v>201</v>
      </c>
      <c r="E383" s="107" t="s">
        <v>755</v>
      </c>
      <c r="F383" s="107" t="s">
        <v>58</v>
      </c>
      <c r="G383" s="108">
        <v>0</v>
      </c>
      <c r="H383" s="108">
        <f t="shared" si="49"/>
        <v>2915.7</v>
      </c>
      <c r="I383" s="108">
        <f t="shared" si="49"/>
        <v>1958.1</v>
      </c>
    </row>
    <row r="384" spans="1:9" s="31" customFormat="1" ht="26.25" x14ac:dyDescent="0.25">
      <c r="A384" s="113" t="s">
        <v>77</v>
      </c>
      <c r="B384" s="107" t="s">
        <v>484</v>
      </c>
      <c r="C384" s="107" t="s">
        <v>72</v>
      </c>
      <c r="D384" s="107" t="s">
        <v>201</v>
      </c>
      <c r="E384" s="107" t="s">
        <v>755</v>
      </c>
      <c r="F384" s="107" t="s">
        <v>78</v>
      </c>
      <c r="G384" s="108">
        <v>0</v>
      </c>
      <c r="H384" s="108">
        <f t="shared" si="49"/>
        <v>2915.7</v>
      </c>
      <c r="I384" s="108">
        <f t="shared" si="49"/>
        <v>1958.1</v>
      </c>
    </row>
    <row r="385" spans="1:9" s="31" customFormat="1" ht="26.25" x14ac:dyDescent="0.25">
      <c r="A385" s="113" t="s">
        <v>79</v>
      </c>
      <c r="B385" s="107" t="s">
        <v>484</v>
      </c>
      <c r="C385" s="107" t="s">
        <v>72</v>
      </c>
      <c r="D385" s="107" t="s">
        <v>201</v>
      </c>
      <c r="E385" s="107" t="s">
        <v>755</v>
      </c>
      <c r="F385" s="107" t="s">
        <v>80</v>
      </c>
      <c r="G385" s="108">
        <v>0</v>
      </c>
      <c r="H385" s="108">
        <f>2800.5+115.2</f>
        <v>2915.7</v>
      </c>
      <c r="I385" s="108">
        <v>1958.1</v>
      </c>
    </row>
    <row r="386" spans="1:9" s="31" customFormat="1" ht="15" hidden="1" x14ac:dyDescent="0.25">
      <c r="A386" s="113"/>
      <c r="B386" s="107"/>
      <c r="C386" s="107"/>
      <c r="D386" s="107"/>
      <c r="E386" s="107"/>
      <c r="F386" s="107"/>
      <c r="G386" s="108"/>
      <c r="H386" s="166"/>
      <c r="I386" s="166"/>
    </row>
    <row r="387" spans="1:9" s="31" customFormat="1" ht="44.25" customHeight="1" x14ac:dyDescent="0.25">
      <c r="A387" s="113" t="s">
        <v>750</v>
      </c>
      <c r="B387" s="107" t="s">
        <v>484</v>
      </c>
      <c r="C387" s="107" t="s">
        <v>72</v>
      </c>
      <c r="D387" s="107" t="s">
        <v>201</v>
      </c>
      <c r="E387" s="107" t="s">
        <v>164</v>
      </c>
      <c r="F387" s="107" t="s">
        <v>58</v>
      </c>
      <c r="G387" s="108">
        <f>G388</f>
        <v>50</v>
      </c>
      <c r="H387" s="108">
        <f t="shared" ref="H387:I390" si="50">H388</f>
        <v>119.9</v>
      </c>
      <c r="I387" s="108">
        <f t="shared" si="50"/>
        <v>0</v>
      </c>
    </row>
    <row r="388" spans="1:9" s="31" customFormat="1" ht="18" customHeight="1" x14ac:dyDescent="0.25">
      <c r="A388" s="113" t="s">
        <v>173</v>
      </c>
      <c r="B388" s="107" t="s">
        <v>484</v>
      </c>
      <c r="C388" s="107" t="s">
        <v>72</v>
      </c>
      <c r="D388" s="107" t="s">
        <v>201</v>
      </c>
      <c r="E388" s="107" t="s">
        <v>174</v>
      </c>
      <c r="F388" s="107" t="s">
        <v>58</v>
      </c>
      <c r="G388" s="108">
        <f>G389</f>
        <v>50</v>
      </c>
      <c r="H388" s="108">
        <f t="shared" si="50"/>
        <v>119.9</v>
      </c>
      <c r="I388" s="108">
        <f t="shared" si="50"/>
        <v>0</v>
      </c>
    </row>
    <row r="389" spans="1:9" s="31" customFormat="1" ht="20.25" customHeight="1" x14ac:dyDescent="0.25">
      <c r="A389" s="113" t="s">
        <v>134</v>
      </c>
      <c r="B389" s="107" t="s">
        <v>484</v>
      </c>
      <c r="C389" s="107" t="s">
        <v>72</v>
      </c>
      <c r="D389" s="107" t="s">
        <v>201</v>
      </c>
      <c r="E389" s="107" t="s">
        <v>175</v>
      </c>
      <c r="F389" s="107" t="s">
        <v>58</v>
      </c>
      <c r="G389" s="108">
        <f>G390</f>
        <v>50</v>
      </c>
      <c r="H389" s="108">
        <f t="shared" si="50"/>
        <v>119.9</v>
      </c>
      <c r="I389" s="108">
        <f t="shared" si="50"/>
        <v>0</v>
      </c>
    </row>
    <row r="390" spans="1:9" s="31" customFormat="1" ht="30.75" customHeight="1" x14ac:dyDescent="0.25">
      <c r="A390" s="113" t="s">
        <v>77</v>
      </c>
      <c r="B390" s="107" t="s">
        <v>484</v>
      </c>
      <c r="C390" s="107" t="s">
        <v>72</v>
      </c>
      <c r="D390" s="107" t="s">
        <v>201</v>
      </c>
      <c r="E390" s="107" t="s">
        <v>175</v>
      </c>
      <c r="F390" s="107" t="s">
        <v>78</v>
      </c>
      <c r="G390" s="108">
        <f>G391</f>
        <v>50</v>
      </c>
      <c r="H390" s="108">
        <f t="shared" si="50"/>
        <v>119.9</v>
      </c>
      <c r="I390" s="108">
        <f t="shared" si="50"/>
        <v>0</v>
      </c>
    </row>
    <row r="391" spans="1:9" s="31" customFormat="1" ht="27.75" customHeight="1" x14ac:dyDescent="0.25">
      <c r="A391" s="113" t="s">
        <v>79</v>
      </c>
      <c r="B391" s="107" t="s">
        <v>484</v>
      </c>
      <c r="C391" s="107" t="s">
        <v>72</v>
      </c>
      <c r="D391" s="107" t="s">
        <v>201</v>
      </c>
      <c r="E391" s="107" t="s">
        <v>175</v>
      </c>
      <c r="F391" s="107" t="s">
        <v>80</v>
      </c>
      <c r="G391" s="108">
        <v>50</v>
      </c>
      <c r="H391" s="108">
        <v>119.9</v>
      </c>
      <c r="I391" s="108">
        <v>0</v>
      </c>
    </row>
    <row r="392" spans="1:9" s="31" customFormat="1" ht="27.75" hidden="1" customHeight="1" x14ac:dyDescent="0.25">
      <c r="A392" s="113"/>
      <c r="B392" s="107"/>
      <c r="C392" s="107"/>
      <c r="D392" s="107"/>
      <c r="E392" s="107"/>
      <c r="F392" s="107"/>
      <c r="G392" s="108"/>
      <c r="H392" s="108"/>
      <c r="I392" s="108"/>
    </row>
    <row r="393" spans="1:9" s="31" customFormat="1" ht="27.75" hidden="1" customHeight="1" x14ac:dyDescent="0.25">
      <c r="A393" s="113"/>
      <c r="B393" s="107"/>
      <c r="C393" s="107"/>
      <c r="D393" s="107"/>
      <c r="E393" s="107"/>
      <c r="F393" s="107"/>
      <c r="G393" s="108"/>
      <c r="H393" s="108"/>
      <c r="I393" s="108"/>
    </row>
    <row r="394" spans="1:9" s="31" customFormat="1" ht="27.75" hidden="1" customHeight="1" x14ac:dyDescent="0.25">
      <c r="A394" s="113"/>
      <c r="B394" s="107"/>
      <c r="C394" s="107"/>
      <c r="D394" s="107"/>
      <c r="E394" s="107"/>
      <c r="F394" s="107"/>
      <c r="G394" s="108"/>
      <c r="H394" s="108"/>
      <c r="I394" s="108"/>
    </row>
    <row r="395" spans="1:9" s="31" customFormat="1" ht="27.75" hidden="1" customHeight="1" x14ac:dyDescent="0.25">
      <c r="A395" s="113"/>
      <c r="B395" s="107"/>
      <c r="C395" s="107"/>
      <c r="D395" s="107"/>
      <c r="E395" s="107"/>
      <c r="F395" s="107"/>
      <c r="G395" s="108"/>
      <c r="H395" s="108"/>
      <c r="I395" s="108"/>
    </row>
    <row r="396" spans="1:9" s="31" customFormat="1" ht="15" x14ac:dyDescent="0.25">
      <c r="A396" s="113" t="s">
        <v>252</v>
      </c>
      <c r="B396" s="107" t="s">
        <v>484</v>
      </c>
      <c r="C396" s="107" t="s">
        <v>72</v>
      </c>
      <c r="D396" s="107" t="s">
        <v>253</v>
      </c>
      <c r="E396" s="107" t="s">
        <v>57</v>
      </c>
      <c r="F396" s="107" t="s">
        <v>58</v>
      </c>
      <c r="G396" s="108">
        <f>G402+G415+G397</f>
        <v>200</v>
      </c>
      <c r="H396" s="108">
        <f>H402+H415+H397</f>
        <v>200</v>
      </c>
      <c r="I396" s="108">
        <f>I402+I415+I397</f>
        <v>60</v>
      </c>
    </row>
    <row r="397" spans="1:9" s="31" customFormat="1" ht="39" hidden="1" x14ac:dyDescent="0.25">
      <c r="A397" s="113" t="s">
        <v>235</v>
      </c>
      <c r="B397" s="107" t="s">
        <v>484</v>
      </c>
      <c r="C397" s="107" t="s">
        <v>72</v>
      </c>
      <c r="D397" s="107" t="s">
        <v>253</v>
      </c>
      <c r="E397" s="107" t="s">
        <v>236</v>
      </c>
      <c r="F397" s="107" t="s">
        <v>58</v>
      </c>
      <c r="G397" s="108">
        <f>G398</f>
        <v>0</v>
      </c>
      <c r="H397" s="108">
        <f t="shared" ref="H397:I400" si="51">H398</f>
        <v>0</v>
      </c>
      <c r="I397" s="108">
        <f t="shared" si="51"/>
        <v>0</v>
      </c>
    </row>
    <row r="398" spans="1:9" s="31" customFormat="1" ht="51.75" hidden="1" x14ac:dyDescent="0.25">
      <c r="A398" s="113" t="s">
        <v>239</v>
      </c>
      <c r="B398" s="107" t="s">
        <v>484</v>
      </c>
      <c r="C398" s="107" t="s">
        <v>72</v>
      </c>
      <c r="D398" s="107" t="s">
        <v>253</v>
      </c>
      <c r="E398" s="107" t="s">
        <v>240</v>
      </c>
      <c r="F398" s="107" t="s">
        <v>58</v>
      </c>
      <c r="G398" s="108">
        <f>G399</f>
        <v>0</v>
      </c>
      <c r="H398" s="108">
        <f t="shared" si="51"/>
        <v>0</v>
      </c>
      <c r="I398" s="108">
        <f t="shared" si="51"/>
        <v>0</v>
      </c>
    </row>
    <row r="399" spans="1:9" s="31" customFormat="1" ht="15" hidden="1" x14ac:dyDescent="0.25">
      <c r="A399" s="113" t="s">
        <v>134</v>
      </c>
      <c r="B399" s="107" t="s">
        <v>484</v>
      </c>
      <c r="C399" s="107" t="s">
        <v>72</v>
      </c>
      <c r="D399" s="107" t="s">
        <v>253</v>
      </c>
      <c r="E399" s="107" t="s">
        <v>241</v>
      </c>
      <c r="F399" s="107" t="s">
        <v>58</v>
      </c>
      <c r="G399" s="108">
        <f>G400</f>
        <v>0</v>
      </c>
      <c r="H399" s="108">
        <f t="shared" si="51"/>
        <v>0</v>
      </c>
      <c r="I399" s="108">
        <f t="shared" si="51"/>
        <v>0</v>
      </c>
    </row>
    <row r="400" spans="1:9" s="31" customFormat="1" ht="26.25" hidden="1" x14ac:dyDescent="0.25">
      <c r="A400" s="113" t="s">
        <v>77</v>
      </c>
      <c r="B400" s="107" t="s">
        <v>484</v>
      </c>
      <c r="C400" s="107" t="s">
        <v>72</v>
      </c>
      <c r="D400" s="107" t="s">
        <v>253</v>
      </c>
      <c r="E400" s="107" t="s">
        <v>241</v>
      </c>
      <c r="F400" s="107" t="s">
        <v>78</v>
      </c>
      <c r="G400" s="108">
        <f>G401</f>
        <v>0</v>
      </c>
      <c r="H400" s="108">
        <f t="shared" si="51"/>
        <v>0</v>
      </c>
      <c r="I400" s="108">
        <f t="shared" si="51"/>
        <v>0</v>
      </c>
    </row>
    <row r="401" spans="1:9" s="31" customFormat="1" ht="26.25" hidden="1" x14ac:dyDescent="0.25">
      <c r="A401" s="113" t="s">
        <v>79</v>
      </c>
      <c r="B401" s="107" t="s">
        <v>484</v>
      </c>
      <c r="C401" s="107" t="s">
        <v>72</v>
      </c>
      <c r="D401" s="107" t="s">
        <v>253</v>
      </c>
      <c r="E401" s="107" t="s">
        <v>241</v>
      </c>
      <c r="F401" s="107" t="s">
        <v>80</v>
      </c>
      <c r="G401" s="108">
        <v>0</v>
      </c>
      <c r="H401" s="108">
        <v>0</v>
      </c>
      <c r="I401" s="108">
        <v>0</v>
      </c>
    </row>
    <row r="402" spans="1:9" s="31" customFormat="1" ht="51.75" customHeight="1" x14ac:dyDescent="0.25">
      <c r="A402" s="113" t="s">
        <v>745</v>
      </c>
      <c r="B402" s="107" t="s">
        <v>484</v>
      </c>
      <c r="C402" s="107" t="s">
        <v>72</v>
      </c>
      <c r="D402" s="107" t="s">
        <v>253</v>
      </c>
      <c r="E402" s="107" t="s">
        <v>153</v>
      </c>
      <c r="F402" s="107" t="s">
        <v>58</v>
      </c>
      <c r="G402" s="108">
        <f>G403+G407+G411</f>
        <v>200</v>
      </c>
      <c r="H402" s="108">
        <f>H403+H407+H411</f>
        <v>200</v>
      </c>
      <c r="I402" s="108">
        <f>I403+I407+I411</f>
        <v>60</v>
      </c>
    </row>
    <row r="403" spans="1:9" s="31" customFormat="1" ht="30.75" hidden="1" customHeight="1" x14ac:dyDescent="0.25">
      <c r="A403" s="113" t="s">
        <v>254</v>
      </c>
      <c r="B403" s="107" t="s">
        <v>484</v>
      </c>
      <c r="C403" s="107" t="s">
        <v>72</v>
      </c>
      <c r="D403" s="107" t="s">
        <v>253</v>
      </c>
      <c r="E403" s="107" t="s">
        <v>255</v>
      </c>
      <c r="F403" s="107" t="s">
        <v>58</v>
      </c>
      <c r="G403" s="108">
        <f>G404</f>
        <v>0</v>
      </c>
      <c r="H403" s="108">
        <f t="shared" ref="H403:I405" si="52">H404</f>
        <v>0</v>
      </c>
      <c r="I403" s="108">
        <f t="shared" si="52"/>
        <v>0</v>
      </c>
    </row>
    <row r="404" spans="1:9" s="31" customFormat="1" ht="15" hidden="1" x14ac:dyDescent="0.25">
      <c r="A404" s="113" t="s">
        <v>134</v>
      </c>
      <c r="B404" s="107" t="s">
        <v>484</v>
      </c>
      <c r="C404" s="107" t="s">
        <v>72</v>
      </c>
      <c r="D404" s="107" t="s">
        <v>253</v>
      </c>
      <c r="E404" s="107" t="s">
        <v>256</v>
      </c>
      <c r="F404" s="107" t="s">
        <v>58</v>
      </c>
      <c r="G404" s="108">
        <f>G405</f>
        <v>0</v>
      </c>
      <c r="H404" s="108">
        <f t="shared" si="52"/>
        <v>0</v>
      </c>
      <c r="I404" s="108">
        <f t="shared" si="52"/>
        <v>0</v>
      </c>
    </row>
    <row r="405" spans="1:9" s="31" customFormat="1" ht="26.25" hidden="1" x14ac:dyDescent="0.25">
      <c r="A405" s="113" t="s">
        <v>77</v>
      </c>
      <c r="B405" s="107" t="s">
        <v>484</v>
      </c>
      <c r="C405" s="107" t="s">
        <v>72</v>
      </c>
      <c r="D405" s="107" t="s">
        <v>253</v>
      </c>
      <c r="E405" s="107" t="s">
        <v>256</v>
      </c>
      <c r="F405" s="107" t="s">
        <v>78</v>
      </c>
      <c r="G405" s="108">
        <f>G406</f>
        <v>0</v>
      </c>
      <c r="H405" s="108">
        <f t="shared" si="52"/>
        <v>0</v>
      </c>
      <c r="I405" s="108">
        <f t="shared" si="52"/>
        <v>0</v>
      </c>
    </row>
    <row r="406" spans="1:9" s="31" customFormat="1" ht="24.75" hidden="1" customHeight="1" x14ac:dyDescent="0.25">
      <c r="A406" s="113" t="s">
        <v>79</v>
      </c>
      <c r="B406" s="107" t="s">
        <v>484</v>
      </c>
      <c r="C406" s="107" t="s">
        <v>72</v>
      </c>
      <c r="D406" s="107" t="s">
        <v>253</v>
      </c>
      <c r="E406" s="107" t="s">
        <v>256</v>
      </c>
      <c r="F406" s="107" t="s">
        <v>80</v>
      </c>
      <c r="G406" s="108">
        <f>200-177.9-22.1</f>
        <v>0</v>
      </c>
      <c r="H406" s="108">
        <f>200-177.9-22.1</f>
        <v>0</v>
      </c>
      <c r="I406" s="108">
        <f>200-177.9-22.1</f>
        <v>0</v>
      </c>
    </row>
    <row r="407" spans="1:9" s="31" customFormat="1" ht="44.25" hidden="1" customHeight="1" x14ac:dyDescent="0.25">
      <c r="A407" s="113" t="s">
        <v>249</v>
      </c>
      <c r="B407" s="107" t="s">
        <v>484</v>
      </c>
      <c r="C407" s="107" t="s">
        <v>72</v>
      </c>
      <c r="D407" s="107" t="s">
        <v>253</v>
      </c>
      <c r="E407" s="107" t="s">
        <v>250</v>
      </c>
      <c r="F407" s="107" t="s">
        <v>58</v>
      </c>
      <c r="G407" s="108">
        <f>G408</f>
        <v>0</v>
      </c>
      <c r="H407" s="108">
        <f t="shared" ref="H407:I409" si="53">H408</f>
        <v>0</v>
      </c>
      <c r="I407" s="108">
        <f t="shared" si="53"/>
        <v>0</v>
      </c>
    </row>
    <row r="408" spans="1:9" s="31" customFormat="1" ht="16.5" hidden="1" customHeight="1" x14ac:dyDescent="0.25">
      <c r="A408" s="113" t="s">
        <v>134</v>
      </c>
      <c r="B408" s="107" t="s">
        <v>484</v>
      </c>
      <c r="C408" s="107" t="s">
        <v>72</v>
      </c>
      <c r="D408" s="107" t="s">
        <v>253</v>
      </c>
      <c r="E408" s="107" t="s">
        <v>251</v>
      </c>
      <c r="F408" s="107" t="s">
        <v>58</v>
      </c>
      <c r="G408" s="108">
        <f>G409</f>
        <v>0</v>
      </c>
      <c r="H408" s="108">
        <f t="shared" si="53"/>
        <v>0</v>
      </c>
      <c r="I408" s="108">
        <f t="shared" si="53"/>
        <v>0</v>
      </c>
    </row>
    <row r="409" spans="1:9" s="31" customFormat="1" ht="24.75" hidden="1" customHeight="1" x14ac:dyDescent="0.25">
      <c r="A409" s="113" t="s">
        <v>77</v>
      </c>
      <c r="B409" s="107" t="s">
        <v>484</v>
      </c>
      <c r="C409" s="107" t="s">
        <v>72</v>
      </c>
      <c r="D409" s="107" t="s">
        <v>253</v>
      </c>
      <c r="E409" s="107" t="s">
        <v>251</v>
      </c>
      <c r="F409" s="107" t="s">
        <v>78</v>
      </c>
      <c r="G409" s="108">
        <f>G410</f>
        <v>0</v>
      </c>
      <c r="H409" s="108">
        <f t="shared" si="53"/>
        <v>0</v>
      </c>
      <c r="I409" s="108">
        <f t="shared" si="53"/>
        <v>0</v>
      </c>
    </row>
    <row r="410" spans="1:9" s="31" customFormat="1" ht="24.75" hidden="1" customHeight="1" x14ac:dyDescent="0.25">
      <c r="A410" s="113" t="s">
        <v>79</v>
      </c>
      <c r="B410" s="107" t="s">
        <v>484</v>
      </c>
      <c r="C410" s="107" t="s">
        <v>72</v>
      </c>
      <c r="D410" s="107" t="s">
        <v>253</v>
      </c>
      <c r="E410" s="107" t="s">
        <v>251</v>
      </c>
      <c r="F410" s="107" t="s">
        <v>80</v>
      </c>
      <c r="G410" s="108">
        <v>0</v>
      </c>
      <c r="H410" s="108">
        <v>0</v>
      </c>
      <c r="I410" s="108">
        <v>0</v>
      </c>
    </row>
    <row r="411" spans="1:9" s="31" customFormat="1" ht="45.75" customHeight="1" x14ac:dyDescent="0.25">
      <c r="A411" s="113" t="s">
        <v>777</v>
      </c>
      <c r="B411" s="107" t="s">
        <v>484</v>
      </c>
      <c r="C411" s="107" t="s">
        <v>72</v>
      </c>
      <c r="D411" s="107" t="s">
        <v>253</v>
      </c>
      <c r="E411" s="107" t="s">
        <v>260</v>
      </c>
      <c r="F411" s="107" t="s">
        <v>58</v>
      </c>
      <c r="G411" s="108">
        <f>G412</f>
        <v>200</v>
      </c>
      <c r="H411" s="108">
        <f t="shared" ref="H411:I413" si="54">H412</f>
        <v>200</v>
      </c>
      <c r="I411" s="108">
        <f t="shared" si="54"/>
        <v>60</v>
      </c>
    </row>
    <row r="412" spans="1:9" s="31" customFormat="1" ht="18" customHeight="1" x14ac:dyDescent="0.25">
      <c r="A412" s="113" t="s">
        <v>134</v>
      </c>
      <c r="B412" s="107" t="s">
        <v>484</v>
      </c>
      <c r="C412" s="107" t="s">
        <v>72</v>
      </c>
      <c r="D412" s="107" t="s">
        <v>253</v>
      </c>
      <c r="E412" s="107" t="s">
        <v>261</v>
      </c>
      <c r="F412" s="107" t="s">
        <v>58</v>
      </c>
      <c r="G412" s="108">
        <f>G413</f>
        <v>200</v>
      </c>
      <c r="H412" s="108">
        <f t="shared" si="54"/>
        <v>200</v>
      </c>
      <c r="I412" s="108">
        <f t="shared" si="54"/>
        <v>60</v>
      </c>
    </row>
    <row r="413" spans="1:9" s="31" customFormat="1" ht="30.75" customHeight="1" x14ac:dyDescent="0.25">
      <c r="A413" s="113" t="s">
        <v>77</v>
      </c>
      <c r="B413" s="107" t="s">
        <v>484</v>
      </c>
      <c r="C413" s="107" t="s">
        <v>72</v>
      </c>
      <c r="D413" s="107" t="s">
        <v>253</v>
      </c>
      <c r="E413" s="107" t="s">
        <v>261</v>
      </c>
      <c r="F413" s="107" t="s">
        <v>78</v>
      </c>
      <c r="G413" s="108">
        <f>G414</f>
        <v>200</v>
      </c>
      <c r="H413" s="108">
        <f t="shared" si="54"/>
        <v>200</v>
      </c>
      <c r="I413" s="108">
        <f t="shared" si="54"/>
        <v>60</v>
      </c>
    </row>
    <row r="414" spans="1:9" s="31" customFormat="1" ht="32.25" customHeight="1" x14ac:dyDescent="0.25">
      <c r="A414" s="113" t="s">
        <v>79</v>
      </c>
      <c r="B414" s="107" t="s">
        <v>484</v>
      </c>
      <c r="C414" s="107" t="s">
        <v>72</v>
      </c>
      <c r="D414" s="107" t="s">
        <v>253</v>
      </c>
      <c r="E414" s="107" t="s">
        <v>261</v>
      </c>
      <c r="F414" s="107" t="s">
        <v>80</v>
      </c>
      <c r="G414" s="108">
        <v>200</v>
      </c>
      <c r="H414" s="108">
        <v>200</v>
      </c>
      <c r="I414" s="108">
        <v>60</v>
      </c>
    </row>
    <row r="415" spans="1:9" s="31" customFormat="1" ht="24.75" hidden="1" customHeight="1" x14ac:dyDescent="0.25">
      <c r="A415" s="113" t="s">
        <v>262</v>
      </c>
      <c r="B415" s="107" t="s">
        <v>484</v>
      </c>
      <c r="C415" s="107" t="s">
        <v>72</v>
      </c>
      <c r="D415" s="107" t="s">
        <v>253</v>
      </c>
      <c r="E415" s="107" t="s">
        <v>263</v>
      </c>
      <c r="F415" s="107" t="s">
        <v>58</v>
      </c>
      <c r="G415" s="108">
        <f>G416</f>
        <v>0</v>
      </c>
      <c r="H415" s="108">
        <f t="shared" ref="H415:I418" si="55">H416</f>
        <v>0</v>
      </c>
      <c r="I415" s="108">
        <f t="shared" si="55"/>
        <v>0</v>
      </c>
    </row>
    <row r="416" spans="1:9" s="31" customFormat="1" ht="24.75" hidden="1" customHeight="1" x14ac:dyDescent="0.25">
      <c r="A416" s="113" t="s">
        <v>264</v>
      </c>
      <c r="B416" s="107" t="s">
        <v>484</v>
      </c>
      <c r="C416" s="107" t="s">
        <v>72</v>
      </c>
      <c r="D416" s="107" t="s">
        <v>253</v>
      </c>
      <c r="E416" s="107" t="s">
        <v>265</v>
      </c>
      <c r="F416" s="107" t="s">
        <v>58</v>
      </c>
      <c r="G416" s="108">
        <f>G417</f>
        <v>0</v>
      </c>
      <c r="H416" s="108">
        <f t="shared" si="55"/>
        <v>0</v>
      </c>
      <c r="I416" s="108">
        <f t="shared" si="55"/>
        <v>0</v>
      </c>
    </row>
    <row r="417" spans="1:9" s="31" customFormat="1" ht="38.25" hidden="1" customHeight="1" x14ac:dyDescent="0.25">
      <c r="A417" s="113" t="s">
        <v>266</v>
      </c>
      <c r="B417" s="107" t="s">
        <v>484</v>
      </c>
      <c r="C417" s="107" t="s">
        <v>72</v>
      </c>
      <c r="D417" s="107" t="s">
        <v>253</v>
      </c>
      <c r="E417" s="107" t="s">
        <v>267</v>
      </c>
      <c r="F417" s="107" t="s">
        <v>58</v>
      </c>
      <c r="G417" s="108">
        <f>G418</f>
        <v>0</v>
      </c>
      <c r="H417" s="108">
        <f t="shared" si="55"/>
        <v>0</v>
      </c>
      <c r="I417" s="108">
        <f t="shared" si="55"/>
        <v>0</v>
      </c>
    </row>
    <row r="418" spans="1:9" s="31" customFormat="1" ht="16.5" hidden="1" customHeight="1" x14ac:dyDescent="0.25">
      <c r="A418" s="113" t="s">
        <v>81</v>
      </c>
      <c r="B418" s="107" t="s">
        <v>484</v>
      </c>
      <c r="C418" s="107" t="s">
        <v>72</v>
      </c>
      <c r="D418" s="107" t="s">
        <v>253</v>
      </c>
      <c r="E418" s="107" t="s">
        <v>267</v>
      </c>
      <c r="F418" s="107" t="s">
        <v>82</v>
      </c>
      <c r="G418" s="108">
        <f>G419</f>
        <v>0</v>
      </c>
      <c r="H418" s="108">
        <f t="shared" si="55"/>
        <v>0</v>
      </c>
      <c r="I418" s="108">
        <f t="shared" si="55"/>
        <v>0</v>
      </c>
    </row>
    <row r="419" spans="1:9" s="31" customFormat="1" ht="24.75" hidden="1" customHeight="1" x14ac:dyDescent="0.25">
      <c r="A419" s="113" t="s">
        <v>268</v>
      </c>
      <c r="B419" s="107" t="s">
        <v>484</v>
      </c>
      <c r="C419" s="107" t="s">
        <v>72</v>
      </c>
      <c r="D419" s="107" t="s">
        <v>253</v>
      </c>
      <c r="E419" s="107" t="s">
        <v>267</v>
      </c>
      <c r="F419" s="107" t="s">
        <v>269</v>
      </c>
      <c r="G419" s="108">
        <v>0</v>
      </c>
      <c r="H419" s="108">
        <v>0</v>
      </c>
      <c r="I419" s="108">
        <v>0</v>
      </c>
    </row>
    <row r="420" spans="1:9" s="31" customFormat="1" ht="18" customHeight="1" x14ac:dyDescent="0.25">
      <c r="A420" s="113" t="s">
        <v>274</v>
      </c>
      <c r="B420" s="107" t="s">
        <v>484</v>
      </c>
      <c r="C420" s="107" t="s">
        <v>101</v>
      </c>
      <c r="D420" s="107" t="s">
        <v>56</v>
      </c>
      <c r="E420" s="107" t="s">
        <v>57</v>
      </c>
      <c r="F420" s="107" t="s">
        <v>58</v>
      </c>
      <c r="G420" s="108">
        <f>G421+G448+G513</f>
        <v>10657.8</v>
      </c>
      <c r="H420" s="108">
        <f>H421+H448+H513</f>
        <v>5308.7999999999993</v>
      </c>
      <c r="I420" s="108">
        <f>I421+I448+I513</f>
        <v>1584.1</v>
      </c>
    </row>
    <row r="421" spans="1:9" s="31" customFormat="1" ht="19.5" customHeight="1" x14ac:dyDescent="0.25">
      <c r="A421" s="113" t="s">
        <v>275</v>
      </c>
      <c r="B421" s="107" t="s">
        <v>484</v>
      </c>
      <c r="C421" s="107" t="s">
        <v>101</v>
      </c>
      <c r="D421" s="107" t="s">
        <v>55</v>
      </c>
      <c r="E421" s="107" t="s">
        <v>57</v>
      </c>
      <c r="F421" s="107" t="s">
        <v>58</v>
      </c>
      <c r="G421" s="108">
        <f>G422+G439</f>
        <v>563.1</v>
      </c>
      <c r="H421" s="108">
        <f>H422+H439</f>
        <v>438.9</v>
      </c>
      <c r="I421" s="108">
        <f>I422+I439+I444</f>
        <v>166.6</v>
      </c>
    </row>
    <row r="422" spans="1:9" s="31" customFormat="1" ht="54" customHeight="1" x14ac:dyDescent="0.25">
      <c r="A422" s="113" t="s">
        <v>745</v>
      </c>
      <c r="B422" s="107" t="s">
        <v>484</v>
      </c>
      <c r="C422" s="107" t="s">
        <v>101</v>
      </c>
      <c r="D422" s="107" t="s">
        <v>55</v>
      </c>
      <c r="E422" s="107" t="s">
        <v>153</v>
      </c>
      <c r="F422" s="107" t="s">
        <v>58</v>
      </c>
      <c r="G422" s="108">
        <f>G423+G427+G435</f>
        <v>272.3</v>
      </c>
      <c r="H422" s="108">
        <f>H423+H427+H435</f>
        <v>272.3</v>
      </c>
      <c r="I422" s="108">
        <f>I423+I427+I435</f>
        <v>100</v>
      </c>
    </row>
    <row r="423" spans="1:9" s="31" customFormat="1" ht="64.5" x14ac:dyDescent="0.25">
      <c r="A423" s="113" t="s">
        <v>491</v>
      </c>
      <c r="B423" s="107" t="s">
        <v>484</v>
      </c>
      <c r="C423" s="107" t="s">
        <v>101</v>
      </c>
      <c r="D423" s="107" t="s">
        <v>55</v>
      </c>
      <c r="E423" s="107" t="s">
        <v>277</v>
      </c>
      <c r="F423" s="107" t="s">
        <v>58</v>
      </c>
      <c r="G423" s="108">
        <f>G424</f>
        <v>272.3</v>
      </c>
      <c r="H423" s="108">
        <f t="shared" ref="H423:I425" si="56">H424</f>
        <v>272.3</v>
      </c>
      <c r="I423" s="108">
        <f t="shared" si="56"/>
        <v>100</v>
      </c>
    </row>
    <row r="424" spans="1:9" s="31" customFormat="1" ht="19.5" customHeight="1" x14ac:dyDescent="0.25">
      <c r="A424" s="113" t="s">
        <v>134</v>
      </c>
      <c r="B424" s="107" t="s">
        <v>484</v>
      </c>
      <c r="C424" s="107" t="s">
        <v>101</v>
      </c>
      <c r="D424" s="107" t="s">
        <v>55</v>
      </c>
      <c r="E424" s="107" t="s">
        <v>278</v>
      </c>
      <c r="F424" s="107" t="s">
        <v>58</v>
      </c>
      <c r="G424" s="108">
        <f>G425</f>
        <v>272.3</v>
      </c>
      <c r="H424" s="108">
        <f t="shared" si="56"/>
        <v>272.3</v>
      </c>
      <c r="I424" s="108">
        <f t="shared" si="56"/>
        <v>100</v>
      </c>
    </row>
    <row r="425" spans="1:9" s="31" customFormat="1" ht="29.25" customHeight="1" x14ac:dyDescent="0.25">
      <c r="A425" s="113" t="s">
        <v>77</v>
      </c>
      <c r="B425" s="107" t="s">
        <v>484</v>
      </c>
      <c r="C425" s="107" t="s">
        <v>101</v>
      </c>
      <c r="D425" s="107" t="s">
        <v>55</v>
      </c>
      <c r="E425" s="107" t="s">
        <v>278</v>
      </c>
      <c r="F425" s="107" t="s">
        <v>78</v>
      </c>
      <c r="G425" s="108">
        <f>G426</f>
        <v>272.3</v>
      </c>
      <c r="H425" s="108">
        <f t="shared" si="56"/>
        <v>272.3</v>
      </c>
      <c r="I425" s="108">
        <f t="shared" si="56"/>
        <v>100</v>
      </c>
    </row>
    <row r="426" spans="1:9" s="31" customFormat="1" ht="30" customHeight="1" x14ac:dyDescent="0.25">
      <c r="A426" s="113" t="s">
        <v>79</v>
      </c>
      <c r="B426" s="107" t="s">
        <v>484</v>
      </c>
      <c r="C426" s="107" t="s">
        <v>101</v>
      </c>
      <c r="D426" s="107" t="s">
        <v>55</v>
      </c>
      <c r="E426" s="107" t="s">
        <v>278</v>
      </c>
      <c r="F426" s="107" t="s">
        <v>80</v>
      </c>
      <c r="G426" s="108">
        <v>272.3</v>
      </c>
      <c r="H426" s="108">
        <v>272.3</v>
      </c>
      <c r="I426" s="108">
        <v>100</v>
      </c>
    </row>
    <row r="427" spans="1:9" s="31" customFormat="1" ht="39" hidden="1" x14ac:dyDescent="0.25">
      <c r="A427" s="113" t="s">
        <v>279</v>
      </c>
      <c r="B427" s="107" t="s">
        <v>484</v>
      </c>
      <c r="C427" s="107" t="s">
        <v>101</v>
      </c>
      <c r="D427" s="107" t="s">
        <v>55</v>
      </c>
      <c r="E427" s="107" t="s">
        <v>280</v>
      </c>
      <c r="F427" s="107" t="s">
        <v>58</v>
      </c>
      <c r="G427" s="108">
        <f>G428</f>
        <v>0</v>
      </c>
      <c r="H427" s="108">
        <f>H428</f>
        <v>0</v>
      </c>
      <c r="I427" s="108">
        <f>I428</f>
        <v>0</v>
      </c>
    </row>
    <row r="428" spans="1:9" s="31" customFormat="1" ht="15" hidden="1" x14ac:dyDescent="0.25">
      <c r="A428" s="113" t="s">
        <v>134</v>
      </c>
      <c r="B428" s="107" t="s">
        <v>484</v>
      </c>
      <c r="C428" s="107" t="s">
        <v>101</v>
      </c>
      <c r="D428" s="107" t="s">
        <v>55</v>
      </c>
      <c r="E428" s="107" t="s">
        <v>281</v>
      </c>
      <c r="F428" s="107" t="s">
        <v>58</v>
      </c>
      <c r="G428" s="108">
        <f>G429+G431</f>
        <v>0</v>
      </c>
      <c r="H428" s="108">
        <f>H429+H431</f>
        <v>0</v>
      </c>
      <c r="I428" s="108">
        <f>I429+I431</f>
        <v>0</v>
      </c>
    </row>
    <row r="429" spans="1:9" s="31" customFormat="1" ht="26.25" hidden="1" x14ac:dyDescent="0.25">
      <c r="A429" s="113" t="s">
        <v>77</v>
      </c>
      <c r="B429" s="107" t="s">
        <v>484</v>
      </c>
      <c r="C429" s="107" t="s">
        <v>101</v>
      </c>
      <c r="D429" s="107" t="s">
        <v>55</v>
      </c>
      <c r="E429" s="107" t="s">
        <v>281</v>
      </c>
      <c r="F429" s="107" t="s">
        <v>78</v>
      </c>
      <c r="G429" s="108">
        <f>G430</f>
        <v>0</v>
      </c>
      <c r="H429" s="108">
        <f>H430</f>
        <v>0</v>
      </c>
      <c r="I429" s="108">
        <f>I430</f>
        <v>0</v>
      </c>
    </row>
    <row r="430" spans="1:9" s="31" customFormat="1" ht="26.25" hidden="1" x14ac:dyDescent="0.25">
      <c r="A430" s="113" t="s">
        <v>79</v>
      </c>
      <c r="B430" s="107" t="s">
        <v>484</v>
      </c>
      <c r="C430" s="107" t="s">
        <v>101</v>
      </c>
      <c r="D430" s="107" t="s">
        <v>55</v>
      </c>
      <c r="E430" s="107" t="s">
        <v>281</v>
      </c>
      <c r="F430" s="107" t="s">
        <v>80</v>
      </c>
      <c r="G430" s="108">
        <f>15.3+29.5-44.8</f>
        <v>0</v>
      </c>
      <c r="H430" s="108">
        <f>15.3+29.5-44.8</f>
        <v>0</v>
      </c>
      <c r="I430" s="108">
        <f>15.3+29.5-44.8</f>
        <v>0</v>
      </c>
    </row>
    <row r="431" spans="1:9" s="31" customFormat="1" ht="39" hidden="1" x14ac:dyDescent="0.25">
      <c r="A431" s="113" t="s">
        <v>179</v>
      </c>
      <c r="B431" s="107" t="s">
        <v>484</v>
      </c>
      <c r="C431" s="107" t="s">
        <v>101</v>
      </c>
      <c r="D431" s="107" t="s">
        <v>55</v>
      </c>
      <c r="E431" s="107" t="s">
        <v>281</v>
      </c>
      <c r="F431" s="107" t="s">
        <v>180</v>
      </c>
      <c r="G431" s="108">
        <f>G432</f>
        <v>0</v>
      </c>
      <c r="H431" s="108">
        <f>H432</f>
        <v>0</v>
      </c>
      <c r="I431" s="108">
        <f>I432</f>
        <v>0</v>
      </c>
    </row>
    <row r="432" spans="1:9" s="31" customFormat="1" ht="15" hidden="1" x14ac:dyDescent="0.25">
      <c r="A432" s="113" t="s">
        <v>181</v>
      </c>
      <c r="B432" s="107" t="s">
        <v>484</v>
      </c>
      <c r="C432" s="107" t="s">
        <v>101</v>
      </c>
      <c r="D432" s="107" t="s">
        <v>55</v>
      </c>
      <c r="E432" s="107" t="s">
        <v>281</v>
      </c>
      <c r="F432" s="107" t="s">
        <v>182</v>
      </c>
      <c r="G432" s="108">
        <v>0</v>
      </c>
      <c r="H432" s="108">
        <v>0</v>
      </c>
      <c r="I432" s="108">
        <v>0</v>
      </c>
    </row>
    <row r="433" spans="1:9" s="31" customFormat="1" ht="15" hidden="1" x14ac:dyDescent="0.25">
      <c r="A433" s="113" t="s">
        <v>81</v>
      </c>
      <c r="B433" s="107" t="s">
        <v>484</v>
      </c>
      <c r="C433" s="107" t="s">
        <v>101</v>
      </c>
      <c r="D433" s="107" t="s">
        <v>55</v>
      </c>
      <c r="E433" s="107" t="s">
        <v>153</v>
      </c>
      <c r="F433" s="107" t="s">
        <v>82</v>
      </c>
      <c r="G433" s="108">
        <f>G434</f>
        <v>0</v>
      </c>
      <c r="H433" s="108">
        <f>H434</f>
        <v>0</v>
      </c>
      <c r="I433" s="108">
        <f>I434</f>
        <v>0</v>
      </c>
    </row>
    <row r="434" spans="1:9" s="31" customFormat="1" ht="40.5" hidden="1" customHeight="1" x14ac:dyDescent="0.25">
      <c r="A434" s="113" t="s">
        <v>83</v>
      </c>
      <c r="B434" s="107" t="s">
        <v>484</v>
      </c>
      <c r="C434" s="107" t="s">
        <v>101</v>
      </c>
      <c r="D434" s="107" t="s">
        <v>55</v>
      </c>
      <c r="E434" s="107" t="s">
        <v>153</v>
      </c>
      <c r="F434" s="107" t="s">
        <v>84</v>
      </c>
      <c r="G434" s="108">
        <v>0</v>
      </c>
      <c r="H434" s="108">
        <v>0</v>
      </c>
      <c r="I434" s="108">
        <v>0</v>
      </c>
    </row>
    <row r="435" spans="1:9" s="31" customFormat="1" ht="38.25" hidden="1" customHeight="1" x14ac:dyDescent="0.25">
      <c r="A435" s="113" t="s">
        <v>285</v>
      </c>
      <c r="B435" s="107" t="s">
        <v>484</v>
      </c>
      <c r="C435" s="107" t="s">
        <v>101</v>
      </c>
      <c r="D435" s="107" t="s">
        <v>55</v>
      </c>
      <c r="E435" s="107" t="s">
        <v>155</v>
      </c>
      <c r="F435" s="107" t="s">
        <v>58</v>
      </c>
      <c r="G435" s="108">
        <f>G436</f>
        <v>0</v>
      </c>
      <c r="H435" s="108">
        <f t="shared" ref="H435:I437" si="57">H436</f>
        <v>0</v>
      </c>
      <c r="I435" s="108">
        <f t="shared" si="57"/>
        <v>0</v>
      </c>
    </row>
    <row r="436" spans="1:9" s="31" customFormat="1" ht="16.5" hidden="1" customHeight="1" x14ac:dyDescent="0.25">
      <c r="A436" s="113" t="s">
        <v>134</v>
      </c>
      <c r="B436" s="107" t="s">
        <v>484</v>
      </c>
      <c r="C436" s="107" t="s">
        <v>101</v>
      </c>
      <c r="D436" s="107" t="s">
        <v>55</v>
      </c>
      <c r="E436" s="107" t="s">
        <v>156</v>
      </c>
      <c r="F436" s="107" t="s">
        <v>58</v>
      </c>
      <c r="G436" s="108">
        <f>G437</f>
        <v>0</v>
      </c>
      <c r="H436" s="108">
        <f t="shared" si="57"/>
        <v>0</v>
      </c>
      <c r="I436" s="108">
        <f t="shared" si="57"/>
        <v>0</v>
      </c>
    </row>
    <row r="437" spans="1:9" s="31" customFormat="1" ht="29.25" hidden="1" customHeight="1" x14ac:dyDescent="0.25">
      <c r="A437" s="113" t="s">
        <v>77</v>
      </c>
      <c r="B437" s="107" t="s">
        <v>484</v>
      </c>
      <c r="C437" s="107" t="s">
        <v>101</v>
      </c>
      <c r="D437" s="107" t="s">
        <v>55</v>
      </c>
      <c r="E437" s="107" t="s">
        <v>156</v>
      </c>
      <c r="F437" s="107" t="s">
        <v>78</v>
      </c>
      <c r="G437" s="108">
        <f>G438</f>
        <v>0</v>
      </c>
      <c r="H437" s="108">
        <f t="shared" si="57"/>
        <v>0</v>
      </c>
      <c r="I437" s="108">
        <f t="shared" si="57"/>
        <v>0</v>
      </c>
    </row>
    <row r="438" spans="1:9" s="31" customFormat="1" ht="4.5" hidden="1" customHeight="1" x14ac:dyDescent="0.25">
      <c r="A438" s="113" t="s">
        <v>79</v>
      </c>
      <c r="B438" s="107" t="s">
        <v>484</v>
      </c>
      <c r="C438" s="107" t="s">
        <v>101</v>
      </c>
      <c r="D438" s="107" t="s">
        <v>55</v>
      </c>
      <c r="E438" s="107" t="s">
        <v>156</v>
      </c>
      <c r="F438" s="107" t="s">
        <v>80</v>
      </c>
      <c r="G438" s="108">
        <v>0</v>
      </c>
      <c r="H438" s="108">
        <v>0</v>
      </c>
      <c r="I438" s="108">
        <v>0</v>
      </c>
    </row>
    <row r="439" spans="1:9" s="31" customFormat="1" ht="33.75" customHeight="1" x14ac:dyDescent="0.25">
      <c r="A439" s="113" t="s">
        <v>750</v>
      </c>
      <c r="B439" s="107" t="s">
        <v>484</v>
      </c>
      <c r="C439" s="107" t="s">
        <v>101</v>
      </c>
      <c r="D439" s="107" t="s">
        <v>55</v>
      </c>
      <c r="E439" s="107" t="s">
        <v>164</v>
      </c>
      <c r="F439" s="107" t="s">
        <v>58</v>
      </c>
      <c r="G439" s="108">
        <f>G440</f>
        <v>290.8</v>
      </c>
      <c r="H439" s="108">
        <f t="shared" ref="H439:I442" si="58">H440</f>
        <v>166.6</v>
      </c>
      <c r="I439" s="108">
        <f t="shared" si="58"/>
        <v>0</v>
      </c>
    </row>
    <row r="440" spans="1:9" s="31" customFormat="1" ht="15" customHeight="1" x14ac:dyDescent="0.25">
      <c r="A440" s="113" t="s">
        <v>173</v>
      </c>
      <c r="B440" s="107" t="s">
        <v>484</v>
      </c>
      <c r="C440" s="107" t="s">
        <v>101</v>
      </c>
      <c r="D440" s="107" t="s">
        <v>55</v>
      </c>
      <c r="E440" s="107" t="s">
        <v>174</v>
      </c>
      <c r="F440" s="107" t="s">
        <v>58</v>
      </c>
      <c r="G440" s="108">
        <f>G441</f>
        <v>290.8</v>
      </c>
      <c r="H440" s="108">
        <f t="shared" si="58"/>
        <v>166.6</v>
      </c>
      <c r="I440" s="108">
        <f t="shared" si="58"/>
        <v>0</v>
      </c>
    </row>
    <row r="441" spans="1:9" s="31" customFormat="1" ht="18" customHeight="1" x14ac:dyDescent="0.25">
      <c r="A441" s="113" t="s">
        <v>134</v>
      </c>
      <c r="B441" s="107" t="s">
        <v>484</v>
      </c>
      <c r="C441" s="107" t="s">
        <v>101</v>
      </c>
      <c r="D441" s="107" t="s">
        <v>55</v>
      </c>
      <c r="E441" s="107" t="s">
        <v>175</v>
      </c>
      <c r="F441" s="107" t="s">
        <v>58</v>
      </c>
      <c r="G441" s="108">
        <f>G442</f>
        <v>290.8</v>
      </c>
      <c r="H441" s="108">
        <f t="shared" si="58"/>
        <v>166.6</v>
      </c>
      <c r="I441" s="108">
        <f t="shared" si="58"/>
        <v>0</v>
      </c>
    </row>
    <row r="442" spans="1:9" s="31" customFormat="1" ht="28.5" customHeight="1" x14ac:dyDescent="0.25">
      <c r="A442" s="113" t="s">
        <v>77</v>
      </c>
      <c r="B442" s="107" t="s">
        <v>484</v>
      </c>
      <c r="C442" s="107" t="s">
        <v>101</v>
      </c>
      <c r="D442" s="107" t="s">
        <v>55</v>
      </c>
      <c r="E442" s="107" t="s">
        <v>175</v>
      </c>
      <c r="F442" s="107" t="s">
        <v>78</v>
      </c>
      <c r="G442" s="108">
        <f>G443</f>
        <v>290.8</v>
      </c>
      <c r="H442" s="108">
        <f t="shared" si="58"/>
        <v>166.6</v>
      </c>
      <c r="I442" s="108">
        <f t="shared" si="58"/>
        <v>0</v>
      </c>
    </row>
    <row r="443" spans="1:9" s="31" customFormat="1" ht="29.25" customHeight="1" x14ac:dyDescent="0.25">
      <c r="A443" s="113" t="s">
        <v>79</v>
      </c>
      <c r="B443" s="107" t="s">
        <v>484</v>
      </c>
      <c r="C443" s="107" t="s">
        <v>101</v>
      </c>
      <c r="D443" s="107" t="s">
        <v>55</v>
      </c>
      <c r="E443" s="107" t="s">
        <v>175</v>
      </c>
      <c r="F443" s="107" t="s">
        <v>80</v>
      </c>
      <c r="G443" s="108">
        <v>290.8</v>
      </c>
      <c r="H443" s="108">
        <v>166.6</v>
      </c>
      <c r="I443" s="108">
        <v>0</v>
      </c>
    </row>
    <row r="444" spans="1:9" s="31" customFormat="1" ht="29.25" customHeight="1" x14ac:dyDescent="0.25">
      <c r="A444" s="113" t="s">
        <v>778</v>
      </c>
      <c r="B444" s="107" t="s">
        <v>484</v>
      </c>
      <c r="C444" s="107" t="s">
        <v>101</v>
      </c>
      <c r="D444" s="107" t="s">
        <v>55</v>
      </c>
      <c r="E444" s="107" t="s">
        <v>757</v>
      </c>
      <c r="F444" s="107" t="s">
        <v>58</v>
      </c>
      <c r="G444" s="108">
        <v>0</v>
      </c>
      <c r="H444" s="108">
        <v>0</v>
      </c>
      <c r="I444" s="108">
        <f>I445</f>
        <v>66.599999999999994</v>
      </c>
    </row>
    <row r="445" spans="1:9" s="31" customFormat="1" ht="29.25" customHeight="1" x14ac:dyDescent="0.25">
      <c r="A445" s="113" t="s">
        <v>134</v>
      </c>
      <c r="B445" s="107" t="s">
        <v>484</v>
      </c>
      <c r="C445" s="107" t="s">
        <v>101</v>
      </c>
      <c r="D445" s="107" t="s">
        <v>55</v>
      </c>
      <c r="E445" s="107" t="s">
        <v>758</v>
      </c>
      <c r="F445" s="107" t="s">
        <v>58</v>
      </c>
      <c r="G445" s="108">
        <v>0</v>
      </c>
      <c r="H445" s="108">
        <v>0</v>
      </c>
      <c r="I445" s="108">
        <f>I446</f>
        <v>66.599999999999994</v>
      </c>
    </row>
    <row r="446" spans="1:9" s="31" customFormat="1" ht="29.25" customHeight="1" x14ac:dyDescent="0.25">
      <c r="A446" s="113" t="s">
        <v>77</v>
      </c>
      <c r="B446" s="107" t="s">
        <v>484</v>
      </c>
      <c r="C446" s="107" t="s">
        <v>101</v>
      </c>
      <c r="D446" s="107" t="s">
        <v>55</v>
      </c>
      <c r="E446" s="107" t="s">
        <v>758</v>
      </c>
      <c r="F446" s="107" t="s">
        <v>78</v>
      </c>
      <c r="G446" s="108">
        <v>0</v>
      </c>
      <c r="H446" s="108">
        <v>0</v>
      </c>
      <c r="I446" s="108">
        <f>I447</f>
        <v>66.599999999999994</v>
      </c>
    </row>
    <row r="447" spans="1:9" s="31" customFormat="1" ht="29.25" customHeight="1" x14ac:dyDescent="0.25">
      <c r="A447" s="113" t="s">
        <v>79</v>
      </c>
      <c r="B447" s="107" t="s">
        <v>484</v>
      </c>
      <c r="C447" s="107" t="s">
        <v>101</v>
      </c>
      <c r="D447" s="107" t="s">
        <v>55</v>
      </c>
      <c r="E447" s="107" t="s">
        <v>758</v>
      </c>
      <c r="F447" s="107" t="s">
        <v>80</v>
      </c>
      <c r="G447" s="108">
        <v>0</v>
      </c>
      <c r="H447" s="108">
        <v>0</v>
      </c>
      <c r="I447" s="108">
        <v>66.599999999999994</v>
      </c>
    </row>
    <row r="448" spans="1:9" ht="20.25" customHeight="1" x14ac:dyDescent="0.25">
      <c r="A448" s="113" t="s">
        <v>288</v>
      </c>
      <c r="B448" s="107" t="s">
        <v>484</v>
      </c>
      <c r="C448" s="107" t="s">
        <v>101</v>
      </c>
      <c r="D448" s="107" t="s">
        <v>60</v>
      </c>
      <c r="E448" s="107" t="s">
        <v>57</v>
      </c>
      <c r="F448" s="107" t="s">
        <v>58</v>
      </c>
      <c r="G448" s="108">
        <f>G453+G473+G485+G504+G449+G493</f>
        <v>7059.9</v>
      </c>
      <c r="H448" s="108">
        <f>H453+H473+H485+H504+H449+H493</f>
        <v>2699.8999999999996</v>
      </c>
      <c r="I448" s="108">
        <f>I453+I485+I493+I500</f>
        <v>687.5</v>
      </c>
    </row>
    <row r="449" spans="1:9" ht="26.25" hidden="1" x14ac:dyDescent="0.25">
      <c r="A449" s="113" t="s">
        <v>289</v>
      </c>
      <c r="B449" s="107" t="s">
        <v>484</v>
      </c>
      <c r="C449" s="107" t="s">
        <v>101</v>
      </c>
      <c r="D449" s="107" t="s">
        <v>60</v>
      </c>
      <c r="E449" s="107" t="s">
        <v>290</v>
      </c>
      <c r="F449" s="107" t="s">
        <v>58</v>
      </c>
      <c r="G449" s="108">
        <f>G450</f>
        <v>0</v>
      </c>
      <c r="H449" s="108">
        <f t="shared" ref="H449:I451" si="59">H450</f>
        <v>0</v>
      </c>
      <c r="I449" s="108">
        <f t="shared" si="59"/>
        <v>0</v>
      </c>
    </row>
    <row r="450" spans="1:9" ht="26.25" hidden="1" x14ac:dyDescent="0.25">
      <c r="A450" s="113" t="s">
        <v>291</v>
      </c>
      <c r="B450" s="107" t="s">
        <v>484</v>
      </c>
      <c r="C450" s="107" t="s">
        <v>101</v>
      </c>
      <c r="D450" s="107" t="s">
        <v>60</v>
      </c>
      <c r="E450" s="107" t="s">
        <v>292</v>
      </c>
      <c r="F450" s="107" t="s">
        <v>58</v>
      </c>
      <c r="G450" s="108">
        <f>G451</f>
        <v>0</v>
      </c>
      <c r="H450" s="108">
        <f t="shared" si="59"/>
        <v>0</v>
      </c>
      <c r="I450" s="108">
        <f t="shared" si="59"/>
        <v>0</v>
      </c>
    </row>
    <row r="451" spans="1:9" ht="39" hidden="1" x14ac:dyDescent="0.25">
      <c r="A451" s="113" t="s">
        <v>268</v>
      </c>
      <c r="B451" s="107" t="s">
        <v>484</v>
      </c>
      <c r="C451" s="107" t="s">
        <v>101</v>
      </c>
      <c r="D451" s="107" t="s">
        <v>60</v>
      </c>
      <c r="E451" s="107" t="s">
        <v>292</v>
      </c>
      <c r="F451" s="107" t="s">
        <v>82</v>
      </c>
      <c r="G451" s="108">
        <f>G452</f>
        <v>0</v>
      </c>
      <c r="H451" s="108">
        <f t="shared" si="59"/>
        <v>0</v>
      </c>
      <c r="I451" s="108">
        <f t="shared" si="59"/>
        <v>0</v>
      </c>
    </row>
    <row r="452" spans="1:9" ht="15" hidden="1" x14ac:dyDescent="0.25">
      <c r="A452" s="113" t="s">
        <v>81</v>
      </c>
      <c r="B452" s="107" t="s">
        <v>484</v>
      </c>
      <c r="C452" s="107" t="s">
        <v>101</v>
      </c>
      <c r="D452" s="107" t="s">
        <v>60</v>
      </c>
      <c r="E452" s="107" t="s">
        <v>292</v>
      </c>
      <c r="F452" s="107" t="s">
        <v>269</v>
      </c>
      <c r="G452" s="108">
        <v>0</v>
      </c>
      <c r="H452" s="108">
        <v>0</v>
      </c>
      <c r="I452" s="108">
        <v>0</v>
      </c>
    </row>
    <row r="453" spans="1:9" s="31" customFormat="1" ht="51" customHeight="1" x14ac:dyDescent="0.25">
      <c r="A453" s="113" t="s">
        <v>745</v>
      </c>
      <c r="B453" s="107" t="s">
        <v>484</v>
      </c>
      <c r="C453" s="107" t="s">
        <v>101</v>
      </c>
      <c r="D453" s="107" t="s">
        <v>60</v>
      </c>
      <c r="E453" s="107" t="s">
        <v>153</v>
      </c>
      <c r="F453" s="107" t="s">
        <v>58</v>
      </c>
      <c r="G453" s="108">
        <f>G457+G465+G469+G454</f>
        <v>2615.1999999999998</v>
      </c>
      <c r="H453" s="108">
        <f>H457+H465+H469</f>
        <v>1478.8</v>
      </c>
      <c r="I453" s="108">
        <f>I457+I465+I469</f>
        <v>508</v>
      </c>
    </row>
    <row r="454" spans="1:9" s="31" customFormat="1" ht="51" hidden="1" customHeight="1" x14ac:dyDescent="0.25">
      <c r="A454" s="113" t="s">
        <v>642</v>
      </c>
      <c r="B454" s="107" t="s">
        <v>484</v>
      </c>
      <c r="C454" s="107" t="s">
        <v>101</v>
      </c>
      <c r="D454" s="107" t="s">
        <v>60</v>
      </c>
      <c r="E454" s="107" t="s">
        <v>656</v>
      </c>
      <c r="F454" s="107" t="s">
        <v>58</v>
      </c>
      <c r="G454" s="108">
        <f>G455</f>
        <v>0</v>
      </c>
      <c r="H454" s="108">
        <v>0</v>
      </c>
      <c r="I454" s="108">
        <v>0</v>
      </c>
    </row>
    <row r="455" spans="1:9" s="31" customFormat="1" ht="31.5" hidden="1" customHeight="1" x14ac:dyDescent="0.25">
      <c r="A455" s="113" t="s">
        <v>77</v>
      </c>
      <c r="B455" s="107" t="s">
        <v>484</v>
      </c>
      <c r="C455" s="107" t="s">
        <v>101</v>
      </c>
      <c r="D455" s="107" t="s">
        <v>60</v>
      </c>
      <c r="E455" s="107" t="s">
        <v>656</v>
      </c>
      <c r="F455" s="107" t="s">
        <v>78</v>
      </c>
      <c r="G455" s="108">
        <f>G456</f>
        <v>0</v>
      </c>
      <c r="H455" s="108">
        <v>0</v>
      </c>
      <c r="I455" s="108">
        <v>0</v>
      </c>
    </row>
    <row r="456" spans="1:9" s="31" customFormat="1" ht="32.25" hidden="1" customHeight="1" x14ac:dyDescent="0.25">
      <c r="A456" s="113" t="s">
        <v>79</v>
      </c>
      <c r="B456" s="107" t="s">
        <v>484</v>
      </c>
      <c r="C456" s="107" t="s">
        <v>101</v>
      </c>
      <c r="D456" s="107" t="s">
        <v>60</v>
      </c>
      <c r="E456" s="107" t="s">
        <v>656</v>
      </c>
      <c r="F456" s="107" t="s">
        <v>80</v>
      </c>
      <c r="G456" s="108">
        <f>9602-9602</f>
        <v>0</v>
      </c>
      <c r="H456" s="108">
        <v>0</v>
      </c>
      <c r="I456" s="108">
        <v>0</v>
      </c>
    </row>
    <row r="457" spans="1:9" s="31" customFormat="1" ht="84" hidden="1" customHeight="1" x14ac:dyDescent="0.25">
      <c r="A457" s="113" t="s">
        <v>293</v>
      </c>
      <c r="B457" s="107" t="s">
        <v>484</v>
      </c>
      <c r="C457" s="107" t="s">
        <v>101</v>
      </c>
      <c r="D457" s="107" t="s">
        <v>60</v>
      </c>
      <c r="E457" s="107" t="s">
        <v>294</v>
      </c>
      <c r="F457" s="107" t="s">
        <v>58</v>
      </c>
      <c r="G457" s="108">
        <f>G460</f>
        <v>0</v>
      </c>
      <c r="H457" s="108">
        <f>H460</f>
        <v>0</v>
      </c>
      <c r="I457" s="108">
        <f>I460</f>
        <v>0</v>
      </c>
    </row>
    <row r="458" spans="1:9" s="31" customFormat="1" ht="30.75" hidden="1" customHeight="1" x14ac:dyDescent="0.25">
      <c r="A458" s="113" t="s">
        <v>77</v>
      </c>
      <c r="B458" s="107" t="s">
        <v>484</v>
      </c>
      <c r="C458" s="107" t="s">
        <v>101</v>
      </c>
      <c r="D458" s="107" t="s">
        <v>60</v>
      </c>
      <c r="E458" s="107"/>
      <c r="F458" s="107" t="s">
        <v>78</v>
      </c>
      <c r="G458" s="108"/>
      <c r="H458" s="108"/>
      <c r="I458" s="108"/>
    </row>
    <row r="459" spans="1:9" s="31" customFormat="1" ht="8.25" hidden="1" customHeight="1" x14ac:dyDescent="0.25">
      <c r="A459" s="113" t="s">
        <v>79</v>
      </c>
      <c r="B459" s="107" t="s">
        <v>484</v>
      </c>
      <c r="C459" s="107" t="s">
        <v>101</v>
      </c>
      <c r="D459" s="107" t="s">
        <v>60</v>
      </c>
      <c r="E459" s="107"/>
      <c r="F459" s="107" t="s">
        <v>80</v>
      </c>
      <c r="G459" s="108"/>
      <c r="H459" s="108"/>
      <c r="I459" s="108"/>
    </row>
    <row r="460" spans="1:9" s="31" customFormat="1" ht="18.75" hidden="1" customHeight="1" x14ac:dyDescent="0.25">
      <c r="A460" s="113" t="s">
        <v>134</v>
      </c>
      <c r="B460" s="107" t="s">
        <v>484</v>
      </c>
      <c r="C460" s="107" t="s">
        <v>101</v>
      </c>
      <c r="D460" s="107" t="s">
        <v>60</v>
      </c>
      <c r="E460" s="107" t="s">
        <v>295</v>
      </c>
      <c r="F460" s="107" t="s">
        <v>58</v>
      </c>
      <c r="G460" s="108">
        <f>G461+G463</f>
        <v>0</v>
      </c>
      <c r="H460" s="108">
        <f>H461+H463</f>
        <v>0</v>
      </c>
      <c r="I460" s="108">
        <f>I461+I463</f>
        <v>0</v>
      </c>
    </row>
    <row r="461" spans="1:9" s="31" customFormat="1" ht="30.75" hidden="1" customHeight="1" x14ac:dyDescent="0.25">
      <c r="A461" s="113" t="s">
        <v>77</v>
      </c>
      <c r="B461" s="107" t="s">
        <v>484</v>
      </c>
      <c r="C461" s="107" t="s">
        <v>101</v>
      </c>
      <c r="D461" s="107" t="s">
        <v>60</v>
      </c>
      <c r="E461" s="107" t="s">
        <v>295</v>
      </c>
      <c r="F461" s="107" t="s">
        <v>78</v>
      </c>
      <c r="G461" s="108">
        <f>G462</f>
        <v>0</v>
      </c>
      <c r="H461" s="108">
        <f>H462</f>
        <v>0</v>
      </c>
      <c r="I461" s="108">
        <f>I462</f>
        <v>0</v>
      </c>
    </row>
    <row r="462" spans="1:9" s="31" customFormat="1" ht="30.75" hidden="1" customHeight="1" x14ac:dyDescent="0.25">
      <c r="A462" s="113" t="s">
        <v>79</v>
      </c>
      <c r="B462" s="107" t="s">
        <v>484</v>
      </c>
      <c r="C462" s="107" t="s">
        <v>101</v>
      </c>
      <c r="D462" s="107" t="s">
        <v>60</v>
      </c>
      <c r="E462" s="107" t="s">
        <v>295</v>
      </c>
      <c r="F462" s="107" t="s">
        <v>80</v>
      </c>
      <c r="G462" s="108">
        <f>50-50</f>
        <v>0</v>
      </c>
      <c r="H462" s="108">
        <f>50-50</f>
        <v>0</v>
      </c>
      <c r="I462" s="108">
        <f>50-50</f>
        <v>0</v>
      </c>
    </row>
    <row r="463" spans="1:9" s="31" customFormat="1" ht="28.5" hidden="1" customHeight="1" x14ac:dyDescent="0.25">
      <c r="A463" s="113" t="s">
        <v>619</v>
      </c>
      <c r="B463" s="107" t="s">
        <v>484</v>
      </c>
      <c r="C463" s="107" t="s">
        <v>101</v>
      </c>
      <c r="D463" s="107" t="s">
        <v>60</v>
      </c>
      <c r="E463" s="107" t="s">
        <v>295</v>
      </c>
      <c r="F463" s="107" t="s">
        <v>180</v>
      </c>
      <c r="G463" s="108">
        <f>G464</f>
        <v>0</v>
      </c>
      <c r="H463" s="108">
        <f>H464</f>
        <v>0</v>
      </c>
      <c r="I463" s="108">
        <f>I464</f>
        <v>0</v>
      </c>
    </row>
    <row r="464" spans="1:9" s="31" customFormat="1" ht="14.25" hidden="1" customHeight="1" x14ac:dyDescent="0.25">
      <c r="A464" s="113" t="s">
        <v>181</v>
      </c>
      <c r="B464" s="107" t="s">
        <v>484</v>
      </c>
      <c r="C464" s="107" t="s">
        <v>101</v>
      </c>
      <c r="D464" s="107" t="s">
        <v>60</v>
      </c>
      <c r="E464" s="107" t="s">
        <v>295</v>
      </c>
      <c r="F464" s="107" t="s">
        <v>182</v>
      </c>
      <c r="G464" s="108"/>
      <c r="H464" s="108"/>
      <c r="I464" s="108"/>
    </row>
    <row r="465" spans="1:9" s="31" customFormat="1" ht="45.75" customHeight="1" x14ac:dyDescent="0.25">
      <c r="A465" s="113" t="s">
        <v>298</v>
      </c>
      <c r="B465" s="107" t="s">
        <v>484</v>
      </c>
      <c r="C465" s="107" t="s">
        <v>101</v>
      </c>
      <c r="D465" s="107" t="s">
        <v>60</v>
      </c>
      <c r="E465" s="107" t="s">
        <v>283</v>
      </c>
      <c r="F465" s="107" t="s">
        <v>58</v>
      </c>
      <c r="G465" s="108">
        <f>G466</f>
        <v>600</v>
      </c>
      <c r="H465" s="108">
        <f t="shared" ref="H465:I467" si="60">H466</f>
        <v>800</v>
      </c>
      <c r="I465" s="108">
        <f t="shared" si="60"/>
        <v>260</v>
      </c>
    </row>
    <row r="466" spans="1:9" s="31" customFormat="1" ht="17.25" customHeight="1" x14ac:dyDescent="0.25">
      <c r="A466" s="113" t="s">
        <v>134</v>
      </c>
      <c r="B466" s="107" t="s">
        <v>484</v>
      </c>
      <c r="C466" s="107" t="s">
        <v>101</v>
      </c>
      <c r="D466" s="107" t="s">
        <v>60</v>
      </c>
      <c r="E466" s="107" t="s">
        <v>284</v>
      </c>
      <c r="F466" s="107" t="s">
        <v>58</v>
      </c>
      <c r="G466" s="108">
        <f>G467</f>
        <v>600</v>
      </c>
      <c r="H466" s="108">
        <f t="shared" si="60"/>
        <v>800</v>
      </c>
      <c r="I466" s="108">
        <f t="shared" si="60"/>
        <v>260</v>
      </c>
    </row>
    <row r="467" spans="1:9" s="31" customFormat="1" ht="27" customHeight="1" x14ac:dyDescent="0.25">
      <c r="A467" s="113" t="s">
        <v>77</v>
      </c>
      <c r="B467" s="107" t="s">
        <v>484</v>
      </c>
      <c r="C467" s="107" t="s">
        <v>101</v>
      </c>
      <c r="D467" s="107" t="s">
        <v>60</v>
      </c>
      <c r="E467" s="107" t="s">
        <v>284</v>
      </c>
      <c r="F467" s="107" t="s">
        <v>78</v>
      </c>
      <c r="G467" s="108">
        <f>G468</f>
        <v>600</v>
      </c>
      <c r="H467" s="108">
        <f t="shared" si="60"/>
        <v>800</v>
      </c>
      <c r="I467" s="108">
        <f t="shared" si="60"/>
        <v>260</v>
      </c>
    </row>
    <row r="468" spans="1:9" s="31" customFormat="1" ht="30" customHeight="1" x14ac:dyDescent="0.25">
      <c r="A468" s="113" t="s">
        <v>79</v>
      </c>
      <c r="B468" s="107" t="s">
        <v>484</v>
      </c>
      <c r="C468" s="107" t="s">
        <v>101</v>
      </c>
      <c r="D468" s="107" t="s">
        <v>60</v>
      </c>
      <c r="E468" s="107" t="s">
        <v>284</v>
      </c>
      <c r="F468" s="107" t="s">
        <v>80</v>
      </c>
      <c r="G468" s="108">
        <v>600</v>
      </c>
      <c r="H468" s="108">
        <v>800</v>
      </c>
      <c r="I468" s="108">
        <v>260</v>
      </c>
    </row>
    <row r="469" spans="1:9" s="31" customFormat="1" ht="27" customHeight="1" x14ac:dyDescent="0.25">
      <c r="A469" s="113" t="s">
        <v>299</v>
      </c>
      <c r="B469" s="107" t="s">
        <v>484</v>
      </c>
      <c r="C469" s="107" t="s">
        <v>101</v>
      </c>
      <c r="D469" s="107" t="s">
        <v>60</v>
      </c>
      <c r="E469" s="107" t="s">
        <v>258</v>
      </c>
      <c r="F469" s="107" t="s">
        <v>58</v>
      </c>
      <c r="G469" s="108">
        <f>G470</f>
        <v>2015.1999999999998</v>
      </c>
      <c r="H469" s="108">
        <f t="shared" ref="H469:I471" si="61">H470</f>
        <v>678.8</v>
      </c>
      <c r="I469" s="108">
        <f t="shared" si="61"/>
        <v>248</v>
      </c>
    </row>
    <row r="470" spans="1:9" s="31" customFormat="1" ht="17.25" customHeight="1" x14ac:dyDescent="0.25">
      <c r="A470" s="113" t="s">
        <v>134</v>
      </c>
      <c r="B470" s="107" t="s">
        <v>484</v>
      </c>
      <c r="C470" s="107" t="s">
        <v>101</v>
      </c>
      <c r="D470" s="107" t="s">
        <v>60</v>
      </c>
      <c r="E470" s="107" t="s">
        <v>259</v>
      </c>
      <c r="F470" s="107" t="s">
        <v>58</v>
      </c>
      <c r="G470" s="108">
        <f>G471</f>
        <v>2015.1999999999998</v>
      </c>
      <c r="H470" s="108">
        <f t="shared" si="61"/>
        <v>678.8</v>
      </c>
      <c r="I470" s="108">
        <f t="shared" si="61"/>
        <v>248</v>
      </c>
    </row>
    <row r="471" spans="1:9" s="31" customFormat="1" ht="29.25" customHeight="1" x14ac:dyDescent="0.25">
      <c r="A471" s="113" t="s">
        <v>77</v>
      </c>
      <c r="B471" s="107" t="s">
        <v>484</v>
      </c>
      <c r="C471" s="107" t="s">
        <v>101</v>
      </c>
      <c r="D471" s="107" t="s">
        <v>60</v>
      </c>
      <c r="E471" s="107" t="s">
        <v>259</v>
      </c>
      <c r="F471" s="107" t="s">
        <v>78</v>
      </c>
      <c r="G471" s="108">
        <f>G472</f>
        <v>2015.1999999999998</v>
      </c>
      <c r="H471" s="108">
        <f t="shared" si="61"/>
        <v>678.8</v>
      </c>
      <c r="I471" s="108">
        <f t="shared" si="61"/>
        <v>248</v>
      </c>
    </row>
    <row r="472" spans="1:9" s="31" customFormat="1" ht="30" customHeight="1" x14ac:dyDescent="0.25">
      <c r="A472" s="113" t="s">
        <v>79</v>
      </c>
      <c r="B472" s="107" t="s">
        <v>484</v>
      </c>
      <c r="C472" s="107" t="s">
        <v>101</v>
      </c>
      <c r="D472" s="107" t="s">
        <v>60</v>
      </c>
      <c r="E472" s="107" t="s">
        <v>259</v>
      </c>
      <c r="F472" s="107" t="s">
        <v>80</v>
      </c>
      <c r="G472" s="108">
        <f>171.1+2644.6-711.1-89.4</f>
        <v>2015.1999999999998</v>
      </c>
      <c r="H472" s="108">
        <v>678.8</v>
      </c>
      <c r="I472" s="108">
        <v>248</v>
      </c>
    </row>
    <row r="473" spans="1:9" s="31" customFormat="1" ht="30" hidden="1" customHeight="1" x14ac:dyDescent="0.25">
      <c r="A473" s="113" t="s">
        <v>307</v>
      </c>
      <c r="B473" s="107" t="s">
        <v>484</v>
      </c>
      <c r="C473" s="107" t="s">
        <v>101</v>
      </c>
      <c r="D473" s="107" t="s">
        <v>60</v>
      </c>
      <c r="E473" s="107" t="s">
        <v>164</v>
      </c>
      <c r="F473" s="107" t="s">
        <v>58</v>
      </c>
      <c r="G473" s="108">
        <f>G474</f>
        <v>0</v>
      </c>
      <c r="H473" s="108">
        <f t="shared" ref="H473:I476" si="62">H474</f>
        <v>0</v>
      </c>
      <c r="I473" s="108">
        <f t="shared" si="62"/>
        <v>0</v>
      </c>
    </row>
    <row r="474" spans="1:9" s="31" customFormat="1" ht="18" hidden="1" customHeight="1" x14ac:dyDescent="0.25">
      <c r="A474" s="113" t="s">
        <v>173</v>
      </c>
      <c r="B474" s="107" t="s">
        <v>484</v>
      </c>
      <c r="C474" s="107" t="s">
        <v>101</v>
      </c>
      <c r="D474" s="107" t="s">
        <v>60</v>
      </c>
      <c r="E474" s="107" t="s">
        <v>174</v>
      </c>
      <c r="F474" s="107" t="s">
        <v>58</v>
      </c>
      <c r="G474" s="108">
        <f>G475</f>
        <v>0</v>
      </c>
      <c r="H474" s="108">
        <f t="shared" si="62"/>
        <v>0</v>
      </c>
      <c r="I474" s="108">
        <f t="shared" si="62"/>
        <v>0</v>
      </c>
    </row>
    <row r="475" spans="1:9" s="31" customFormat="1" ht="16.5" hidden="1" customHeight="1" x14ac:dyDescent="0.25">
      <c r="A475" s="113" t="s">
        <v>134</v>
      </c>
      <c r="B475" s="107" t="s">
        <v>484</v>
      </c>
      <c r="C475" s="107" t="s">
        <v>101</v>
      </c>
      <c r="D475" s="107" t="s">
        <v>60</v>
      </c>
      <c r="E475" s="107" t="s">
        <v>175</v>
      </c>
      <c r="F475" s="107" t="s">
        <v>58</v>
      </c>
      <c r="G475" s="108">
        <f>G476</f>
        <v>0</v>
      </c>
      <c r="H475" s="108">
        <f t="shared" si="62"/>
        <v>0</v>
      </c>
      <c r="I475" s="108">
        <f t="shared" si="62"/>
        <v>0</v>
      </c>
    </row>
    <row r="476" spans="1:9" s="31" customFormat="1" ht="27" hidden="1" customHeight="1" x14ac:dyDescent="0.25">
      <c r="A476" s="113" t="s">
        <v>77</v>
      </c>
      <c r="B476" s="107" t="s">
        <v>484</v>
      </c>
      <c r="C476" s="107" t="s">
        <v>101</v>
      </c>
      <c r="D476" s="107" t="s">
        <v>60</v>
      </c>
      <c r="E476" s="107" t="s">
        <v>175</v>
      </c>
      <c r="F476" s="107" t="s">
        <v>78</v>
      </c>
      <c r="G476" s="108">
        <f>G477</f>
        <v>0</v>
      </c>
      <c r="H476" s="108">
        <f t="shared" si="62"/>
        <v>0</v>
      </c>
      <c r="I476" s="108">
        <f t="shared" si="62"/>
        <v>0</v>
      </c>
    </row>
    <row r="477" spans="1:9" s="31" customFormat="1" ht="27" hidden="1" customHeight="1" x14ac:dyDescent="0.25">
      <c r="A477" s="113" t="s">
        <v>79</v>
      </c>
      <c r="B477" s="107" t="s">
        <v>484</v>
      </c>
      <c r="C477" s="107" t="s">
        <v>101</v>
      </c>
      <c r="D477" s="107" t="s">
        <v>60</v>
      </c>
      <c r="E477" s="107" t="s">
        <v>175</v>
      </c>
      <c r="F477" s="107" t="s">
        <v>80</v>
      </c>
      <c r="G477" s="108">
        <v>0</v>
      </c>
      <c r="H477" s="108">
        <v>0</v>
      </c>
      <c r="I477" s="108">
        <v>0</v>
      </c>
    </row>
    <row r="478" spans="1:9" ht="30.75" hidden="1" customHeight="1" x14ac:dyDescent="0.25">
      <c r="A478" s="113" t="s">
        <v>289</v>
      </c>
      <c r="B478" s="107" t="s">
        <v>484</v>
      </c>
      <c r="C478" s="107" t="s">
        <v>101</v>
      </c>
      <c r="D478" s="107" t="s">
        <v>60</v>
      </c>
      <c r="E478" s="107" t="s">
        <v>290</v>
      </c>
      <c r="F478" s="107" t="s">
        <v>58</v>
      </c>
      <c r="G478" s="108">
        <f>G479</f>
        <v>0</v>
      </c>
      <c r="H478" s="108">
        <f t="shared" ref="H478:I480" si="63">H479</f>
        <v>0</v>
      </c>
      <c r="I478" s="108">
        <f t="shared" si="63"/>
        <v>0</v>
      </c>
    </row>
    <row r="479" spans="1:9" ht="29.25" hidden="1" customHeight="1" x14ac:dyDescent="0.25">
      <c r="A479" s="113" t="s">
        <v>291</v>
      </c>
      <c r="B479" s="107" t="s">
        <v>484</v>
      </c>
      <c r="C479" s="107" t="s">
        <v>101</v>
      </c>
      <c r="D479" s="107" t="s">
        <v>60</v>
      </c>
      <c r="E479" s="107" t="s">
        <v>292</v>
      </c>
      <c r="F479" s="107" t="s">
        <v>58</v>
      </c>
      <c r="G479" s="108">
        <f>G480</f>
        <v>0</v>
      </c>
      <c r="H479" s="108">
        <f t="shared" si="63"/>
        <v>0</v>
      </c>
      <c r="I479" s="108">
        <f t="shared" si="63"/>
        <v>0</v>
      </c>
    </row>
    <row r="480" spans="1:9" ht="15" hidden="1" x14ac:dyDescent="0.25">
      <c r="A480" s="113" t="s">
        <v>81</v>
      </c>
      <c r="B480" s="107" t="s">
        <v>484</v>
      </c>
      <c r="C480" s="107" t="s">
        <v>101</v>
      </c>
      <c r="D480" s="107" t="s">
        <v>60</v>
      </c>
      <c r="E480" s="107" t="s">
        <v>292</v>
      </c>
      <c r="F480" s="107" t="s">
        <v>82</v>
      </c>
      <c r="G480" s="108">
        <f>G481</f>
        <v>0</v>
      </c>
      <c r="H480" s="108">
        <f t="shared" si="63"/>
        <v>0</v>
      </c>
      <c r="I480" s="108">
        <f t="shared" si="63"/>
        <v>0</v>
      </c>
    </row>
    <row r="481" spans="1:9" ht="27.75" hidden="1" customHeight="1" x14ac:dyDescent="0.25">
      <c r="A481" s="113" t="s">
        <v>268</v>
      </c>
      <c r="B481" s="107" t="s">
        <v>484</v>
      </c>
      <c r="C481" s="107" t="s">
        <v>101</v>
      </c>
      <c r="D481" s="107" t="s">
        <v>60</v>
      </c>
      <c r="E481" s="107" t="s">
        <v>292</v>
      </c>
      <c r="F481" s="107" t="s">
        <v>269</v>
      </c>
      <c r="G481" s="108">
        <v>0</v>
      </c>
      <c r="H481" s="108">
        <v>0</v>
      </c>
      <c r="I481" s="108">
        <v>0</v>
      </c>
    </row>
    <row r="482" spans="1:9" ht="19.5" hidden="1" customHeight="1" x14ac:dyDescent="0.25">
      <c r="A482" s="113" t="s">
        <v>120</v>
      </c>
      <c r="B482" s="107" t="s">
        <v>484</v>
      </c>
      <c r="C482" s="107" t="s">
        <v>101</v>
      </c>
      <c r="D482" s="107" t="s">
        <v>60</v>
      </c>
      <c r="E482" s="107" t="s">
        <v>168</v>
      </c>
      <c r="F482" s="107" t="s">
        <v>58</v>
      </c>
      <c r="G482" s="108">
        <f t="shared" ref="G482:I483" si="64">G483</f>
        <v>0</v>
      </c>
      <c r="H482" s="108">
        <f t="shared" si="64"/>
        <v>0</v>
      </c>
      <c r="I482" s="108">
        <f t="shared" si="64"/>
        <v>0</v>
      </c>
    </row>
    <row r="483" spans="1:9" ht="18" hidden="1" customHeight="1" x14ac:dyDescent="0.25">
      <c r="A483" s="113" t="s">
        <v>169</v>
      </c>
      <c r="B483" s="107" t="s">
        <v>484</v>
      </c>
      <c r="C483" s="107" t="s">
        <v>101</v>
      </c>
      <c r="D483" s="107" t="s">
        <v>60</v>
      </c>
      <c r="E483" s="107" t="s">
        <v>170</v>
      </c>
      <c r="F483" s="107" t="s">
        <v>58</v>
      </c>
      <c r="G483" s="108">
        <f t="shared" si="64"/>
        <v>0</v>
      </c>
      <c r="H483" s="108">
        <f t="shared" si="64"/>
        <v>0</v>
      </c>
      <c r="I483" s="108">
        <f t="shared" si="64"/>
        <v>0</v>
      </c>
    </row>
    <row r="484" spans="1:9" ht="27.75" hidden="1" customHeight="1" x14ac:dyDescent="0.25">
      <c r="A484" s="113" t="s">
        <v>79</v>
      </c>
      <c r="B484" s="107" t="s">
        <v>484</v>
      </c>
      <c r="C484" s="107" t="s">
        <v>101</v>
      </c>
      <c r="D484" s="107" t="s">
        <v>60</v>
      </c>
      <c r="E484" s="107" t="s">
        <v>170</v>
      </c>
      <c r="F484" s="107" t="s">
        <v>80</v>
      </c>
      <c r="G484" s="108">
        <v>0</v>
      </c>
      <c r="H484" s="108">
        <v>0</v>
      </c>
      <c r="I484" s="108">
        <v>0</v>
      </c>
    </row>
    <row r="485" spans="1:9" ht="43.5" customHeight="1" x14ac:dyDescent="0.25">
      <c r="A485" s="113" t="s">
        <v>780</v>
      </c>
      <c r="B485" s="107" t="s">
        <v>484</v>
      </c>
      <c r="C485" s="107" t="s">
        <v>101</v>
      </c>
      <c r="D485" s="107" t="s">
        <v>60</v>
      </c>
      <c r="E485" s="107" t="s">
        <v>300</v>
      </c>
      <c r="F485" s="107" t="s">
        <v>58</v>
      </c>
      <c r="G485" s="108">
        <f>G486</f>
        <v>673.9</v>
      </c>
      <c r="H485" s="108">
        <f t="shared" ref="H485:I488" si="65">H486</f>
        <v>490.3</v>
      </c>
      <c r="I485" s="108">
        <f t="shared" si="65"/>
        <v>63.4</v>
      </c>
    </row>
    <row r="486" spans="1:9" ht="27.75" customHeight="1" x14ac:dyDescent="0.25">
      <c r="A486" s="113" t="s">
        <v>304</v>
      </c>
      <c r="B486" s="107" t="s">
        <v>484</v>
      </c>
      <c r="C486" s="107" t="s">
        <v>101</v>
      </c>
      <c r="D486" s="107" t="s">
        <v>60</v>
      </c>
      <c r="E486" s="107" t="s">
        <v>305</v>
      </c>
      <c r="F486" s="107" t="s">
        <v>58</v>
      </c>
      <c r="G486" s="108">
        <f>G487+G490</f>
        <v>673.9</v>
      </c>
      <c r="H486" s="108">
        <f>H487</f>
        <v>490.3</v>
      </c>
      <c r="I486" s="108">
        <f>I487</f>
        <v>63.4</v>
      </c>
    </row>
    <row r="487" spans="1:9" ht="16.5" customHeight="1" x14ac:dyDescent="0.25">
      <c r="A487" s="113" t="s">
        <v>134</v>
      </c>
      <c r="B487" s="107" t="s">
        <v>484</v>
      </c>
      <c r="C487" s="107" t="s">
        <v>101</v>
      </c>
      <c r="D487" s="107" t="s">
        <v>60</v>
      </c>
      <c r="E487" s="107" t="s">
        <v>306</v>
      </c>
      <c r="F487" s="107" t="s">
        <v>58</v>
      </c>
      <c r="G487" s="108">
        <f>G488</f>
        <v>673.9</v>
      </c>
      <c r="H487" s="108">
        <f t="shared" si="65"/>
        <v>490.3</v>
      </c>
      <c r="I487" s="108">
        <f t="shared" si="65"/>
        <v>63.4</v>
      </c>
    </row>
    <row r="488" spans="1:9" ht="27.75" customHeight="1" x14ac:dyDescent="0.25">
      <c r="A488" s="113" t="s">
        <v>77</v>
      </c>
      <c r="B488" s="107" t="s">
        <v>484</v>
      </c>
      <c r="C488" s="107" t="s">
        <v>101</v>
      </c>
      <c r="D488" s="107" t="s">
        <v>60</v>
      </c>
      <c r="E488" s="107" t="s">
        <v>306</v>
      </c>
      <c r="F488" s="107" t="s">
        <v>78</v>
      </c>
      <c r="G488" s="108">
        <f>G489</f>
        <v>673.9</v>
      </c>
      <c r="H488" s="108">
        <f t="shared" si="65"/>
        <v>490.3</v>
      </c>
      <c r="I488" s="108">
        <f t="shared" si="65"/>
        <v>63.4</v>
      </c>
    </row>
    <row r="489" spans="1:9" ht="27.75" customHeight="1" x14ac:dyDescent="0.25">
      <c r="A489" s="113" t="s">
        <v>79</v>
      </c>
      <c r="B489" s="107" t="s">
        <v>484</v>
      </c>
      <c r="C489" s="107" t="s">
        <v>101</v>
      </c>
      <c r="D489" s="107" t="s">
        <v>60</v>
      </c>
      <c r="E489" s="107" t="s">
        <v>306</v>
      </c>
      <c r="F489" s="107" t="s">
        <v>80</v>
      </c>
      <c r="G489" s="108">
        <f>490.3+183.6</f>
        <v>673.9</v>
      </c>
      <c r="H489" s="108">
        <v>490.3</v>
      </c>
      <c r="I489" s="108">
        <v>63.4</v>
      </c>
    </row>
    <row r="490" spans="1:9" ht="40.5" hidden="1" customHeight="1" x14ac:dyDescent="0.25">
      <c r="A490" s="113" t="s">
        <v>642</v>
      </c>
      <c r="B490" s="107" t="s">
        <v>484</v>
      </c>
      <c r="C490" s="107" t="s">
        <v>101</v>
      </c>
      <c r="D490" s="107" t="s">
        <v>60</v>
      </c>
      <c r="E490" s="107" t="s">
        <v>657</v>
      </c>
      <c r="F490" s="107" t="s">
        <v>58</v>
      </c>
      <c r="G490" s="108">
        <f>G491</f>
        <v>0</v>
      </c>
      <c r="H490" s="108">
        <v>0</v>
      </c>
      <c r="I490" s="108">
        <v>0</v>
      </c>
    </row>
    <row r="491" spans="1:9" ht="27.75" hidden="1" customHeight="1" x14ac:dyDescent="0.25">
      <c r="A491" s="113" t="s">
        <v>77</v>
      </c>
      <c r="B491" s="107" t="s">
        <v>484</v>
      </c>
      <c r="C491" s="107" t="s">
        <v>101</v>
      </c>
      <c r="D491" s="107" t="s">
        <v>60</v>
      </c>
      <c r="E491" s="107" t="s">
        <v>657</v>
      </c>
      <c r="F491" s="107" t="s">
        <v>78</v>
      </c>
      <c r="G491" s="108">
        <f>G492</f>
        <v>0</v>
      </c>
      <c r="H491" s="108">
        <v>0</v>
      </c>
      <c r="I491" s="108">
        <v>0</v>
      </c>
    </row>
    <row r="492" spans="1:9" ht="27.75" hidden="1" customHeight="1" x14ac:dyDescent="0.25">
      <c r="A492" s="113" t="s">
        <v>79</v>
      </c>
      <c r="B492" s="107" t="s">
        <v>484</v>
      </c>
      <c r="C492" s="107" t="s">
        <v>101</v>
      </c>
      <c r="D492" s="107" t="s">
        <v>60</v>
      </c>
      <c r="E492" s="107" t="s">
        <v>657</v>
      </c>
      <c r="F492" s="107" t="s">
        <v>80</v>
      </c>
      <c r="G492" s="108"/>
      <c r="H492" s="108"/>
      <c r="I492" s="108"/>
    </row>
    <row r="493" spans="1:9" ht="33.75" customHeight="1" x14ac:dyDescent="0.25">
      <c r="A493" s="113" t="s">
        <v>750</v>
      </c>
      <c r="B493" s="107" t="s">
        <v>484</v>
      </c>
      <c r="C493" s="107" t="s">
        <v>101</v>
      </c>
      <c r="D493" s="107" t="s">
        <v>60</v>
      </c>
      <c r="E493" s="107" t="s">
        <v>164</v>
      </c>
      <c r="F493" s="107" t="s">
        <v>58</v>
      </c>
      <c r="G493" s="108">
        <f>G494</f>
        <v>614.70000000000005</v>
      </c>
      <c r="H493" s="108">
        <f t="shared" ref="H493:I494" si="66">H494</f>
        <v>614.70000000000005</v>
      </c>
      <c r="I493" s="108">
        <f t="shared" si="66"/>
        <v>0</v>
      </c>
    </row>
    <row r="494" spans="1:9" ht="21" customHeight="1" x14ac:dyDescent="0.25">
      <c r="A494" s="113" t="s">
        <v>173</v>
      </c>
      <c r="B494" s="107" t="s">
        <v>484</v>
      </c>
      <c r="C494" s="107" t="s">
        <v>101</v>
      </c>
      <c r="D494" s="107" t="s">
        <v>60</v>
      </c>
      <c r="E494" s="107" t="s">
        <v>174</v>
      </c>
      <c r="F494" s="107" t="s">
        <v>58</v>
      </c>
      <c r="G494" s="108">
        <f>G495</f>
        <v>614.70000000000005</v>
      </c>
      <c r="H494" s="108">
        <f t="shared" si="66"/>
        <v>614.70000000000005</v>
      </c>
      <c r="I494" s="108">
        <f t="shared" si="66"/>
        <v>0</v>
      </c>
    </row>
    <row r="495" spans="1:9" ht="27.75" customHeight="1" x14ac:dyDescent="0.25">
      <c r="A495" s="113" t="s">
        <v>134</v>
      </c>
      <c r="B495" s="107" t="s">
        <v>484</v>
      </c>
      <c r="C495" s="107" t="s">
        <v>101</v>
      </c>
      <c r="D495" s="107" t="s">
        <v>60</v>
      </c>
      <c r="E495" s="107" t="s">
        <v>175</v>
      </c>
      <c r="F495" s="107" t="s">
        <v>58</v>
      </c>
      <c r="G495" s="108">
        <f>G496+G498</f>
        <v>614.70000000000005</v>
      </c>
      <c r="H495" s="108">
        <f t="shared" ref="H495:I495" si="67">H496+H498</f>
        <v>614.70000000000005</v>
      </c>
      <c r="I495" s="108">
        <f t="shared" si="67"/>
        <v>0</v>
      </c>
    </row>
    <row r="496" spans="1:9" ht="27.75" customHeight="1" x14ac:dyDescent="0.25">
      <c r="A496" s="113" t="s">
        <v>77</v>
      </c>
      <c r="B496" s="107" t="s">
        <v>484</v>
      </c>
      <c r="C496" s="107" t="s">
        <v>101</v>
      </c>
      <c r="D496" s="107" t="s">
        <v>60</v>
      </c>
      <c r="E496" s="107" t="s">
        <v>175</v>
      </c>
      <c r="F496" s="107" t="s">
        <v>78</v>
      </c>
      <c r="G496" s="108">
        <f>G497</f>
        <v>396</v>
      </c>
      <c r="H496" s="108">
        <f t="shared" ref="H496:I496" si="68">H497</f>
        <v>396</v>
      </c>
      <c r="I496" s="108">
        <f t="shared" si="68"/>
        <v>0</v>
      </c>
    </row>
    <row r="497" spans="1:9" ht="27.75" customHeight="1" x14ac:dyDescent="0.25">
      <c r="A497" s="113" t="s">
        <v>79</v>
      </c>
      <c r="B497" s="107" t="s">
        <v>484</v>
      </c>
      <c r="C497" s="107" t="s">
        <v>101</v>
      </c>
      <c r="D497" s="107" t="s">
        <v>60</v>
      </c>
      <c r="E497" s="107" t="s">
        <v>175</v>
      </c>
      <c r="F497" s="107" t="s">
        <v>80</v>
      </c>
      <c r="G497" s="108">
        <v>396</v>
      </c>
      <c r="H497" s="108">
        <v>396</v>
      </c>
      <c r="I497" s="108">
        <v>0</v>
      </c>
    </row>
    <row r="498" spans="1:9" ht="27.75" customHeight="1" x14ac:dyDescent="0.25">
      <c r="A498" s="113" t="s">
        <v>81</v>
      </c>
      <c r="B498" s="107" t="s">
        <v>484</v>
      </c>
      <c r="C498" s="107" t="s">
        <v>101</v>
      </c>
      <c r="D498" s="107" t="s">
        <v>60</v>
      </c>
      <c r="E498" s="107" t="s">
        <v>175</v>
      </c>
      <c r="F498" s="107" t="s">
        <v>82</v>
      </c>
      <c r="G498" s="108">
        <f>G499</f>
        <v>218.7</v>
      </c>
      <c r="H498" s="108">
        <f t="shared" ref="H498:I498" si="69">H499</f>
        <v>218.7</v>
      </c>
      <c r="I498" s="108">
        <f t="shared" si="69"/>
        <v>0</v>
      </c>
    </row>
    <row r="499" spans="1:9" ht="48.75" customHeight="1" x14ac:dyDescent="0.25">
      <c r="A499" s="123" t="s">
        <v>658</v>
      </c>
      <c r="B499" s="107" t="s">
        <v>484</v>
      </c>
      <c r="C499" s="107" t="s">
        <v>101</v>
      </c>
      <c r="D499" s="107" t="s">
        <v>60</v>
      </c>
      <c r="E499" s="107" t="s">
        <v>175</v>
      </c>
      <c r="F499" s="107" t="s">
        <v>269</v>
      </c>
      <c r="G499" s="108">
        <f>400-116.1+23.7-161.7+72.8</f>
        <v>218.7</v>
      </c>
      <c r="H499" s="108">
        <v>218.7</v>
      </c>
      <c r="I499" s="108">
        <v>0</v>
      </c>
    </row>
    <row r="500" spans="1:9" ht="30.75" customHeight="1" x14ac:dyDescent="0.25">
      <c r="A500" s="113" t="s">
        <v>778</v>
      </c>
      <c r="B500" s="107" t="s">
        <v>484</v>
      </c>
      <c r="C500" s="107" t="s">
        <v>101</v>
      </c>
      <c r="D500" s="107" t="s">
        <v>60</v>
      </c>
      <c r="E500" s="107" t="s">
        <v>757</v>
      </c>
      <c r="F500" s="107" t="s">
        <v>58</v>
      </c>
      <c r="G500" s="108">
        <v>0</v>
      </c>
      <c r="H500" s="108">
        <v>0</v>
      </c>
      <c r="I500" s="108">
        <f>I501</f>
        <v>116.1</v>
      </c>
    </row>
    <row r="501" spans="1:9" ht="24" customHeight="1" x14ac:dyDescent="0.25">
      <c r="A501" s="113" t="s">
        <v>134</v>
      </c>
      <c r="B501" s="107" t="s">
        <v>484</v>
      </c>
      <c r="C501" s="107" t="s">
        <v>101</v>
      </c>
      <c r="D501" s="107" t="s">
        <v>60</v>
      </c>
      <c r="E501" s="107" t="s">
        <v>758</v>
      </c>
      <c r="F501" s="107" t="s">
        <v>58</v>
      </c>
      <c r="G501" s="108">
        <v>0</v>
      </c>
      <c r="H501" s="108">
        <v>0</v>
      </c>
      <c r="I501" s="108">
        <f>I502</f>
        <v>116.1</v>
      </c>
    </row>
    <row r="502" spans="1:9" ht="24" customHeight="1" x14ac:dyDescent="0.25">
      <c r="A502" s="113" t="s">
        <v>81</v>
      </c>
      <c r="B502" s="107" t="s">
        <v>484</v>
      </c>
      <c r="C502" s="107" t="s">
        <v>101</v>
      </c>
      <c r="D502" s="107" t="s">
        <v>60</v>
      </c>
      <c r="E502" s="107" t="s">
        <v>758</v>
      </c>
      <c r="F502" s="107" t="s">
        <v>82</v>
      </c>
      <c r="G502" s="108">
        <v>0</v>
      </c>
      <c r="H502" s="108">
        <v>0</v>
      </c>
      <c r="I502" s="108">
        <f>I503</f>
        <v>116.1</v>
      </c>
    </row>
    <row r="503" spans="1:9" ht="43.5" customHeight="1" x14ac:dyDescent="0.25">
      <c r="A503" s="123" t="s">
        <v>658</v>
      </c>
      <c r="B503" s="107" t="s">
        <v>484</v>
      </c>
      <c r="C503" s="107" t="s">
        <v>101</v>
      </c>
      <c r="D503" s="107" t="s">
        <v>60</v>
      </c>
      <c r="E503" s="107" t="s">
        <v>758</v>
      </c>
      <c r="F503" s="107" t="s">
        <v>269</v>
      </c>
      <c r="G503" s="108">
        <v>0</v>
      </c>
      <c r="H503" s="108">
        <v>0</v>
      </c>
      <c r="I503" s="108">
        <v>116.1</v>
      </c>
    </row>
    <row r="504" spans="1:9" ht="55.5" customHeight="1" x14ac:dyDescent="0.25">
      <c r="A504" s="113" t="s">
        <v>697</v>
      </c>
      <c r="B504" s="107" t="s">
        <v>484</v>
      </c>
      <c r="C504" s="107" t="s">
        <v>101</v>
      </c>
      <c r="D504" s="107" t="s">
        <v>60</v>
      </c>
      <c r="E504" s="107" t="s">
        <v>177</v>
      </c>
      <c r="F504" s="107" t="s">
        <v>58</v>
      </c>
      <c r="G504" s="108">
        <f>G505+G510</f>
        <v>3156.1</v>
      </c>
      <c r="H504" s="108">
        <f t="shared" ref="H504:I504" si="70">H505</f>
        <v>116.1</v>
      </c>
      <c r="I504" s="108">
        <f t="shared" si="70"/>
        <v>0</v>
      </c>
    </row>
    <row r="505" spans="1:9" ht="17.25" customHeight="1" x14ac:dyDescent="0.25">
      <c r="A505" s="113" t="s">
        <v>134</v>
      </c>
      <c r="B505" s="107" t="s">
        <v>484</v>
      </c>
      <c r="C505" s="107" t="s">
        <v>101</v>
      </c>
      <c r="D505" s="107" t="s">
        <v>60</v>
      </c>
      <c r="E505" s="107" t="s">
        <v>308</v>
      </c>
      <c r="F505" s="107" t="s">
        <v>58</v>
      </c>
      <c r="G505" s="108">
        <f>G506+G508</f>
        <v>116.1</v>
      </c>
      <c r="H505" s="108">
        <f>H506</f>
        <v>116.1</v>
      </c>
      <c r="I505" s="108">
        <f>I506</f>
        <v>0</v>
      </c>
    </row>
    <row r="506" spans="1:9" ht="27.75" customHeight="1" x14ac:dyDescent="0.25">
      <c r="A506" s="113" t="s">
        <v>77</v>
      </c>
      <c r="B506" s="107" t="s">
        <v>484</v>
      </c>
      <c r="C506" s="107" t="s">
        <v>101</v>
      </c>
      <c r="D506" s="107" t="s">
        <v>60</v>
      </c>
      <c r="E506" s="107" t="s">
        <v>308</v>
      </c>
      <c r="F506" s="107" t="s">
        <v>78</v>
      </c>
      <c r="G506" s="108">
        <f>G507</f>
        <v>116.1</v>
      </c>
      <c r="H506" s="108">
        <f>H507</f>
        <v>116.1</v>
      </c>
      <c r="I506" s="108">
        <f>I507</f>
        <v>0</v>
      </c>
    </row>
    <row r="507" spans="1:9" ht="27.75" customHeight="1" x14ac:dyDescent="0.25">
      <c r="A507" s="113" t="s">
        <v>79</v>
      </c>
      <c r="B507" s="107" t="s">
        <v>484</v>
      </c>
      <c r="C507" s="107" t="s">
        <v>101</v>
      </c>
      <c r="D507" s="107" t="s">
        <v>60</v>
      </c>
      <c r="E507" s="107" t="s">
        <v>308</v>
      </c>
      <c r="F507" s="107" t="s">
        <v>80</v>
      </c>
      <c r="G507" s="108">
        <v>116.1</v>
      </c>
      <c r="H507" s="108">
        <v>116.1</v>
      </c>
      <c r="I507" s="108">
        <v>0</v>
      </c>
    </row>
    <row r="508" spans="1:9" ht="27.75" hidden="1" customHeight="1" x14ac:dyDescent="0.25">
      <c r="A508" s="113" t="s">
        <v>179</v>
      </c>
      <c r="B508" s="107" t="s">
        <v>484</v>
      </c>
      <c r="C508" s="107" t="s">
        <v>101</v>
      </c>
      <c r="D508" s="107" t="s">
        <v>60</v>
      </c>
      <c r="E508" s="107" t="s">
        <v>308</v>
      </c>
      <c r="F508" s="107" t="s">
        <v>180</v>
      </c>
      <c r="G508" s="108">
        <f>G509</f>
        <v>0</v>
      </c>
      <c r="H508" s="108">
        <f>H509</f>
        <v>0</v>
      </c>
      <c r="I508" s="108">
        <f>I509</f>
        <v>0</v>
      </c>
    </row>
    <row r="509" spans="1:9" ht="14.25" hidden="1" customHeight="1" x14ac:dyDescent="0.25">
      <c r="A509" s="113" t="s">
        <v>181</v>
      </c>
      <c r="B509" s="107" t="s">
        <v>484</v>
      </c>
      <c r="C509" s="107" t="s">
        <v>101</v>
      </c>
      <c r="D509" s="107" t="s">
        <v>60</v>
      </c>
      <c r="E509" s="107" t="s">
        <v>308</v>
      </c>
      <c r="F509" s="107" t="s">
        <v>182</v>
      </c>
      <c r="G509" s="108"/>
      <c r="H509" s="108"/>
      <c r="I509" s="108"/>
    </row>
    <row r="510" spans="1:9" ht="31.5" customHeight="1" x14ac:dyDescent="0.25">
      <c r="A510" s="113" t="s">
        <v>810</v>
      </c>
      <c r="B510" s="107" t="s">
        <v>484</v>
      </c>
      <c r="C510" s="107" t="s">
        <v>101</v>
      </c>
      <c r="D510" s="107" t="s">
        <v>60</v>
      </c>
      <c r="E510" s="107" t="s">
        <v>809</v>
      </c>
      <c r="F510" s="107" t="s">
        <v>58</v>
      </c>
      <c r="G510" s="108">
        <f>G511</f>
        <v>3040</v>
      </c>
      <c r="H510" s="108">
        <v>0</v>
      </c>
      <c r="I510" s="108">
        <v>0</v>
      </c>
    </row>
    <row r="511" spans="1:9" ht="27.75" customHeight="1" x14ac:dyDescent="0.25">
      <c r="A511" s="113" t="s">
        <v>77</v>
      </c>
      <c r="B511" s="107" t="s">
        <v>484</v>
      </c>
      <c r="C511" s="107" t="s">
        <v>101</v>
      </c>
      <c r="D511" s="107" t="s">
        <v>60</v>
      </c>
      <c r="E511" s="107" t="s">
        <v>809</v>
      </c>
      <c r="F511" s="107" t="s">
        <v>78</v>
      </c>
      <c r="G511" s="108">
        <f>G512</f>
        <v>3040</v>
      </c>
      <c r="H511" s="108">
        <v>0</v>
      </c>
      <c r="I511" s="108">
        <v>0</v>
      </c>
    </row>
    <row r="512" spans="1:9" ht="29.25" customHeight="1" x14ac:dyDescent="0.25">
      <c r="A512" s="113" t="s">
        <v>79</v>
      </c>
      <c r="B512" s="107" t="s">
        <v>484</v>
      </c>
      <c r="C512" s="107" t="s">
        <v>101</v>
      </c>
      <c r="D512" s="107" t="s">
        <v>60</v>
      </c>
      <c r="E512" s="107" t="s">
        <v>809</v>
      </c>
      <c r="F512" s="107" t="s">
        <v>80</v>
      </c>
      <c r="G512" s="108">
        <v>3040</v>
      </c>
      <c r="H512" s="108">
        <v>0</v>
      </c>
      <c r="I512" s="108">
        <v>0</v>
      </c>
    </row>
    <row r="513" spans="1:9" s="31" customFormat="1" ht="15" x14ac:dyDescent="0.25">
      <c r="A513" s="113" t="s">
        <v>309</v>
      </c>
      <c r="B513" s="107" t="s">
        <v>484</v>
      </c>
      <c r="C513" s="107" t="s">
        <v>101</v>
      </c>
      <c r="D513" s="107" t="s">
        <v>196</v>
      </c>
      <c r="E513" s="107" t="s">
        <v>57</v>
      </c>
      <c r="F513" s="107" t="s">
        <v>58</v>
      </c>
      <c r="G513" s="108">
        <f>G514+G539+G550</f>
        <v>3034.7999999999997</v>
      </c>
      <c r="H513" s="108">
        <f>H514+H539</f>
        <v>2170</v>
      </c>
      <c r="I513" s="108">
        <f>I514+I539</f>
        <v>730</v>
      </c>
    </row>
    <row r="514" spans="1:9" s="31" customFormat="1" ht="38.25" customHeight="1" x14ac:dyDescent="0.25">
      <c r="A514" s="113" t="s">
        <v>759</v>
      </c>
      <c r="B514" s="107" t="s">
        <v>484</v>
      </c>
      <c r="C514" s="107" t="s">
        <v>101</v>
      </c>
      <c r="D514" s="107" t="s">
        <v>196</v>
      </c>
      <c r="E514" s="107" t="s">
        <v>310</v>
      </c>
      <c r="F514" s="107" t="s">
        <v>58</v>
      </c>
      <c r="G514" s="108">
        <f>G515+G519+G523+G527+G531+G535</f>
        <v>2324.6999999999998</v>
      </c>
      <c r="H514" s="108">
        <f>H515+H519+H523+H527+H531+H535</f>
        <v>2170</v>
      </c>
      <c r="I514" s="108">
        <f>I515+I519+I523+I527+I531+I535</f>
        <v>730</v>
      </c>
    </row>
    <row r="515" spans="1:9" s="31" customFormat="1" ht="39" x14ac:dyDescent="0.25">
      <c r="A515" s="113" t="s">
        <v>311</v>
      </c>
      <c r="B515" s="107" t="s">
        <v>484</v>
      </c>
      <c r="C515" s="107" t="s">
        <v>101</v>
      </c>
      <c r="D515" s="107" t="s">
        <v>196</v>
      </c>
      <c r="E515" s="107" t="s">
        <v>312</v>
      </c>
      <c r="F515" s="107" t="s">
        <v>58</v>
      </c>
      <c r="G515" s="108">
        <f>G516</f>
        <v>200</v>
      </c>
      <c r="H515" s="108">
        <f t="shared" ref="H515:I517" si="71">H516</f>
        <v>200</v>
      </c>
      <c r="I515" s="108">
        <f t="shared" si="71"/>
        <v>100</v>
      </c>
    </row>
    <row r="516" spans="1:9" s="31" customFormat="1" ht="15" x14ac:dyDescent="0.25">
      <c r="A516" s="113" t="s">
        <v>134</v>
      </c>
      <c r="B516" s="107" t="s">
        <v>484</v>
      </c>
      <c r="C516" s="107" t="s">
        <v>101</v>
      </c>
      <c r="D516" s="107" t="s">
        <v>196</v>
      </c>
      <c r="E516" s="107" t="s">
        <v>313</v>
      </c>
      <c r="F516" s="107" t="s">
        <v>58</v>
      </c>
      <c r="G516" s="108">
        <f>G517</f>
        <v>200</v>
      </c>
      <c r="H516" s="108">
        <f t="shared" si="71"/>
        <v>200</v>
      </c>
      <c r="I516" s="108">
        <f t="shared" si="71"/>
        <v>100</v>
      </c>
    </row>
    <row r="517" spans="1:9" s="31" customFormat="1" ht="26.25" x14ac:dyDescent="0.25">
      <c r="A517" s="113" t="s">
        <v>77</v>
      </c>
      <c r="B517" s="107" t="s">
        <v>484</v>
      </c>
      <c r="C517" s="107" t="s">
        <v>101</v>
      </c>
      <c r="D517" s="107" t="s">
        <v>196</v>
      </c>
      <c r="E517" s="107" t="s">
        <v>313</v>
      </c>
      <c r="F517" s="107" t="s">
        <v>78</v>
      </c>
      <c r="G517" s="108">
        <f>G518</f>
        <v>200</v>
      </c>
      <c r="H517" s="108">
        <f t="shared" si="71"/>
        <v>200</v>
      </c>
      <c r="I517" s="108">
        <f t="shared" si="71"/>
        <v>100</v>
      </c>
    </row>
    <row r="518" spans="1:9" s="32" customFormat="1" ht="26.25" x14ac:dyDescent="0.25">
      <c r="A518" s="113" t="s">
        <v>79</v>
      </c>
      <c r="B518" s="107" t="s">
        <v>484</v>
      </c>
      <c r="C518" s="107" t="s">
        <v>101</v>
      </c>
      <c r="D518" s="107" t="s">
        <v>196</v>
      </c>
      <c r="E518" s="107" t="s">
        <v>313</v>
      </c>
      <c r="F518" s="107" t="s">
        <v>80</v>
      </c>
      <c r="G518" s="108">
        <v>200</v>
      </c>
      <c r="H518" s="108">
        <v>200</v>
      </c>
      <c r="I518" s="108">
        <v>100</v>
      </c>
    </row>
    <row r="519" spans="1:9" s="32" customFormat="1" ht="51.75" x14ac:dyDescent="0.25">
      <c r="A519" s="113" t="s">
        <v>314</v>
      </c>
      <c r="B519" s="107" t="s">
        <v>484</v>
      </c>
      <c r="C519" s="107" t="s">
        <v>101</v>
      </c>
      <c r="D519" s="107" t="s">
        <v>196</v>
      </c>
      <c r="E519" s="107" t="s">
        <v>315</v>
      </c>
      <c r="F519" s="107" t="s">
        <v>58</v>
      </c>
      <c r="G519" s="108">
        <f>G520</f>
        <v>529.4</v>
      </c>
      <c r="H519" s="108">
        <f t="shared" ref="H519:I521" si="72">H520</f>
        <v>520</v>
      </c>
      <c r="I519" s="108">
        <f t="shared" si="72"/>
        <v>300</v>
      </c>
    </row>
    <row r="520" spans="1:9" s="32" customFormat="1" ht="15" x14ac:dyDescent="0.25">
      <c r="A520" s="113" t="s">
        <v>134</v>
      </c>
      <c r="B520" s="107" t="s">
        <v>484</v>
      </c>
      <c r="C520" s="107" t="s">
        <v>101</v>
      </c>
      <c r="D520" s="107" t="s">
        <v>196</v>
      </c>
      <c r="E520" s="107" t="s">
        <v>316</v>
      </c>
      <c r="F520" s="107" t="s">
        <v>58</v>
      </c>
      <c r="G520" s="108">
        <f>G521</f>
        <v>529.4</v>
      </c>
      <c r="H520" s="108">
        <f t="shared" si="72"/>
        <v>520</v>
      </c>
      <c r="I520" s="108">
        <f t="shared" si="72"/>
        <v>300</v>
      </c>
    </row>
    <row r="521" spans="1:9" s="32" customFormat="1" ht="26.25" x14ac:dyDescent="0.25">
      <c r="A521" s="113" t="s">
        <v>77</v>
      </c>
      <c r="B521" s="107" t="s">
        <v>484</v>
      </c>
      <c r="C521" s="107" t="s">
        <v>101</v>
      </c>
      <c r="D521" s="107" t="s">
        <v>196</v>
      </c>
      <c r="E521" s="107" t="s">
        <v>316</v>
      </c>
      <c r="F521" s="107" t="s">
        <v>78</v>
      </c>
      <c r="G521" s="108">
        <f>G522</f>
        <v>529.4</v>
      </c>
      <c r="H521" s="108">
        <f t="shared" si="72"/>
        <v>520</v>
      </c>
      <c r="I521" s="108">
        <f t="shared" si="72"/>
        <v>300</v>
      </c>
    </row>
    <row r="522" spans="1:9" s="32" customFormat="1" ht="26.25" x14ac:dyDescent="0.25">
      <c r="A522" s="113" t="s">
        <v>79</v>
      </c>
      <c r="B522" s="107" t="s">
        <v>484</v>
      </c>
      <c r="C522" s="107" t="s">
        <v>101</v>
      </c>
      <c r="D522" s="107" t="s">
        <v>196</v>
      </c>
      <c r="E522" s="107" t="s">
        <v>316</v>
      </c>
      <c r="F522" s="107" t="s">
        <v>80</v>
      </c>
      <c r="G522" s="108">
        <v>529.4</v>
      </c>
      <c r="H522" s="108">
        <v>520</v>
      </c>
      <c r="I522" s="108">
        <v>300</v>
      </c>
    </row>
    <row r="523" spans="1:9" s="32" customFormat="1" ht="26.25" x14ac:dyDescent="0.25">
      <c r="A523" s="113" t="s">
        <v>781</v>
      </c>
      <c r="B523" s="107" t="s">
        <v>484</v>
      </c>
      <c r="C523" s="107" t="s">
        <v>101</v>
      </c>
      <c r="D523" s="107" t="s">
        <v>196</v>
      </c>
      <c r="E523" s="107" t="s">
        <v>317</v>
      </c>
      <c r="F523" s="107" t="s">
        <v>58</v>
      </c>
      <c r="G523" s="108">
        <f>G524</f>
        <v>880</v>
      </c>
      <c r="H523" s="108">
        <f t="shared" ref="H523:I525" si="73">H524</f>
        <v>880</v>
      </c>
      <c r="I523" s="108">
        <f t="shared" si="73"/>
        <v>280</v>
      </c>
    </row>
    <row r="524" spans="1:9" s="32" customFormat="1" ht="15" x14ac:dyDescent="0.25">
      <c r="A524" s="113" t="s">
        <v>134</v>
      </c>
      <c r="B524" s="107" t="s">
        <v>484</v>
      </c>
      <c r="C524" s="107" t="s">
        <v>101</v>
      </c>
      <c r="D524" s="107" t="s">
        <v>196</v>
      </c>
      <c r="E524" s="107" t="s">
        <v>318</v>
      </c>
      <c r="F524" s="107" t="s">
        <v>58</v>
      </c>
      <c r="G524" s="108">
        <f>G525</f>
        <v>880</v>
      </c>
      <c r="H524" s="108">
        <f t="shared" si="73"/>
        <v>880</v>
      </c>
      <c r="I524" s="108">
        <f t="shared" si="73"/>
        <v>280</v>
      </c>
    </row>
    <row r="525" spans="1:9" s="32" customFormat="1" ht="26.25" x14ac:dyDescent="0.25">
      <c r="A525" s="113" t="s">
        <v>77</v>
      </c>
      <c r="B525" s="107" t="s">
        <v>484</v>
      </c>
      <c r="C525" s="107" t="s">
        <v>101</v>
      </c>
      <c r="D525" s="107" t="s">
        <v>196</v>
      </c>
      <c r="E525" s="107" t="s">
        <v>318</v>
      </c>
      <c r="F525" s="107" t="s">
        <v>78</v>
      </c>
      <c r="G525" s="108">
        <f>G526</f>
        <v>880</v>
      </c>
      <c r="H525" s="108">
        <f t="shared" si="73"/>
        <v>880</v>
      </c>
      <c r="I525" s="108">
        <f t="shared" si="73"/>
        <v>280</v>
      </c>
    </row>
    <row r="526" spans="1:9" s="32" customFormat="1" ht="26.25" x14ac:dyDescent="0.25">
      <c r="A526" s="113" t="s">
        <v>79</v>
      </c>
      <c r="B526" s="107" t="s">
        <v>484</v>
      </c>
      <c r="C526" s="107" t="s">
        <v>101</v>
      </c>
      <c r="D526" s="107" t="s">
        <v>196</v>
      </c>
      <c r="E526" s="107" t="s">
        <v>318</v>
      </c>
      <c r="F526" s="107" t="s">
        <v>80</v>
      </c>
      <c r="G526" s="108">
        <v>880</v>
      </c>
      <c r="H526" s="108">
        <v>880</v>
      </c>
      <c r="I526" s="108">
        <v>280</v>
      </c>
    </row>
    <row r="527" spans="1:9" s="32" customFormat="1" ht="39" x14ac:dyDescent="0.25">
      <c r="A527" s="113" t="s">
        <v>319</v>
      </c>
      <c r="B527" s="107" t="s">
        <v>484</v>
      </c>
      <c r="C527" s="107" t="s">
        <v>101</v>
      </c>
      <c r="D527" s="107" t="s">
        <v>196</v>
      </c>
      <c r="E527" s="107" t="s">
        <v>320</v>
      </c>
      <c r="F527" s="107" t="s">
        <v>58</v>
      </c>
      <c r="G527" s="108">
        <f>G528</f>
        <v>665.3</v>
      </c>
      <c r="H527" s="108">
        <f t="shared" ref="H527:I529" si="74">H528</f>
        <v>520</v>
      </c>
      <c r="I527" s="108">
        <f t="shared" si="74"/>
        <v>0</v>
      </c>
    </row>
    <row r="528" spans="1:9" s="32" customFormat="1" ht="15" x14ac:dyDescent="0.25">
      <c r="A528" s="113" t="s">
        <v>134</v>
      </c>
      <c r="B528" s="107" t="s">
        <v>484</v>
      </c>
      <c r="C528" s="107" t="s">
        <v>101</v>
      </c>
      <c r="D528" s="107" t="s">
        <v>196</v>
      </c>
      <c r="E528" s="107" t="s">
        <v>321</v>
      </c>
      <c r="F528" s="107" t="s">
        <v>58</v>
      </c>
      <c r="G528" s="108">
        <f>G529</f>
        <v>665.3</v>
      </c>
      <c r="H528" s="108">
        <f t="shared" si="74"/>
        <v>520</v>
      </c>
      <c r="I528" s="108">
        <f t="shared" si="74"/>
        <v>0</v>
      </c>
    </row>
    <row r="529" spans="1:9" s="32" customFormat="1" ht="26.25" x14ac:dyDescent="0.25">
      <c r="A529" s="113" t="s">
        <v>77</v>
      </c>
      <c r="B529" s="107" t="s">
        <v>484</v>
      </c>
      <c r="C529" s="107" t="s">
        <v>101</v>
      </c>
      <c r="D529" s="107" t="s">
        <v>196</v>
      </c>
      <c r="E529" s="107" t="s">
        <v>321</v>
      </c>
      <c r="F529" s="107" t="s">
        <v>78</v>
      </c>
      <c r="G529" s="108">
        <f>G530</f>
        <v>665.3</v>
      </c>
      <c r="H529" s="108">
        <f t="shared" si="74"/>
        <v>520</v>
      </c>
      <c r="I529" s="108">
        <f t="shared" si="74"/>
        <v>0</v>
      </c>
    </row>
    <row r="530" spans="1:9" s="32" customFormat="1" ht="26.25" x14ac:dyDescent="0.25">
      <c r="A530" s="113" t="s">
        <v>79</v>
      </c>
      <c r="B530" s="107" t="s">
        <v>484</v>
      </c>
      <c r="C530" s="107" t="s">
        <v>101</v>
      </c>
      <c r="D530" s="107" t="s">
        <v>196</v>
      </c>
      <c r="E530" s="107" t="s">
        <v>321</v>
      </c>
      <c r="F530" s="107" t="s">
        <v>80</v>
      </c>
      <c r="G530" s="108">
        <f>520+55.9+89.4</f>
        <v>665.3</v>
      </c>
      <c r="H530" s="108">
        <v>520</v>
      </c>
      <c r="I530" s="108">
        <v>0</v>
      </c>
    </row>
    <row r="531" spans="1:9" s="32" customFormat="1" ht="26.25" x14ac:dyDescent="0.25">
      <c r="A531" s="113" t="s">
        <v>760</v>
      </c>
      <c r="B531" s="107" t="s">
        <v>484</v>
      </c>
      <c r="C531" s="107" t="s">
        <v>101</v>
      </c>
      <c r="D531" s="107" t="s">
        <v>196</v>
      </c>
      <c r="E531" s="107" t="s">
        <v>322</v>
      </c>
      <c r="F531" s="107" t="s">
        <v>58</v>
      </c>
      <c r="G531" s="108">
        <f>G532</f>
        <v>50</v>
      </c>
      <c r="H531" s="108">
        <f t="shared" ref="H531:I533" si="75">H532</f>
        <v>50</v>
      </c>
      <c r="I531" s="108">
        <f t="shared" si="75"/>
        <v>50</v>
      </c>
    </row>
    <row r="532" spans="1:9" s="32" customFormat="1" ht="15" x14ac:dyDescent="0.25">
      <c r="A532" s="113" t="s">
        <v>134</v>
      </c>
      <c r="B532" s="107" t="s">
        <v>484</v>
      </c>
      <c r="C532" s="107" t="s">
        <v>101</v>
      </c>
      <c r="D532" s="107" t="s">
        <v>196</v>
      </c>
      <c r="E532" s="107" t="s">
        <v>323</v>
      </c>
      <c r="F532" s="107" t="s">
        <v>58</v>
      </c>
      <c r="G532" s="108">
        <f>G533</f>
        <v>50</v>
      </c>
      <c r="H532" s="108">
        <f t="shared" si="75"/>
        <v>50</v>
      </c>
      <c r="I532" s="108">
        <f t="shared" si="75"/>
        <v>50</v>
      </c>
    </row>
    <row r="533" spans="1:9" s="32" customFormat="1" ht="26.25" x14ac:dyDescent="0.25">
      <c r="A533" s="113" t="s">
        <v>77</v>
      </c>
      <c r="B533" s="107" t="s">
        <v>484</v>
      </c>
      <c r="C533" s="107" t="s">
        <v>101</v>
      </c>
      <c r="D533" s="107" t="s">
        <v>196</v>
      </c>
      <c r="E533" s="107" t="s">
        <v>323</v>
      </c>
      <c r="F533" s="107" t="s">
        <v>78</v>
      </c>
      <c r="G533" s="108">
        <f>G534</f>
        <v>50</v>
      </c>
      <c r="H533" s="108">
        <f t="shared" si="75"/>
        <v>50</v>
      </c>
      <c r="I533" s="108">
        <f t="shared" si="75"/>
        <v>50</v>
      </c>
    </row>
    <row r="534" spans="1:9" s="32" customFormat="1" ht="32.25" customHeight="1" x14ac:dyDescent="0.25">
      <c r="A534" s="113" t="s">
        <v>79</v>
      </c>
      <c r="B534" s="107" t="s">
        <v>484</v>
      </c>
      <c r="C534" s="107" t="s">
        <v>101</v>
      </c>
      <c r="D534" s="107" t="s">
        <v>196</v>
      </c>
      <c r="E534" s="107" t="s">
        <v>323</v>
      </c>
      <c r="F534" s="107" t="s">
        <v>80</v>
      </c>
      <c r="G534" s="108">
        <v>50</v>
      </c>
      <c r="H534" s="108">
        <v>50</v>
      </c>
      <c r="I534" s="108">
        <v>50</v>
      </c>
    </row>
    <row r="535" spans="1:9" s="32" customFormat="1" ht="26.25" hidden="1" x14ac:dyDescent="0.25">
      <c r="A535" s="113" t="s">
        <v>324</v>
      </c>
      <c r="B535" s="107" t="s">
        <v>484</v>
      </c>
      <c r="C535" s="107" t="s">
        <v>101</v>
      </c>
      <c r="D535" s="107" t="s">
        <v>196</v>
      </c>
      <c r="E535" s="107" t="s">
        <v>325</v>
      </c>
      <c r="F535" s="107" t="s">
        <v>58</v>
      </c>
      <c r="G535" s="108">
        <f>G536</f>
        <v>0</v>
      </c>
      <c r="H535" s="166"/>
      <c r="I535" s="166"/>
    </row>
    <row r="536" spans="1:9" s="32" customFormat="1" ht="15" hidden="1" x14ac:dyDescent="0.25">
      <c r="A536" s="113" t="s">
        <v>134</v>
      </c>
      <c r="B536" s="107" t="s">
        <v>484</v>
      </c>
      <c r="C536" s="107" t="s">
        <v>101</v>
      </c>
      <c r="D536" s="107" t="s">
        <v>196</v>
      </c>
      <c r="E536" s="107" t="s">
        <v>326</v>
      </c>
      <c r="F536" s="107" t="s">
        <v>58</v>
      </c>
      <c r="G536" s="108">
        <f>G537</f>
        <v>0</v>
      </c>
      <c r="H536" s="166"/>
      <c r="I536" s="166"/>
    </row>
    <row r="537" spans="1:9" s="32" customFormat="1" ht="26.25" hidden="1" x14ac:dyDescent="0.25">
      <c r="A537" s="113" t="s">
        <v>77</v>
      </c>
      <c r="B537" s="107" t="s">
        <v>484</v>
      </c>
      <c r="C537" s="107" t="s">
        <v>101</v>
      </c>
      <c r="D537" s="107" t="s">
        <v>196</v>
      </c>
      <c r="E537" s="107" t="s">
        <v>326</v>
      </c>
      <c r="F537" s="107" t="s">
        <v>78</v>
      </c>
      <c r="G537" s="108">
        <f>G538</f>
        <v>0</v>
      </c>
      <c r="H537" s="166"/>
      <c r="I537" s="166"/>
    </row>
    <row r="538" spans="1:9" s="32" customFormat="1" ht="26.25" hidden="1" x14ac:dyDescent="0.25">
      <c r="A538" s="113" t="s">
        <v>79</v>
      </c>
      <c r="B538" s="107" t="s">
        <v>484</v>
      </c>
      <c r="C538" s="107" t="s">
        <v>101</v>
      </c>
      <c r="D538" s="107" t="s">
        <v>196</v>
      </c>
      <c r="E538" s="107" t="s">
        <v>326</v>
      </c>
      <c r="F538" s="107" t="s">
        <v>80</v>
      </c>
      <c r="G538" s="108">
        <f>50-8.6-41.4</f>
        <v>0</v>
      </c>
      <c r="H538" s="166"/>
      <c r="I538" s="166"/>
    </row>
    <row r="539" spans="1:9" s="32" customFormat="1" ht="26.25" hidden="1" x14ac:dyDescent="0.25">
      <c r="A539" s="113" t="s">
        <v>307</v>
      </c>
      <c r="B539" s="107" t="s">
        <v>484</v>
      </c>
      <c r="C539" s="107" t="s">
        <v>101</v>
      </c>
      <c r="D539" s="107" t="s">
        <v>196</v>
      </c>
      <c r="E539" s="107" t="s">
        <v>164</v>
      </c>
      <c r="F539" s="107" t="s">
        <v>58</v>
      </c>
      <c r="G539" s="108">
        <f>G540</f>
        <v>0</v>
      </c>
      <c r="H539" s="166"/>
      <c r="I539" s="166"/>
    </row>
    <row r="540" spans="1:9" s="32" customFormat="1" ht="15" hidden="1" x14ac:dyDescent="0.25">
      <c r="A540" s="113" t="s">
        <v>173</v>
      </c>
      <c r="B540" s="107" t="s">
        <v>484</v>
      </c>
      <c r="C540" s="107" t="s">
        <v>101</v>
      </c>
      <c r="D540" s="107" t="s">
        <v>196</v>
      </c>
      <c r="E540" s="107" t="s">
        <v>174</v>
      </c>
      <c r="F540" s="107" t="s">
        <v>58</v>
      </c>
      <c r="G540" s="108">
        <f>G541</f>
        <v>0</v>
      </c>
      <c r="H540" s="166"/>
      <c r="I540" s="166"/>
    </row>
    <row r="541" spans="1:9" s="32" customFormat="1" ht="15" hidden="1" x14ac:dyDescent="0.25">
      <c r="A541" s="113" t="s">
        <v>134</v>
      </c>
      <c r="B541" s="107" t="s">
        <v>484</v>
      </c>
      <c r="C541" s="107" t="s">
        <v>101</v>
      </c>
      <c r="D541" s="107" t="s">
        <v>196</v>
      </c>
      <c r="E541" s="107" t="s">
        <v>175</v>
      </c>
      <c r="F541" s="107" t="s">
        <v>58</v>
      </c>
      <c r="G541" s="108">
        <f>G542</f>
        <v>0</v>
      </c>
      <c r="H541" s="166"/>
      <c r="I541" s="166"/>
    </row>
    <row r="542" spans="1:9" s="32" customFormat="1" ht="26.25" hidden="1" x14ac:dyDescent="0.25">
      <c r="A542" s="113" t="s">
        <v>77</v>
      </c>
      <c r="B542" s="107" t="s">
        <v>484</v>
      </c>
      <c r="C542" s="107" t="s">
        <v>101</v>
      </c>
      <c r="D542" s="107" t="s">
        <v>196</v>
      </c>
      <c r="E542" s="107" t="s">
        <v>175</v>
      </c>
      <c r="F542" s="107" t="s">
        <v>78</v>
      </c>
      <c r="G542" s="108">
        <f>G543</f>
        <v>0</v>
      </c>
      <c r="H542" s="166"/>
      <c r="I542" s="166"/>
    </row>
    <row r="543" spans="1:9" s="32" customFormat="1" ht="26.25" hidden="1" x14ac:dyDescent="0.25">
      <c r="A543" s="113" t="s">
        <v>79</v>
      </c>
      <c r="B543" s="107" t="s">
        <v>484</v>
      </c>
      <c r="C543" s="107" t="s">
        <v>101</v>
      </c>
      <c r="D543" s="107" t="s">
        <v>196</v>
      </c>
      <c r="E543" s="107" t="s">
        <v>175</v>
      </c>
      <c r="F543" s="107" t="s">
        <v>80</v>
      </c>
      <c r="G543" s="108">
        <v>0</v>
      </c>
      <c r="H543" s="166"/>
      <c r="I543" s="166"/>
    </row>
    <row r="544" spans="1:9" s="32" customFormat="1" ht="26.25" hidden="1" x14ac:dyDescent="0.25">
      <c r="A544" s="113" t="s">
        <v>330</v>
      </c>
      <c r="B544" s="107" t="s">
        <v>484</v>
      </c>
      <c r="C544" s="107" t="s">
        <v>101</v>
      </c>
      <c r="D544" s="107" t="s">
        <v>101</v>
      </c>
      <c r="E544" s="107" t="s">
        <v>57</v>
      </c>
      <c r="F544" s="107" t="s">
        <v>58</v>
      </c>
      <c r="G544" s="108">
        <f>G545</f>
        <v>0</v>
      </c>
      <c r="H544" s="166"/>
      <c r="I544" s="166"/>
    </row>
    <row r="545" spans="1:9" s="32" customFormat="1" ht="26.25" hidden="1" x14ac:dyDescent="0.25">
      <c r="A545" s="113" t="s">
        <v>331</v>
      </c>
      <c r="B545" s="107" t="s">
        <v>484</v>
      </c>
      <c r="C545" s="107" t="s">
        <v>101</v>
      </c>
      <c r="D545" s="107" t="s">
        <v>101</v>
      </c>
      <c r="E545" s="107" t="s">
        <v>164</v>
      </c>
      <c r="F545" s="107" t="s">
        <v>58</v>
      </c>
      <c r="G545" s="108">
        <f>G546</f>
        <v>0</v>
      </c>
      <c r="H545" s="166"/>
      <c r="I545" s="166"/>
    </row>
    <row r="546" spans="1:9" s="32" customFormat="1" ht="15" hidden="1" x14ac:dyDescent="0.25">
      <c r="A546" s="113" t="s">
        <v>173</v>
      </c>
      <c r="B546" s="107" t="s">
        <v>484</v>
      </c>
      <c r="C546" s="107" t="s">
        <v>101</v>
      </c>
      <c r="D546" s="107" t="s">
        <v>101</v>
      </c>
      <c r="E546" s="107" t="s">
        <v>174</v>
      </c>
      <c r="F546" s="107" t="s">
        <v>58</v>
      </c>
      <c r="G546" s="108">
        <f>G547</f>
        <v>0</v>
      </c>
      <c r="H546" s="166"/>
      <c r="I546" s="166"/>
    </row>
    <row r="547" spans="1:9" s="32" customFormat="1" ht="15" hidden="1" x14ac:dyDescent="0.25">
      <c r="A547" s="113" t="s">
        <v>134</v>
      </c>
      <c r="B547" s="107" t="s">
        <v>484</v>
      </c>
      <c r="C547" s="107" t="s">
        <v>101</v>
      </c>
      <c r="D547" s="107" t="s">
        <v>101</v>
      </c>
      <c r="E547" s="107" t="s">
        <v>175</v>
      </c>
      <c r="F547" s="107" t="s">
        <v>58</v>
      </c>
      <c r="G547" s="108">
        <f>G548</f>
        <v>0</v>
      </c>
      <c r="H547" s="166"/>
      <c r="I547" s="166"/>
    </row>
    <row r="548" spans="1:9" s="32" customFormat="1" ht="26.25" hidden="1" x14ac:dyDescent="0.25">
      <c r="A548" s="113" t="s">
        <v>77</v>
      </c>
      <c r="B548" s="107" t="s">
        <v>484</v>
      </c>
      <c r="C548" s="107" t="s">
        <v>101</v>
      </c>
      <c r="D548" s="107" t="s">
        <v>101</v>
      </c>
      <c r="E548" s="107" t="s">
        <v>175</v>
      </c>
      <c r="F548" s="107" t="s">
        <v>78</v>
      </c>
      <c r="G548" s="108">
        <f>G549</f>
        <v>0</v>
      </c>
      <c r="H548" s="166"/>
      <c r="I548" s="166"/>
    </row>
    <row r="549" spans="1:9" s="32" customFormat="1" ht="16.5" hidden="1" customHeight="1" x14ac:dyDescent="0.25">
      <c r="A549" s="113" t="s">
        <v>79</v>
      </c>
      <c r="B549" s="107" t="s">
        <v>484</v>
      </c>
      <c r="C549" s="107" t="s">
        <v>101</v>
      </c>
      <c r="D549" s="107" t="s">
        <v>101</v>
      </c>
      <c r="E549" s="107" t="s">
        <v>175</v>
      </c>
      <c r="F549" s="107" t="s">
        <v>80</v>
      </c>
      <c r="G549" s="108"/>
      <c r="H549" s="166"/>
      <c r="I549" s="166"/>
    </row>
    <row r="550" spans="1:9" s="32" customFormat="1" ht="45.75" customHeight="1" x14ac:dyDescent="0.25">
      <c r="A550" s="113" t="s">
        <v>858</v>
      </c>
      <c r="B550" s="107" t="s">
        <v>484</v>
      </c>
      <c r="C550" s="107" t="s">
        <v>101</v>
      </c>
      <c r="D550" s="107" t="s">
        <v>196</v>
      </c>
      <c r="E550" s="107" t="s">
        <v>859</v>
      </c>
      <c r="F550" s="107" t="s">
        <v>58</v>
      </c>
      <c r="G550" s="108">
        <f>G551+G555+G559</f>
        <v>710.1</v>
      </c>
      <c r="H550" s="108">
        <v>0</v>
      </c>
      <c r="I550" s="108">
        <v>0</v>
      </c>
    </row>
    <row r="551" spans="1:9" s="32" customFormat="1" ht="54" customHeight="1" x14ac:dyDescent="0.25">
      <c r="A551" s="113" t="s">
        <v>860</v>
      </c>
      <c r="B551" s="107" t="s">
        <v>484</v>
      </c>
      <c r="C551" s="107" t="s">
        <v>101</v>
      </c>
      <c r="D551" s="107" t="s">
        <v>196</v>
      </c>
      <c r="E551" s="107" t="s">
        <v>861</v>
      </c>
      <c r="F551" s="107" t="s">
        <v>58</v>
      </c>
      <c r="G551" s="108">
        <f>G552</f>
        <v>60</v>
      </c>
      <c r="H551" s="108">
        <v>0</v>
      </c>
      <c r="I551" s="108">
        <v>0</v>
      </c>
    </row>
    <row r="552" spans="1:9" s="32" customFormat="1" ht="16.5" customHeight="1" x14ac:dyDescent="0.25">
      <c r="A552" s="113" t="s">
        <v>134</v>
      </c>
      <c r="B552" s="107" t="s">
        <v>484</v>
      </c>
      <c r="C552" s="107" t="s">
        <v>101</v>
      </c>
      <c r="D552" s="107" t="s">
        <v>196</v>
      </c>
      <c r="E552" s="107" t="s">
        <v>862</v>
      </c>
      <c r="F552" s="107" t="s">
        <v>58</v>
      </c>
      <c r="G552" s="108">
        <f>G553</f>
        <v>60</v>
      </c>
      <c r="H552" s="108">
        <v>0</v>
      </c>
      <c r="I552" s="108">
        <v>0</v>
      </c>
    </row>
    <row r="553" spans="1:9" s="32" customFormat="1" ht="27" customHeight="1" x14ac:dyDescent="0.25">
      <c r="A553" s="113" t="s">
        <v>77</v>
      </c>
      <c r="B553" s="107" t="s">
        <v>484</v>
      </c>
      <c r="C553" s="107" t="s">
        <v>101</v>
      </c>
      <c r="D553" s="107" t="s">
        <v>196</v>
      </c>
      <c r="E553" s="107" t="s">
        <v>862</v>
      </c>
      <c r="F553" s="107" t="s">
        <v>78</v>
      </c>
      <c r="G553" s="108">
        <f>G554</f>
        <v>60</v>
      </c>
      <c r="H553" s="108">
        <v>0</v>
      </c>
      <c r="I553" s="108">
        <v>0</v>
      </c>
    </row>
    <row r="554" spans="1:9" s="32" customFormat="1" ht="29.25" customHeight="1" x14ac:dyDescent="0.25">
      <c r="A554" s="113" t="s">
        <v>79</v>
      </c>
      <c r="B554" s="107" t="s">
        <v>484</v>
      </c>
      <c r="C554" s="107" t="s">
        <v>101</v>
      </c>
      <c r="D554" s="107" t="s">
        <v>196</v>
      </c>
      <c r="E554" s="107" t="s">
        <v>862</v>
      </c>
      <c r="F554" s="107" t="s">
        <v>80</v>
      </c>
      <c r="G554" s="108">
        <v>60</v>
      </c>
      <c r="H554" s="108">
        <v>0</v>
      </c>
      <c r="I554" s="108">
        <v>0</v>
      </c>
    </row>
    <row r="555" spans="1:9" s="32" customFormat="1" ht="53.25" customHeight="1" x14ac:dyDescent="0.25">
      <c r="A555" s="113" t="s">
        <v>863</v>
      </c>
      <c r="B555" s="107" t="s">
        <v>484</v>
      </c>
      <c r="C555" s="107" t="s">
        <v>101</v>
      </c>
      <c r="D555" s="107" t="s">
        <v>196</v>
      </c>
      <c r="E555" s="107" t="s">
        <v>864</v>
      </c>
      <c r="F555" s="107" t="s">
        <v>58</v>
      </c>
      <c r="G555" s="108">
        <f>G556</f>
        <v>40</v>
      </c>
      <c r="H555" s="108">
        <v>0</v>
      </c>
      <c r="I555" s="108">
        <v>0</v>
      </c>
    </row>
    <row r="556" spans="1:9" s="32" customFormat="1" ht="16.5" customHeight="1" x14ac:dyDescent="0.25">
      <c r="A556" s="113" t="s">
        <v>134</v>
      </c>
      <c r="B556" s="107" t="s">
        <v>484</v>
      </c>
      <c r="C556" s="107" t="s">
        <v>101</v>
      </c>
      <c r="D556" s="107" t="s">
        <v>196</v>
      </c>
      <c r="E556" s="107" t="s">
        <v>865</v>
      </c>
      <c r="F556" s="107" t="s">
        <v>58</v>
      </c>
      <c r="G556" s="108">
        <f>G557</f>
        <v>40</v>
      </c>
      <c r="H556" s="108">
        <v>0</v>
      </c>
      <c r="I556" s="108">
        <v>0</v>
      </c>
    </row>
    <row r="557" spans="1:9" s="32" customFormat="1" ht="30.75" customHeight="1" x14ac:dyDescent="0.25">
      <c r="A557" s="113" t="s">
        <v>77</v>
      </c>
      <c r="B557" s="107" t="s">
        <v>484</v>
      </c>
      <c r="C557" s="107" t="s">
        <v>101</v>
      </c>
      <c r="D557" s="107" t="s">
        <v>196</v>
      </c>
      <c r="E557" s="107" t="s">
        <v>865</v>
      </c>
      <c r="F557" s="107" t="s">
        <v>78</v>
      </c>
      <c r="G557" s="108">
        <f>G558</f>
        <v>40</v>
      </c>
      <c r="H557" s="108">
        <v>0</v>
      </c>
      <c r="I557" s="108">
        <v>0</v>
      </c>
    </row>
    <row r="558" spans="1:9" s="32" customFormat="1" ht="28.5" customHeight="1" x14ac:dyDescent="0.25">
      <c r="A558" s="113" t="s">
        <v>79</v>
      </c>
      <c r="B558" s="107" t="s">
        <v>484</v>
      </c>
      <c r="C558" s="107" t="s">
        <v>101</v>
      </c>
      <c r="D558" s="107" t="s">
        <v>196</v>
      </c>
      <c r="E558" s="107" t="s">
        <v>865</v>
      </c>
      <c r="F558" s="107" t="s">
        <v>80</v>
      </c>
      <c r="G558" s="108">
        <v>40</v>
      </c>
      <c r="H558" s="108">
        <v>0</v>
      </c>
      <c r="I558" s="108">
        <v>0</v>
      </c>
    </row>
    <row r="559" spans="1:9" s="32" customFormat="1" ht="43.5" customHeight="1" x14ac:dyDescent="0.25">
      <c r="A559" s="113" t="s">
        <v>876</v>
      </c>
      <c r="B559" s="107" t="s">
        <v>484</v>
      </c>
      <c r="C559" s="107" t="s">
        <v>101</v>
      </c>
      <c r="D559" s="107" t="s">
        <v>196</v>
      </c>
      <c r="E559" s="107" t="s">
        <v>877</v>
      </c>
      <c r="F559" s="107" t="s">
        <v>58</v>
      </c>
      <c r="G559" s="108">
        <f>G560+G563</f>
        <v>610.1</v>
      </c>
      <c r="H559" s="108">
        <v>0</v>
      </c>
      <c r="I559" s="108">
        <v>0</v>
      </c>
    </row>
    <row r="560" spans="1:9" s="32" customFormat="1" ht="28.5" customHeight="1" x14ac:dyDescent="0.25">
      <c r="A560" s="113" t="s">
        <v>878</v>
      </c>
      <c r="B560" s="107" t="s">
        <v>484</v>
      </c>
      <c r="C560" s="107" t="s">
        <v>101</v>
      </c>
      <c r="D560" s="107" t="s">
        <v>196</v>
      </c>
      <c r="E560" s="107" t="s">
        <v>879</v>
      </c>
      <c r="F560" s="107" t="s">
        <v>58</v>
      </c>
      <c r="G560" s="108">
        <f>G561</f>
        <v>604</v>
      </c>
      <c r="H560" s="108">
        <v>0</v>
      </c>
      <c r="I560" s="108">
        <v>0</v>
      </c>
    </row>
    <row r="561" spans="1:9" s="32" customFormat="1" ht="28.5" customHeight="1" x14ac:dyDescent="0.25">
      <c r="A561" s="113" t="s">
        <v>77</v>
      </c>
      <c r="B561" s="107" t="s">
        <v>484</v>
      </c>
      <c r="C561" s="107" t="s">
        <v>101</v>
      </c>
      <c r="D561" s="107" t="s">
        <v>196</v>
      </c>
      <c r="E561" s="107" t="s">
        <v>879</v>
      </c>
      <c r="F561" s="107" t="s">
        <v>78</v>
      </c>
      <c r="G561" s="108">
        <f>G562</f>
        <v>604</v>
      </c>
      <c r="H561" s="108">
        <v>0</v>
      </c>
      <c r="I561" s="108">
        <v>0</v>
      </c>
    </row>
    <row r="562" spans="1:9" s="32" customFormat="1" ht="28.5" customHeight="1" x14ac:dyDescent="0.25">
      <c r="A562" s="113" t="s">
        <v>79</v>
      </c>
      <c r="B562" s="107" t="s">
        <v>484</v>
      </c>
      <c r="C562" s="107" t="s">
        <v>101</v>
      </c>
      <c r="D562" s="107" t="s">
        <v>196</v>
      </c>
      <c r="E562" s="107" t="s">
        <v>879</v>
      </c>
      <c r="F562" s="107" t="s">
        <v>80</v>
      </c>
      <c r="G562" s="108">
        <v>604</v>
      </c>
      <c r="H562" s="108">
        <v>0</v>
      </c>
      <c r="I562" s="108">
        <v>0</v>
      </c>
    </row>
    <row r="563" spans="1:9" s="32" customFormat="1" ht="28.5" customHeight="1" x14ac:dyDescent="0.25">
      <c r="A563" s="113" t="s">
        <v>880</v>
      </c>
      <c r="B563" s="107" t="s">
        <v>484</v>
      </c>
      <c r="C563" s="107" t="s">
        <v>101</v>
      </c>
      <c r="D563" s="107" t="s">
        <v>196</v>
      </c>
      <c r="E563" s="107" t="s">
        <v>881</v>
      </c>
      <c r="F563" s="107" t="s">
        <v>58</v>
      </c>
      <c r="G563" s="108">
        <f>G564</f>
        <v>6.1</v>
      </c>
      <c r="H563" s="108">
        <v>0</v>
      </c>
      <c r="I563" s="108">
        <v>0</v>
      </c>
    </row>
    <row r="564" spans="1:9" s="32" customFormat="1" ht="28.5" customHeight="1" x14ac:dyDescent="0.25">
      <c r="A564" s="113" t="s">
        <v>77</v>
      </c>
      <c r="B564" s="107" t="s">
        <v>484</v>
      </c>
      <c r="C564" s="107" t="s">
        <v>101</v>
      </c>
      <c r="D564" s="107" t="s">
        <v>196</v>
      </c>
      <c r="E564" s="107" t="s">
        <v>881</v>
      </c>
      <c r="F564" s="107" t="s">
        <v>78</v>
      </c>
      <c r="G564" s="108">
        <f>G565</f>
        <v>6.1</v>
      </c>
      <c r="H564" s="108">
        <v>0</v>
      </c>
      <c r="I564" s="108">
        <v>0</v>
      </c>
    </row>
    <row r="565" spans="1:9" s="32" customFormat="1" ht="28.5" customHeight="1" x14ac:dyDescent="0.25">
      <c r="A565" s="113" t="s">
        <v>79</v>
      </c>
      <c r="B565" s="107" t="s">
        <v>484</v>
      </c>
      <c r="C565" s="107" t="s">
        <v>101</v>
      </c>
      <c r="D565" s="107" t="s">
        <v>196</v>
      </c>
      <c r="E565" s="107" t="s">
        <v>881</v>
      </c>
      <c r="F565" s="107" t="s">
        <v>80</v>
      </c>
      <c r="G565" s="108">
        <v>6.1</v>
      </c>
      <c r="H565" s="108">
        <v>0</v>
      </c>
      <c r="I565" s="108">
        <v>0</v>
      </c>
    </row>
    <row r="566" spans="1:9" s="31" customFormat="1" ht="15" x14ac:dyDescent="0.25">
      <c r="A566" s="113" t="s">
        <v>332</v>
      </c>
      <c r="B566" s="107" t="s">
        <v>484</v>
      </c>
      <c r="C566" s="107" t="s">
        <v>113</v>
      </c>
      <c r="D566" s="107" t="s">
        <v>56</v>
      </c>
      <c r="E566" s="107" t="s">
        <v>57</v>
      </c>
      <c r="F566" s="107" t="s">
        <v>58</v>
      </c>
      <c r="G566" s="108">
        <f>G567+G609+G645+G654</f>
        <v>45728.600000000006</v>
      </c>
      <c r="H566" s="108">
        <f>H567+H609+H645+H654</f>
        <v>41304.199999999997</v>
      </c>
      <c r="I566" s="108">
        <f>I567+I609+I645+I654</f>
        <v>34518.9</v>
      </c>
    </row>
    <row r="567" spans="1:9" s="31" customFormat="1" ht="15" x14ac:dyDescent="0.25">
      <c r="A567" s="113" t="s">
        <v>333</v>
      </c>
      <c r="B567" s="107" t="s">
        <v>484</v>
      </c>
      <c r="C567" s="107" t="s">
        <v>113</v>
      </c>
      <c r="D567" s="107" t="s">
        <v>55</v>
      </c>
      <c r="E567" s="107" t="s">
        <v>57</v>
      </c>
      <c r="F567" s="107" t="s">
        <v>58</v>
      </c>
      <c r="G567" s="108">
        <f>G568+G573</f>
        <v>20562.099999999999</v>
      </c>
      <c r="H567" s="108">
        <f>H568+H573</f>
        <v>17800.5</v>
      </c>
      <c r="I567" s="108">
        <f>I573+I596</f>
        <v>14423.5</v>
      </c>
    </row>
    <row r="568" spans="1:9" s="31" customFormat="1" ht="26.25" hidden="1" x14ac:dyDescent="0.25">
      <c r="A568" s="113" t="s">
        <v>334</v>
      </c>
      <c r="B568" s="107" t="s">
        <v>484</v>
      </c>
      <c r="C568" s="107" t="s">
        <v>113</v>
      </c>
      <c r="D568" s="107" t="s">
        <v>55</v>
      </c>
      <c r="E568" s="107" t="s">
        <v>335</v>
      </c>
      <c r="F568" s="107" t="s">
        <v>58</v>
      </c>
      <c r="G568" s="108">
        <f>G569</f>
        <v>0</v>
      </c>
      <c r="H568" s="108">
        <f t="shared" ref="H568:I571" si="76">H569</f>
        <v>0</v>
      </c>
      <c r="I568" s="108">
        <f t="shared" si="76"/>
        <v>0</v>
      </c>
    </row>
    <row r="569" spans="1:9" s="31" customFormat="1" ht="51.75" hidden="1" x14ac:dyDescent="0.25">
      <c r="A569" s="124" t="s">
        <v>336</v>
      </c>
      <c r="B569" s="125" t="s">
        <v>484</v>
      </c>
      <c r="C569" s="125" t="s">
        <v>113</v>
      </c>
      <c r="D569" s="125" t="s">
        <v>55</v>
      </c>
      <c r="E569" s="125" t="s">
        <v>337</v>
      </c>
      <c r="F569" s="125" t="s">
        <v>58</v>
      </c>
      <c r="G569" s="121">
        <f>G570</f>
        <v>0</v>
      </c>
      <c r="H569" s="121">
        <f t="shared" si="76"/>
        <v>0</v>
      </c>
      <c r="I569" s="121">
        <f t="shared" si="76"/>
        <v>0</v>
      </c>
    </row>
    <row r="570" spans="1:9" s="31" customFormat="1" ht="15" hidden="1" x14ac:dyDescent="0.25">
      <c r="A570" s="124" t="s">
        <v>134</v>
      </c>
      <c r="B570" s="125" t="s">
        <v>484</v>
      </c>
      <c r="C570" s="125" t="s">
        <v>113</v>
      </c>
      <c r="D570" s="125" t="s">
        <v>55</v>
      </c>
      <c r="E570" s="125" t="s">
        <v>338</v>
      </c>
      <c r="F570" s="125" t="s">
        <v>58</v>
      </c>
      <c r="G570" s="121">
        <f>G571</f>
        <v>0</v>
      </c>
      <c r="H570" s="121">
        <f t="shared" si="76"/>
        <v>0</v>
      </c>
      <c r="I570" s="121">
        <f t="shared" si="76"/>
        <v>0</v>
      </c>
    </row>
    <row r="571" spans="1:9" s="31" customFormat="1" ht="26.25" hidden="1" x14ac:dyDescent="0.25">
      <c r="A571" s="124" t="s">
        <v>339</v>
      </c>
      <c r="B571" s="125" t="s">
        <v>484</v>
      </c>
      <c r="C571" s="125" t="s">
        <v>113</v>
      </c>
      <c r="D571" s="125" t="s">
        <v>55</v>
      </c>
      <c r="E571" s="125" t="s">
        <v>338</v>
      </c>
      <c r="F571" s="125" t="s">
        <v>340</v>
      </c>
      <c r="G571" s="121">
        <f>G572</f>
        <v>0</v>
      </c>
      <c r="H571" s="121">
        <f t="shared" si="76"/>
        <v>0</v>
      </c>
      <c r="I571" s="121">
        <f t="shared" si="76"/>
        <v>0</v>
      </c>
    </row>
    <row r="572" spans="1:9" s="31" customFormat="1" ht="15" hidden="1" x14ac:dyDescent="0.25">
      <c r="A572" s="124" t="s">
        <v>341</v>
      </c>
      <c r="B572" s="125" t="s">
        <v>484</v>
      </c>
      <c r="C572" s="125" t="s">
        <v>113</v>
      </c>
      <c r="D572" s="125" t="s">
        <v>55</v>
      </c>
      <c r="E572" s="125" t="s">
        <v>338</v>
      </c>
      <c r="F572" s="125" t="s">
        <v>342</v>
      </c>
      <c r="G572" s="121">
        <f>63.1-63.1</f>
        <v>0</v>
      </c>
      <c r="H572" s="121">
        <f>63.1-63.1</f>
        <v>0</v>
      </c>
      <c r="I572" s="121">
        <f>63.1-63.1</f>
        <v>0</v>
      </c>
    </row>
    <row r="573" spans="1:9" s="31" customFormat="1" ht="39" x14ac:dyDescent="0.25">
      <c r="A573" s="113" t="s">
        <v>761</v>
      </c>
      <c r="B573" s="107" t="s">
        <v>484</v>
      </c>
      <c r="C573" s="107" t="s">
        <v>113</v>
      </c>
      <c r="D573" s="107" t="s">
        <v>55</v>
      </c>
      <c r="E573" s="107" t="s">
        <v>343</v>
      </c>
      <c r="F573" s="107" t="s">
        <v>58</v>
      </c>
      <c r="G573" s="108">
        <f>G574+G587+G590+G593</f>
        <v>20562.099999999999</v>
      </c>
      <c r="H573" s="108">
        <f>H574+H587+H590+H593</f>
        <v>17800.5</v>
      </c>
      <c r="I573" s="108">
        <f>I574+I587+I590+I593</f>
        <v>0</v>
      </c>
    </row>
    <row r="574" spans="1:9" s="31" customFormat="1" ht="51.75" x14ac:dyDescent="0.25">
      <c r="A574" s="113" t="s">
        <v>344</v>
      </c>
      <c r="B574" s="107" t="s">
        <v>484</v>
      </c>
      <c r="C574" s="107" t="s">
        <v>113</v>
      </c>
      <c r="D574" s="107" t="s">
        <v>55</v>
      </c>
      <c r="E574" s="107" t="s">
        <v>345</v>
      </c>
      <c r="F574" s="107" t="s">
        <v>58</v>
      </c>
      <c r="G574" s="108">
        <f>G575+G581+G584+G578</f>
        <v>11564.199999999999</v>
      </c>
      <c r="H574" s="108">
        <f t="shared" ref="H574:I574" si="77">H575+H581+H584</f>
        <v>8603</v>
      </c>
      <c r="I574" s="108">
        <f t="shared" si="77"/>
        <v>0</v>
      </c>
    </row>
    <row r="575" spans="1:9" s="31" customFormat="1" ht="39" x14ac:dyDescent="0.25">
      <c r="A575" s="113" t="s">
        <v>346</v>
      </c>
      <c r="B575" s="107" t="s">
        <v>484</v>
      </c>
      <c r="C575" s="107" t="s">
        <v>113</v>
      </c>
      <c r="D575" s="107" t="s">
        <v>55</v>
      </c>
      <c r="E575" s="107" t="s">
        <v>347</v>
      </c>
      <c r="F575" s="107" t="s">
        <v>58</v>
      </c>
      <c r="G575" s="108">
        <f>G576</f>
        <v>10995.5</v>
      </c>
      <c r="H575" s="108">
        <f t="shared" ref="H575:I576" si="78">H576</f>
        <v>8603</v>
      </c>
      <c r="I575" s="108">
        <f t="shared" si="78"/>
        <v>0</v>
      </c>
    </row>
    <row r="576" spans="1:9" s="31" customFormat="1" ht="26.25" x14ac:dyDescent="0.25">
      <c r="A576" s="113" t="s">
        <v>339</v>
      </c>
      <c r="B576" s="107" t="s">
        <v>484</v>
      </c>
      <c r="C576" s="107" t="s">
        <v>113</v>
      </c>
      <c r="D576" s="107" t="s">
        <v>55</v>
      </c>
      <c r="E576" s="107" t="s">
        <v>347</v>
      </c>
      <c r="F576" s="107" t="s">
        <v>340</v>
      </c>
      <c r="G576" s="108">
        <f>G577</f>
        <v>10995.5</v>
      </c>
      <c r="H576" s="108">
        <f t="shared" si="78"/>
        <v>8603</v>
      </c>
      <c r="I576" s="108">
        <f t="shared" si="78"/>
        <v>0</v>
      </c>
    </row>
    <row r="577" spans="1:9" s="31" customFormat="1" ht="15" x14ac:dyDescent="0.25">
      <c r="A577" s="113" t="s">
        <v>341</v>
      </c>
      <c r="B577" s="107" t="s">
        <v>484</v>
      </c>
      <c r="C577" s="107" t="s">
        <v>113</v>
      </c>
      <c r="D577" s="107" t="s">
        <v>55</v>
      </c>
      <c r="E577" s="107" t="s">
        <v>347</v>
      </c>
      <c r="F577" s="107" t="s">
        <v>342</v>
      </c>
      <c r="G577" s="108">
        <f>11735.8-540.3-200</f>
        <v>10995.5</v>
      </c>
      <c r="H577" s="108">
        <f>8985-288-94</f>
        <v>8603</v>
      </c>
      <c r="I577" s="108">
        <v>0</v>
      </c>
    </row>
    <row r="578" spans="1:9" s="31" customFormat="1" ht="39" hidden="1" x14ac:dyDescent="0.25">
      <c r="A578" s="113" t="s">
        <v>642</v>
      </c>
      <c r="B578" s="107" t="s">
        <v>484</v>
      </c>
      <c r="C578" s="107" t="s">
        <v>113</v>
      </c>
      <c r="D578" s="107" t="s">
        <v>55</v>
      </c>
      <c r="E578" s="107" t="s">
        <v>659</v>
      </c>
      <c r="F578" s="107" t="s">
        <v>58</v>
      </c>
      <c r="G578" s="108">
        <f>G579</f>
        <v>0</v>
      </c>
      <c r="H578" s="108">
        <v>0</v>
      </c>
      <c r="I578" s="108">
        <v>0</v>
      </c>
    </row>
    <row r="579" spans="1:9" s="31" customFormat="1" ht="26.25" hidden="1" x14ac:dyDescent="0.25">
      <c r="A579" s="113" t="s">
        <v>339</v>
      </c>
      <c r="B579" s="107" t="s">
        <v>484</v>
      </c>
      <c r="C579" s="107" t="s">
        <v>113</v>
      </c>
      <c r="D579" s="107" t="s">
        <v>55</v>
      </c>
      <c r="E579" s="107" t="s">
        <v>659</v>
      </c>
      <c r="F579" s="107" t="s">
        <v>340</v>
      </c>
      <c r="G579" s="108">
        <f>G580</f>
        <v>0</v>
      </c>
      <c r="H579" s="108">
        <v>0</v>
      </c>
      <c r="I579" s="108">
        <v>0</v>
      </c>
    </row>
    <row r="580" spans="1:9" s="31" customFormat="1" ht="15" hidden="1" x14ac:dyDescent="0.25">
      <c r="A580" s="113" t="s">
        <v>341</v>
      </c>
      <c r="B580" s="107" t="s">
        <v>484</v>
      </c>
      <c r="C580" s="107" t="s">
        <v>113</v>
      </c>
      <c r="D580" s="107" t="s">
        <v>55</v>
      </c>
      <c r="E580" s="107" t="s">
        <v>659</v>
      </c>
      <c r="F580" s="107" t="s">
        <v>342</v>
      </c>
      <c r="G580" s="108"/>
      <c r="H580" s="108"/>
      <c r="I580" s="108"/>
    </row>
    <row r="581" spans="1:9" s="31" customFormat="1" ht="26.25" x14ac:dyDescent="0.25">
      <c r="A581" s="113" t="s">
        <v>644</v>
      </c>
      <c r="B581" s="107" t="s">
        <v>484</v>
      </c>
      <c r="C581" s="107" t="s">
        <v>113</v>
      </c>
      <c r="D581" s="107" t="s">
        <v>55</v>
      </c>
      <c r="E581" s="107" t="s">
        <v>660</v>
      </c>
      <c r="F581" s="107" t="s">
        <v>58</v>
      </c>
      <c r="G581" s="108">
        <f>G582</f>
        <v>540.29999999999995</v>
      </c>
      <c r="H581" s="108">
        <f t="shared" ref="H581:I582" si="79">H582</f>
        <v>0</v>
      </c>
      <c r="I581" s="108">
        <f t="shared" si="79"/>
        <v>0</v>
      </c>
    </row>
    <row r="582" spans="1:9" s="31" customFormat="1" ht="26.25" x14ac:dyDescent="0.25">
      <c r="A582" s="113" t="s">
        <v>339</v>
      </c>
      <c r="B582" s="107" t="s">
        <v>484</v>
      </c>
      <c r="C582" s="107" t="s">
        <v>113</v>
      </c>
      <c r="D582" s="107" t="s">
        <v>55</v>
      </c>
      <c r="E582" s="107" t="s">
        <v>660</v>
      </c>
      <c r="F582" s="107" t="s">
        <v>340</v>
      </c>
      <c r="G582" s="108">
        <f>G583</f>
        <v>540.29999999999995</v>
      </c>
      <c r="H582" s="108">
        <f t="shared" si="79"/>
        <v>0</v>
      </c>
      <c r="I582" s="108">
        <f t="shared" si="79"/>
        <v>0</v>
      </c>
    </row>
    <row r="583" spans="1:9" s="31" customFormat="1" ht="15" x14ac:dyDescent="0.25">
      <c r="A583" s="113" t="s">
        <v>341</v>
      </c>
      <c r="B583" s="107" t="s">
        <v>484</v>
      </c>
      <c r="C583" s="107" t="s">
        <v>113</v>
      </c>
      <c r="D583" s="107" t="s">
        <v>55</v>
      </c>
      <c r="E583" s="107" t="s">
        <v>660</v>
      </c>
      <c r="F583" s="107" t="s">
        <v>342</v>
      </c>
      <c r="G583" s="108">
        <v>540.29999999999995</v>
      </c>
      <c r="H583" s="108">
        <v>0</v>
      </c>
      <c r="I583" s="108">
        <v>0</v>
      </c>
    </row>
    <row r="584" spans="1:9" s="31" customFormat="1" ht="39" x14ac:dyDescent="0.25">
      <c r="A584" s="113" t="s">
        <v>647</v>
      </c>
      <c r="B584" s="107" t="s">
        <v>484</v>
      </c>
      <c r="C584" s="107" t="s">
        <v>113</v>
      </c>
      <c r="D584" s="107" t="s">
        <v>55</v>
      </c>
      <c r="E584" s="107" t="s">
        <v>661</v>
      </c>
      <c r="F584" s="107" t="s">
        <v>58</v>
      </c>
      <c r="G584" s="108">
        <f>G585</f>
        <v>28.4</v>
      </c>
      <c r="H584" s="108">
        <f t="shared" ref="H584:I585" si="80">H585</f>
        <v>0</v>
      </c>
      <c r="I584" s="108">
        <v>0</v>
      </c>
    </row>
    <row r="585" spans="1:9" s="31" customFormat="1" ht="26.25" x14ac:dyDescent="0.25">
      <c r="A585" s="113" t="s">
        <v>339</v>
      </c>
      <c r="B585" s="107" t="s">
        <v>484</v>
      </c>
      <c r="C585" s="107" t="s">
        <v>113</v>
      </c>
      <c r="D585" s="107" t="s">
        <v>55</v>
      </c>
      <c r="E585" s="107" t="s">
        <v>661</v>
      </c>
      <c r="F585" s="107" t="s">
        <v>340</v>
      </c>
      <c r="G585" s="108">
        <f>G586</f>
        <v>28.4</v>
      </c>
      <c r="H585" s="108">
        <f t="shared" si="80"/>
        <v>0</v>
      </c>
      <c r="I585" s="108">
        <f t="shared" si="80"/>
        <v>0</v>
      </c>
    </row>
    <row r="586" spans="1:9" s="31" customFormat="1" ht="15" x14ac:dyDescent="0.25">
      <c r="A586" s="113" t="s">
        <v>341</v>
      </c>
      <c r="B586" s="107" t="s">
        <v>484</v>
      </c>
      <c r="C586" s="107" t="s">
        <v>113</v>
      </c>
      <c r="D586" s="107" t="s">
        <v>55</v>
      </c>
      <c r="E586" s="107" t="s">
        <v>661</v>
      </c>
      <c r="F586" s="107" t="s">
        <v>342</v>
      </c>
      <c r="G586" s="108">
        <v>28.4</v>
      </c>
      <c r="H586" s="108">
        <v>0</v>
      </c>
      <c r="I586" s="108">
        <v>0</v>
      </c>
    </row>
    <row r="587" spans="1:9" s="44" customFormat="1" ht="51.75" x14ac:dyDescent="0.25">
      <c r="A587" s="113" t="s">
        <v>348</v>
      </c>
      <c r="B587" s="107" t="s">
        <v>484</v>
      </c>
      <c r="C587" s="107" t="s">
        <v>113</v>
      </c>
      <c r="D587" s="107" t="s">
        <v>55</v>
      </c>
      <c r="E587" s="107" t="s">
        <v>349</v>
      </c>
      <c r="F587" s="107" t="s">
        <v>58</v>
      </c>
      <c r="G587" s="108">
        <f t="shared" ref="G587:I588" si="81">G588</f>
        <v>89</v>
      </c>
      <c r="H587" s="108">
        <f t="shared" si="81"/>
        <v>89</v>
      </c>
      <c r="I587" s="108">
        <f t="shared" si="81"/>
        <v>0</v>
      </c>
    </row>
    <row r="588" spans="1:9" s="44" customFormat="1" ht="30" customHeight="1" x14ac:dyDescent="0.25">
      <c r="A588" s="113" t="s">
        <v>339</v>
      </c>
      <c r="B588" s="107" t="s">
        <v>484</v>
      </c>
      <c r="C588" s="107" t="s">
        <v>113</v>
      </c>
      <c r="D588" s="107" t="s">
        <v>55</v>
      </c>
      <c r="E588" s="107" t="s">
        <v>349</v>
      </c>
      <c r="F588" s="107" t="s">
        <v>340</v>
      </c>
      <c r="G588" s="108">
        <f t="shared" si="81"/>
        <v>89</v>
      </c>
      <c r="H588" s="108">
        <f t="shared" si="81"/>
        <v>89</v>
      </c>
      <c r="I588" s="108">
        <f t="shared" si="81"/>
        <v>0</v>
      </c>
    </row>
    <row r="589" spans="1:9" s="44" customFormat="1" ht="18.75" customHeight="1" x14ac:dyDescent="0.25">
      <c r="A589" s="113" t="s">
        <v>341</v>
      </c>
      <c r="B589" s="107" t="s">
        <v>484</v>
      </c>
      <c r="C589" s="107" t="s">
        <v>113</v>
      </c>
      <c r="D589" s="107" t="s">
        <v>55</v>
      </c>
      <c r="E589" s="107" t="s">
        <v>349</v>
      </c>
      <c r="F589" s="107" t="s">
        <v>342</v>
      </c>
      <c r="G589" s="108">
        <v>89</v>
      </c>
      <c r="H589" s="108">
        <v>89</v>
      </c>
      <c r="I589" s="108">
        <v>0</v>
      </c>
    </row>
    <row r="590" spans="1:9" s="31" customFormat="1" ht="144.75" customHeight="1" x14ac:dyDescent="0.25">
      <c r="A590" s="113" t="s">
        <v>350</v>
      </c>
      <c r="B590" s="107" t="s">
        <v>484</v>
      </c>
      <c r="C590" s="107" t="s">
        <v>113</v>
      </c>
      <c r="D590" s="107" t="s">
        <v>55</v>
      </c>
      <c r="E590" s="107" t="s">
        <v>351</v>
      </c>
      <c r="F590" s="107" t="s">
        <v>58</v>
      </c>
      <c r="G590" s="108">
        <f t="shared" ref="G590:I591" si="82">G591</f>
        <v>50.7</v>
      </c>
      <c r="H590" s="108">
        <f t="shared" si="82"/>
        <v>52.4</v>
      </c>
      <c r="I590" s="108">
        <f t="shared" si="82"/>
        <v>0</v>
      </c>
    </row>
    <row r="591" spans="1:9" s="31" customFormat="1" ht="30" customHeight="1" x14ac:dyDescent="0.25">
      <c r="A591" s="113" t="s">
        <v>339</v>
      </c>
      <c r="B591" s="107" t="s">
        <v>484</v>
      </c>
      <c r="C591" s="107" t="s">
        <v>113</v>
      </c>
      <c r="D591" s="107" t="s">
        <v>55</v>
      </c>
      <c r="E591" s="107" t="s">
        <v>351</v>
      </c>
      <c r="F591" s="107" t="s">
        <v>340</v>
      </c>
      <c r="G591" s="108">
        <f t="shared" si="82"/>
        <v>50.7</v>
      </c>
      <c r="H591" s="108">
        <f t="shared" si="82"/>
        <v>52.4</v>
      </c>
      <c r="I591" s="108">
        <f t="shared" si="82"/>
        <v>0</v>
      </c>
    </row>
    <row r="592" spans="1:9" s="31" customFormat="1" ht="19.5" customHeight="1" x14ac:dyDescent="0.25">
      <c r="A592" s="113" t="s">
        <v>341</v>
      </c>
      <c r="B592" s="107" t="s">
        <v>484</v>
      </c>
      <c r="C592" s="107" t="s">
        <v>113</v>
      </c>
      <c r="D592" s="107" t="s">
        <v>55</v>
      </c>
      <c r="E592" s="107" t="s">
        <v>351</v>
      </c>
      <c r="F592" s="107" t="s">
        <v>342</v>
      </c>
      <c r="G592" s="108">
        <v>50.7</v>
      </c>
      <c r="H592" s="108">
        <v>52.4</v>
      </c>
      <c r="I592" s="108">
        <v>0</v>
      </c>
    </row>
    <row r="593" spans="1:9" s="31" customFormat="1" ht="39" x14ac:dyDescent="0.25">
      <c r="A593" s="113" t="s">
        <v>352</v>
      </c>
      <c r="B593" s="107" t="s">
        <v>484</v>
      </c>
      <c r="C593" s="107" t="s">
        <v>113</v>
      </c>
      <c r="D593" s="107" t="s">
        <v>55</v>
      </c>
      <c r="E593" s="107" t="s">
        <v>353</v>
      </c>
      <c r="F593" s="107" t="s">
        <v>58</v>
      </c>
      <c r="G593" s="108">
        <f t="shared" ref="G593:I594" si="83">G594</f>
        <v>8858.2000000000007</v>
      </c>
      <c r="H593" s="108">
        <f t="shared" si="83"/>
        <v>9056.1</v>
      </c>
      <c r="I593" s="108">
        <f t="shared" si="83"/>
        <v>0</v>
      </c>
    </row>
    <row r="594" spans="1:9" s="31" customFormat="1" ht="27" customHeight="1" x14ac:dyDescent="0.25">
      <c r="A594" s="113" t="s">
        <v>339</v>
      </c>
      <c r="B594" s="107" t="s">
        <v>484</v>
      </c>
      <c r="C594" s="107" t="s">
        <v>113</v>
      </c>
      <c r="D594" s="107" t="s">
        <v>55</v>
      </c>
      <c r="E594" s="107" t="s">
        <v>353</v>
      </c>
      <c r="F594" s="107" t="s">
        <v>340</v>
      </c>
      <c r="G594" s="108">
        <f t="shared" si="83"/>
        <v>8858.2000000000007</v>
      </c>
      <c r="H594" s="108">
        <f t="shared" si="83"/>
        <v>9056.1</v>
      </c>
      <c r="I594" s="108">
        <f t="shared" si="83"/>
        <v>0</v>
      </c>
    </row>
    <row r="595" spans="1:9" s="31" customFormat="1" ht="15" x14ac:dyDescent="0.25">
      <c r="A595" s="113" t="s">
        <v>341</v>
      </c>
      <c r="B595" s="107" t="s">
        <v>484</v>
      </c>
      <c r="C595" s="107" t="s">
        <v>113</v>
      </c>
      <c r="D595" s="107" t="s">
        <v>55</v>
      </c>
      <c r="E595" s="107" t="s">
        <v>353</v>
      </c>
      <c r="F595" s="107" t="s">
        <v>342</v>
      </c>
      <c r="G595" s="108">
        <v>8858.2000000000007</v>
      </c>
      <c r="H595" s="108">
        <v>9056.1</v>
      </c>
      <c r="I595" s="108">
        <v>0</v>
      </c>
    </row>
    <row r="596" spans="1:9" s="31" customFormat="1" ht="39" x14ac:dyDescent="0.25">
      <c r="A596" s="113" t="s">
        <v>762</v>
      </c>
      <c r="B596" s="107" t="s">
        <v>484</v>
      </c>
      <c r="C596" s="107" t="s">
        <v>113</v>
      </c>
      <c r="D596" s="107" t="s">
        <v>55</v>
      </c>
      <c r="E596" s="107" t="s">
        <v>763</v>
      </c>
      <c r="F596" s="107" t="s">
        <v>58</v>
      </c>
      <c r="G596" s="108">
        <v>0</v>
      </c>
      <c r="H596" s="108">
        <v>0</v>
      </c>
      <c r="I596" s="108">
        <f>I597+I600+I603+I608</f>
        <v>14423.5</v>
      </c>
    </row>
    <row r="597" spans="1:9" s="31" customFormat="1" ht="39" x14ac:dyDescent="0.25">
      <c r="A597" s="113" t="s">
        <v>346</v>
      </c>
      <c r="B597" s="107" t="s">
        <v>484</v>
      </c>
      <c r="C597" s="107" t="s">
        <v>113</v>
      </c>
      <c r="D597" s="107" t="s">
        <v>55</v>
      </c>
      <c r="E597" s="107" t="s">
        <v>771</v>
      </c>
      <c r="F597" s="107" t="s">
        <v>58</v>
      </c>
      <c r="G597" s="108">
        <v>0</v>
      </c>
      <c r="H597" s="108">
        <v>0</v>
      </c>
      <c r="I597" s="108">
        <f>I598</f>
        <v>4708.8999999999996</v>
      </c>
    </row>
    <row r="598" spans="1:9" s="31" customFormat="1" ht="26.25" x14ac:dyDescent="0.25">
      <c r="A598" s="113" t="s">
        <v>339</v>
      </c>
      <c r="B598" s="107" t="s">
        <v>484</v>
      </c>
      <c r="C598" s="107" t="s">
        <v>113</v>
      </c>
      <c r="D598" s="107" t="s">
        <v>55</v>
      </c>
      <c r="E598" s="107" t="s">
        <v>771</v>
      </c>
      <c r="F598" s="107" t="s">
        <v>340</v>
      </c>
      <c r="G598" s="108">
        <v>0</v>
      </c>
      <c r="H598" s="108">
        <v>0</v>
      </c>
      <c r="I598" s="108">
        <f>I599</f>
        <v>4708.8999999999996</v>
      </c>
    </row>
    <row r="599" spans="1:9" s="31" customFormat="1" ht="15" x14ac:dyDescent="0.25">
      <c r="A599" s="113" t="s">
        <v>341</v>
      </c>
      <c r="B599" s="107" t="s">
        <v>484</v>
      </c>
      <c r="C599" s="107" t="s">
        <v>113</v>
      </c>
      <c r="D599" s="107" t="s">
        <v>55</v>
      </c>
      <c r="E599" s="107" t="s">
        <v>771</v>
      </c>
      <c r="F599" s="107" t="s">
        <v>342</v>
      </c>
      <c r="G599" s="108">
        <v>0</v>
      </c>
      <c r="H599" s="108">
        <v>0</v>
      </c>
      <c r="I599" s="108">
        <v>4708.8999999999996</v>
      </c>
    </row>
    <row r="600" spans="1:9" s="31" customFormat="1" ht="51.75" x14ac:dyDescent="0.25">
      <c r="A600" s="113" t="s">
        <v>348</v>
      </c>
      <c r="B600" s="107" t="s">
        <v>484</v>
      </c>
      <c r="C600" s="107" t="s">
        <v>113</v>
      </c>
      <c r="D600" s="107" t="s">
        <v>55</v>
      </c>
      <c r="E600" s="107" t="s">
        <v>764</v>
      </c>
      <c r="F600" s="107" t="s">
        <v>58</v>
      </c>
      <c r="G600" s="108">
        <v>0</v>
      </c>
      <c r="H600" s="108">
        <v>0</v>
      </c>
      <c r="I600" s="108">
        <f>I601</f>
        <v>89</v>
      </c>
    </row>
    <row r="601" spans="1:9" s="31" customFormat="1" ht="26.25" x14ac:dyDescent="0.25">
      <c r="A601" s="113" t="s">
        <v>339</v>
      </c>
      <c r="B601" s="107" t="s">
        <v>484</v>
      </c>
      <c r="C601" s="107" t="s">
        <v>113</v>
      </c>
      <c r="D601" s="107" t="s">
        <v>55</v>
      </c>
      <c r="E601" s="107" t="s">
        <v>764</v>
      </c>
      <c r="F601" s="107" t="s">
        <v>340</v>
      </c>
      <c r="G601" s="108">
        <v>0</v>
      </c>
      <c r="H601" s="108">
        <v>0</v>
      </c>
      <c r="I601" s="108">
        <f>I602</f>
        <v>89</v>
      </c>
    </row>
    <row r="602" spans="1:9" s="31" customFormat="1" ht="15" x14ac:dyDescent="0.25">
      <c r="A602" s="113" t="s">
        <v>341</v>
      </c>
      <c r="B602" s="107" t="s">
        <v>484</v>
      </c>
      <c r="C602" s="107" t="s">
        <v>113</v>
      </c>
      <c r="D602" s="107" t="s">
        <v>55</v>
      </c>
      <c r="E602" s="107" t="s">
        <v>764</v>
      </c>
      <c r="F602" s="107" t="s">
        <v>342</v>
      </c>
      <c r="G602" s="108">
        <v>0</v>
      </c>
      <c r="H602" s="108">
        <v>0</v>
      </c>
      <c r="I602" s="108">
        <v>89</v>
      </c>
    </row>
    <row r="603" spans="1:9" s="31" customFormat="1" ht="141" x14ac:dyDescent="0.25">
      <c r="A603" s="113" t="s">
        <v>350</v>
      </c>
      <c r="B603" s="107" t="s">
        <v>484</v>
      </c>
      <c r="C603" s="107" t="s">
        <v>113</v>
      </c>
      <c r="D603" s="107" t="s">
        <v>55</v>
      </c>
      <c r="E603" s="107" t="s">
        <v>765</v>
      </c>
      <c r="F603" s="107" t="s">
        <v>58</v>
      </c>
      <c r="G603" s="108">
        <v>0</v>
      </c>
      <c r="H603" s="108">
        <v>0</v>
      </c>
      <c r="I603" s="108">
        <f>I604</f>
        <v>54</v>
      </c>
    </row>
    <row r="604" spans="1:9" s="31" customFormat="1" ht="26.25" x14ac:dyDescent="0.25">
      <c r="A604" s="113" t="s">
        <v>339</v>
      </c>
      <c r="B604" s="107" t="s">
        <v>484</v>
      </c>
      <c r="C604" s="107" t="s">
        <v>113</v>
      </c>
      <c r="D604" s="107" t="s">
        <v>55</v>
      </c>
      <c r="E604" s="107" t="s">
        <v>765</v>
      </c>
      <c r="F604" s="107" t="s">
        <v>340</v>
      </c>
      <c r="G604" s="108">
        <v>0</v>
      </c>
      <c r="H604" s="108">
        <v>0</v>
      </c>
      <c r="I604" s="108">
        <f>I605</f>
        <v>54</v>
      </c>
    </row>
    <row r="605" spans="1:9" s="31" customFormat="1" ht="15" x14ac:dyDescent="0.25">
      <c r="A605" s="113" t="s">
        <v>341</v>
      </c>
      <c r="B605" s="107" t="s">
        <v>484</v>
      </c>
      <c r="C605" s="107" t="s">
        <v>113</v>
      </c>
      <c r="D605" s="107" t="s">
        <v>55</v>
      </c>
      <c r="E605" s="107" t="s">
        <v>765</v>
      </c>
      <c r="F605" s="107" t="s">
        <v>342</v>
      </c>
      <c r="G605" s="108">
        <v>0</v>
      </c>
      <c r="H605" s="108">
        <v>0</v>
      </c>
      <c r="I605" s="108">
        <v>54</v>
      </c>
    </row>
    <row r="606" spans="1:9" s="31" customFormat="1" ht="39" x14ac:dyDescent="0.25">
      <c r="A606" s="113" t="s">
        <v>352</v>
      </c>
      <c r="B606" s="107" t="s">
        <v>484</v>
      </c>
      <c r="C606" s="107" t="s">
        <v>113</v>
      </c>
      <c r="D606" s="107" t="s">
        <v>55</v>
      </c>
      <c r="E606" s="107" t="s">
        <v>766</v>
      </c>
      <c r="F606" s="107" t="s">
        <v>58</v>
      </c>
      <c r="G606" s="108">
        <v>0</v>
      </c>
      <c r="H606" s="108">
        <v>0</v>
      </c>
      <c r="I606" s="108">
        <f>I607</f>
        <v>9571.6</v>
      </c>
    </row>
    <row r="607" spans="1:9" s="31" customFormat="1" ht="26.25" x14ac:dyDescent="0.25">
      <c r="A607" s="113" t="s">
        <v>339</v>
      </c>
      <c r="B607" s="107" t="s">
        <v>484</v>
      </c>
      <c r="C607" s="107" t="s">
        <v>113</v>
      </c>
      <c r="D607" s="107" t="s">
        <v>55</v>
      </c>
      <c r="E607" s="107" t="s">
        <v>766</v>
      </c>
      <c r="F607" s="107" t="s">
        <v>340</v>
      </c>
      <c r="G607" s="108">
        <v>0</v>
      </c>
      <c r="H607" s="108">
        <v>0</v>
      </c>
      <c r="I607" s="108">
        <f>I608</f>
        <v>9571.6</v>
      </c>
    </row>
    <row r="608" spans="1:9" s="31" customFormat="1" ht="15" x14ac:dyDescent="0.25">
      <c r="A608" s="113" t="s">
        <v>341</v>
      </c>
      <c r="B608" s="107" t="s">
        <v>484</v>
      </c>
      <c r="C608" s="107" t="s">
        <v>113</v>
      </c>
      <c r="D608" s="107" t="s">
        <v>55</v>
      </c>
      <c r="E608" s="107" t="s">
        <v>766</v>
      </c>
      <c r="F608" s="107" t="s">
        <v>342</v>
      </c>
      <c r="G608" s="108">
        <v>0</v>
      </c>
      <c r="H608" s="108">
        <v>0</v>
      </c>
      <c r="I608" s="108">
        <v>9571.6</v>
      </c>
    </row>
    <row r="609" spans="1:9" s="31" customFormat="1" ht="15" x14ac:dyDescent="0.25">
      <c r="A609" s="113" t="s">
        <v>354</v>
      </c>
      <c r="B609" s="107" t="s">
        <v>484</v>
      </c>
      <c r="C609" s="107" t="s">
        <v>113</v>
      </c>
      <c r="D609" s="107" t="s">
        <v>60</v>
      </c>
      <c r="E609" s="107" t="s">
        <v>57</v>
      </c>
      <c r="F609" s="107" t="s">
        <v>58</v>
      </c>
      <c r="G609" s="108">
        <f>G610+G630</f>
        <v>24621.200000000001</v>
      </c>
      <c r="H609" s="108">
        <f>H610+H630</f>
        <v>23000.2</v>
      </c>
      <c r="I609" s="108">
        <f>I610+I635</f>
        <v>19728.900000000001</v>
      </c>
    </row>
    <row r="610" spans="1:9" s="31" customFormat="1" ht="94.5" customHeight="1" x14ac:dyDescent="0.25">
      <c r="A610" s="113" t="s">
        <v>768</v>
      </c>
      <c r="B610" s="107" t="s">
        <v>484</v>
      </c>
      <c r="C610" s="107" t="s">
        <v>113</v>
      </c>
      <c r="D610" s="107" t="s">
        <v>60</v>
      </c>
      <c r="E610" s="107" t="s">
        <v>372</v>
      </c>
      <c r="F610" s="107" t="s">
        <v>58</v>
      </c>
      <c r="G610" s="108">
        <f>G611</f>
        <v>24621.200000000001</v>
      </c>
      <c r="H610" s="108">
        <f>H611</f>
        <v>23000.2</v>
      </c>
      <c r="I610" s="108">
        <f>I611</f>
        <v>0</v>
      </c>
    </row>
    <row r="611" spans="1:9" s="31" customFormat="1" ht="55.5" customHeight="1" x14ac:dyDescent="0.25">
      <c r="A611" s="113" t="s">
        <v>373</v>
      </c>
      <c r="B611" s="107" t="s">
        <v>484</v>
      </c>
      <c r="C611" s="107" t="s">
        <v>113</v>
      </c>
      <c r="D611" s="107" t="s">
        <v>60</v>
      </c>
      <c r="E611" s="107" t="s">
        <v>374</v>
      </c>
      <c r="F611" s="107" t="s">
        <v>58</v>
      </c>
      <c r="G611" s="108">
        <f>G621+G624+G627+G615+G618+G612</f>
        <v>24621.200000000001</v>
      </c>
      <c r="H611" s="108">
        <f t="shared" ref="H611" si="84">H621+H624+H627+H615</f>
        <v>23000.2</v>
      </c>
      <c r="I611" s="108">
        <f>I621+I624+I627+I615</f>
        <v>0</v>
      </c>
    </row>
    <row r="612" spans="1:9" s="31" customFormat="1" ht="41.25" hidden="1" customHeight="1" x14ac:dyDescent="0.25">
      <c r="A612" s="113" t="s">
        <v>642</v>
      </c>
      <c r="B612" s="107" t="s">
        <v>484</v>
      </c>
      <c r="C612" s="107" t="s">
        <v>113</v>
      </c>
      <c r="D612" s="107" t="s">
        <v>60</v>
      </c>
      <c r="E612" s="107" t="s">
        <v>662</v>
      </c>
      <c r="F612" s="107" t="s">
        <v>58</v>
      </c>
      <c r="G612" s="108">
        <f>G613</f>
        <v>0</v>
      </c>
      <c r="H612" s="108">
        <v>0</v>
      </c>
      <c r="I612" s="108">
        <v>0</v>
      </c>
    </row>
    <row r="613" spans="1:9" s="31" customFormat="1" ht="34.5" hidden="1" customHeight="1" x14ac:dyDescent="0.25">
      <c r="A613" s="113" t="s">
        <v>339</v>
      </c>
      <c r="B613" s="107" t="s">
        <v>484</v>
      </c>
      <c r="C613" s="107" t="s">
        <v>113</v>
      </c>
      <c r="D613" s="107" t="s">
        <v>60</v>
      </c>
      <c r="E613" s="107" t="s">
        <v>662</v>
      </c>
      <c r="F613" s="107" t="s">
        <v>340</v>
      </c>
      <c r="G613" s="108">
        <f>G614</f>
        <v>0</v>
      </c>
      <c r="H613" s="108">
        <v>0</v>
      </c>
      <c r="I613" s="108">
        <v>0</v>
      </c>
    </row>
    <row r="614" spans="1:9" s="31" customFormat="1" ht="22.5" hidden="1" customHeight="1" x14ac:dyDescent="0.25">
      <c r="A614" s="113" t="s">
        <v>341</v>
      </c>
      <c r="B614" s="107" t="s">
        <v>484</v>
      </c>
      <c r="C614" s="107" t="s">
        <v>113</v>
      </c>
      <c r="D614" s="107" t="s">
        <v>60</v>
      </c>
      <c r="E614" s="107" t="s">
        <v>662</v>
      </c>
      <c r="F614" s="107" t="s">
        <v>342</v>
      </c>
      <c r="G614" s="108"/>
      <c r="H614" s="108"/>
      <c r="I614" s="108"/>
    </row>
    <row r="615" spans="1:9" s="31" customFormat="1" ht="28.5" customHeight="1" x14ac:dyDescent="0.25">
      <c r="A615" s="113" t="s">
        <v>644</v>
      </c>
      <c r="B615" s="107" t="s">
        <v>484</v>
      </c>
      <c r="C615" s="107" t="s">
        <v>113</v>
      </c>
      <c r="D615" s="107" t="s">
        <v>60</v>
      </c>
      <c r="E615" s="107" t="s">
        <v>663</v>
      </c>
      <c r="F615" s="107" t="s">
        <v>58</v>
      </c>
      <c r="G615" s="108">
        <f>G616</f>
        <v>299.3</v>
      </c>
      <c r="H615" s="108">
        <f t="shared" ref="H615:I616" si="85">H616</f>
        <v>0</v>
      </c>
      <c r="I615" s="108">
        <f t="shared" si="85"/>
        <v>0</v>
      </c>
    </row>
    <row r="616" spans="1:9" s="31" customFormat="1" ht="30" customHeight="1" x14ac:dyDescent="0.25">
      <c r="A616" s="113" t="s">
        <v>339</v>
      </c>
      <c r="B616" s="107" t="s">
        <v>484</v>
      </c>
      <c r="C616" s="107" t="s">
        <v>113</v>
      </c>
      <c r="D616" s="107" t="s">
        <v>60</v>
      </c>
      <c r="E616" s="107" t="s">
        <v>663</v>
      </c>
      <c r="F616" s="107" t="s">
        <v>340</v>
      </c>
      <c r="G616" s="108">
        <f>G617</f>
        <v>299.3</v>
      </c>
      <c r="H616" s="108">
        <f t="shared" si="85"/>
        <v>0</v>
      </c>
      <c r="I616" s="108">
        <f t="shared" si="85"/>
        <v>0</v>
      </c>
    </row>
    <row r="617" spans="1:9" s="31" customFormat="1" ht="24" customHeight="1" x14ac:dyDescent="0.25">
      <c r="A617" s="113" t="s">
        <v>341</v>
      </c>
      <c r="B617" s="107" t="s">
        <v>484</v>
      </c>
      <c r="C617" s="107" t="s">
        <v>113</v>
      </c>
      <c r="D617" s="107" t="s">
        <v>60</v>
      </c>
      <c r="E617" s="107" t="s">
        <v>663</v>
      </c>
      <c r="F617" s="107" t="s">
        <v>342</v>
      </c>
      <c r="G617" s="108">
        <v>299.3</v>
      </c>
      <c r="H617" s="108">
        <v>0</v>
      </c>
      <c r="I617" s="108">
        <v>0</v>
      </c>
    </row>
    <row r="618" spans="1:9" s="31" customFormat="1" ht="42.75" customHeight="1" x14ac:dyDescent="0.25">
      <c r="A618" s="113" t="s">
        <v>647</v>
      </c>
      <c r="B618" s="107" t="s">
        <v>484</v>
      </c>
      <c r="C618" s="107" t="s">
        <v>113</v>
      </c>
      <c r="D618" s="107" t="s">
        <v>60</v>
      </c>
      <c r="E618" s="107" t="s">
        <v>664</v>
      </c>
      <c r="F618" s="107" t="s">
        <v>58</v>
      </c>
      <c r="G618" s="108">
        <f>G619</f>
        <v>15.8</v>
      </c>
      <c r="H618" s="108">
        <f t="shared" ref="H618:I619" si="86">H619</f>
        <v>0</v>
      </c>
      <c r="I618" s="108">
        <f t="shared" si="86"/>
        <v>0</v>
      </c>
    </row>
    <row r="619" spans="1:9" s="31" customFormat="1" ht="33.75" customHeight="1" x14ac:dyDescent="0.25">
      <c r="A619" s="113" t="s">
        <v>339</v>
      </c>
      <c r="B619" s="107" t="s">
        <v>484</v>
      </c>
      <c r="C619" s="107" t="s">
        <v>113</v>
      </c>
      <c r="D619" s="107" t="s">
        <v>60</v>
      </c>
      <c r="E619" s="107" t="s">
        <v>664</v>
      </c>
      <c r="F619" s="107" t="s">
        <v>340</v>
      </c>
      <c r="G619" s="108">
        <f>G620</f>
        <v>15.8</v>
      </c>
      <c r="H619" s="108">
        <f t="shared" si="86"/>
        <v>0</v>
      </c>
      <c r="I619" s="108">
        <f t="shared" si="86"/>
        <v>0</v>
      </c>
    </row>
    <row r="620" spans="1:9" s="31" customFormat="1" ht="24" customHeight="1" x14ac:dyDescent="0.25">
      <c r="A620" s="113" t="s">
        <v>341</v>
      </c>
      <c r="B620" s="107" t="s">
        <v>484</v>
      </c>
      <c r="C620" s="107" t="s">
        <v>113</v>
      </c>
      <c r="D620" s="107" t="s">
        <v>60</v>
      </c>
      <c r="E620" s="107" t="s">
        <v>664</v>
      </c>
      <c r="F620" s="107" t="s">
        <v>342</v>
      </c>
      <c r="G620" s="108">
        <v>15.8</v>
      </c>
      <c r="H620" s="108">
        <v>0</v>
      </c>
      <c r="I620" s="108">
        <v>0</v>
      </c>
    </row>
    <row r="621" spans="1:9" s="31" customFormat="1" ht="67.5" customHeight="1" x14ac:dyDescent="0.25">
      <c r="A621" s="113" t="s">
        <v>375</v>
      </c>
      <c r="B621" s="107" t="s">
        <v>484</v>
      </c>
      <c r="C621" s="107" t="s">
        <v>113</v>
      </c>
      <c r="D621" s="107" t="s">
        <v>60</v>
      </c>
      <c r="E621" s="107" t="s">
        <v>376</v>
      </c>
      <c r="F621" s="107" t="s">
        <v>58</v>
      </c>
      <c r="G621" s="108">
        <f t="shared" ref="G621:I622" si="87">G622</f>
        <v>285.7</v>
      </c>
      <c r="H621" s="108">
        <f t="shared" si="87"/>
        <v>285.7</v>
      </c>
      <c r="I621" s="108">
        <f t="shared" si="87"/>
        <v>0</v>
      </c>
    </row>
    <row r="622" spans="1:9" s="31" customFormat="1" ht="29.25" customHeight="1" x14ac:dyDescent="0.25">
      <c r="A622" s="113" t="s">
        <v>339</v>
      </c>
      <c r="B622" s="107" t="s">
        <v>484</v>
      </c>
      <c r="C622" s="107" t="s">
        <v>113</v>
      </c>
      <c r="D622" s="107" t="s">
        <v>60</v>
      </c>
      <c r="E622" s="107" t="s">
        <v>376</v>
      </c>
      <c r="F622" s="107" t="s">
        <v>340</v>
      </c>
      <c r="G622" s="108">
        <f t="shared" si="87"/>
        <v>285.7</v>
      </c>
      <c r="H622" s="108">
        <f t="shared" si="87"/>
        <v>285.7</v>
      </c>
      <c r="I622" s="108">
        <f t="shared" si="87"/>
        <v>0</v>
      </c>
    </row>
    <row r="623" spans="1:9" s="31" customFormat="1" ht="20.25" customHeight="1" x14ac:dyDescent="0.25">
      <c r="A623" s="113" t="s">
        <v>341</v>
      </c>
      <c r="B623" s="107" t="s">
        <v>484</v>
      </c>
      <c r="C623" s="107" t="s">
        <v>113</v>
      </c>
      <c r="D623" s="107" t="s">
        <v>60</v>
      </c>
      <c r="E623" s="107" t="s">
        <v>376</v>
      </c>
      <c r="F623" s="107" t="s">
        <v>342</v>
      </c>
      <c r="G623" s="108">
        <v>285.7</v>
      </c>
      <c r="H623" s="108">
        <v>285.7</v>
      </c>
      <c r="I623" s="108">
        <v>0</v>
      </c>
    </row>
    <row r="624" spans="1:9" s="31" customFormat="1" ht="39" x14ac:dyDescent="0.25">
      <c r="A624" s="113" t="s">
        <v>346</v>
      </c>
      <c r="B624" s="107" t="s">
        <v>484</v>
      </c>
      <c r="C624" s="107" t="s">
        <v>113</v>
      </c>
      <c r="D624" s="107" t="s">
        <v>60</v>
      </c>
      <c r="E624" s="107" t="s">
        <v>377</v>
      </c>
      <c r="F624" s="107" t="s">
        <v>58</v>
      </c>
      <c r="G624" s="108">
        <f t="shared" ref="G624:I625" si="88">G625</f>
        <v>9066.8000000000011</v>
      </c>
      <c r="H624" s="108">
        <f t="shared" si="88"/>
        <v>7279.6</v>
      </c>
      <c r="I624" s="108">
        <f t="shared" si="88"/>
        <v>0</v>
      </c>
    </row>
    <row r="625" spans="1:10" s="31" customFormat="1" ht="26.25" x14ac:dyDescent="0.25">
      <c r="A625" s="113" t="s">
        <v>339</v>
      </c>
      <c r="B625" s="107" t="s">
        <v>484</v>
      </c>
      <c r="C625" s="107" t="s">
        <v>113</v>
      </c>
      <c r="D625" s="107" t="s">
        <v>60</v>
      </c>
      <c r="E625" s="107" t="s">
        <v>377</v>
      </c>
      <c r="F625" s="107" t="s">
        <v>340</v>
      </c>
      <c r="G625" s="108">
        <f t="shared" si="88"/>
        <v>9066.8000000000011</v>
      </c>
      <c r="H625" s="108">
        <f t="shared" si="88"/>
        <v>7279.6</v>
      </c>
      <c r="I625" s="108">
        <f t="shared" si="88"/>
        <v>0</v>
      </c>
    </row>
    <row r="626" spans="1:10" s="31" customFormat="1" ht="15" x14ac:dyDescent="0.25">
      <c r="A626" s="113" t="s">
        <v>341</v>
      </c>
      <c r="B626" s="107" t="s">
        <v>484</v>
      </c>
      <c r="C626" s="107" t="s">
        <v>113</v>
      </c>
      <c r="D626" s="107" t="s">
        <v>60</v>
      </c>
      <c r="E626" s="107" t="s">
        <v>377</v>
      </c>
      <c r="F626" s="107" t="s">
        <v>342</v>
      </c>
      <c r="G626" s="108">
        <f>9616.1-299.3-250</f>
        <v>9066.8000000000011</v>
      </c>
      <c r="H626" s="108">
        <f>7661.6-288-94</f>
        <v>7279.6</v>
      </c>
      <c r="I626" s="108">
        <v>0</v>
      </c>
      <c r="J626" s="45"/>
    </row>
    <row r="627" spans="1:10" s="31" customFormat="1" ht="26.25" x14ac:dyDescent="0.25">
      <c r="A627" s="113" t="s">
        <v>378</v>
      </c>
      <c r="B627" s="107" t="s">
        <v>484</v>
      </c>
      <c r="C627" s="107" t="s">
        <v>113</v>
      </c>
      <c r="D627" s="107" t="s">
        <v>60</v>
      </c>
      <c r="E627" s="107" t="s">
        <v>379</v>
      </c>
      <c r="F627" s="107" t="s">
        <v>58</v>
      </c>
      <c r="G627" s="108">
        <f t="shared" ref="G627:I628" si="89">G628</f>
        <v>14953.6</v>
      </c>
      <c r="H627" s="108">
        <f t="shared" si="89"/>
        <v>15434.9</v>
      </c>
      <c r="I627" s="108">
        <f t="shared" si="89"/>
        <v>0</v>
      </c>
    </row>
    <row r="628" spans="1:10" s="31" customFormat="1" ht="26.25" x14ac:dyDescent="0.25">
      <c r="A628" s="113" t="s">
        <v>339</v>
      </c>
      <c r="B628" s="107" t="s">
        <v>484</v>
      </c>
      <c r="C628" s="107" t="s">
        <v>113</v>
      </c>
      <c r="D628" s="107" t="s">
        <v>60</v>
      </c>
      <c r="E628" s="107" t="s">
        <v>379</v>
      </c>
      <c r="F628" s="107" t="s">
        <v>340</v>
      </c>
      <c r="G628" s="108">
        <f t="shared" si="89"/>
        <v>14953.6</v>
      </c>
      <c r="H628" s="108">
        <f t="shared" si="89"/>
        <v>15434.9</v>
      </c>
      <c r="I628" s="108">
        <f t="shared" si="89"/>
        <v>0</v>
      </c>
    </row>
    <row r="629" spans="1:10" s="31" customFormat="1" ht="15" x14ac:dyDescent="0.25">
      <c r="A629" s="113" t="s">
        <v>341</v>
      </c>
      <c r="B629" s="107" t="s">
        <v>484</v>
      </c>
      <c r="C629" s="107" t="s">
        <v>113</v>
      </c>
      <c r="D629" s="107" t="s">
        <v>60</v>
      </c>
      <c r="E629" s="107" t="s">
        <v>379</v>
      </c>
      <c r="F629" s="107" t="s">
        <v>342</v>
      </c>
      <c r="G629" s="108">
        <v>14953.6</v>
      </c>
      <c r="H629" s="108">
        <v>15434.9</v>
      </c>
      <c r="I629" s="108">
        <v>0</v>
      </c>
    </row>
    <row r="630" spans="1:10" s="31" customFormat="1" ht="26.25" hidden="1" x14ac:dyDescent="0.25">
      <c r="A630" s="113" t="s">
        <v>334</v>
      </c>
      <c r="B630" s="107" t="s">
        <v>484</v>
      </c>
      <c r="C630" s="107" t="s">
        <v>113</v>
      </c>
      <c r="D630" s="107" t="s">
        <v>60</v>
      </c>
      <c r="E630" s="107" t="s">
        <v>335</v>
      </c>
      <c r="F630" s="107" t="s">
        <v>58</v>
      </c>
      <c r="G630" s="108">
        <f>G631</f>
        <v>0</v>
      </c>
      <c r="H630" s="166"/>
      <c r="I630" s="166"/>
    </row>
    <row r="631" spans="1:10" s="31" customFormat="1" ht="51.75" hidden="1" x14ac:dyDescent="0.25">
      <c r="A631" s="113" t="s">
        <v>336</v>
      </c>
      <c r="B631" s="107" t="s">
        <v>484</v>
      </c>
      <c r="C631" s="107" t="s">
        <v>113</v>
      </c>
      <c r="D631" s="107" t="s">
        <v>60</v>
      </c>
      <c r="E631" s="107" t="s">
        <v>337</v>
      </c>
      <c r="F631" s="107" t="s">
        <v>58</v>
      </c>
      <c r="G631" s="108">
        <f>G632</f>
        <v>0</v>
      </c>
      <c r="H631" s="166"/>
      <c r="I631" s="166"/>
    </row>
    <row r="632" spans="1:10" s="31" customFormat="1" ht="15" hidden="1" x14ac:dyDescent="0.25">
      <c r="A632" s="113" t="s">
        <v>134</v>
      </c>
      <c r="B632" s="107" t="s">
        <v>484</v>
      </c>
      <c r="C632" s="107" t="s">
        <v>113</v>
      </c>
      <c r="D632" s="107" t="s">
        <v>60</v>
      </c>
      <c r="E632" s="107" t="s">
        <v>338</v>
      </c>
      <c r="F632" s="107" t="s">
        <v>58</v>
      </c>
      <c r="G632" s="108">
        <f>G633</f>
        <v>0</v>
      </c>
      <c r="H632" s="166"/>
      <c r="I632" s="166"/>
    </row>
    <row r="633" spans="1:10" s="31" customFormat="1" ht="26.25" hidden="1" x14ac:dyDescent="0.25">
      <c r="A633" s="113" t="s">
        <v>339</v>
      </c>
      <c r="B633" s="107" t="s">
        <v>484</v>
      </c>
      <c r="C633" s="107" t="s">
        <v>113</v>
      </c>
      <c r="D633" s="107" t="s">
        <v>60</v>
      </c>
      <c r="E633" s="107" t="s">
        <v>338</v>
      </c>
      <c r="F633" s="107" t="s">
        <v>340</v>
      </c>
      <c r="G633" s="108">
        <f>G634</f>
        <v>0</v>
      </c>
      <c r="H633" s="166"/>
      <c r="I633" s="166"/>
    </row>
    <row r="634" spans="1:10" s="31" customFormat="1" ht="15" hidden="1" x14ac:dyDescent="0.25">
      <c r="A634" s="113" t="s">
        <v>341</v>
      </c>
      <c r="B634" s="107" t="s">
        <v>484</v>
      </c>
      <c r="C634" s="107" t="s">
        <v>113</v>
      </c>
      <c r="D634" s="107" t="s">
        <v>60</v>
      </c>
      <c r="E634" s="107" t="s">
        <v>338</v>
      </c>
      <c r="F634" s="107" t="s">
        <v>342</v>
      </c>
      <c r="G634" s="108">
        <f>64.2-64.2</f>
        <v>0</v>
      </c>
      <c r="H634" s="166"/>
      <c r="I634" s="166"/>
    </row>
    <row r="635" spans="1:10" s="31" customFormat="1" ht="77.25" x14ac:dyDescent="0.25">
      <c r="A635" s="113" t="s">
        <v>769</v>
      </c>
      <c r="B635" s="107" t="s">
        <v>484</v>
      </c>
      <c r="C635" s="107" t="s">
        <v>113</v>
      </c>
      <c r="D635" s="107" t="s">
        <v>60</v>
      </c>
      <c r="E635" s="107" t="s">
        <v>767</v>
      </c>
      <c r="F635" s="107" t="s">
        <v>58</v>
      </c>
      <c r="G635" s="108">
        <v>0</v>
      </c>
      <c r="H635" s="108">
        <v>0</v>
      </c>
      <c r="I635" s="108">
        <f>I636+I639+I642</f>
        <v>19728.900000000001</v>
      </c>
    </row>
    <row r="636" spans="1:10" s="31" customFormat="1" ht="64.5" x14ac:dyDescent="0.25">
      <c r="A636" s="113" t="s">
        <v>375</v>
      </c>
      <c r="B636" s="107" t="s">
        <v>484</v>
      </c>
      <c r="C636" s="107" t="s">
        <v>113</v>
      </c>
      <c r="D636" s="107" t="s">
        <v>60</v>
      </c>
      <c r="E636" s="107" t="s">
        <v>770</v>
      </c>
      <c r="F636" s="107" t="s">
        <v>58</v>
      </c>
      <c r="G636" s="108">
        <v>0</v>
      </c>
      <c r="H636" s="108">
        <v>0</v>
      </c>
      <c r="I636" s="108">
        <f>I637</f>
        <v>285.7</v>
      </c>
    </row>
    <row r="637" spans="1:10" s="31" customFormat="1" ht="26.25" x14ac:dyDescent="0.25">
      <c r="A637" s="113" t="s">
        <v>339</v>
      </c>
      <c r="B637" s="107" t="s">
        <v>484</v>
      </c>
      <c r="C637" s="107" t="s">
        <v>113</v>
      </c>
      <c r="D637" s="107" t="s">
        <v>60</v>
      </c>
      <c r="E637" s="107" t="s">
        <v>770</v>
      </c>
      <c r="F637" s="107" t="s">
        <v>340</v>
      </c>
      <c r="G637" s="108">
        <v>0</v>
      </c>
      <c r="H637" s="108">
        <v>0</v>
      </c>
      <c r="I637" s="108">
        <f>I638</f>
        <v>285.7</v>
      </c>
    </row>
    <row r="638" spans="1:10" s="31" customFormat="1" ht="15" x14ac:dyDescent="0.25">
      <c r="A638" s="113" t="s">
        <v>341</v>
      </c>
      <c r="B638" s="107" t="s">
        <v>484</v>
      </c>
      <c r="C638" s="107" t="s">
        <v>113</v>
      </c>
      <c r="D638" s="107" t="s">
        <v>60</v>
      </c>
      <c r="E638" s="107" t="s">
        <v>770</v>
      </c>
      <c r="F638" s="107" t="s">
        <v>342</v>
      </c>
      <c r="G638" s="108">
        <v>0</v>
      </c>
      <c r="H638" s="108">
        <v>0</v>
      </c>
      <c r="I638" s="108">
        <v>285.7</v>
      </c>
    </row>
    <row r="639" spans="1:10" s="31" customFormat="1" ht="39" x14ac:dyDescent="0.25">
      <c r="A639" s="113" t="s">
        <v>346</v>
      </c>
      <c r="B639" s="107" t="s">
        <v>484</v>
      </c>
      <c r="C639" s="107" t="s">
        <v>113</v>
      </c>
      <c r="D639" s="107" t="s">
        <v>60</v>
      </c>
      <c r="E639" s="107" t="s">
        <v>772</v>
      </c>
      <c r="F639" s="107" t="s">
        <v>58</v>
      </c>
      <c r="G639" s="108">
        <v>0</v>
      </c>
      <c r="H639" s="108">
        <v>0</v>
      </c>
      <c r="I639" s="108">
        <f>I640</f>
        <v>3274.8</v>
      </c>
    </row>
    <row r="640" spans="1:10" s="31" customFormat="1" ht="26.25" x14ac:dyDescent="0.25">
      <c r="A640" s="113" t="s">
        <v>339</v>
      </c>
      <c r="B640" s="107" t="s">
        <v>484</v>
      </c>
      <c r="C640" s="107" t="s">
        <v>113</v>
      </c>
      <c r="D640" s="107" t="s">
        <v>60</v>
      </c>
      <c r="E640" s="107" t="s">
        <v>772</v>
      </c>
      <c r="F640" s="107" t="s">
        <v>340</v>
      </c>
      <c r="G640" s="108">
        <v>0</v>
      </c>
      <c r="H640" s="108">
        <v>0</v>
      </c>
      <c r="I640" s="108">
        <f>I641</f>
        <v>3274.8</v>
      </c>
    </row>
    <row r="641" spans="1:9" s="31" customFormat="1" ht="15" x14ac:dyDescent="0.25">
      <c r="A641" s="113" t="s">
        <v>341</v>
      </c>
      <c r="B641" s="107" t="s">
        <v>484</v>
      </c>
      <c r="C641" s="107" t="s">
        <v>113</v>
      </c>
      <c r="D641" s="107" t="s">
        <v>60</v>
      </c>
      <c r="E641" s="107" t="s">
        <v>772</v>
      </c>
      <c r="F641" s="107" t="s">
        <v>342</v>
      </c>
      <c r="G641" s="108">
        <v>0</v>
      </c>
      <c r="H641" s="108">
        <v>0</v>
      </c>
      <c r="I641" s="108">
        <v>3274.8</v>
      </c>
    </row>
    <row r="642" spans="1:9" s="31" customFormat="1" ht="26.25" x14ac:dyDescent="0.25">
      <c r="A642" s="113" t="s">
        <v>378</v>
      </c>
      <c r="B642" s="107" t="s">
        <v>484</v>
      </c>
      <c r="C642" s="107" t="s">
        <v>113</v>
      </c>
      <c r="D642" s="107" t="s">
        <v>60</v>
      </c>
      <c r="E642" s="107" t="s">
        <v>773</v>
      </c>
      <c r="F642" s="107" t="s">
        <v>58</v>
      </c>
      <c r="G642" s="108">
        <v>0</v>
      </c>
      <c r="H642" s="108">
        <v>0</v>
      </c>
      <c r="I642" s="108">
        <f>I643</f>
        <v>16168.4</v>
      </c>
    </row>
    <row r="643" spans="1:9" s="31" customFormat="1" ht="26.25" x14ac:dyDescent="0.25">
      <c r="A643" s="113" t="s">
        <v>339</v>
      </c>
      <c r="B643" s="107" t="s">
        <v>484</v>
      </c>
      <c r="C643" s="107" t="s">
        <v>113</v>
      </c>
      <c r="D643" s="107" t="s">
        <v>60</v>
      </c>
      <c r="E643" s="107" t="s">
        <v>773</v>
      </c>
      <c r="F643" s="107" t="s">
        <v>340</v>
      </c>
      <c r="G643" s="108">
        <v>0</v>
      </c>
      <c r="H643" s="108">
        <v>0</v>
      </c>
      <c r="I643" s="108">
        <f>I644</f>
        <v>16168.4</v>
      </c>
    </row>
    <row r="644" spans="1:9" s="31" customFormat="1" ht="15" x14ac:dyDescent="0.25">
      <c r="A644" s="113" t="s">
        <v>341</v>
      </c>
      <c r="B644" s="107" t="s">
        <v>484</v>
      </c>
      <c r="C644" s="107" t="s">
        <v>113</v>
      </c>
      <c r="D644" s="107" t="s">
        <v>60</v>
      </c>
      <c r="E644" s="107" t="s">
        <v>773</v>
      </c>
      <c r="F644" s="107" t="s">
        <v>342</v>
      </c>
      <c r="G644" s="108">
        <v>0</v>
      </c>
      <c r="H644" s="108">
        <v>0</v>
      </c>
      <c r="I644" s="108">
        <v>16168.4</v>
      </c>
    </row>
    <row r="645" spans="1:9" s="31" customFormat="1" ht="31.5" customHeight="1" x14ac:dyDescent="0.25">
      <c r="A645" s="113" t="s">
        <v>385</v>
      </c>
      <c r="B645" s="107" t="s">
        <v>484</v>
      </c>
      <c r="C645" s="107" t="s">
        <v>113</v>
      </c>
      <c r="D645" s="107" t="s">
        <v>101</v>
      </c>
      <c r="E645" s="107" t="s">
        <v>57</v>
      </c>
      <c r="F645" s="107" t="s">
        <v>58</v>
      </c>
      <c r="G645" s="108">
        <f>G646</f>
        <v>228.8</v>
      </c>
      <c r="H645" s="108">
        <f t="shared" ref="H645:I648" si="90">H646</f>
        <v>187</v>
      </c>
      <c r="I645" s="108">
        <f>I650</f>
        <v>50</v>
      </c>
    </row>
    <row r="646" spans="1:9" s="31" customFormat="1" ht="45" customHeight="1" x14ac:dyDescent="0.25">
      <c r="A646" s="113" t="s">
        <v>788</v>
      </c>
      <c r="B646" s="107" t="s">
        <v>484</v>
      </c>
      <c r="C646" s="107" t="s">
        <v>113</v>
      </c>
      <c r="D646" s="107" t="s">
        <v>101</v>
      </c>
      <c r="E646" s="107" t="s">
        <v>136</v>
      </c>
      <c r="F646" s="107" t="s">
        <v>58</v>
      </c>
      <c r="G646" s="108">
        <f>G647</f>
        <v>228.8</v>
      </c>
      <c r="H646" s="108">
        <f t="shared" si="90"/>
        <v>187</v>
      </c>
      <c r="I646" s="108">
        <f t="shared" si="90"/>
        <v>0</v>
      </c>
    </row>
    <row r="647" spans="1:9" s="31" customFormat="1" ht="95.25" customHeight="1" x14ac:dyDescent="0.25">
      <c r="A647" s="113" t="s">
        <v>386</v>
      </c>
      <c r="B647" s="107" t="s">
        <v>484</v>
      </c>
      <c r="C647" s="107" t="s">
        <v>113</v>
      </c>
      <c r="D647" s="107" t="s">
        <v>101</v>
      </c>
      <c r="E647" s="107" t="s">
        <v>141</v>
      </c>
      <c r="F647" s="107" t="s">
        <v>58</v>
      </c>
      <c r="G647" s="108">
        <f>G648</f>
        <v>228.8</v>
      </c>
      <c r="H647" s="108">
        <f t="shared" si="90"/>
        <v>187</v>
      </c>
      <c r="I647" s="108">
        <f t="shared" si="90"/>
        <v>0</v>
      </c>
    </row>
    <row r="648" spans="1:9" s="31" customFormat="1" ht="27" customHeight="1" x14ac:dyDescent="0.25">
      <c r="A648" s="113" t="s">
        <v>77</v>
      </c>
      <c r="B648" s="107" t="s">
        <v>484</v>
      </c>
      <c r="C648" s="107" t="s">
        <v>113</v>
      </c>
      <c r="D648" s="107" t="s">
        <v>101</v>
      </c>
      <c r="E648" s="107" t="s">
        <v>142</v>
      </c>
      <c r="F648" s="107" t="s">
        <v>78</v>
      </c>
      <c r="G648" s="108">
        <f>G649</f>
        <v>228.8</v>
      </c>
      <c r="H648" s="108">
        <f t="shared" si="90"/>
        <v>187</v>
      </c>
      <c r="I648" s="108">
        <f t="shared" si="90"/>
        <v>0</v>
      </c>
    </row>
    <row r="649" spans="1:9" s="31" customFormat="1" ht="27.75" customHeight="1" x14ac:dyDescent="0.25">
      <c r="A649" s="113" t="s">
        <v>79</v>
      </c>
      <c r="B649" s="107" t="s">
        <v>484</v>
      </c>
      <c r="C649" s="107" t="s">
        <v>113</v>
      </c>
      <c r="D649" s="107" t="s">
        <v>101</v>
      </c>
      <c r="E649" s="107" t="s">
        <v>142</v>
      </c>
      <c r="F649" s="107" t="s">
        <v>80</v>
      </c>
      <c r="G649" s="108">
        <f>135+52+69-27.2</f>
        <v>228.8</v>
      </c>
      <c r="H649" s="108">
        <v>187</v>
      </c>
      <c r="I649" s="108">
        <v>0</v>
      </c>
    </row>
    <row r="650" spans="1:9" s="31" customFormat="1" ht="48" customHeight="1" x14ac:dyDescent="0.25">
      <c r="A650" s="113" t="s">
        <v>744</v>
      </c>
      <c r="B650" s="107" t="s">
        <v>484</v>
      </c>
      <c r="C650" s="107" t="s">
        <v>113</v>
      </c>
      <c r="D650" s="107" t="s">
        <v>101</v>
      </c>
      <c r="E650" s="107" t="s">
        <v>742</v>
      </c>
      <c r="F650" s="107" t="s">
        <v>58</v>
      </c>
      <c r="G650" s="108">
        <v>0</v>
      </c>
      <c r="H650" s="108">
        <v>0</v>
      </c>
      <c r="I650" s="108">
        <f>I651</f>
        <v>50</v>
      </c>
    </row>
    <row r="651" spans="1:9" s="31" customFormat="1" ht="27.75" customHeight="1" x14ac:dyDescent="0.25">
      <c r="A651" s="113" t="s">
        <v>134</v>
      </c>
      <c r="B651" s="107" t="s">
        <v>484</v>
      </c>
      <c r="C651" s="107" t="s">
        <v>113</v>
      </c>
      <c r="D651" s="107" t="s">
        <v>101</v>
      </c>
      <c r="E651" s="107" t="s">
        <v>743</v>
      </c>
      <c r="F651" s="107" t="s">
        <v>58</v>
      </c>
      <c r="G651" s="108">
        <v>0</v>
      </c>
      <c r="H651" s="108">
        <v>0</v>
      </c>
      <c r="I651" s="108">
        <f>I652</f>
        <v>50</v>
      </c>
    </row>
    <row r="652" spans="1:9" s="31" customFormat="1" ht="27.75" customHeight="1" x14ac:dyDescent="0.25">
      <c r="A652" s="113" t="s">
        <v>77</v>
      </c>
      <c r="B652" s="107" t="s">
        <v>484</v>
      </c>
      <c r="C652" s="107" t="s">
        <v>113</v>
      </c>
      <c r="D652" s="107" t="s">
        <v>101</v>
      </c>
      <c r="E652" s="107" t="s">
        <v>743</v>
      </c>
      <c r="F652" s="107" t="s">
        <v>78</v>
      </c>
      <c r="G652" s="108">
        <v>0</v>
      </c>
      <c r="H652" s="108">
        <v>0</v>
      </c>
      <c r="I652" s="108">
        <f>I653</f>
        <v>50</v>
      </c>
    </row>
    <row r="653" spans="1:9" s="31" customFormat="1" ht="27.75" customHeight="1" x14ac:dyDescent="0.25">
      <c r="A653" s="113" t="s">
        <v>79</v>
      </c>
      <c r="B653" s="107" t="s">
        <v>484</v>
      </c>
      <c r="C653" s="107" t="s">
        <v>113</v>
      </c>
      <c r="D653" s="107" t="s">
        <v>101</v>
      </c>
      <c r="E653" s="107" t="s">
        <v>743</v>
      </c>
      <c r="F653" s="107" t="s">
        <v>80</v>
      </c>
      <c r="G653" s="108">
        <v>0</v>
      </c>
      <c r="H653" s="108">
        <v>0</v>
      </c>
      <c r="I653" s="108">
        <v>50</v>
      </c>
    </row>
    <row r="654" spans="1:9" s="31" customFormat="1" ht="18.75" customHeight="1" x14ac:dyDescent="0.25">
      <c r="A654" s="113" t="s">
        <v>492</v>
      </c>
      <c r="B654" s="107" t="s">
        <v>484</v>
      </c>
      <c r="C654" s="107" t="s">
        <v>113</v>
      </c>
      <c r="D654" s="107" t="s">
        <v>113</v>
      </c>
      <c r="E654" s="107" t="s">
        <v>57</v>
      </c>
      <c r="F654" s="107" t="s">
        <v>58</v>
      </c>
      <c r="G654" s="108">
        <f>G655</f>
        <v>316.5</v>
      </c>
      <c r="H654" s="108">
        <f>H666</f>
        <v>316.5</v>
      </c>
      <c r="I654" s="108">
        <f>I666</f>
        <v>316.5</v>
      </c>
    </row>
    <row r="655" spans="1:9" s="31" customFormat="1" ht="45.75" customHeight="1" x14ac:dyDescent="0.25">
      <c r="A655" s="113" t="s">
        <v>791</v>
      </c>
      <c r="B655" s="107" t="s">
        <v>484</v>
      </c>
      <c r="C655" s="107" t="s">
        <v>113</v>
      </c>
      <c r="D655" s="107" t="s">
        <v>113</v>
      </c>
      <c r="E655" s="107" t="s">
        <v>388</v>
      </c>
      <c r="F655" s="107" t="s">
        <v>58</v>
      </c>
      <c r="G655" s="108">
        <f>G656+G662</f>
        <v>316.5</v>
      </c>
      <c r="H655" s="108">
        <f>H656+H662</f>
        <v>0</v>
      </c>
      <c r="I655" s="108">
        <f>I656+I662</f>
        <v>0</v>
      </c>
    </row>
    <row r="656" spans="1:9" s="31" customFormat="1" ht="28.5" customHeight="1" x14ac:dyDescent="0.25">
      <c r="A656" s="113" t="s">
        <v>389</v>
      </c>
      <c r="B656" s="107" t="s">
        <v>484</v>
      </c>
      <c r="C656" s="107" t="s">
        <v>113</v>
      </c>
      <c r="D656" s="107" t="s">
        <v>113</v>
      </c>
      <c r="E656" s="107" t="s">
        <v>390</v>
      </c>
      <c r="F656" s="107" t="s">
        <v>58</v>
      </c>
      <c r="G656" s="108">
        <f>G657</f>
        <v>261.8</v>
      </c>
      <c r="H656" s="108">
        <f t="shared" ref="H656:I658" si="91">H657</f>
        <v>0</v>
      </c>
      <c r="I656" s="108">
        <f t="shared" si="91"/>
        <v>0</v>
      </c>
    </row>
    <row r="657" spans="1:9" s="31" customFormat="1" ht="21" customHeight="1" x14ac:dyDescent="0.25">
      <c r="A657" s="113" t="s">
        <v>134</v>
      </c>
      <c r="B657" s="107" t="s">
        <v>484</v>
      </c>
      <c r="C657" s="107" t="s">
        <v>113</v>
      </c>
      <c r="D657" s="107" t="s">
        <v>113</v>
      </c>
      <c r="E657" s="107" t="s">
        <v>391</v>
      </c>
      <c r="F657" s="107" t="s">
        <v>58</v>
      </c>
      <c r="G657" s="108">
        <f>G658</f>
        <v>261.8</v>
      </c>
      <c r="H657" s="108">
        <f t="shared" si="91"/>
        <v>0</v>
      </c>
      <c r="I657" s="108">
        <f t="shared" si="91"/>
        <v>0</v>
      </c>
    </row>
    <row r="658" spans="1:9" s="31" customFormat="1" ht="30.75" customHeight="1" x14ac:dyDescent="0.25">
      <c r="A658" s="113" t="s">
        <v>339</v>
      </c>
      <c r="B658" s="107" t="s">
        <v>484</v>
      </c>
      <c r="C658" s="107" t="s">
        <v>113</v>
      </c>
      <c r="D658" s="107" t="s">
        <v>113</v>
      </c>
      <c r="E658" s="107" t="s">
        <v>391</v>
      </c>
      <c r="F658" s="107" t="s">
        <v>340</v>
      </c>
      <c r="G658" s="108">
        <f>G659</f>
        <v>261.8</v>
      </c>
      <c r="H658" s="108">
        <f t="shared" si="91"/>
        <v>0</v>
      </c>
      <c r="I658" s="108">
        <f t="shared" si="91"/>
        <v>0</v>
      </c>
    </row>
    <row r="659" spans="1:9" s="31" customFormat="1" ht="21.75" customHeight="1" x14ac:dyDescent="0.25">
      <c r="A659" s="113" t="s">
        <v>341</v>
      </c>
      <c r="B659" s="107" t="s">
        <v>484</v>
      </c>
      <c r="C659" s="107" t="s">
        <v>113</v>
      </c>
      <c r="D659" s="107" t="s">
        <v>113</v>
      </c>
      <c r="E659" s="107" t="s">
        <v>391</v>
      </c>
      <c r="F659" s="107" t="s">
        <v>342</v>
      </c>
      <c r="G659" s="108">
        <v>261.8</v>
      </c>
      <c r="H659" s="108">
        <v>0</v>
      </c>
      <c r="I659" s="108">
        <v>0</v>
      </c>
    </row>
    <row r="660" spans="1:9" s="31" customFormat="1" ht="39" hidden="1" customHeight="1" x14ac:dyDescent="0.25">
      <c r="A660" s="113" t="s">
        <v>392</v>
      </c>
      <c r="B660" s="107" t="s">
        <v>484</v>
      </c>
      <c r="C660" s="107" t="s">
        <v>113</v>
      </c>
      <c r="D660" s="107" t="s">
        <v>201</v>
      </c>
      <c r="E660" s="107" t="s">
        <v>393</v>
      </c>
      <c r="F660" s="107" t="s">
        <v>58</v>
      </c>
      <c r="G660" s="108" t="e">
        <f>#REF!/1000</f>
        <v>#REF!</v>
      </c>
      <c r="H660" s="166"/>
      <c r="I660" s="166"/>
    </row>
    <row r="661" spans="1:9" s="31" customFormat="1" ht="15" hidden="1" customHeight="1" x14ac:dyDescent="0.25">
      <c r="A661" s="113" t="s">
        <v>394</v>
      </c>
      <c r="B661" s="107" t="s">
        <v>484</v>
      </c>
      <c r="C661" s="107" t="s">
        <v>113</v>
      </c>
      <c r="D661" s="107" t="s">
        <v>201</v>
      </c>
      <c r="E661" s="107" t="s">
        <v>393</v>
      </c>
      <c r="F661" s="107" t="s">
        <v>395</v>
      </c>
      <c r="G661" s="108" t="e">
        <f>#REF!/1000</f>
        <v>#REF!</v>
      </c>
      <c r="H661" s="166"/>
      <c r="I661" s="166"/>
    </row>
    <row r="662" spans="1:9" s="31" customFormat="1" ht="30.75" customHeight="1" x14ac:dyDescent="0.25">
      <c r="A662" s="113" t="s">
        <v>396</v>
      </c>
      <c r="B662" s="107" t="s">
        <v>484</v>
      </c>
      <c r="C662" s="107" t="s">
        <v>113</v>
      </c>
      <c r="D662" s="107" t="s">
        <v>113</v>
      </c>
      <c r="E662" s="107" t="s">
        <v>397</v>
      </c>
      <c r="F662" s="107" t="s">
        <v>58</v>
      </c>
      <c r="G662" s="108">
        <f>G663</f>
        <v>54.7</v>
      </c>
      <c r="H662" s="108">
        <f t="shared" ref="H662:I664" si="92">H663</f>
        <v>0</v>
      </c>
      <c r="I662" s="108">
        <f t="shared" si="92"/>
        <v>0</v>
      </c>
    </row>
    <row r="663" spans="1:9" s="31" customFormat="1" ht="21" customHeight="1" x14ac:dyDescent="0.25">
      <c r="A663" s="113" t="s">
        <v>134</v>
      </c>
      <c r="B663" s="107" t="s">
        <v>484</v>
      </c>
      <c r="C663" s="107" t="s">
        <v>113</v>
      </c>
      <c r="D663" s="107" t="s">
        <v>113</v>
      </c>
      <c r="E663" s="107" t="s">
        <v>398</v>
      </c>
      <c r="F663" s="107" t="s">
        <v>58</v>
      </c>
      <c r="G663" s="108">
        <f>G664</f>
        <v>54.7</v>
      </c>
      <c r="H663" s="108">
        <f t="shared" si="92"/>
        <v>0</v>
      </c>
      <c r="I663" s="108">
        <f t="shared" si="92"/>
        <v>0</v>
      </c>
    </row>
    <row r="664" spans="1:9" s="31" customFormat="1" ht="34.5" customHeight="1" x14ac:dyDescent="0.25">
      <c r="A664" s="113" t="s">
        <v>339</v>
      </c>
      <c r="B664" s="107" t="s">
        <v>484</v>
      </c>
      <c r="C664" s="107" t="s">
        <v>113</v>
      </c>
      <c r="D664" s="107" t="s">
        <v>113</v>
      </c>
      <c r="E664" s="107" t="s">
        <v>398</v>
      </c>
      <c r="F664" s="107" t="s">
        <v>340</v>
      </c>
      <c r="G664" s="108">
        <f>G665</f>
        <v>54.7</v>
      </c>
      <c r="H664" s="108">
        <f t="shared" si="92"/>
        <v>0</v>
      </c>
      <c r="I664" s="108">
        <f t="shared" si="92"/>
        <v>0</v>
      </c>
    </row>
    <row r="665" spans="1:9" s="31" customFormat="1" ht="18" customHeight="1" x14ac:dyDescent="0.25">
      <c r="A665" s="113" t="s">
        <v>341</v>
      </c>
      <c r="B665" s="107" t="s">
        <v>484</v>
      </c>
      <c r="C665" s="107" t="s">
        <v>113</v>
      </c>
      <c r="D665" s="107" t="s">
        <v>113</v>
      </c>
      <c r="E665" s="107" t="s">
        <v>398</v>
      </c>
      <c r="F665" s="107" t="s">
        <v>342</v>
      </c>
      <c r="G665" s="108">
        <v>54.7</v>
      </c>
      <c r="H665" s="108">
        <v>0</v>
      </c>
      <c r="I665" s="108">
        <v>0</v>
      </c>
    </row>
    <row r="666" spans="1:9" s="31" customFormat="1" ht="33.75" customHeight="1" x14ac:dyDescent="0.25">
      <c r="A666" s="113" t="s">
        <v>792</v>
      </c>
      <c r="B666" s="107" t="s">
        <v>484</v>
      </c>
      <c r="C666" s="107" t="s">
        <v>113</v>
      </c>
      <c r="D666" s="107" t="s">
        <v>113</v>
      </c>
      <c r="E666" s="107" t="s">
        <v>789</v>
      </c>
      <c r="F666" s="107" t="s">
        <v>58</v>
      </c>
      <c r="G666" s="108">
        <v>0</v>
      </c>
      <c r="H666" s="108">
        <f t="shared" ref="H666:I668" si="93">H667</f>
        <v>316.5</v>
      </c>
      <c r="I666" s="108">
        <f t="shared" si="93"/>
        <v>316.5</v>
      </c>
    </row>
    <row r="667" spans="1:9" s="31" customFormat="1" ht="18" customHeight="1" x14ac:dyDescent="0.25">
      <c r="A667" s="113" t="s">
        <v>134</v>
      </c>
      <c r="B667" s="107" t="s">
        <v>484</v>
      </c>
      <c r="C667" s="107" t="s">
        <v>113</v>
      </c>
      <c r="D667" s="107" t="s">
        <v>113</v>
      </c>
      <c r="E667" s="107" t="s">
        <v>790</v>
      </c>
      <c r="F667" s="107" t="s">
        <v>58</v>
      </c>
      <c r="G667" s="108">
        <v>0</v>
      </c>
      <c r="H667" s="108">
        <f t="shared" si="93"/>
        <v>316.5</v>
      </c>
      <c r="I667" s="108">
        <f t="shared" si="93"/>
        <v>316.5</v>
      </c>
    </row>
    <row r="668" spans="1:9" s="31" customFormat="1" ht="27.75" customHeight="1" x14ac:dyDescent="0.25">
      <c r="A668" s="113" t="s">
        <v>339</v>
      </c>
      <c r="B668" s="107" t="s">
        <v>484</v>
      </c>
      <c r="C668" s="107" t="s">
        <v>113</v>
      </c>
      <c r="D668" s="107" t="s">
        <v>113</v>
      </c>
      <c r="E668" s="107" t="s">
        <v>790</v>
      </c>
      <c r="F668" s="107" t="s">
        <v>340</v>
      </c>
      <c r="G668" s="108">
        <v>0</v>
      </c>
      <c r="H668" s="108">
        <f t="shared" si="93"/>
        <v>316.5</v>
      </c>
      <c r="I668" s="108">
        <f t="shared" si="93"/>
        <v>316.5</v>
      </c>
    </row>
    <row r="669" spans="1:9" s="31" customFormat="1" ht="18" customHeight="1" x14ac:dyDescent="0.25">
      <c r="A669" s="113" t="s">
        <v>341</v>
      </c>
      <c r="B669" s="107" t="s">
        <v>484</v>
      </c>
      <c r="C669" s="107" t="s">
        <v>113</v>
      </c>
      <c r="D669" s="107" t="s">
        <v>113</v>
      </c>
      <c r="E669" s="107" t="s">
        <v>790</v>
      </c>
      <c r="F669" s="107" t="s">
        <v>342</v>
      </c>
      <c r="G669" s="108">
        <v>0</v>
      </c>
      <c r="H669" s="108">
        <f>261.8+54.7</f>
        <v>316.5</v>
      </c>
      <c r="I669" s="108">
        <f>261.8+54.7</f>
        <v>316.5</v>
      </c>
    </row>
    <row r="670" spans="1:9" s="31" customFormat="1" ht="18" hidden="1" customHeight="1" x14ac:dyDescent="0.25">
      <c r="A670" s="113"/>
      <c r="B670" s="107"/>
      <c r="C670" s="107"/>
      <c r="D670" s="107"/>
      <c r="E670" s="107"/>
      <c r="F670" s="107"/>
      <c r="G670" s="108"/>
      <c r="H670" s="108"/>
      <c r="I670" s="108"/>
    </row>
    <row r="671" spans="1:9" s="31" customFormat="1" ht="18" hidden="1" customHeight="1" x14ac:dyDescent="0.25">
      <c r="A671" s="113"/>
      <c r="B671" s="107"/>
      <c r="C671" s="107"/>
      <c r="D671" s="107"/>
      <c r="E671" s="107"/>
      <c r="F671" s="107"/>
      <c r="G671" s="108"/>
      <c r="H671" s="108"/>
      <c r="I671" s="108"/>
    </row>
    <row r="672" spans="1:9" s="31" customFormat="1" ht="18" hidden="1" customHeight="1" x14ac:dyDescent="0.25">
      <c r="A672" s="113"/>
      <c r="B672" s="107"/>
      <c r="C672" s="107"/>
      <c r="D672" s="107"/>
      <c r="E672" s="107"/>
      <c r="F672" s="107"/>
      <c r="G672" s="108"/>
      <c r="H672" s="108"/>
      <c r="I672" s="108"/>
    </row>
    <row r="673" spans="1:9" s="31" customFormat="1" ht="18" hidden="1" customHeight="1" x14ac:dyDescent="0.25">
      <c r="A673" s="113"/>
      <c r="B673" s="107"/>
      <c r="C673" s="107"/>
      <c r="D673" s="107"/>
      <c r="E673" s="107"/>
      <c r="F673" s="107"/>
      <c r="G673" s="108"/>
      <c r="H673" s="108"/>
      <c r="I673" s="108"/>
    </row>
    <row r="674" spans="1:9" s="31" customFormat="1" ht="18" customHeight="1" x14ac:dyDescent="0.25">
      <c r="A674" s="113" t="s">
        <v>399</v>
      </c>
      <c r="B674" s="107" t="s">
        <v>484</v>
      </c>
      <c r="C674" s="107" t="s">
        <v>400</v>
      </c>
      <c r="D674" s="107" t="s">
        <v>56</v>
      </c>
      <c r="E674" s="107" t="s">
        <v>57</v>
      </c>
      <c r="F674" s="107" t="s">
        <v>58</v>
      </c>
      <c r="G674" s="108">
        <f t="shared" ref="G674:G679" si="94">G675</f>
        <v>574.9</v>
      </c>
      <c r="H674" s="108">
        <v>0</v>
      </c>
      <c r="I674" s="108">
        <v>0</v>
      </c>
    </row>
    <row r="675" spans="1:9" s="31" customFormat="1" ht="18" customHeight="1" x14ac:dyDescent="0.25">
      <c r="A675" s="113" t="s">
        <v>401</v>
      </c>
      <c r="B675" s="107" t="s">
        <v>484</v>
      </c>
      <c r="C675" s="107" t="s">
        <v>400</v>
      </c>
      <c r="D675" s="107" t="s">
        <v>55</v>
      </c>
      <c r="E675" s="107" t="s">
        <v>57</v>
      </c>
      <c r="F675" s="107" t="s">
        <v>58</v>
      </c>
      <c r="G675" s="108">
        <f t="shared" si="94"/>
        <v>574.9</v>
      </c>
      <c r="H675" s="108">
        <v>0</v>
      </c>
      <c r="I675" s="108">
        <v>0</v>
      </c>
    </row>
    <row r="676" spans="1:9" s="31" customFormat="1" ht="29.25" customHeight="1" x14ac:dyDescent="0.25">
      <c r="A676" s="113" t="s">
        <v>794</v>
      </c>
      <c r="B676" s="107" t="s">
        <v>484</v>
      </c>
      <c r="C676" s="107" t="s">
        <v>400</v>
      </c>
      <c r="D676" s="107" t="s">
        <v>55</v>
      </c>
      <c r="E676" s="107" t="s">
        <v>410</v>
      </c>
      <c r="F676" s="107" t="s">
        <v>58</v>
      </c>
      <c r="G676" s="108">
        <f t="shared" si="94"/>
        <v>574.9</v>
      </c>
      <c r="H676" s="108">
        <v>0</v>
      </c>
      <c r="I676" s="108">
        <v>0</v>
      </c>
    </row>
    <row r="677" spans="1:9" s="31" customFormat="1" ht="44.25" customHeight="1" x14ac:dyDescent="0.25">
      <c r="A677" s="113" t="s">
        <v>866</v>
      </c>
      <c r="B677" s="107" t="s">
        <v>484</v>
      </c>
      <c r="C677" s="107" t="s">
        <v>400</v>
      </c>
      <c r="D677" s="107" t="s">
        <v>55</v>
      </c>
      <c r="E677" s="107" t="s">
        <v>867</v>
      </c>
      <c r="F677" s="107" t="s">
        <v>58</v>
      </c>
      <c r="G677" s="108">
        <f t="shared" si="94"/>
        <v>574.9</v>
      </c>
      <c r="H677" s="108">
        <v>0</v>
      </c>
      <c r="I677" s="108">
        <v>0</v>
      </c>
    </row>
    <row r="678" spans="1:9" s="31" customFormat="1" ht="71.25" customHeight="1" x14ac:dyDescent="0.25">
      <c r="A678" s="113" t="s">
        <v>868</v>
      </c>
      <c r="B678" s="107" t="s">
        <v>484</v>
      </c>
      <c r="C678" s="107" t="s">
        <v>400</v>
      </c>
      <c r="D678" s="107" t="s">
        <v>55</v>
      </c>
      <c r="E678" s="107" t="s">
        <v>869</v>
      </c>
      <c r="F678" s="107" t="s">
        <v>58</v>
      </c>
      <c r="G678" s="108">
        <f t="shared" si="94"/>
        <v>574.9</v>
      </c>
      <c r="H678" s="108">
        <v>0</v>
      </c>
      <c r="I678" s="108">
        <v>0</v>
      </c>
    </row>
    <row r="679" spans="1:9" s="31" customFormat="1" ht="30" customHeight="1" x14ac:dyDescent="0.25">
      <c r="A679" s="113" t="s">
        <v>77</v>
      </c>
      <c r="B679" s="107" t="s">
        <v>484</v>
      </c>
      <c r="C679" s="107" t="s">
        <v>400</v>
      </c>
      <c r="D679" s="107" t="s">
        <v>55</v>
      </c>
      <c r="E679" s="107" t="s">
        <v>869</v>
      </c>
      <c r="F679" s="107" t="s">
        <v>78</v>
      </c>
      <c r="G679" s="108">
        <f t="shared" si="94"/>
        <v>574.9</v>
      </c>
      <c r="H679" s="108">
        <v>0</v>
      </c>
      <c r="I679" s="108">
        <v>0</v>
      </c>
    </row>
    <row r="680" spans="1:9" s="31" customFormat="1" ht="27.75" customHeight="1" x14ac:dyDescent="0.25">
      <c r="A680" s="113" t="s">
        <v>208</v>
      </c>
      <c r="B680" s="107" t="s">
        <v>484</v>
      </c>
      <c r="C680" s="107" t="s">
        <v>400</v>
      </c>
      <c r="D680" s="107" t="s">
        <v>55</v>
      </c>
      <c r="E680" s="107" t="s">
        <v>869</v>
      </c>
      <c r="F680" s="107" t="s">
        <v>80</v>
      </c>
      <c r="G680" s="108">
        <v>574.9</v>
      </c>
      <c r="H680" s="108">
        <v>0</v>
      </c>
      <c r="I680" s="108">
        <v>0</v>
      </c>
    </row>
    <row r="681" spans="1:9" s="31" customFormat="1" ht="19.5" customHeight="1" x14ac:dyDescent="0.25">
      <c r="A681" s="113" t="s">
        <v>418</v>
      </c>
      <c r="B681" s="107" t="s">
        <v>484</v>
      </c>
      <c r="C681" s="107" t="s">
        <v>419</v>
      </c>
      <c r="D681" s="107" t="s">
        <v>56</v>
      </c>
      <c r="E681" s="107" t="s">
        <v>57</v>
      </c>
      <c r="F681" s="107" t="s">
        <v>58</v>
      </c>
      <c r="G681" s="108">
        <f>G682+G687+G695</f>
        <v>561.6</v>
      </c>
      <c r="H681" s="108">
        <f>H682+H687+H695</f>
        <v>526.20000000000005</v>
      </c>
      <c r="I681" s="108">
        <f>I682+I687+I695</f>
        <v>505.1</v>
      </c>
    </row>
    <row r="682" spans="1:9" s="31" customFormat="1" ht="15" hidden="1" x14ac:dyDescent="0.25">
      <c r="A682" s="113" t="s">
        <v>420</v>
      </c>
      <c r="B682" s="107" t="s">
        <v>484</v>
      </c>
      <c r="C682" s="107" t="s">
        <v>419</v>
      </c>
      <c r="D682" s="107" t="s">
        <v>55</v>
      </c>
      <c r="E682" s="107" t="s">
        <v>57</v>
      </c>
      <c r="F682" s="107" t="s">
        <v>58</v>
      </c>
      <c r="G682" s="108">
        <f>G683</f>
        <v>0</v>
      </c>
      <c r="H682" s="108">
        <f t="shared" ref="H682:I685" si="95">H683</f>
        <v>0</v>
      </c>
      <c r="I682" s="108">
        <f t="shared" si="95"/>
        <v>0</v>
      </c>
    </row>
    <row r="683" spans="1:9" s="33" customFormat="1" ht="26.25" hidden="1" x14ac:dyDescent="0.25">
      <c r="A683" s="113" t="s">
        <v>289</v>
      </c>
      <c r="B683" s="107" t="s">
        <v>484</v>
      </c>
      <c r="C683" s="107" t="s">
        <v>419</v>
      </c>
      <c r="D683" s="107" t="s">
        <v>55</v>
      </c>
      <c r="E683" s="107" t="s">
        <v>290</v>
      </c>
      <c r="F683" s="107" t="s">
        <v>58</v>
      </c>
      <c r="G683" s="108">
        <f>G684</f>
        <v>0</v>
      </c>
      <c r="H683" s="108">
        <f t="shared" si="95"/>
        <v>0</v>
      </c>
      <c r="I683" s="108">
        <f t="shared" si="95"/>
        <v>0</v>
      </c>
    </row>
    <row r="684" spans="1:9" s="33" customFormat="1" ht="19.5" hidden="1" customHeight="1" x14ac:dyDescent="0.25">
      <c r="A684" s="113" t="s">
        <v>421</v>
      </c>
      <c r="B684" s="107" t="s">
        <v>484</v>
      </c>
      <c r="C684" s="107" t="s">
        <v>419</v>
      </c>
      <c r="D684" s="107" t="s">
        <v>55</v>
      </c>
      <c r="E684" s="107" t="s">
        <v>422</v>
      </c>
      <c r="F684" s="107" t="s">
        <v>58</v>
      </c>
      <c r="G684" s="108">
        <f>G685</f>
        <v>0</v>
      </c>
      <c r="H684" s="108">
        <f t="shared" si="95"/>
        <v>0</v>
      </c>
      <c r="I684" s="108">
        <f t="shared" si="95"/>
        <v>0</v>
      </c>
    </row>
    <row r="685" spans="1:9" s="32" customFormat="1" ht="18.75" hidden="1" customHeight="1" x14ac:dyDescent="0.25">
      <c r="A685" s="113" t="s">
        <v>423</v>
      </c>
      <c r="B685" s="107" t="s">
        <v>484</v>
      </c>
      <c r="C685" s="107" t="s">
        <v>419</v>
      </c>
      <c r="D685" s="107" t="s">
        <v>55</v>
      </c>
      <c r="E685" s="107" t="s">
        <v>422</v>
      </c>
      <c r="F685" s="107" t="s">
        <v>424</v>
      </c>
      <c r="G685" s="108">
        <f>G686</f>
        <v>0</v>
      </c>
      <c r="H685" s="108">
        <f t="shared" si="95"/>
        <v>0</v>
      </c>
      <c r="I685" s="108">
        <f t="shared" si="95"/>
        <v>0</v>
      </c>
    </row>
    <row r="686" spans="1:9" s="32" customFormat="1" ht="18.75" hidden="1" customHeight="1" x14ac:dyDescent="0.25">
      <c r="A686" s="113" t="s">
        <v>425</v>
      </c>
      <c r="B686" s="107" t="s">
        <v>484</v>
      </c>
      <c r="C686" s="107" t="s">
        <v>419</v>
      </c>
      <c r="D686" s="107" t="s">
        <v>55</v>
      </c>
      <c r="E686" s="107" t="s">
        <v>422</v>
      </c>
      <c r="F686" s="107" t="s">
        <v>426</v>
      </c>
      <c r="G686" s="108"/>
      <c r="H686" s="108"/>
      <c r="I686" s="108"/>
    </row>
    <row r="687" spans="1:9" s="32" customFormat="1" ht="18" customHeight="1" x14ac:dyDescent="0.25">
      <c r="A687" s="113" t="s">
        <v>427</v>
      </c>
      <c r="B687" s="107" t="s">
        <v>484</v>
      </c>
      <c r="C687" s="107" t="s">
        <v>419</v>
      </c>
      <c r="D687" s="107" t="s">
        <v>196</v>
      </c>
      <c r="E687" s="107" t="s">
        <v>57</v>
      </c>
      <c r="F687" s="107" t="s">
        <v>58</v>
      </c>
      <c r="G687" s="108">
        <f t="shared" ref="G687:I688" si="96">G688</f>
        <v>174.79999999999998</v>
      </c>
      <c r="H687" s="108">
        <f t="shared" si="96"/>
        <v>181.3</v>
      </c>
      <c r="I687" s="108">
        <f t="shared" si="96"/>
        <v>188</v>
      </c>
    </row>
    <row r="688" spans="1:9" s="31" customFormat="1" ht="28.5" customHeight="1" x14ac:dyDescent="0.25">
      <c r="A688" s="113" t="s">
        <v>289</v>
      </c>
      <c r="B688" s="107" t="s">
        <v>484</v>
      </c>
      <c r="C688" s="107" t="s">
        <v>419</v>
      </c>
      <c r="D688" s="107" t="s">
        <v>196</v>
      </c>
      <c r="E688" s="107" t="s">
        <v>290</v>
      </c>
      <c r="F688" s="107" t="s">
        <v>58</v>
      </c>
      <c r="G688" s="108">
        <f t="shared" si="96"/>
        <v>174.79999999999998</v>
      </c>
      <c r="H688" s="108">
        <f t="shared" si="96"/>
        <v>181.3</v>
      </c>
      <c r="I688" s="108">
        <f t="shared" si="96"/>
        <v>188</v>
      </c>
    </row>
    <row r="689" spans="1:10" s="33" customFormat="1" ht="54.75" customHeight="1" x14ac:dyDescent="0.25">
      <c r="A689" s="113" t="s">
        <v>812</v>
      </c>
      <c r="B689" s="107" t="s">
        <v>484</v>
      </c>
      <c r="C689" s="107" t="s">
        <v>419</v>
      </c>
      <c r="D689" s="107" t="s">
        <v>196</v>
      </c>
      <c r="E689" s="107" t="s">
        <v>428</v>
      </c>
      <c r="F689" s="107" t="s">
        <v>58</v>
      </c>
      <c r="G689" s="108">
        <f>G690+G692</f>
        <v>174.79999999999998</v>
      </c>
      <c r="H689" s="108">
        <f>H690+H692</f>
        <v>181.3</v>
      </c>
      <c r="I689" s="108">
        <f>I690+I692</f>
        <v>188</v>
      </c>
    </row>
    <row r="690" spans="1:10" s="33" customFormat="1" ht="32.25" customHeight="1" x14ac:dyDescent="0.25">
      <c r="A690" s="113" t="s">
        <v>77</v>
      </c>
      <c r="B690" s="107" t="s">
        <v>484</v>
      </c>
      <c r="C690" s="107" t="s">
        <v>419</v>
      </c>
      <c r="D690" s="107" t="s">
        <v>196</v>
      </c>
      <c r="E690" s="107" t="s">
        <v>428</v>
      </c>
      <c r="F690" s="107" t="s">
        <v>78</v>
      </c>
      <c r="G690" s="108">
        <f>G691</f>
        <v>3.1</v>
      </c>
      <c r="H690" s="108">
        <f>H691</f>
        <v>3.3</v>
      </c>
      <c r="I690" s="108">
        <f>I691</f>
        <v>3.4</v>
      </c>
      <c r="J690" s="46"/>
    </row>
    <row r="691" spans="1:10" s="33" customFormat="1" ht="34.5" customHeight="1" x14ac:dyDescent="0.25">
      <c r="A691" s="113" t="s">
        <v>208</v>
      </c>
      <c r="B691" s="107" t="s">
        <v>484</v>
      </c>
      <c r="C691" s="107" t="s">
        <v>419</v>
      </c>
      <c r="D691" s="107" t="s">
        <v>196</v>
      </c>
      <c r="E691" s="107" t="s">
        <v>428</v>
      </c>
      <c r="F691" s="107" t="s">
        <v>80</v>
      </c>
      <c r="G691" s="108">
        <v>3.1</v>
      </c>
      <c r="H691" s="108">
        <v>3.3</v>
      </c>
      <c r="I691" s="108">
        <v>3.4</v>
      </c>
      <c r="J691" s="46"/>
    </row>
    <row r="692" spans="1:10" s="32" customFormat="1" ht="19.5" customHeight="1" x14ac:dyDescent="0.25">
      <c r="A692" s="113" t="s">
        <v>423</v>
      </c>
      <c r="B692" s="107" t="s">
        <v>484</v>
      </c>
      <c r="C692" s="107" t="s">
        <v>419</v>
      </c>
      <c r="D692" s="107" t="s">
        <v>196</v>
      </c>
      <c r="E692" s="107" t="s">
        <v>428</v>
      </c>
      <c r="F692" s="107" t="s">
        <v>424</v>
      </c>
      <c r="G692" s="108">
        <f>G693</f>
        <v>171.7</v>
      </c>
      <c r="H692" s="108">
        <f>H693</f>
        <v>178</v>
      </c>
      <c r="I692" s="108">
        <f>I693</f>
        <v>184.6</v>
      </c>
    </row>
    <row r="693" spans="1:10" s="32" customFormat="1" ht="21" customHeight="1" x14ac:dyDescent="0.25">
      <c r="A693" s="113" t="s">
        <v>425</v>
      </c>
      <c r="B693" s="107" t="s">
        <v>484</v>
      </c>
      <c r="C693" s="107" t="s">
        <v>419</v>
      </c>
      <c r="D693" s="107" t="s">
        <v>196</v>
      </c>
      <c r="E693" s="107" t="s">
        <v>428</v>
      </c>
      <c r="F693" s="107" t="s">
        <v>426</v>
      </c>
      <c r="G693" s="108">
        <v>171.7</v>
      </c>
      <c r="H693" s="108">
        <v>178</v>
      </c>
      <c r="I693" s="108">
        <v>184.6</v>
      </c>
    </row>
    <row r="694" spans="1:10" s="32" customFormat="1" ht="2.25" hidden="1" customHeight="1" x14ac:dyDescent="0.25">
      <c r="A694" s="113"/>
      <c r="B694" s="107"/>
      <c r="C694" s="107"/>
      <c r="D694" s="107"/>
      <c r="E694" s="107"/>
      <c r="F694" s="107"/>
      <c r="G694" s="108" t="e">
        <f>#REF!/1000</f>
        <v>#REF!</v>
      </c>
      <c r="H694" s="166"/>
      <c r="I694" s="166"/>
    </row>
    <row r="695" spans="1:10" s="31" customFormat="1" ht="18.75" customHeight="1" x14ac:dyDescent="0.25">
      <c r="A695" s="113" t="s">
        <v>429</v>
      </c>
      <c r="B695" s="107" t="s">
        <v>484</v>
      </c>
      <c r="C695" s="107" t="s">
        <v>419</v>
      </c>
      <c r="D695" s="107" t="s">
        <v>72</v>
      </c>
      <c r="E695" s="107" t="s">
        <v>57</v>
      </c>
      <c r="F695" s="107" t="s">
        <v>58</v>
      </c>
      <c r="G695" s="108">
        <f>G696</f>
        <v>386.8</v>
      </c>
      <c r="H695" s="108">
        <f>H696</f>
        <v>344.9</v>
      </c>
      <c r="I695" s="108">
        <f>I696</f>
        <v>317.10000000000002</v>
      </c>
    </row>
    <row r="696" spans="1:10" s="31" customFormat="1" ht="29.25" customHeight="1" x14ac:dyDescent="0.25">
      <c r="A696" s="113" t="s">
        <v>289</v>
      </c>
      <c r="B696" s="107" t="s">
        <v>484</v>
      </c>
      <c r="C696" s="107" t="s">
        <v>419</v>
      </c>
      <c r="D696" s="107" t="s">
        <v>72</v>
      </c>
      <c r="E696" s="107" t="s">
        <v>290</v>
      </c>
      <c r="F696" s="107" t="s">
        <v>58</v>
      </c>
      <c r="G696" s="108">
        <f>G700+G697</f>
        <v>386.8</v>
      </c>
      <c r="H696" s="108">
        <f>H700+H697</f>
        <v>344.9</v>
      </c>
      <c r="I696" s="108">
        <f>I700+I697</f>
        <v>317.10000000000002</v>
      </c>
    </row>
    <row r="697" spans="1:10" s="31" customFormat="1" ht="77.25" hidden="1" x14ac:dyDescent="0.25">
      <c r="A697" s="113" t="s">
        <v>96</v>
      </c>
      <c r="B697" s="107" t="s">
        <v>484</v>
      </c>
      <c r="C697" s="107" t="s">
        <v>419</v>
      </c>
      <c r="D697" s="107" t="s">
        <v>72</v>
      </c>
      <c r="E697" s="107" t="s">
        <v>97</v>
      </c>
      <c r="F697" s="107" t="s">
        <v>58</v>
      </c>
      <c r="G697" s="108">
        <f t="shared" ref="G697:I698" si="97">G698</f>
        <v>0</v>
      </c>
      <c r="H697" s="108">
        <f t="shared" si="97"/>
        <v>0</v>
      </c>
      <c r="I697" s="108">
        <f t="shared" si="97"/>
        <v>0</v>
      </c>
    </row>
    <row r="698" spans="1:10" s="31" customFormat="1" ht="26.25" hidden="1" x14ac:dyDescent="0.25">
      <c r="A698" s="113" t="s">
        <v>77</v>
      </c>
      <c r="B698" s="107" t="s">
        <v>484</v>
      </c>
      <c r="C698" s="107" t="s">
        <v>419</v>
      </c>
      <c r="D698" s="107" t="s">
        <v>72</v>
      </c>
      <c r="E698" s="107" t="s">
        <v>97</v>
      </c>
      <c r="F698" s="107" t="s">
        <v>78</v>
      </c>
      <c r="G698" s="108">
        <f t="shared" si="97"/>
        <v>0</v>
      </c>
      <c r="H698" s="108">
        <f t="shared" si="97"/>
        <v>0</v>
      </c>
      <c r="I698" s="108">
        <f t="shared" si="97"/>
        <v>0</v>
      </c>
    </row>
    <row r="699" spans="1:10" s="31" customFormat="1" ht="26.25" hidden="1" x14ac:dyDescent="0.25">
      <c r="A699" s="113" t="s">
        <v>79</v>
      </c>
      <c r="B699" s="107" t="s">
        <v>484</v>
      </c>
      <c r="C699" s="107" t="s">
        <v>419</v>
      </c>
      <c r="D699" s="107" t="s">
        <v>72</v>
      </c>
      <c r="E699" s="107" t="s">
        <v>97</v>
      </c>
      <c r="F699" s="107" t="s">
        <v>80</v>
      </c>
      <c r="G699" s="108">
        <f>4.9-4.9</f>
        <v>0</v>
      </c>
      <c r="H699" s="108">
        <f>4.9-4.9</f>
        <v>0</v>
      </c>
      <c r="I699" s="108">
        <f>4.9-4.9</f>
        <v>0</v>
      </c>
    </row>
    <row r="700" spans="1:10" s="31" customFormat="1" ht="61.5" customHeight="1" x14ac:dyDescent="0.25">
      <c r="A700" s="113" t="s">
        <v>430</v>
      </c>
      <c r="B700" s="107" t="s">
        <v>484</v>
      </c>
      <c r="C700" s="107" t="s">
        <v>419</v>
      </c>
      <c r="D700" s="107" t="s">
        <v>72</v>
      </c>
      <c r="E700" s="107" t="s">
        <v>431</v>
      </c>
      <c r="F700" s="107" t="s">
        <v>58</v>
      </c>
      <c r="G700" s="108">
        <f t="shared" ref="G700:I701" si="98">G701</f>
        <v>386.8</v>
      </c>
      <c r="H700" s="108">
        <f t="shared" si="98"/>
        <v>344.9</v>
      </c>
      <c r="I700" s="108">
        <f t="shared" si="98"/>
        <v>317.10000000000002</v>
      </c>
    </row>
    <row r="701" spans="1:10" s="31" customFormat="1" ht="18" customHeight="1" x14ac:dyDescent="0.25">
      <c r="A701" s="113" t="s">
        <v>432</v>
      </c>
      <c r="B701" s="107" t="s">
        <v>484</v>
      </c>
      <c r="C701" s="107" t="s">
        <v>419</v>
      </c>
      <c r="D701" s="107" t="s">
        <v>72</v>
      </c>
      <c r="E701" s="107" t="s">
        <v>431</v>
      </c>
      <c r="F701" s="107" t="s">
        <v>424</v>
      </c>
      <c r="G701" s="108">
        <f t="shared" si="98"/>
        <v>386.8</v>
      </c>
      <c r="H701" s="108">
        <f t="shared" si="98"/>
        <v>344.9</v>
      </c>
      <c r="I701" s="108">
        <f t="shared" si="98"/>
        <v>317.10000000000002</v>
      </c>
    </row>
    <row r="702" spans="1:10" s="31" customFormat="1" ht="18" customHeight="1" x14ac:dyDescent="0.25">
      <c r="A702" s="113" t="s">
        <v>425</v>
      </c>
      <c r="B702" s="107" t="s">
        <v>484</v>
      </c>
      <c r="C702" s="107" t="s">
        <v>419</v>
      </c>
      <c r="D702" s="107" t="s">
        <v>72</v>
      </c>
      <c r="E702" s="107" t="s">
        <v>431</v>
      </c>
      <c r="F702" s="107" t="s">
        <v>426</v>
      </c>
      <c r="G702" s="108">
        <v>386.8</v>
      </c>
      <c r="H702" s="108">
        <v>344.9</v>
      </c>
      <c r="I702" s="108">
        <v>317.10000000000002</v>
      </c>
    </row>
    <row r="703" spans="1:10" s="31" customFormat="1" ht="15" hidden="1" x14ac:dyDescent="0.25">
      <c r="A703" s="113" t="s">
        <v>433</v>
      </c>
      <c r="B703" s="107" t="s">
        <v>484</v>
      </c>
      <c r="C703" s="107" t="s">
        <v>419</v>
      </c>
      <c r="D703" s="107" t="s">
        <v>109</v>
      </c>
      <c r="E703" s="107" t="s">
        <v>57</v>
      </c>
      <c r="F703" s="107" t="s">
        <v>58</v>
      </c>
      <c r="G703" s="108">
        <f>G704</f>
        <v>0</v>
      </c>
      <c r="H703" s="166"/>
      <c r="I703" s="166"/>
    </row>
    <row r="704" spans="1:10" s="31" customFormat="1" ht="26.25" hidden="1" x14ac:dyDescent="0.25">
      <c r="A704" s="113" t="s">
        <v>289</v>
      </c>
      <c r="B704" s="107" t="s">
        <v>484</v>
      </c>
      <c r="C704" s="107" t="s">
        <v>419</v>
      </c>
      <c r="D704" s="107" t="s">
        <v>109</v>
      </c>
      <c r="E704" s="107" t="s">
        <v>290</v>
      </c>
      <c r="F704" s="107" t="s">
        <v>58</v>
      </c>
      <c r="G704" s="108">
        <f>G705</f>
        <v>0</v>
      </c>
      <c r="H704" s="166"/>
      <c r="I704" s="166"/>
    </row>
    <row r="705" spans="1:9" s="31" customFormat="1" ht="26.25" hidden="1" x14ac:dyDescent="0.25">
      <c r="A705" s="113" t="s">
        <v>434</v>
      </c>
      <c r="B705" s="107" t="s">
        <v>484</v>
      </c>
      <c r="C705" s="107" t="s">
        <v>419</v>
      </c>
      <c r="D705" s="107" t="s">
        <v>109</v>
      </c>
      <c r="E705" s="107" t="s">
        <v>435</v>
      </c>
      <c r="F705" s="107" t="s">
        <v>58</v>
      </c>
      <c r="G705" s="108">
        <f>G706</f>
        <v>0</v>
      </c>
      <c r="H705" s="166"/>
      <c r="I705" s="166"/>
    </row>
    <row r="706" spans="1:9" s="31" customFormat="1" ht="15" hidden="1" x14ac:dyDescent="0.25">
      <c r="A706" s="113" t="s">
        <v>432</v>
      </c>
      <c r="B706" s="107" t="s">
        <v>484</v>
      </c>
      <c r="C706" s="107" t="s">
        <v>419</v>
      </c>
      <c r="D706" s="107" t="s">
        <v>109</v>
      </c>
      <c r="E706" s="107" t="s">
        <v>435</v>
      </c>
      <c r="F706" s="107" t="s">
        <v>424</v>
      </c>
      <c r="G706" s="108">
        <f>G711</f>
        <v>0</v>
      </c>
      <c r="H706" s="166"/>
      <c r="I706" s="166"/>
    </row>
    <row r="707" spans="1:9" s="31" customFormat="1" ht="15" hidden="1" x14ac:dyDescent="0.25">
      <c r="A707" s="113" t="s">
        <v>436</v>
      </c>
      <c r="B707" s="107" t="s">
        <v>484</v>
      </c>
      <c r="C707" s="107" t="s">
        <v>119</v>
      </c>
      <c r="D707" s="107" t="s">
        <v>56</v>
      </c>
      <c r="E707" s="107" t="s">
        <v>57</v>
      </c>
      <c r="F707" s="107" t="s">
        <v>58</v>
      </c>
      <c r="G707" s="108">
        <f>G708</f>
        <v>0</v>
      </c>
      <c r="H707" s="132">
        <v>0</v>
      </c>
      <c r="I707" s="132">
        <v>0</v>
      </c>
    </row>
    <row r="708" spans="1:9" s="31" customFormat="1" ht="15" hidden="1" x14ac:dyDescent="0.25">
      <c r="A708" s="113" t="s">
        <v>437</v>
      </c>
      <c r="B708" s="107" t="s">
        <v>484</v>
      </c>
      <c r="C708" s="107" t="s">
        <v>119</v>
      </c>
      <c r="D708" s="107" t="s">
        <v>60</v>
      </c>
      <c r="E708" s="107" t="s">
        <v>57</v>
      </c>
      <c r="F708" s="107" t="s">
        <v>58</v>
      </c>
      <c r="G708" s="108">
        <f>G709</f>
        <v>0</v>
      </c>
      <c r="H708" s="132">
        <v>0</v>
      </c>
      <c r="I708" s="132">
        <v>0</v>
      </c>
    </row>
    <row r="709" spans="1:9" s="31" customFormat="1" ht="39" hidden="1" x14ac:dyDescent="0.25">
      <c r="A709" s="113" t="s">
        <v>383</v>
      </c>
      <c r="B709" s="107" t="s">
        <v>484</v>
      </c>
      <c r="C709" s="107" t="s">
        <v>119</v>
      </c>
      <c r="D709" s="107" t="s">
        <v>60</v>
      </c>
      <c r="E709" s="107" t="s">
        <v>356</v>
      </c>
      <c r="F709" s="107" t="s">
        <v>58</v>
      </c>
      <c r="G709" s="108">
        <f>G710</f>
        <v>0</v>
      </c>
      <c r="H709" s="132">
        <v>0</v>
      </c>
      <c r="I709" s="132">
        <v>0</v>
      </c>
    </row>
    <row r="710" spans="1:9" s="31" customFormat="1" ht="26.25" hidden="1" x14ac:dyDescent="0.25">
      <c r="A710" s="113" t="s">
        <v>665</v>
      </c>
      <c r="B710" s="107" t="s">
        <v>484</v>
      </c>
      <c r="C710" s="107" t="s">
        <v>119</v>
      </c>
      <c r="D710" s="107" t="s">
        <v>60</v>
      </c>
      <c r="E710" s="107" t="s">
        <v>666</v>
      </c>
      <c r="F710" s="107" t="s">
        <v>58</v>
      </c>
      <c r="G710" s="108">
        <f>G715+G718+G712</f>
        <v>0</v>
      </c>
      <c r="H710" s="132">
        <v>0</v>
      </c>
      <c r="I710" s="132">
        <v>0</v>
      </c>
    </row>
    <row r="711" spans="1:9" s="31" customFormat="1" ht="15.75" hidden="1" customHeight="1" x14ac:dyDescent="0.25">
      <c r="A711" s="113" t="s">
        <v>425</v>
      </c>
      <c r="B711" s="107" t="s">
        <v>484</v>
      </c>
      <c r="C711" s="107" t="s">
        <v>419</v>
      </c>
      <c r="D711" s="107" t="s">
        <v>109</v>
      </c>
      <c r="E711" s="107" t="s">
        <v>435</v>
      </c>
      <c r="F711" s="107" t="s">
        <v>426</v>
      </c>
      <c r="G711" s="108">
        <v>0</v>
      </c>
      <c r="H711" s="132"/>
      <c r="I711" s="132"/>
    </row>
    <row r="712" spans="1:9" s="31" customFormat="1" ht="41.25" hidden="1" customHeight="1" x14ac:dyDescent="0.25">
      <c r="A712" s="113" t="s">
        <v>667</v>
      </c>
      <c r="B712" s="107" t="s">
        <v>484</v>
      </c>
      <c r="C712" s="107" t="s">
        <v>119</v>
      </c>
      <c r="D712" s="107" t="s">
        <v>60</v>
      </c>
      <c r="E712" s="107" t="s">
        <v>668</v>
      </c>
      <c r="F712" s="107" t="s">
        <v>58</v>
      </c>
      <c r="G712" s="108">
        <f>G713</f>
        <v>0</v>
      </c>
      <c r="H712" s="132">
        <v>0</v>
      </c>
      <c r="I712" s="132">
        <v>0</v>
      </c>
    </row>
    <row r="713" spans="1:9" s="31" customFormat="1" ht="30" hidden="1" customHeight="1" x14ac:dyDescent="0.25">
      <c r="A713" s="113" t="s">
        <v>77</v>
      </c>
      <c r="B713" s="107" t="s">
        <v>484</v>
      </c>
      <c r="C713" s="107" t="s">
        <v>119</v>
      </c>
      <c r="D713" s="107" t="s">
        <v>60</v>
      </c>
      <c r="E713" s="107" t="s">
        <v>668</v>
      </c>
      <c r="F713" s="107" t="s">
        <v>78</v>
      </c>
      <c r="G713" s="108">
        <f>G714</f>
        <v>0</v>
      </c>
      <c r="H713" s="132">
        <v>0</v>
      </c>
      <c r="I713" s="132">
        <v>0</v>
      </c>
    </row>
    <row r="714" spans="1:9" s="31" customFormat="1" ht="30.75" hidden="1" customHeight="1" x14ac:dyDescent="0.25">
      <c r="A714" s="113" t="s">
        <v>79</v>
      </c>
      <c r="B714" s="107" t="s">
        <v>484</v>
      </c>
      <c r="C714" s="107" t="s">
        <v>119</v>
      </c>
      <c r="D714" s="107" t="s">
        <v>60</v>
      </c>
      <c r="E714" s="107" t="s">
        <v>668</v>
      </c>
      <c r="F714" s="107" t="s">
        <v>80</v>
      </c>
      <c r="G714" s="108"/>
      <c r="H714" s="132"/>
      <c r="I714" s="132"/>
    </row>
    <row r="715" spans="1:9" s="31" customFormat="1" ht="42" hidden="1" customHeight="1" x14ac:dyDescent="0.25">
      <c r="A715" s="113" t="s">
        <v>669</v>
      </c>
      <c r="B715" s="107" t="s">
        <v>484</v>
      </c>
      <c r="C715" s="107" t="s">
        <v>119</v>
      </c>
      <c r="D715" s="107" t="s">
        <v>60</v>
      </c>
      <c r="E715" s="107" t="s">
        <v>670</v>
      </c>
      <c r="F715" s="107" t="s">
        <v>58</v>
      </c>
      <c r="G715" s="108">
        <f>G716</f>
        <v>0</v>
      </c>
      <c r="H715" s="132">
        <v>0</v>
      </c>
      <c r="I715" s="132">
        <v>0</v>
      </c>
    </row>
    <row r="716" spans="1:9" s="31" customFormat="1" ht="30" hidden="1" customHeight="1" x14ac:dyDescent="0.25">
      <c r="A716" s="113" t="s">
        <v>77</v>
      </c>
      <c r="B716" s="107" t="s">
        <v>484</v>
      </c>
      <c r="C716" s="107" t="s">
        <v>119</v>
      </c>
      <c r="D716" s="107" t="s">
        <v>60</v>
      </c>
      <c r="E716" s="107" t="s">
        <v>670</v>
      </c>
      <c r="F716" s="107" t="s">
        <v>78</v>
      </c>
      <c r="G716" s="108">
        <f>G717</f>
        <v>0</v>
      </c>
      <c r="H716" s="132">
        <v>0</v>
      </c>
      <c r="I716" s="132">
        <v>0</v>
      </c>
    </row>
    <row r="717" spans="1:9" s="31" customFormat="1" ht="30" hidden="1" customHeight="1" x14ac:dyDescent="0.25">
      <c r="A717" s="113" t="s">
        <v>79</v>
      </c>
      <c r="B717" s="107" t="s">
        <v>484</v>
      </c>
      <c r="C717" s="107" t="s">
        <v>119</v>
      </c>
      <c r="D717" s="107" t="s">
        <v>60</v>
      </c>
      <c r="E717" s="107" t="s">
        <v>670</v>
      </c>
      <c r="F717" s="107" t="s">
        <v>80</v>
      </c>
      <c r="G717" s="108"/>
      <c r="H717" s="132"/>
      <c r="I717" s="132"/>
    </row>
    <row r="718" spans="1:9" s="31" customFormat="1" ht="69.75" hidden="1" customHeight="1" x14ac:dyDescent="0.25">
      <c r="A718" s="113" t="s">
        <v>671</v>
      </c>
      <c r="B718" s="107" t="s">
        <v>484</v>
      </c>
      <c r="C718" s="107" t="s">
        <v>119</v>
      </c>
      <c r="D718" s="107" t="s">
        <v>60</v>
      </c>
      <c r="E718" s="107" t="s">
        <v>672</v>
      </c>
      <c r="F718" s="107" t="s">
        <v>58</v>
      </c>
      <c r="G718" s="108">
        <f>G719</f>
        <v>0</v>
      </c>
      <c r="H718" s="132">
        <v>0</v>
      </c>
      <c r="I718" s="132">
        <v>0</v>
      </c>
    </row>
    <row r="719" spans="1:9" s="31" customFormat="1" ht="30" hidden="1" customHeight="1" x14ac:dyDescent="0.25">
      <c r="A719" s="113" t="s">
        <v>77</v>
      </c>
      <c r="B719" s="107" t="s">
        <v>484</v>
      </c>
      <c r="C719" s="107" t="s">
        <v>119</v>
      </c>
      <c r="D719" s="107" t="s">
        <v>60</v>
      </c>
      <c r="E719" s="107" t="s">
        <v>672</v>
      </c>
      <c r="F719" s="107" t="s">
        <v>78</v>
      </c>
      <c r="G719" s="108">
        <f>G720</f>
        <v>0</v>
      </c>
      <c r="H719" s="132">
        <v>0</v>
      </c>
      <c r="I719" s="132">
        <v>0</v>
      </c>
    </row>
    <row r="720" spans="1:9" s="31" customFormat="1" ht="30" hidden="1" customHeight="1" x14ac:dyDescent="0.25">
      <c r="A720" s="113" t="s">
        <v>79</v>
      </c>
      <c r="B720" s="107" t="s">
        <v>484</v>
      </c>
      <c r="C720" s="107" t="s">
        <v>119</v>
      </c>
      <c r="D720" s="107" t="s">
        <v>60</v>
      </c>
      <c r="E720" s="107" t="s">
        <v>672</v>
      </c>
      <c r="F720" s="107" t="s">
        <v>80</v>
      </c>
      <c r="G720" s="108"/>
      <c r="H720" s="132"/>
      <c r="I720" s="132"/>
    </row>
    <row r="721" spans="1:9" s="31" customFormat="1" ht="21" customHeight="1" x14ac:dyDescent="0.25">
      <c r="A721" s="113" t="s">
        <v>447</v>
      </c>
      <c r="B721" s="107" t="s">
        <v>484</v>
      </c>
      <c r="C721" s="107" t="s">
        <v>253</v>
      </c>
      <c r="D721" s="107" t="s">
        <v>56</v>
      </c>
      <c r="E721" s="107" t="s">
        <v>57</v>
      </c>
      <c r="F721" s="107" t="s">
        <v>58</v>
      </c>
      <c r="G721" s="108">
        <f>G722</f>
        <v>1486.6</v>
      </c>
      <c r="H721" s="108">
        <f>H722</f>
        <v>1380.9</v>
      </c>
      <c r="I721" s="108">
        <f>I722</f>
        <v>1260.7</v>
      </c>
    </row>
    <row r="722" spans="1:9" s="31" customFormat="1" ht="21" customHeight="1" x14ac:dyDescent="0.25">
      <c r="A722" s="113" t="s">
        <v>448</v>
      </c>
      <c r="B722" s="107" t="s">
        <v>484</v>
      </c>
      <c r="C722" s="107" t="s">
        <v>253</v>
      </c>
      <c r="D722" s="107" t="s">
        <v>60</v>
      </c>
      <c r="E722" s="107" t="s">
        <v>57</v>
      </c>
      <c r="F722" s="107" t="s">
        <v>58</v>
      </c>
      <c r="G722" s="108">
        <f>G723+G731</f>
        <v>1486.6</v>
      </c>
      <c r="H722" s="108">
        <f>H723+H731</f>
        <v>1380.9</v>
      </c>
      <c r="I722" s="108">
        <f>I779</f>
        <v>1260.7</v>
      </c>
    </row>
    <row r="723" spans="1:9" s="31" customFormat="1" ht="88.5" customHeight="1" x14ac:dyDescent="0.25">
      <c r="A723" s="113" t="s">
        <v>797</v>
      </c>
      <c r="B723" s="107" t="s">
        <v>484</v>
      </c>
      <c r="C723" s="107" t="s">
        <v>253</v>
      </c>
      <c r="D723" s="107" t="s">
        <v>60</v>
      </c>
      <c r="E723" s="107" t="s">
        <v>452</v>
      </c>
      <c r="F723" s="107" t="s">
        <v>58</v>
      </c>
      <c r="G723" s="108">
        <f>G724</f>
        <v>1486.6</v>
      </c>
      <c r="H723" s="108">
        <f t="shared" ref="H723:I729" si="99">H724</f>
        <v>1380.9</v>
      </c>
      <c r="I723" s="108">
        <f t="shared" si="99"/>
        <v>0</v>
      </c>
    </row>
    <row r="724" spans="1:9" s="31" customFormat="1" ht="54" customHeight="1" x14ac:dyDescent="0.25">
      <c r="A724" s="113" t="s">
        <v>453</v>
      </c>
      <c r="B724" s="107" t="s">
        <v>484</v>
      </c>
      <c r="C724" s="107" t="s">
        <v>253</v>
      </c>
      <c r="D724" s="107" t="s">
        <v>60</v>
      </c>
      <c r="E724" s="107" t="s">
        <v>454</v>
      </c>
      <c r="F724" s="107" t="s">
        <v>58</v>
      </c>
      <c r="G724" s="108">
        <f>G728+G773+G770+G776+G725</f>
        <v>1486.6</v>
      </c>
      <c r="H724" s="108">
        <f t="shared" ref="H724:I724" si="100">H728+H773</f>
        <v>1380.9</v>
      </c>
      <c r="I724" s="108">
        <f t="shared" si="100"/>
        <v>0</v>
      </c>
    </row>
    <row r="725" spans="1:9" s="31" customFormat="1" ht="45" hidden="1" customHeight="1" x14ac:dyDescent="0.25">
      <c r="A725" s="113" t="s">
        <v>642</v>
      </c>
      <c r="B725" s="107" t="s">
        <v>484</v>
      </c>
      <c r="C725" s="107" t="s">
        <v>253</v>
      </c>
      <c r="D725" s="107" t="s">
        <v>60</v>
      </c>
      <c r="E725" s="107" t="s">
        <v>673</v>
      </c>
      <c r="F725" s="107" t="s">
        <v>58</v>
      </c>
      <c r="G725" s="108">
        <f>G726</f>
        <v>0</v>
      </c>
      <c r="H725" s="108">
        <v>0</v>
      </c>
      <c r="I725" s="108">
        <v>0</v>
      </c>
    </row>
    <row r="726" spans="1:9" s="31" customFormat="1" ht="35.25" hidden="1" customHeight="1" x14ac:dyDescent="0.25">
      <c r="A726" s="113" t="s">
        <v>339</v>
      </c>
      <c r="B726" s="107" t="s">
        <v>484</v>
      </c>
      <c r="C726" s="107" t="s">
        <v>253</v>
      </c>
      <c r="D726" s="107" t="s">
        <v>60</v>
      </c>
      <c r="E726" s="107" t="s">
        <v>673</v>
      </c>
      <c r="F726" s="107" t="s">
        <v>340</v>
      </c>
      <c r="G726" s="108">
        <f>G727</f>
        <v>0</v>
      </c>
      <c r="H726" s="108">
        <v>0</v>
      </c>
      <c r="I726" s="108">
        <v>0</v>
      </c>
    </row>
    <row r="727" spans="1:9" s="31" customFormat="1" ht="21" hidden="1" customHeight="1" x14ac:dyDescent="0.25">
      <c r="A727" s="113" t="s">
        <v>341</v>
      </c>
      <c r="B727" s="107" t="s">
        <v>484</v>
      </c>
      <c r="C727" s="107" t="s">
        <v>253</v>
      </c>
      <c r="D727" s="107" t="s">
        <v>60</v>
      </c>
      <c r="E727" s="107" t="s">
        <v>673</v>
      </c>
      <c r="F727" s="107" t="s">
        <v>342</v>
      </c>
      <c r="G727" s="108"/>
      <c r="H727" s="108"/>
      <c r="I727" s="108"/>
    </row>
    <row r="728" spans="1:9" s="31" customFormat="1" ht="47.25" customHeight="1" x14ac:dyDescent="0.25">
      <c r="A728" s="113" t="s">
        <v>346</v>
      </c>
      <c r="B728" s="107" t="s">
        <v>484</v>
      </c>
      <c r="C728" s="107" t="s">
        <v>253</v>
      </c>
      <c r="D728" s="107" t="s">
        <v>60</v>
      </c>
      <c r="E728" s="107" t="s">
        <v>455</v>
      </c>
      <c r="F728" s="107" t="s">
        <v>58</v>
      </c>
      <c r="G728" s="108">
        <f>G729</f>
        <v>1486.6</v>
      </c>
      <c r="H728" s="108">
        <f t="shared" si="99"/>
        <v>1380.9</v>
      </c>
      <c r="I728" s="108">
        <f t="shared" si="99"/>
        <v>0</v>
      </c>
    </row>
    <row r="729" spans="1:9" s="31" customFormat="1" ht="28.5" customHeight="1" x14ac:dyDescent="0.25">
      <c r="A729" s="113" t="s">
        <v>339</v>
      </c>
      <c r="B729" s="107" t="s">
        <v>484</v>
      </c>
      <c r="C729" s="107" t="s">
        <v>253</v>
      </c>
      <c r="D729" s="107" t="s">
        <v>60</v>
      </c>
      <c r="E729" s="107" t="s">
        <v>455</v>
      </c>
      <c r="F729" s="107" t="s">
        <v>340</v>
      </c>
      <c r="G729" s="108">
        <f>G730</f>
        <v>1486.6</v>
      </c>
      <c r="H729" s="108">
        <f t="shared" si="99"/>
        <v>1380.9</v>
      </c>
      <c r="I729" s="108">
        <f t="shared" si="99"/>
        <v>0</v>
      </c>
    </row>
    <row r="730" spans="1:9" s="31" customFormat="1" ht="19.5" customHeight="1" x14ac:dyDescent="0.25">
      <c r="A730" s="113" t="s">
        <v>341</v>
      </c>
      <c r="B730" s="107" t="s">
        <v>484</v>
      </c>
      <c r="C730" s="107" t="s">
        <v>253</v>
      </c>
      <c r="D730" s="107" t="s">
        <v>60</v>
      </c>
      <c r="E730" s="107" t="s">
        <v>455</v>
      </c>
      <c r="F730" s="107" t="s">
        <v>342</v>
      </c>
      <c r="G730" s="108">
        <f>1509.1-23.7+1.2</f>
        <v>1486.6</v>
      </c>
      <c r="H730" s="108">
        <v>1380.9</v>
      </c>
      <c r="I730" s="108">
        <v>0</v>
      </c>
    </row>
    <row r="731" spans="1:9" s="31" customFormat="1" ht="31.5" hidden="1" customHeight="1" x14ac:dyDescent="0.25">
      <c r="A731" s="113" t="s">
        <v>334</v>
      </c>
      <c r="B731" s="107" t="s">
        <v>484</v>
      </c>
      <c r="C731" s="107" t="s">
        <v>253</v>
      </c>
      <c r="D731" s="107" t="s">
        <v>60</v>
      </c>
      <c r="E731" s="107" t="s">
        <v>335</v>
      </c>
      <c r="F731" s="107" t="s">
        <v>58</v>
      </c>
      <c r="G731" s="108">
        <f>G732</f>
        <v>0</v>
      </c>
      <c r="H731" s="166"/>
      <c r="I731" s="166"/>
    </row>
    <row r="732" spans="1:9" s="31" customFormat="1" ht="30.75" hidden="1" customHeight="1" x14ac:dyDescent="0.25">
      <c r="A732" s="113" t="s">
        <v>449</v>
      </c>
      <c r="B732" s="107" t="s">
        <v>484</v>
      </c>
      <c r="C732" s="107" t="s">
        <v>253</v>
      </c>
      <c r="D732" s="107" t="s">
        <v>60</v>
      </c>
      <c r="E732" s="107" t="s">
        <v>450</v>
      </c>
      <c r="F732" s="107" t="s">
        <v>58</v>
      </c>
      <c r="G732" s="108">
        <f>G733</f>
        <v>0</v>
      </c>
      <c r="H732" s="166"/>
      <c r="I732" s="166"/>
    </row>
    <row r="733" spans="1:9" s="31" customFormat="1" ht="15" hidden="1" x14ac:dyDescent="0.25">
      <c r="A733" s="113" t="s">
        <v>134</v>
      </c>
      <c r="B733" s="107" t="s">
        <v>484</v>
      </c>
      <c r="C733" s="107" t="s">
        <v>253</v>
      </c>
      <c r="D733" s="107" t="s">
        <v>60</v>
      </c>
      <c r="E733" s="107" t="s">
        <v>451</v>
      </c>
      <c r="F733" s="107" t="s">
        <v>58</v>
      </c>
      <c r="G733" s="108">
        <f>G735</f>
        <v>0</v>
      </c>
      <c r="H733" s="166"/>
      <c r="I733" s="166"/>
    </row>
    <row r="734" spans="1:9" s="31" customFormat="1" ht="24.75" hidden="1" customHeight="1" x14ac:dyDescent="0.25">
      <c r="A734" s="113" t="s">
        <v>339</v>
      </c>
      <c r="B734" s="107" t="s">
        <v>484</v>
      </c>
      <c r="C734" s="107" t="s">
        <v>253</v>
      </c>
      <c r="D734" s="107" t="s">
        <v>60</v>
      </c>
      <c r="E734" s="107" t="s">
        <v>493</v>
      </c>
      <c r="F734" s="107" t="s">
        <v>340</v>
      </c>
      <c r="G734" s="108">
        <f>G735</f>
        <v>0</v>
      </c>
      <c r="H734" s="166"/>
      <c r="I734" s="166"/>
    </row>
    <row r="735" spans="1:9" s="31" customFormat="1" ht="21.75" hidden="1" customHeight="1" x14ac:dyDescent="0.25">
      <c r="A735" s="113" t="s">
        <v>341</v>
      </c>
      <c r="B735" s="107" t="s">
        <v>484</v>
      </c>
      <c r="C735" s="107" t="s">
        <v>253</v>
      </c>
      <c r="D735" s="107" t="s">
        <v>60</v>
      </c>
      <c r="E735" s="107" t="s">
        <v>451</v>
      </c>
      <c r="F735" s="107" t="s">
        <v>342</v>
      </c>
      <c r="G735" s="108">
        <f>6-6</f>
        <v>0</v>
      </c>
      <c r="H735" s="166"/>
      <c r="I735" s="166"/>
    </row>
    <row r="736" spans="1:9" s="31" customFormat="1" ht="30.75" hidden="1" customHeight="1" x14ac:dyDescent="0.25">
      <c r="A736" s="122" t="s">
        <v>456</v>
      </c>
      <c r="B736" s="107" t="s">
        <v>484</v>
      </c>
      <c r="C736" s="107" t="s">
        <v>253</v>
      </c>
      <c r="D736" s="107" t="s">
        <v>60</v>
      </c>
      <c r="E736" s="107" t="s">
        <v>457</v>
      </c>
      <c r="F736" s="107" t="s">
        <v>58</v>
      </c>
      <c r="G736" s="108">
        <f>G737</f>
        <v>0</v>
      </c>
      <c r="H736" s="166"/>
      <c r="I736" s="166"/>
    </row>
    <row r="737" spans="1:9" s="31" customFormat="1" ht="26.25" hidden="1" x14ac:dyDescent="0.25">
      <c r="A737" s="113" t="s">
        <v>458</v>
      </c>
      <c r="B737" s="107" t="s">
        <v>484</v>
      </c>
      <c r="C737" s="107" t="s">
        <v>253</v>
      </c>
      <c r="D737" s="107" t="s">
        <v>60</v>
      </c>
      <c r="E737" s="107" t="s">
        <v>457</v>
      </c>
      <c r="F737" s="107" t="s">
        <v>78</v>
      </c>
      <c r="G737" s="108">
        <f>G738</f>
        <v>0</v>
      </c>
      <c r="H737" s="166"/>
      <c r="I737" s="166"/>
    </row>
    <row r="738" spans="1:9" s="31" customFormat="1" ht="26.25" hidden="1" x14ac:dyDescent="0.25">
      <c r="A738" s="113" t="s">
        <v>208</v>
      </c>
      <c r="B738" s="107" t="s">
        <v>484</v>
      </c>
      <c r="C738" s="107" t="s">
        <v>253</v>
      </c>
      <c r="D738" s="107" t="s">
        <v>60</v>
      </c>
      <c r="E738" s="107" t="s">
        <v>457</v>
      </c>
      <c r="F738" s="107" t="s">
        <v>80</v>
      </c>
      <c r="G738" s="108">
        <v>0</v>
      </c>
      <c r="H738" s="166"/>
      <c r="I738" s="166"/>
    </row>
    <row r="739" spans="1:9" s="33" customFormat="1" ht="12" hidden="1" customHeight="1" x14ac:dyDescent="0.25">
      <c r="A739" s="113" t="s">
        <v>494</v>
      </c>
      <c r="B739" s="107" t="s">
        <v>484</v>
      </c>
      <c r="C739" s="107" t="s">
        <v>56</v>
      </c>
      <c r="D739" s="107" t="s">
        <v>56</v>
      </c>
      <c r="E739" s="107" t="s">
        <v>57</v>
      </c>
      <c r="F739" s="107" t="s">
        <v>58</v>
      </c>
      <c r="G739" s="108">
        <f>G740</f>
        <v>6649</v>
      </c>
      <c r="H739" s="166"/>
      <c r="I739" s="166"/>
    </row>
    <row r="740" spans="1:9" s="31" customFormat="1" ht="15" hidden="1" x14ac:dyDescent="0.25">
      <c r="A740" s="113" t="s">
        <v>54</v>
      </c>
      <c r="B740" s="107" t="s">
        <v>484</v>
      </c>
      <c r="C740" s="107" t="s">
        <v>55</v>
      </c>
      <c r="D740" s="107" t="s">
        <v>56</v>
      </c>
      <c r="E740" s="107" t="s">
        <v>57</v>
      </c>
      <c r="F740" s="107" t="s">
        <v>58</v>
      </c>
      <c r="G740" s="108">
        <f>G741</f>
        <v>6649</v>
      </c>
      <c r="H740" s="166"/>
      <c r="I740" s="166"/>
    </row>
    <row r="741" spans="1:9" s="31" customFormat="1" ht="15" hidden="1" x14ac:dyDescent="0.25">
      <c r="A741" s="113" t="s">
        <v>128</v>
      </c>
      <c r="B741" s="107" t="s">
        <v>484</v>
      </c>
      <c r="C741" s="107" t="s">
        <v>55</v>
      </c>
      <c r="D741" s="107" t="s">
        <v>129</v>
      </c>
      <c r="E741" s="107" t="s">
        <v>57</v>
      </c>
      <c r="F741" s="107" t="s">
        <v>58</v>
      </c>
      <c r="G741" s="108">
        <f>G742+G751+G764</f>
        <v>6649</v>
      </c>
      <c r="H741" s="166"/>
      <c r="I741" s="166"/>
    </row>
    <row r="742" spans="1:9" s="31" customFormat="1" ht="26.25" hidden="1" x14ac:dyDescent="0.25">
      <c r="A742" s="113" t="s">
        <v>495</v>
      </c>
      <c r="B742" s="107" t="s">
        <v>484</v>
      </c>
      <c r="C742" s="107" t="s">
        <v>55</v>
      </c>
      <c r="D742" s="107" t="s">
        <v>129</v>
      </c>
      <c r="E742" s="107" t="s">
        <v>187</v>
      </c>
      <c r="F742" s="107" t="s">
        <v>58</v>
      </c>
      <c r="G742" s="108">
        <f>G743+G746</f>
        <v>5936.4</v>
      </c>
      <c r="H742" s="166"/>
      <c r="I742" s="166"/>
    </row>
    <row r="743" spans="1:9" s="31" customFormat="1" ht="43.5" hidden="1" customHeight="1" x14ac:dyDescent="0.25">
      <c r="A743" s="113" t="s">
        <v>188</v>
      </c>
      <c r="B743" s="107" t="s">
        <v>484</v>
      </c>
      <c r="C743" s="107" t="s">
        <v>55</v>
      </c>
      <c r="D743" s="107" t="s">
        <v>129</v>
      </c>
      <c r="E743" s="107" t="s">
        <v>189</v>
      </c>
      <c r="F743" s="107" t="s">
        <v>58</v>
      </c>
      <c r="G743" s="108">
        <f>G744</f>
        <v>548.4</v>
      </c>
      <c r="H743" s="166"/>
      <c r="I743" s="166"/>
    </row>
    <row r="744" spans="1:9" s="31" customFormat="1" ht="17.25" hidden="1" customHeight="1" x14ac:dyDescent="0.25">
      <c r="A744" s="113" t="s">
        <v>81</v>
      </c>
      <c r="B744" s="107" t="s">
        <v>484</v>
      </c>
      <c r="C744" s="107" t="s">
        <v>55</v>
      </c>
      <c r="D744" s="107" t="s">
        <v>129</v>
      </c>
      <c r="E744" s="107" t="s">
        <v>189</v>
      </c>
      <c r="F744" s="107" t="s">
        <v>82</v>
      </c>
      <c r="G744" s="108">
        <f>G745</f>
        <v>548.4</v>
      </c>
      <c r="H744" s="166"/>
      <c r="I744" s="166"/>
    </row>
    <row r="745" spans="1:9" s="31" customFormat="1" ht="15" hidden="1" x14ac:dyDescent="0.25">
      <c r="A745" s="113" t="s">
        <v>83</v>
      </c>
      <c r="B745" s="107" t="s">
        <v>484</v>
      </c>
      <c r="C745" s="107" t="s">
        <v>55</v>
      </c>
      <c r="D745" s="107" t="s">
        <v>129</v>
      </c>
      <c r="E745" s="107" t="s">
        <v>189</v>
      </c>
      <c r="F745" s="107" t="s">
        <v>84</v>
      </c>
      <c r="G745" s="108">
        <v>548.4</v>
      </c>
      <c r="H745" s="166"/>
      <c r="I745" s="166"/>
    </row>
    <row r="746" spans="1:9" s="31" customFormat="1" ht="26.25" hidden="1" customHeight="1" x14ac:dyDescent="0.25">
      <c r="A746" s="113" t="s">
        <v>190</v>
      </c>
      <c r="B746" s="107" t="s">
        <v>484</v>
      </c>
      <c r="C746" s="107" t="s">
        <v>55</v>
      </c>
      <c r="D746" s="107" t="s">
        <v>129</v>
      </c>
      <c r="E746" s="107" t="s">
        <v>191</v>
      </c>
      <c r="F746" s="107" t="s">
        <v>58</v>
      </c>
      <c r="G746" s="108">
        <f>G747+G749</f>
        <v>5388</v>
      </c>
      <c r="H746" s="166"/>
      <c r="I746" s="166"/>
    </row>
    <row r="747" spans="1:9" s="31" customFormat="1" ht="64.5" hidden="1" x14ac:dyDescent="0.25">
      <c r="A747" s="113" t="s">
        <v>67</v>
      </c>
      <c r="B747" s="107" t="s">
        <v>484</v>
      </c>
      <c r="C747" s="107" t="s">
        <v>55</v>
      </c>
      <c r="D747" s="107" t="s">
        <v>129</v>
      </c>
      <c r="E747" s="107" t="s">
        <v>191</v>
      </c>
      <c r="F747" s="107" t="s">
        <v>68</v>
      </c>
      <c r="G747" s="108">
        <f>G748</f>
        <v>2959.1</v>
      </c>
      <c r="H747" s="166"/>
      <c r="I747" s="166"/>
    </row>
    <row r="748" spans="1:9" s="31" customFormat="1" ht="15" hidden="1" x14ac:dyDescent="0.25">
      <c r="A748" s="113" t="s">
        <v>192</v>
      </c>
      <c r="B748" s="107" t="s">
        <v>484</v>
      </c>
      <c r="C748" s="107" t="s">
        <v>55</v>
      </c>
      <c r="D748" s="107" t="s">
        <v>129</v>
      </c>
      <c r="E748" s="107" t="s">
        <v>191</v>
      </c>
      <c r="F748" s="107" t="s">
        <v>193</v>
      </c>
      <c r="G748" s="108">
        <v>2959.1</v>
      </c>
      <c r="H748" s="166"/>
      <c r="I748" s="166"/>
    </row>
    <row r="749" spans="1:9" s="31" customFormat="1" ht="26.25" hidden="1" x14ac:dyDescent="0.25">
      <c r="A749" s="113" t="s">
        <v>77</v>
      </c>
      <c r="B749" s="107" t="s">
        <v>484</v>
      </c>
      <c r="C749" s="107" t="s">
        <v>55</v>
      </c>
      <c r="D749" s="107" t="s">
        <v>129</v>
      </c>
      <c r="E749" s="107" t="s">
        <v>191</v>
      </c>
      <c r="F749" s="107" t="s">
        <v>78</v>
      </c>
      <c r="G749" s="108">
        <f>G750</f>
        <v>2428.9</v>
      </c>
      <c r="H749" s="166"/>
      <c r="I749" s="166"/>
    </row>
    <row r="750" spans="1:9" s="31" customFormat="1" ht="26.25" hidden="1" x14ac:dyDescent="0.25">
      <c r="A750" s="113" t="s">
        <v>79</v>
      </c>
      <c r="B750" s="107" t="s">
        <v>484</v>
      </c>
      <c r="C750" s="107" t="s">
        <v>55</v>
      </c>
      <c r="D750" s="107" t="s">
        <v>129</v>
      </c>
      <c r="E750" s="107" t="s">
        <v>191</v>
      </c>
      <c r="F750" s="107" t="s">
        <v>80</v>
      </c>
      <c r="G750" s="108">
        <v>2428.9</v>
      </c>
      <c r="H750" s="166"/>
      <c r="I750" s="166"/>
    </row>
    <row r="751" spans="1:9" s="31" customFormat="1" ht="26.25" hidden="1" customHeight="1" x14ac:dyDescent="0.25">
      <c r="A751" s="122" t="s">
        <v>479</v>
      </c>
      <c r="B751" s="107" t="s">
        <v>484</v>
      </c>
      <c r="C751" s="107" t="s">
        <v>55</v>
      </c>
      <c r="D751" s="107" t="s">
        <v>129</v>
      </c>
      <c r="E751" s="107" t="s">
        <v>136</v>
      </c>
      <c r="F751" s="107" t="s">
        <v>58</v>
      </c>
      <c r="G751" s="108">
        <f>G752+G756+G760</f>
        <v>625</v>
      </c>
      <c r="H751" s="166"/>
      <c r="I751" s="166"/>
    </row>
    <row r="752" spans="1:9" s="31" customFormat="1" ht="69" hidden="1" customHeight="1" x14ac:dyDescent="0.25">
      <c r="A752" s="122" t="s">
        <v>143</v>
      </c>
      <c r="B752" s="107" t="s">
        <v>484</v>
      </c>
      <c r="C752" s="107" t="s">
        <v>55</v>
      </c>
      <c r="D752" s="107" t="s">
        <v>129</v>
      </c>
      <c r="E752" s="107" t="s">
        <v>144</v>
      </c>
      <c r="F752" s="107" t="s">
        <v>58</v>
      </c>
      <c r="G752" s="108">
        <f>G753</f>
        <v>7</v>
      </c>
      <c r="H752" s="166"/>
      <c r="I752" s="166"/>
    </row>
    <row r="753" spans="1:9" s="31" customFormat="1" ht="18.75" hidden="1" customHeight="1" x14ac:dyDescent="0.25">
      <c r="A753" s="122" t="s">
        <v>134</v>
      </c>
      <c r="B753" s="107" t="s">
        <v>484</v>
      </c>
      <c r="C753" s="107" t="s">
        <v>55</v>
      </c>
      <c r="D753" s="107" t="s">
        <v>129</v>
      </c>
      <c r="E753" s="107" t="s">
        <v>145</v>
      </c>
      <c r="F753" s="107" t="s">
        <v>58</v>
      </c>
      <c r="G753" s="108">
        <f>G754</f>
        <v>7</v>
      </c>
      <c r="H753" s="166"/>
      <c r="I753" s="166"/>
    </row>
    <row r="754" spans="1:9" s="31" customFormat="1" ht="26.25" hidden="1" customHeight="1" x14ac:dyDescent="0.25">
      <c r="A754" s="113" t="s">
        <v>77</v>
      </c>
      <c r="B754" s="107" t="s">
        <v>484</v>
      </c>
      <c r="C754" s="107" t="s">
        <v>55</v>
      </c>
      <c r="D754" s="107" t="s">
        <v>129</v>
      </c>
      <c r="E754" s="107" t="s">
        <v>145</v>
      </c>
      <c r="F754" s="107" t="s">
        <v>78</v>
      </c>
      <c r="G754" s="108">
        <f>G755</f>
        <v>7</v>
      </c>
      <c r="H754" s="166"/>
      <c r="I754" s="166"/>
    </row>
    <row r="755" spans="1:9" s="31" customFormat="1" ht="26.25" hidden="1" customHeight="1" x14ac:dyDescent="0.25">
      <c r="A755" s="113" t="s">
        <v>79</v>
      </c>
      <c r="B755" s="107" t="s">
        <v>484</v>
      </c>
      <c r="C755" s="107" t="s">
        <v>55</v>
      </c>
      <c r="D755" s="107" t="s">
        <v>129</v>
      </c>
      <c r="E755" s="107" t="s">
        <v>145</v>
      </c>
      <c r="F755" s="107" t="s">
        <v>80</v>
      </c>
      <c r="G755" s="108">
        <f>5+2</f>
        <v>7</v>
      </c>
      <c r="H755" s="166"/>
      <c r="I755" s="166"/>
    </row>
    <row r="756" spans="1:9" s="31" customFormat="1" ht="26.25" hidden="1" customHeight="1" x14ac:dyDescent="0.25">
      <c r="A756" s="113" t="s">
        <v>146</v>
      </c>
      <c r="B756" s="107" t="s">
        <v>484</v>
      </c>
      <c r="C756" s="107" t="s">
        <v>55</v>
      </c>
      <c r="D756" s="107" t="s">
        <v>129</v>
      </c>
      <c r="E756" s="107" t="s">
        <v>147</v>
      </c>
      <c r="F756" s="107" t="s">
        <v>58</v>
      </c>
      <c r="G756" s="108">
        <f>G757</f>
        <v>28</v>
      </c>
      <c r="H756" s="166"/>
      <c r="I756" s="166"/>
    </row>
    <row r="757" spans="1:9" s="31" customFormat="1" ht="20.25" hidden="1" customHeight="1" x14ac:dyDescent="0.25">
      <c r="A757" s="122" t="s">
        <v>134</v>
      </c>
      <c r="B757" s="107" t="s">
        <v>484</v>
      </c>
      <c r="C757" s="107" t="s">
        <v>55</v>
      </c>
      <c r="D757" s="107" t="s">
        <v>129</v>
      </c>
      <c r="E757" s="107" t="s">
        <v>148</v>
      </c>
      <c r="F757" s="107" t="s">
        <v>58</v>
      </c>
      <c r="G757" s="108">
        <f>G758</f>
        <v>28</v>
      </c>
      <c r="H757" s="166"/>
      <c r="I757" s="166"/>
    </row>
    <row r="758" spans="1:9" s="31" customFormat="1" ht="26.25" hidden="1" customHeight="1" x14ac:dyDescent="0.25">
      <c r="A758" s="113" t="s">
        <v>77</v>
      </c>
      <c r="B758" s="107" t="s">
        <v>484</v>
      </c>
      <c r="C758" s="107" t="s">
        <v>55</v>
      </c>
      <c r="D758" s="107" t="s">
        <v>129</v>
      </c>
      <c r="E758" s="107" t="s">
        <v>148</v>
      </c>
      <c r="F758" s="107" t="s">
        <v>78</v>
      </c>
      <c r="G758" s="108">
        <f>G759</f>
        <v>28</v>
      </c>
      <c r="H758" s="166"/>
      <c r="I758" s="166"/>
    </row>
    <row r="759" spans="1:9" s="31" customFormat="1" ht="26.25" hidden="1" x14ac:dyDescent="0.25">
      <c r="A759" s="113" t="s">
        <v>79</v>
      </c>
      <c r="B759" s="107" t="s">
        <v>484</v>
      </c>
      <c r="C759" s="107" t="s">
        <v>55</v>
      </c>
      <c r="D759" s="107" t="s">
        <v>129</v>
      </c>
      <c r="E759" s="107" t="s">
        <v>148</v>
      </c>
      <c r="F759" s="107" t="s">
        <v>80</v>
      </c>
      <c r="G759" s="108">
        <v>28</v>
      </c>
      <c r="H759" s="166"/>
      <c r="I759" s="166"/>
    </row>
    <row r="760" spans="1:9" s="31" customFormat="1" ht="42.75" hidden="1" customHeight="1" x14ac:dyDescent="0.25">
      <c r="A760" s="113" t="s">
        <v>149</v>
      </c>
      <c r="B760" s="107" t="s">
        <v>484</v>
      </c>
      <c r="C760" s="107" t="s">
        <v>55</v>
      </c>
      <c r="D760" s="107" t="s">
        <v>129</v>
      </c>
      <c r="E760" s="107" t="s">
        <v>150</v>
      </c>
      <c r="F760" s="107" t="s">
        <v>58</v>
      </c>
      <c r="G760" s="108">
        <f>G761</f>
        <v>590</v>
      </c>
      <c r="H760" s="166"/>
      <c r="I760" s="166"/>
    </row>
    <row r="761" spans="1:9" s="31" customFormat="1" ht="20.25" hidden="1" customHeight="1" x14ac:dyDescent="0.25">
      <c r="A761" s="122" t="s">
        <v>134</v>
      </c>
      <c r="B761" s="107" t="s">
        <v>484</v>
      </c>
      <c r="C761" s="107" t="s">
        <v>55</v>
      </c>
      <c r="D761" s="107" t="s">
        <v>129</v>
      </c>
      <c r="E761" s="107" t="s">
        <v>151</v>
      </c>
      <c r="F761" s="107" t="s">
        <v>58</v>
      </c>
      <c r="G761" s="108">
        <f>G762</f>
        <v>590</v>
      </c>
      <c r="H761" s="166"/>
      <c r="I761" s="166"/>
    </row>
    <row r="762" spans="1:9" s="31" customFormat="1" ht="25.5" hidden="1" customHeight="1" x14ac:dyDescent="0.25">
      <c r="A762" s="113" t="s">
        <v>77</v>
      </c>
      <c r="B762" s="107" t="s">
        <v>484</v>
      </c>
      <c r="C762" s="107" t="s">
        <v>55</v>
      </c>
      <c r="D762" s="107" t="s">
        <v>129</v>
      </c>
      <c r="E762" s="107" t="s">
        <v>151</v>
      </c>
      <c r="F762" s="107" t="s">
        <v>78</v>
      </c>
      <c r="G762" s="108">
        <f>G763</f>
        <v>590</v>
      </c>
      <c r="H762" s="166"/>
      <c r="I762" s="166"/>
    </row>
    <row r="763" spans="1:9" s="31" customFormat="1" ht="32.25" hidden="1" customHeight="1" x14ac:dyDescent="0.25">
      <c r="A763" s="113" t="s">
        <v>79</v>
      </c>
      <c r="B763" s="107" t="s">
        <v>484</v>
      </c>
      <c r="C763" s="107" t="s">
        <v>55</v>
      </c>
      <c r="D763" s="107" t="s">
        <v>129</v>
      </c>
      <c r="E763" s="107" t="s">
        <v>151</v>
      </c>
      <c r="F763" s="107" t="s">
        <v>80</v>
      </c>
      <c r="G763" s="108">
        <v>590</v>
      </c>
      <c r="H763" s="166"/>
      <c r="I763" s="166"/>
    </row>
    <row r="764" spans="1:9" s="31" customFormat="1" ht="45" hidden="1" customHeight="1" x14ac:dyDescent="0.25">
      <c r="A764" s="113" t="s">
        <v>157</v>
      </c>
      <c r="B764" s="107" t="s">
        <v>484</v>
      </c>
      <c r="C764" s="107" t="s">
        <v>55</v>
      </c>
      <c r="D764" s="107" t="s">
        <v>129</v>
      </c>
      <c r="E764" s="107" t="s">
        <v>158</v>
      </c>
      <c r="F764" s="107" t="s">
        <v>58</v>
      </c>
      <c r="G764" s="108">
        <f>G765</f>
        <v>87.6</v>
      </c>
      <c r="H764" s="166"/>
      <c r="I764" s="166"/>
    </row>
    <row r="765" spans="1:9" s="31" customFormat="1" ht="42" hidden="1" customHeight="1" x14ac:dyDescent="0.25">
      <c r="A765" s="113" t="s">
        <v>159</v>
      </c>
      <c r="B765" s="107" t="s">
        <v>484</v>
      </c>
      <c r="C765" s="107" t="s">
        <v>55</v>
      </c>
      <c r="D765" s="107" t="s">
        <v>129</v>
      </c>
      <c r="E765" s="107" t="s">
        <v>160</v>
      </c>
      <c r="F765" s="107" t="s">
        <v>58</v>
      </c>
      <c r="G765" s="108">
        <f>G766</f>
        <v>87.6</v>
      </c>
      <c r="H765" s="166"/>
      <c r="I765" s="166"/>
    </row>
    <row r="766" spans="1:9" s="31" customFormat="1" ht="43.5" hidden="1" customHeight="1" x14ac:dyDescent="0.25">
      <c r="A766" s="113" t="s">
        <v>161</v>
      </c>
      <c r="B766" s="107" t="s">
        <v>484</v>
      </c>
      <c r="C766" s="107" t="s">
        <v>55</v>
      </c>
      <c r="D766" s="107" t="s">
        <v>129</v>
      </c>
      <c r="E766" s="107" t="s">
        <v>162</v>
      </c>
      <c r="F766" s="107" t="s">
        <v>58</v>
      </c>
      <c r="G766" s="108">
        <f>G767</f>
        <v>87.6</v>
      </c>
      <c r="H766" s="166"/>
      <c r="I766" s="166"/>
    </row>
    <row r="767" spans="1:9" s="31" customFormat="1" ht="18.75" hidden="1" customHeight="1" x14ac:dyDescent="0.25">
      <c r="A767" s="113" t="s">
        <v>134</v>
      </c>
      <c r="B767" s="107" t="s">
        <v>484</v>
      </c>
      <c r="C767" s="107" t="s">
        <v>55</v>
      </c>
      <c r="D767" s="107" t="s">
        <v>129</v>
      </c>
      <c r="E767" s="107" t="s">
        <v>163</v>
      </c>
      <c r="F767" s="107" t="s">
        <v>58</v>
      </c>
      <c r="G767" s="108">
        <f>G768</f>
        <v>87.6</v>
      </c>
      <c r="H767" s="166"/>
      <c r="I767" s="166"/>
    </row>
    <row r="768" spans="1:9" s="31" customFormat="1" ht="32.25" hidden="1" customHeight="1" x14ac:dyDescent="0.25">
      <c r="A768" s="113" t="s">
        <v>77</v>
      </c>
      <c r="B768" s="107" t="s">
        <v>484</v>
      </c>
      <c r="C768" s="107" t="s">
        <v>55</v>
      </c>
      <c r="D768" s="107" t="s">
        <v>129</v>
      </c>
      <c r="E768" s="107" t="s">
        <v>163</v>
      </c>
      <c r="F768" s="107" t="s">
        <v>78</v>
      </c>
      <c r="G768" s="108">
        <f>G769</f>
        <v>87.6</v>
      </c>
      <c r="H768" s="166"/>
      <c r="I768" s="166"/>
    </row>
    <row r="769" spans="1:9" s="31" customFormat="1" ht="32.25" hidden="1" customHeight="1" x14ac:dyDescent="0.25">
      <c r="A769" s="113" t="s">
        <v>79</v>
      </c>
      <c r="B769" s="107" t="s">
        <v>484</v>
      </c>
      <c r="C769" s="107" t="s">
        <v>55</v>
      </c>
      <c r="D769" s="107" t="s">
        <v>129</v>
      </c>
      <c r="E769" s="107" t="s">
        <v>163</v>
      </c>
      <c r="F769" s="107" t="s">
        <v>80</v>
      </c>
      <c r="G769" s="108">
        <v>87.6</v>
      </c>
      <c r="H769" s="166"/>
      <c r="I769" s="166"/>
    </row>
    <row r="770" spans="1:9" s="31" customFormat="1" ht="44.25" hidden="1" customHeight="1" x14ac:dyDescent="0.25">
      <c r="A770" s="113" t="s">
        <v>647</v>
      </c>
      <c r="B770" s="107" t="s">
        <v>484</v>
      </c>
      <c r="C770" s="107" t="s">
        <v>253</v>
      </c>
      <c r="D770" s="107" t="s">
        <v>60</v>
      </c>
      <c r="E770" s="107" t="s">
        <v>674</v>
      </c>
      <c r="F770" s="107" t="s">
        <v>58</v>
      </c>
      <c r="G770" s="108">
        <f>G771</f>
        <v>0</v>
      </c>
      <c r="H770" s="108">
        <f t="shared" ref="H770:I771" si="101">H771</f>
        <v>0</v>
      </c>
      <c r="I770" s="108">
        <f t="shared" si="101"/>
        <v>0</v>
      </c>
    </row>
    <row r="771" spans="1:9" s="31" customFormat="1" ht="32.25" hidden="1" customHeight="1" x14ac:dyDescent="0.25">
      <c r="A771" s="113" t="s">
        <v>339</v>
      </c>
      <c r="B771" s="107" t="s">
        <v>484</v>
      </c>
      <c r="C771" s="107" t="s">
        <v>253</v>
      </c>
      <c r="D771" s="107" t="s">
        <v>60</v>
      </c>
      <c r="E771" s="107" t="s">
        <v>674</v>
      </c>
      <c r="F771" s="107" t="s">
        <v>340</v>
      </c>
      <c r="G771" s="108">
        <f>G772</f>
        <v>0</v>
      </c>
      <c r="H771" s="108">
        <f t="shared" si="101"/>
        <v>0</v>
      </c>
      <c r="I771" s="108">
        <f t="shared" si="101"/>
        <v>0</v>
      </c>
    </row>
    <row r="772" spans="1:9" s="31" customFormat="1" ht="32.25" hidden="1" customHeight="1" x14ac:dyDescent="0.25">
      <c r="A772" s="113" t="s">
        <v>341</v>
      </c>
      <c r="B772" s="107" t="s">
        <v>484</v>
      </c>
      <c r="C772" s="107" t="s">
        <v>253</v>
      </c>
      <c r="D772" s="107" t="s">
        <v>60</v>
      </c>
      <c r="E772" s="107" t="s">
        <v>674</v>
      </c>
      <c r="F772" s="107" t="s">
        <v>342</v>
      </c>
      <c r="G772" s="108">
        <f>1.2-1.2</f>
        <v>0</v>
      </c>
      <c r="H772" s="108">
        <v>0</v>
      </c>
      <c r="I772" s="108">
        <v>0</v>
      </c>
    </row>
    <row r="773" spans="1:9" s="31" customFormat="1" ht="32.25" hidden="1" customHeight="1" x14ac:dyDescent="0.25">
      <c r="A773" s="113" t="s">
        <v>644</v>
      </c>
      <c r="B773" s="107" t="s">
        <v>484</v>
      </c>
      <c r="C773" s="107" t="s">
        <v>253</v>
      </c>
      <c r="D773" s="107" t="s">
        <v>60</v>
      </c>
      <c r="E773" s="107" t="s">
        <v>675</v>
      </c>
      <c r="F773" s="107" t="s">
        <v>58</v>
      </c>
      <c r="G773" s="108">
        <f>G774</f>
        <v>0</v>
      </c>
      <c r="H773" s="108">
        <f t="shared" ref="H773:I774" si="102">H774</f>
        <v>0</v>
      </c>
      <c r="I773" s="108">
        <f t="shared" si="102"/>
        <v>0</v>
      </c>
    </row>
    <row r="774" spans="1:9" s="31" customFormat="1" ht="32.25" hidden="1" customHeight="1" x14ac:dyDescent="0.25">
      <c r="A774" s="113" t="s">
        <v>339</v>
      </c>
      <c r="B774" s="107" t="s">
        <v>484</v>
      </c>
      <c r="C774" s="107" t="s">
        <v>253</v>
      </c>
      <c r="D774" s="107" t="s">
        <v>60</v>
      </c>
      <c r="E774" s="107" t="s">
        <v>675</v>
      </c>
      <c r="F774" s="107" t="s">
        <v>340</v>
      </c>
      <c r="G774" s="108">
        <f>G775</f>
        <v>0</v>
      </c>
      <c r="H774" s="108">
        <f t="shared" si="102"/>
        <v>0</v>
      </c>
      <c r="I774" s="108">
        <f t="shared" si="102"/>
        <v>0</v>
      </c>
    </row>
    <row r="775" spans="1:9" s="31" customFormat="1" ht="32.25" hidden="1" customHeight="1" x14ac:dyDescent="0.25">
      <c r="A775" s="113" t="s">
        <v>341</v>
      </c>
      <c r="B775" s="107" t="s">
        <v>484</v>
      </c>
      <c r="C775" s="107" t="s">
        <v>253</v>
      </c>
      <c r="D775" s="107" t="s">
        <v>60</v>
      </c>
      <c r="E775" s="107" t="s">
        <v>675</v>
      </c>
      <c r="F775" s="107" t="s">
        <v>342</v>
      </c>
      <c r="G775" s="108">
        <f>23.7-23.7</f>
        <v>0</v>
      </c>
      <c r="H775" s="132">
        <v>0</v>
      </c>
      <c r="I775" s="132">
        <v>0</v>
      </c>
    </row>
    <row r="776" spans="1:9" s="31" customFormat="1" ht="32.25" hidden="1" customHeight="1" x14ac:dyDescent="0.25">
      <c r="A776" s="113" t="s">
        <v>676</v>
      </c>
      <c r="B776" s="107" t="s">
        <v>484</v>
      </c>
      <c r="C776" s="107" t="s">
        <v>253</v>
      </c>
      <c r="D776" s="107" t="s">
        <v>60</v>
      </c>
      <c r="E776" s="107" t="s">
        <v>677</v>
      </c>
      <c r="F776" s="107" t="s">
        <v>58</v>
      </c>
      <c r="G776" s="108">
        <f>G777</f>
        <v>0</v>
      </c>
      <c r="H776" s="132">
        <v>0</v>
      </c>
      <c r="I776" s="132">
        <v>0</v>
      </c>
    </row>
    <row r="777" spans="1:9" s="31" customFormat="1" ht="32.25" hidden="1" customHeight="1" x14ac:dyDescent="0.25">
      <c r="A777" s="113" t="s">
        <v>339</v>
      </c>
      <c r="B777" s="107" t="s">
        <v>484</v>
      </c>
      <c r="C777" s="107" t="s">
        <v>253</v>
      </c>
      <c r="D777" s="107" t="s">
        <v>60</v>
      </c>
      <c r="E777" s="107" t="s">
        <v>677</v>
      </c>
      <c r="F777" s="107" t="s">
        <v>340</v>
      </c>
      <c r="G777" s="108">
        <f>G778</f>
        <v>0</v>
      </c>
      <c r="H777" s="132">
        <v>0</v>
      </c>
      <c r="I777" s="132">
        <v>0</v>
      </c>
    </row>
    <row r="778" spans="1:9" s="31" customFormat="1" ht="25.5" hidden="1" customHeight="1" x14ac:dyDescent="0.25">
      <c r="A778" s="113" t="s">
        <v>341</v>
      </c>
      <c r="B778" s="107" t="s">
        <v>484</v>
      </c>
      <c r="C778" s="107" t="s">
        <v>253</v>
      </c>
      <c r="D778" s="107" t="s">
        <v>60</v>
      </c>
      <c r="E778" s="107" t="s">
        <v>677</v>
      </c>
      <c r="F778" s="107" t="s">
        <v>342</v>
      </c>
      <c r="G778" s="108"/>
      <c r="H778" s="132"/>
      <c r="I778" s="132"/>
    </row>
    <row r="779" spans="1:9" s="31" customFormat="1" ht="84" customHeight="1" x14ac:dyDescent="0.25">
      <c r="A779" s="113" t="s">
        <v>798</v>
      </c>
      <c r="B779" s="107" t="s">
        <v>484</v>
      </c>
      <c r="C779" s="107" t="s">
        <v>253</v>
      </c>
      <c r="D779" s="107" t="s">
        <v>60</v>
      </c>
      <c r="E779" s="107" t="s">
        <v>799</v>
      </c>
      <c r="F779" s="107" t="s">
        <v>58</v>
      </c>
      <c r="G779" s="108">
        <v>0</v>
      </c>
      <c r="H779" s="108">
        <v>0</v>
      </c>
      <c r="I779" s="108">
        <f>I780</f>
        <v>1260.7</v>
      </c>
    </row>
    <row r="780" spans="1:9" s="31" customFormat="1" ht="25.5" customHeight="1" x14ac:dyDescent="0.25">
      <c r="A780" s="113" t="s">
        <v>346</v>
      </c>
      <c r="B780" s="107" t="s">
        <v>484</v>
      </c>
      <c r="C780" s="107" t="s">
        <v>253</v>
      </c>
      <c r="D780" s="107" t="s">
        <v>60</v>
      </c>
      <c r="E780" s="107" t="s">
        <v>800</v>
      </c>
      <c r="F780" s="107" t="s">
        <v>58</v>
      </c>
      <c r="G780" s="108">
        <v>0</v>
      </c>
      <c r="H780" s="108">
        <v>0</v>
      </c>
      <c r="I780" s="108">
        <f>I781</f>
        <v>1260.7</v>
      </c>
    </row>
    <row r="781" spans="1:9" s="31" customFormat="1" ht="25.5" customHeight="1" x14ac:dyDescent="0.25">
      <c r="A781" s="113" t="s">
        <v>339</v>
      </c>
      <c r="B781" s="107" t="s">
        <v>484</v>
      </c>
      <c r="C781" s="107" t="s">
        <v>253</v>
      </c>
      <c r="D781" s="107" t="s">
        <v>60</v>
      </c>
      <c r="E781" s="107" t="s">
        <v>800</v>
      </c>
      <c r="F781" s="107" t="s">
        <v>340</v>
      </c>
      <c r="G781" s="108">
        <v>0</v>
      </c>
      <c r="H781" s="108">
        <v>0</v>
      </c>
      <c r="I781" s="108">
        <f>I782</f>
        <v>1260.7</v>
      </c>
    </row>
    <row r="782" spans="1:9" s="31" customFormat="1" ht="25.5" customHeight="1" x14ac:dyDescent="0.25">
      <c r="A782" s="113" t="s">
        <v>341</v>
      </c>
      <c r="B782" s="107" t="s">
        <v>484</v>
      </c>
      <c r="C782" s="107" t="s">
        <v>253</v>
      </c>
      <c r="D782" s="107" t="s">
        <v>60</v>
      </c>
      <c r="E782" s="107" t="s">
        <v>800</v>
      </c>
      <c r="F782" s="107" t="s">
        <v>342</v>
      </c>
      <c r="G782" s="108">
        <v>0</v>
      </c>
      <c r="H782" s="108">
        <v>0</v>
      </c>
      <c r="I782" s="108">
        <v>1260.7</v>
      </c>
    </row>
    <row r="783" spans="1:9" s="31" customFormat="1" ht="25.5" hidden="1" customHeight="1" x14ac:dyDescent="0.25">
      <c r="A783" s="113"/>
      <c r="B783" s="107"/>
      <c r="C783" s="107"/>
      <c r="D783" s="107"/>
      <c r="E783" s="107"/>
      <c r="F783" s="107"/>
      <c r="G783" s="108"/>
      <c r="H783" s="132"/>
      <c r="I783" s="132"/>
    </row>
    <row r="784" spans="1:9" s="31" customFormat="1" ht="25.5" hidden="1" customHeight="1" x14ac:dyDescent="0.25">
      <c r="A784" s="113"/>
      <c r="B784" s="107"/>
      <c r="C784" s="107"/>
      <c r="D784" s="107"/>
      <c r="E784" s="107"/>
      <c r="F784" s="107"/>
      <c r="G784" s="108"/>
      <c r="H784" s="132"/>
      <c r="I784" s="132"/>
    </row>
    <row r="785" spans="1:9" s="33" customFormat="1" ht="15" x14ac:dyDescent="0.25">
      <c r="A785" s="113" t="s">
        <v>496</v>
      </c>
      <c r="B785" s="107" t="s">
        <v>497</v>
      </c>
      <c r="C785" s="107" t="s">
        <v>56</v>
      </c>
      <c r="D785" s="107" t="s">
        <v>56</v>
      </c>
      <c r="E785" s="107" t="s">
        <v>57</v>
      </c>
      <c r="F785" s="107" t="s">
        <v>58</v>
      </c>
      <c r="G785" s="108">
        <f t="shared" ref="G785:I786" si="103">G786</f>
        <v>5643.0999999999995</v>
      </c>
      <c r="H785" s="108">
        <f t="shared" si="103"/>
        <v>5041.9899999999989</v>
      </c>
      <c r="I785" s="108">
        <f t="shared" si="103"/>
        <v>4933.0999999999985</v>
      </c>
    </row>
    <row r="786" spans="1:9" s="33" customFormat="1" ht="15" x14ac:dyDescent="0.25">
      <c r="A786" s="113" t="s">
        <v>399</v>
      </c>
      <c r="B786" s="107" t="s">
        <v>497</v>
      </c>
      <c r="C786" s="107" t="s">
        <v>400</v>
      </c>
      <c r="D786" s="107" t="s">
        <v>56</v>
      </c>
      <c r="E786" s="107" t="s">
        <v>57</v>
      </c>
      <c r="F786" s="107" t="s">
        <v>58</v>
      </c>
      <c r="G786" s="108">
        <f t="shared" si="103"/>
        <v>5643.0999999999995</v>
      </c>
      <c r="H786" s="108">
        <f t="shared" si="103"/>
        <v>5041.9899999999989</v>
      </c>
      <c r="I786" s="108">
        <f t="shared" si="103"/>
        <v>4933.0999999999985</v>
      </c>
    </row>
    <row r="787" spans="1:9" s="33" customFormat="1" ht="15" x14ac:dyDescent="0.25">
      <c r="A787" s="113" t="s">
        <v>401</v>
      </c>
      <c r="B787" s="107" t="s">
        <v>497</v>
      </c>
      <c r="C787" s="107" t="s">
        <v>400</v>
      </c>
      <c r="D787" s="107" t="s">
        <v>55</v>
      </c>
      <c r="E787" s="107" t="s">
        <v>57</v>
      </c>
      <c r="F787" s="107" t="s">
        <v>58</v>
      </c>
      <c r="G787" s="108">
        <f>G788+G822+G832+G837</f>
        <v>5643.0999999999995</v>
      </c>
      <c r="H787" s="108">
        <f>H788+H822+H832+H837+H828</f>
        <v>5041.9899999999989</v>
      </c>
      <c r="I787" s="108">
        <f>I788+I822+I832+I837</f>
        <v>4933.0999999999985</v>
      </c>
    </row>
    <row r="788" spans="1:9" s="33" customFormat="1" ht="32.25" customHeight="1" x14ac:dyDescent="0.25">
      <c r="A788" s="113" t="s">
        <v>794</v>
      </c>
      <c r="B788" s="107" t="s">
        <v>497</v>
      </c>
      <c r="C788" s="107" t="s">
        <v>400</v>
      </c>
      <c r="D788" s="107" t="s">
        <v>55</v>
      </c>
      <c r="E788" s="107" t="s">
        <v>410</v>
      </c>
      <c r="F788" s="107" t="s">
        <v>58</v>
      </c>
      <c r="G788" s="108">
        <f>G789+G812</f>
        <v>5553.5999999999995</v>
      </c>
      <c r="H788" s="108">
        <f>H789+H812</f>
        <v>4958.8899999999994</v>
      </c>
      <c r="I788" s="108">
        <f>I789+I812</f>
        <v>4927.1999999999989</v>
      </c>
    </row>
    <row r="789" spans="1:9" s="33" customFormat="1" ht="30.75" customHeight="1" x14ac:dyDescent="0.25">
      <c r="A789" s="113" t="s">
        <v>411</v>
      </c>
      <c r="B789" s="107" t="s">
        <v>497</v>
      </c>
      <c r="C789" s="107" t="s">
        <v>400</v>
      </c>
      <c r="D789" s="107" t="s">
        <v>55</v>
      </c>
      <c r="E789" s="107" t="s">
        <v>412</v>
      </c>
      <c r="F789" s="107" t="s">
        <v>58</v>
      </c>
      <c r="G789" s="108">
        <f>G790+G801+G798+G793+G804+G807</f>
        <v>4942.5999999999995</v>
      </c>
      <c r="H789" s="108">
        <f>H790+H793+H798+H801</f>
        <v>4660.49</v>
      </c>
      <c r="I789" s="108">
        <f>I790+I801+I798+I793</f>
        <v>4628.7999999999993</v>
      </c>
    </row>
    <row r="790" spans="1:9" s="33" customFormat="1" ht="31.5" customHeight="1" x14ac:dyDescent="0.25">
      <c r="A790" s="113" t="s">
        <v>190</v>
      </c>
      <c r="B790" s="107" t="s">
        <v>497</v>
      </c>
      <c r="C790" s="107" t="s">
        <v>400</v>
      </c>
      <c r="D790" s="107" t="s">
        <v>55</v>
      </c>
      <c r="E790" s="107" t="s">
        <v>413</v>
      </c>
      <c r="F790" s="107" t="s">
        <v>58</v>
      </c>
      <c r="G790" s="108">
        <f>G791+G796</f>
        <v>3986.8999999999996</v>
      </c>
      <c r="H790" s="108">
        <f>H791+H796</f>
        <v>3477.99</v>
      </c>
      <c r="I790" s="108">
        <f>I791+I796</f>
        <v>3591.6</v>
      </c>
    </row>
    <row r="791" spans="1:9" s="33" customFormat="1" ht="74.25" customHeight="1" x14ac:dyDescent="0.25">
      <c r="A791" s="113" t="s">
        <v>67</v>
      </c>
      <c r="B791" s="107" t="s">
        <v>497</v>
      </c>
      <c r="C791" s="107" t="s">
        <v>400</v>
      </c>
      <c r="D791" s="107" t="s">
        <v>55</v>
      </c>
      <c r="E791" s="107" t="s">
        <v>413</v>
      </c>
      <c r="F791" s="107" t="s">
        <v>68</v>
      </c>
      <c r="G791" s="108">
        <f>G792</f>
        <v>3322.1</v>
      </c>
      <c r="H791" s="108">
        <f>H792</f>
        <v>3477.99</v>
      </c>
      <c r="I791" s="108">
        <f>I792</f>
        <v>3591.6</v>
      </c>
    </row>
    <row r="792" spans="1:9" s="33" customFormat="1" ht="22.5" customHeight="1" x14ac:dyDescent="0.25">
      <c r="A792" s="113" t="s">
        <v>192</v>
      </c>
      <c r="B792" s="107" t="s">
        <v>497</v>
      </c>
      <c r="C792" s="107" t="s">
        <v>400</v>
      </c>
      <c r="D792" s="107" t="s">
        <v>55</v>
      </c>
      <c r="E792" s="107" t="s">
        <v>413</v>
      </c>
      <c r="F792" s="107" t="s">
        <v>193</v>
      </c>
      <c r="G792" s="108">
        <f>3185.9+104.6+31.6</f>
        <v>3322.1</v>
      </c>
      <c r="H792" s="108">
        <v>3477.99</v>
      </c>
      <c r="I792" s="108">
        <v>3591.6</v>
      </c>
    </row>
    <row r="793" spans="1:9" s="33" customFormat="1" ht="60.75" customHeight="1" x14ac:dyDescent="0.25">
      <c r="A793" s="113" t="s">
        <v>685</v>
      </c>
      <c r="B793" s="107" t="s">
        <v>497</v>
      </c>
      <c r="C793" s="107" t="s">
        <v>400</v>
      </c>
      <c r="D793" s="107" t="s">
        <v>55</v>
      </c>
      <c r="E793" s="107" t="s">
        <v>730</v>
      </c>
      <c r="F793" s="107" t="s">
        <v>58</v>
      </c>
      <c r="G793" s="108">
        <f>G794</f>
        <v>25.499999999999993</v>
      </c>
      <c r="H793" s="108">
        <f t="shared" ref="H793:I794" si="104">H794</f>
        <v>184.3</v>
      </c>
      <c r="I793" s="108">
        <f t="shared" si="104"/>
        <v>198</v>
      </c>
    </row>
    <row r="794" spans="1:9" s="33" customFormat="1" ht="69.75" customHeight="1" x14ac:dyDescent="0.25">
      <c r="A794" s="113" t="s">
        <v>67</v>
      </c>
      <c r="B794" s="107" t="s">
        <v>497</v>
      </c>
      <c r="C794" s="107" t="s">
        <v>400</v>
      </c>
      <c r="D794" s="107" t="s">
        <v>55</v>
      </c>
      <c r="E794" s="107" t="s">
        <v>730</v>
      </c>
      <c r="F794" s="107" t="s">
        <v>68</v>
      </c>
      <c r="G794" s="108">
        <f>G795</f>
        <v>25.499999999999993</v>
      </c>
      <c r="H794" s="108">
        <f t="shared" si="104"/>
        <v>184.3</v>
      </c>
      <c r="I794" s="108">
        <f t="shared" si="104"/>
        <v>198</v>
      </c>
    </row>
    <row r="795" spans="1:9" s="33" customFormat="1" ht="22.5" customHeight="1" x14ac:dyDescent="0.25">
      <c r="A795" s="113" t="s">
        <v>192</v>
      </c>
      <c r="B795" s="107" t="s">
        <v>497</v>
      </c>
      <c r="C795" s="107" t="s">
        <v>400</v>
      </c>
      <c r="D795" s="107" t="s">
        <v>55</v>
      </c>
      <c r="E795" s="107" t="s">
        <v>730</v>
      </c>
      <c r="F795" s="107" t="s">
        <v>193</v>
      </c>
      <c r="G795" s="108">
        <f>161.7-104.6-31.6</f>
        <v>25.499999999999993</v>
      </c>
      <c r="H795" s="108">
        <v>184.3</v>
      </c>
      <c r="I795" s="108">
        <v>198</v>
      </c>
    </row>
    <row r="796" spans="1:9" s="33" customFormat="1" ht="30" customHeight="1" x14ac:dyDescent="0.25">
      <c r="A796" s="113" t="s">
        <v>77</v>
      </c>
      <c r="B796" s="107" t="s">
        <v>497</v>
      </c>
      <c r="C796" s="107" t="s">
        <v>400</v>
      </c>
      <c r="D796" s="107" t="s">
        <v>55</v>
      </c>
      <c r="E796" s="107" t="s">
        <v>413</v>
      </c>
      <c r="F796" s="107" t="s">
        <v>78</v>
      </c>
      <c r="G796" s="108">
        <f>G797</f>
        <v>664.8</v>
      </c>
      <c r="H796" s="108">
        <f>H797</f>
        <v>0</v>
      </c>
      <c r="I796" s="108">
        <f>I797</f>
        <v>0</v>
      </c>
    </row>
    <row r="797" spans="1:9" s="33" customFormat="1" ht="26.25" x14ac:dyDescent="0.25">
      <c r="A797" s="113" t="s">
        <v>208</v>
      </c>
      <c r="B797" s="107" t="s">
        <v>497</v>
      </c>
      <c r="C797" s="107" t="s">
        <v>400</v>
      </c>
      <c r="D797" s="107" t="s">
        <v>55</v>
      </c>
      <c r="E797" s="107" t="s">
        <v>413</v>
      </c>
      <c r="F797" s="107" t="s">
        <v>80</v>
      </c>
      <c r="G797" s="108">
        <v>664.8</v>
      </c>
      <c r="H797" s="108">
        <v>0</v>
      </c>
      <c r="I797" s="108">
        <v>0</v>
      </c>
    </row>
    <row r="798" spans="1:9" s="33" customFormat="1" ht="39" x14ac:dyDescent="0.25">
      <c r="A798" s="113" t="s">
        <v>726</v>
      </c>
      <c r="B798" s="107" t="s">
        <v>497</v>
      </c>
      <c r="C798" s="107" t="s">
        <v>400</v>
      </c>
      <c r="D798" s="107" t="s">
        <v>55</v>
      </c>
      <c r="E798" s="107" t="s">
        <v>729</v>
      </c>
      <c r="F798" s="107" t="s">
        <v>58</v>
      </c>
      <c r="G798" s="108">
        <f t="shared" ref="G798:I799" si="105">G799</f>
        <v>485</v>
      </c>
      <c r="H798" s="108">
        <f t="shared" si="105"/>
        <v>553</v>
      </c>
      <c r="I798" s="108">
        <f t="shared" si="105"/>
        <v>594</v>
      </c>
    </row>
    <row r="799" spans="1:9" s="33" customFormat="1" ht="69" customHeight="1" x14ac:dyDescent="0.25">
      <c r="A799" s="113" t="s">
        <v>67</v>
      </c>
      <c r="B799" s="107" t="s">
        <v>497</v>
      </c>
      <c r="C799" s="107" t="s">
        <v>400</v>
      </c>
      <c r="D799" s="107" t="s">
        <v>55</v>
      </c>
      <c r="E799" s="107" t="s">
        <v>729</v>
      </c>
      <c r="F799" s="107" t="s">
        <v>68</v>
      </c>
      <c r="G799" s="108">
        <f t="shared" si="105"/>
        <v>485</v>
      </c>
      <c r="H799" s="108">
        <f t="shared" si="105"/>
        <v>553</v>
      </c>
      <c r="I799" s="108">
        <f t="shared" si="105"/>
        <v>594</v>
      </c>
    </row>
    <row r="800" spans="1:9" s="33" customFormat="1" ht="15" x14ac:dyDescent="0.25">
      <c r="A800" s="113" t="s">
        <v>192</v>
      </c>
      <c r="B800" s="107" t="s">
        <v>497</v>
      </c>
      <c r="C800" s="107" t="s">
        <v>400</v>
      </c>
      <c r="D800" s="107" t="s">
        <v>55</v>
      </c>
      <c r="E800" s="107" t="s">
        <v>729</v>
      </c>
      <c r="F800" s="107" t="s">
        <v>193</v>
      </c>
      <c r="G800" s="108">
        <v>485</v>
      </c>
      <c r="H800" s="108">
        <v>553</v>
      </c>
      <c r="I800" s="108">
        <v>594</v>
      </c>
    </row>
    <row r="801" spans="1:9" s="33" customFormat="1" ht="55.5" customHeight="1" x14ac:dyDescent="0.25">
      <c r="A801" s="113" t="s">
        <v>188</v>
      </c>
      <c r="B801" s="107" t="s">
        <v>497</v>
      </c>
      <c r="C801" s="107" t="s">
        <v>400</v>
      </c>
      <c r="D801" s="107" t="s">
        <v>55</v>
      </c>
      <c r="E801" s="107" t="s">
        <v>414</v>
      </c>
      <c r="F801" s="107" t="s">
        <v>58</v>
      </c>
      <c r="G801" s="108">
        <f t="shared" ref="G801:I802" si="106">G802</f>
        <v>445.2</v>
      </c>
      <c r="H801" s="108">
        <f t="shared" si="106"/>
        <v>445.2</v>
      </c>
      <c r="I801" s="108">
        <f t="shared" si="106"/>
        <v>245.2</v>
      </c>
    </row>
    <row r="802" spans="1:9" s="33" customFormat="1" ht="15" x14ac:dyDescent="0.25">
      <c r="A802" s="113" t="s">
        <v>81</v>
      </c>
      <c r="B802" s="107" t="s">
        <v>497</v>
      </c>
      <c r="C802" s="107" t="s">
        <v>400</v>
      </c>
      <c r="D802" s="107" t="s">
        <v>55</v>
      </c>
      <c r="E802" s="107" t="s">
        <v>414</v>
      </c>
      <c r="F802" s="107" t="s">
        <v>82</v>
      </c>
      <c r="G802" s="108">
        <f t="shared" si="106"/>
        <v>445.2</v>
      </c>
      <c r="H802" s="108">
        <f t="shared" si="106"/>
        <v>445.2</v>
      </c>
      <c r="I802" s="108">
        <f t="shared" si="106"/>
        <v>245.2</v>
      </c>
    </row>
    <row r="803" spans="1:9" s="33" customFormat="1" ht="15" x14ac:dyDescent="0.25">
      <c r="A803" s="113" t="s">
        <v>83</v>
      </c>
      <c r="B803" s="107" t="s">
        <v>497</v>
      </c>
      <c r="C803" s="107" t="s">
        <v>400</v>
      </c>
      <c r="D803" s="107" t="s">
        <v>55</v>
      </c>
      <c r="E803" s="107" t="s">
        <v>414</v>
      </c>
      <c r="F803" s="107" t="s">
        <v>84</v>
      </c>
      <c r="G803" s="108">
        <v>445.2</v>
      </c>
      <c r="H803" s="108">
        <v>445.2</v>
      </c>
      <c r="I803" s="108">
        <v>245.2</v>
      </c>
    </row>
    <row r="804" spans="1:9" s="33" customFormat="1" ht="26.25" hidden="1" x14ac:dyDescent="0.25">
      <c r="A804" s="113" t="s">
        <v>678</v>
      </c>
      <c r="B804" s="107" t="s">
        <v>497</v>
      </c>
      <c r="C804" s="107" t="s">
        <v>400</v>
      </c>
      <c r="D804" s="107" t="s">
        <v>55</v>
      </c>
      <c r="E804" s="107" t="s">
        <v>679</v>
      </c>
      <c r="F804" s="107" t="s">
        <v>58</v>
      </c>
      <c r="G804" s="108">
        <f>G805</f>
        <v>0</v>
      </c>
      <c r="H804" s="108">
        <v>0</v>
      </c>
      <c r="I804" s="108">
        <v>0</v>
      </c>
    </row>
    <row r="805" spans="1:9" s="33" customFormat="1" ht="26.25" hidden="1" x14ac:dyDescent="0.25">
      <c r="A805" s="113" t="s">
        <v>77</v>
      </c>
      <c r="B805" s="107" t="s">
        <v>497</v>
      </c>
      <c r="C805" s="107" t="s">
        <v>400</v>
      </c>
      <c r="D805" s="107" t="s">
        <v>55</v>
      </c>
      <c r="E805" s="107" t="s">
        <v>679</v>
      </c>
      <c r="F805" s="107" t="s">
        <v>78</v>
      </c>
      <c r="G805" s="108">
        <f>G806</f>
        <v>0</v>
      </c>
      <c r="H805" s="108">
        <v>0</v>
      </c>
      <c r="I805" s="108">
        <v>0</v>
      </c>
    </row>
    <row r="806" spans="1:9" s="33" customFormat="1" ht="26.25" hidden="1" x14ac:dyDescent="0.25">
      <c r="A806" s="113" t="s">
        <v>208</v>
      </c>
      <c r="B806" s="107" t="s">
        <v>497</v>
      </c>
      <c r="C806" s="107" t="s">
        <v>400</v>
      </c>
      <c r="D806" s="107" t="s">
        <v>55</v>
      </c>
      <c r="E806" s="107" t="s">
        <v>679</v>
      </c>
      <c r="F806" s="107" t="s">
        <v>80</v>
      </c>
      <c r="G806" s="108"/>
      <c r="H806" s="108"/>
      <c r="I806" s="108"/>
    </row>
    <row r="807" spans="1:9" s="33" customFormat="1" ht="39" hidden="1" x14ac:dyDescent="0.25">
      <c r="A807" s="113" t="s">
        <v>642</v>
      </c>
      <c r="B807" s="107" t="s">
        <v>497</v>
      </c>
      <c r="C807" s="107" t="s">
        <v>400</v>
      </c>
      <c r="D807" s="107" t="s">
        <v>55</v>
      </c>
      <c r="E807" s="107" t="s">
        <v>680</v>
      </c>
      <c r="F807" s="107" t="s">
        <v>58</v>
      </c>
      <c r="G807" s="108">
        <f>G808+G810</f>
        <v>0</v>
      </c>
      <c r="H807" s="108">
        <v>0</v>
      </c>
      <c r="I807" s="108">
        <v>0</v>
      </c>
    </row>
    <row r="808" spans="1:9" s="33" customFormat="1" ht="26.25" hidden="1" x14ac:dyDescent="0.25">
      <c r="A808" s="113" t="s">
        <v>77</v>
      </c>
      <c r="B808" s="107" t="s">
        <v>497</v>
      </c>
      <c r="C808" s="107" t="s">
        <v>400</v>
      </c>
      <c r="D808" s="107" t="s">
        <v>55</v>
      </c>
      <c r="E808" s="107" t="s">
        <v>680</v>
      </c>
      <c r="F808" s="107" t="s">
        <v>78</v>
      </c>
      <c r="G808" s="108">
        <f>G809</f>
        <v>0</v>
      </c>
      <c r="H808" s="108">
        <v>0</v>
      </c>
      <c r="I808" s="108">
        <v>0</v>
      </c>
    </row>
    <row r="809" spans="1:9" s="33" customFormat="1" ht="26.25" hidden="1" x14ac:dyDescent="0.25">
      <c r="A809" s="113" t="s">
        <v>208</v>
      </c>
      <c r="B809" s="107" t="s">
        <v>497</v>
      </c>
      <c r="C809" s="107" t="s">
        <v>400</v>
      </c>
      <c r="D809" s="107" t="s">
        <v>55</v>
      </c>
      <c r="E809" s="107" t="s">
        <v>680</v>
      </c>
      <c r="F809" s="107" t="s">
        <v>80</v>
      </c>
      <c r="G809" s="108"/>
      <c r="H809" s="108"/>
      <c r="I809" s="108"/>
    </row>
    <row r="810" spans="1:9" s="33" customFormat="1" ht="15" hidden="1" x14ac:dyDescent="0.25">
      <c r="A810" s="113" t="s">
        <v>81</v>
      </c>
      <c r="B810" s="107" t="s">
        <v>497</v>
      </c>
      <c r="C810" s="107" t="s">
        <v>400</v>
      </c>
      <c r="D810" s="107" t="s">
        <v>55</v>
      </c>
      <c r="E810" s="107" t="s">
        <v>680</v>
      </c>
      <c r="F810" s="107" t="s">
        <v>82</v>
      </c>
      <c r="G810" s="108">
        <f>G811</f>
        <v>0</v>
      </c>
      <c r="H810" s="108">
        <v>0</v>
      </c>
      <c r="I810" s="108">
        <v>0</v>
      </c>
    </row>
    <row r="811" spans="1:9" s="33" customFormat="1" ht="15" hidden="1" x14ac:dyDescent="0.25">
      <c r="A811" s="113" t="s">
        <v>83</v>
      </c>
      <c r="B811" s="107" t="s">
        <v>497</v>
      </c>
      <c r="C811" s="107" t="s">
        <v>400</v>
      </c>
      <c r="D811" s="107" t="s">
        <v>55</v>
      </c>
      <c r="E811" s="107" t="s">
        <v>680</v>
      </c>
      <c r="F811" s="107" t="s">
        <v>84</v>
      </c>
      <c r="G811" s="108"/>
      <c r="H811" s="108"/>
      <c r="I811" s="108"/>
    </row>
    <row r="812" spans="1:9" s="33" customFormat="1" ht="39" customHeight="1" x14ac:dyDescent="0.25">
      <c r="A812" s="113" t="s">
        <v>415</v>
      </c>
      <c r="B812" s="107" t="s">
        <v>497</v>
      </c>
      <c r="C812" s="107" t="s">
        <v>400</v>
      </c>
      <c r="D812" s="107" t="s">
        <v>55</v>
      </c>
      <c r="E812" s="107" t="s">
        <v>416</v>
      </c>
      <c r="F812" s="107" t="s">
        <v>58</v>
      </c>
      <c r="G812" s="108">
        <f>G813</f>
        <v>611</v>
      </c>
      <c r="H812" s="108">
        <f t="shared" ref="H812:I814" si="107">H813</f>
        <v>298.39999999999998</v>
      </c>
      <c r="I812" s="108">
        <f t="shared" si="107"/>
        <v>298.39999999999998</v>
      </c>
    </row>
    <row r="813" spans="1:9" s="33" customFormat="1" ht="26.25" x14ac:dyDescent="0.25">
      <c r="A813" s="113" t="s">
        <v>190</v>
      </c>
      <c r="B813" s="107" t="s">
        <v>497</v>
      </c>
      <c r="C813" s="107" t="s">
        <v>400</v>
      </c>
      <c r="D813" s="107" t="s">
        <v>55</v>
      </c>
      <c r="E813" s="107" t="s">
        <v>417</v>
      </c>
      <c r="F813" s="107" t="s">
        <v>58</v>
      </c>
      <c r="G813" s="108">
        <f>G814</f>
        <v>611</v>
      </c>
      <c r="H813" s="108">
        <f t="shared" si="107"/>
        <v>298.39999999999998</v>
      </c>
      <c r="I813" s="108">
        <f t="shared" si="107"/>
        <v>298.39999999999998</v>
      </c>
    </row>
    <row r="814" spans="1:9" s="31" customFormat="1" ht="26.25" x14ac:dyDescent="0.25">
      <c r="A814" s="113" t="s">
        <v>77</v>
      </c>
      <c r="B814" s="107" t="s">
        <v>497</v>
      </c>
      <c r="C814" s="107" t="s">
        <v>400</v>
      </c>
      <c r="D814" s="107" t="s">
        <v>55</v>
      </c>
      <c r="E814" s="107" t="s">
        <v>417</v>
      </c>
      <c r="F814" s="107" t="s">
        <v>78</v>
      </c>
      <c r="G814" s="108">
        <f>G815</f>
        <v>611</v>
      </c>
      <c r="H814" s="108">
        <f t="shared" si="107"/>
        <v>298.39999999999998</v>
      </c>
      <c r="I814" s="108">
        <f t="shared" si="107"/>
        <v>298.39999999999998</v>
      </c>
    </row>
    <row r="815" spans="1:9" s="31" customFormat="1" ht="26.25" x14ac:dyDescent="0.25">
      <c r="A815" s="113" t="s">
        <v>208</v>
      </c>
      <c r="B815" s="107" t="s">
        <v>497</v>
      </c>
      <c r="C815" s="107" t="s">
        <v>400</v>
      </c>
      <c r="D815" s="107" t="s">
        <v>55</v>
      </c>
      <c r="E815" s="107" t="s">
        <v>417</v>
      </c>
      <c r="F815" s="107" t="s">
        <v>80</v>
      </c>
      <c r="G815" s="108">
        <v>611</v>
      </c>
      <c r="H815" s="108">
        <f>398.4-100</f>
        <v>298.39999999999998</v>
      </c>
      <c r="I815" s="108">
        <v>298.39999999999998</v>
      </c>
    </row>
    <row r="816" spans="1:9" s="31" customFormat="1" ht="15" hidden="1" x14ac:dyDescent="0.25">
      <c r="A816" s="113"/>
      <c r="B816" s="107"/>
      <c r="C816" s="107"/>
      <c r="D816" s="107"/>
      <c r="E816" s="107"/>
      <c r="F816" s="107"/>
      <c r="G816" s="108"/>
      <c r="H816" s="108"/>
      <c r="I816" s="108"/>
    </row>
    <row r="817" spans="1:9" s="31" customFormat="1" ht="15" hidden="1" x14ac:dyDescent="0.25">
      <c r="A817" s="113"/>
      <c r="B817" s="107"/>
      <c r="C817" s="107"/>
      <c r="D817" s="107"/>
      <c r="E817" s="107"/>
      <c r="F817" s="107"/>
      <c r="G817" s="108"/>
      <c r="H817" s="108"/>
      <c r="I817" s="108"/>
    </row>
    <row r="818" spans="1:9" s="31" customFormat="1" ht="15" hidden="1" x14ac:dyDescent="0.25">
      <c r="A818" s="113"/>
      <c r="B818" s="107"/>
      <c r="C818" s="107"/>
      <c r="D818" s="107"/>
      <c r="E818" s="107"/>
      <c r="F818" s="107"/>
      <c r="G818" s="108"/>
      <c r="H818" s="108"/>
      <c r="I818" s="108"/>
    </row>
    <row r="819" spans="1:9" s="31" customFormat="1" ht="15" hidden="1" x14ac:dyDescent="0.25">
      <c r="A819" s="113"/>
      <c r="B819" s="107"/>
      <c r="C819" s="107"/>
      <c r="D819" s="107"/>
      <c r="E819" s="107"/>
      <c r="F819" s="107"/>
      <c r="G819" s="108"/>
      <c r="H819" s="108"/>
      <c r="I819" s="108"/>
    </row>
    <row r="820" spans="1:9" s="31" customFormat="1" ht="15" hidden="1" x14ac:dyDescent="0.25">
      <c r="A820" s="113"/>
      <c r="B820" s="107"/>
      <c r="C820" s="107"/>
      <c r="D820" s="107"/>
      <c r="E820" s="107"/>
      <c r="F820" s="107"/>
      <c r="G820" s="108"/>
      <c r="H820" s="108"/>
      <c r="I820" s="108"/>
    </row>
    <row r="821" spans="1:9" s="31" customFormat="1" ht="15" hidden="1" x14ac:dyDescent="0.25">
      <c r="A821" s="113"/>
      <c r="B821" s="107"/>
      <c r="C821" s="107"/>
      <c r="D821" s="107"/>
      <c r="E821" s="107"/>
      <c r="F821" s="107"/>
      <c r="G821" s="108"/>
      <c r="H821" s="108"/>
      <c r="I821" s="108"/>
    </row>
    <row r="822" spans="1:9" s="31" customFormat="1" ht="57" customHeight="1" x14ac:dyDescent="0.25">
      <c r="A822" s="113" t="s">
        <v>157</v>
      </c>
      <c r="B822" s="107" t="s">
        <v>497</v>
      </c>
      <c r="C822" s="107" t="s">
        <v>400</v>
      </c>
      <c r="D822" s="107" t="s">
        <v>55</v>
      </c>
      <c r="E822" s="107" t="s">
        <v>158</v>
      </c>
      <c r="F822" s="107" t="s">
        <v>58</v>
      </c>
      <c r="G822" s="108">
        <f>G823</f>
        <v>83.6</v>
      </c>
      <c r="H822" s="108">
        <f t="shared" ref="H822:I826" si="108">H823</f>
        <v>0</v>
      </c>
      <c r="I822" s="108">
        <f t="shared" si="108"/>
        <v>0</v>
      </c>
    </row>
    <row r="823" spans="1:9" s="31" customFormat="1" ht="43.5" customHeight="1" x14ac:dyDescent="0.25">
      <c r="A823" s="113" t="s">
        <v>159</v>
      </c>
      <c r="B823" s="107" t="s">
        <v>497</v>
      </c>
      <c r="C823" s="107" t="s">
        <v>400</v>
      </c>
      <c r="D823" s="107" t="s">
        <v>55</v>
      </c>
      <c r="E823" s="107" t="s">
        <v>160</v>
      </c>
      <c r="F823" s="107" t="s">
        <v>58</v>
      </c>
      <c r="G823" s="108">
        <f>G824</f>
        <v>83.6</v>
      </c>
      <c r="H823" s="108">
        <f t="shared" si="108"/>
        <v>0</v>
      </c>
      <c r="I823" s="108">
        <f t="shared" si="108"/>
        <v>0</v>
      </c>
    </row>
    <row r="824" spans="1:9" s="31" customFormat="1" ht="42.75" customHeight="1" x14ac:dyDescent="0.25">
      <c r="A824" s="113" t="s">
        <v>161</v>
      </c>
      <c r="B824" s="107" t="s">
        <v>497</v>
      </c>
      <c r="C824" s="107" t="s">
        <v>400</v>
      </c>
      <c r="D824" s="107" t="s">
        <v>55</v>
      </c>
      <c r="E824" s="107" t="s">
        <v>162</v>
      </c>
      <c r="F824" s="107" t="s">
        <v>58</v>
      </c>
      <c r="G824" s="108">
        <f>G825</f>
        <v>83.6</v>
      </c>
      <c r="H824" s="108">
        <f t="shared" si="108"/>
        <v>0</v>
      </c>
      <c r="I824" s="108">
        <f t="shared" si="108"/>
        <v>0</v>
      </c>
    </row>
    <row r="825" spans="1:9" s="31" customFormat="1" ht="21.75" customHeight="1" x14ac:dyDescent="0.25">
      <c r="A825" s="113" t="s">
        <v>134</v>
      </c>
      <c r="B825" s="107" t="s">
        <v>497</v>
      </c>
      <c r="C825" s="107" t="s">
        <v>400</v>
      </c>
      <c r="D825" s="107" t="s">
        <v>55</v>
      </c>
      <c r="E825" s="107" t="s">
        <v>163</v>
      </c>
      <c r="F825" s="107" t="s">
        <v>58</v>
      </c>
      <c r="G825" s="108">
        <f>G826</f>
        <v>83.6</v>
      </c>
      <c r="H825" s="108">
        <f t="shared" si="108"/>
        <v>0</v>
      </c>
      <c r="I825" s="108">
        <f t="shared" si="108"/>
        <v>0</v>
      </c>
    </row>
    <row r="826" spans="1:9" s="31" customFormat="1" ht="30.75" customHeight="1" x14ac:dyDescent="0.25">
      <c r="A826" s="113" t="s">
        <v>77</v>
      </c>
      <c r="B826" s="107" t="s">
        <v>497</v>
      </c>
      <c r="C826" s="107" t="s">
        <v>400</v>
      </c>
      <c r="D826" s="107" t="s">
        <v>55</v>
      </c>
      <c r="E826" s="107" t="s">
        <v>163</v>
      </c>
      <c r="F826" s="107" t="s">
        <v>78</v>
      </c>
      <c r="G826" s="108">
        <f>G827</f>
        <v>83.6</v>
      </c>
      <c r="H826" s="108">
        <f t="shared" si="108"/>
        <v>0</v>
      </c>
      <c r="I826" s="108">
        <f t="shared" si="108"/>
        <v>0</v>
      </c>
    </row>
    <row r="827" spans="1:9" s="31" customFormat="1" ht="32.25" customHeight="1" x14ac:dyDescent="0.25">
      <c r="A827" s="113" t="s">
        <v>79</v>
      </c>
      <c r="B827" s="107" t="s">
        <v>497</v>
      </c>
      <c r="C827" s="107" t="s">
        <v>400</v>
      </c>
      <c r="D827" s="107" t="s">
        <v>55</v>
      </c>
      <c r="E827" s="107" t="s">
        <v>163</v>
      </c>
      <c r="F827" s="107" t="s">
        <v>80</v>
      </c>
      <c r="G827" s="108">
        <v>83.6</v>
      </c>
      <c r="H827" s="108">
        <v>0</v>
      </c>
      <c r="I827" s="108">
        <v>0</v>
      </c>
    </row>
    <row r="828" spans="1:9" s="31" customFormat="1" ht="62.25" customHeight="1" x14ac:dyDescent="0.25">
      <c r="A828" s="113" t="s">
        <v>749</v>
      </c>
      <c r="B828" s="107" t="s">
        <v>497</v>
      </c>
      <c r="C828" s="107" t="s">
        <v>400</v>
      </c>
      <c r="D828" s="107" t="s">
        <v>55</v>
      </c>
      <c r="E828" s="107" t="s">
        <v>746</v>
      </c>
      <c r="F828" s="107" t="s">
        <v>58</v>
      </c>
      <c r="G828" s="108">
        <v>0</v>
      </c>
      <c r="H828" s="108">
        <f>H829</f>
        <v>77.2</v>
      </c>
      <c r="I828" s="108">
        <v>0</v>
      </c>
    </row>
    <row r="829" spans="1:9" s="31" customFormat="1" ht="32.25" customHeight="1" x14ac:dyDescent="0.25">
      <c r="A829" s="113" t="s">
        <v>134</v>
      </c>
      <c r="B829" s="107" t="s">
        <v>497</v>
      </c>
      <c r="C829" s="107" t="s">
        <v>400</v>
      </c>
      <c r="D829" s="107" t="s">
        <v>55</v>
      </c>
      <c r="E829" s="107" t="s">
        <v>747</v>
      </c>
      <c r="F829" s="107" t="s">
        <v>58</v>
      </c>
      <c r="G829" s="108">
        <v>0</v>
      </c>
      <c r="H829" s="108">
        <f>H830</f>
        <v>77.2</v>
      </c>
      <c r="I829" s="108">
        <v>0</v>
      </c>
    </row>
    <row r="830" spans="1:9" s="31" customFormat="1" ht="32.25" customHeight="1" x14ac:dyDescent="0.25">
      <c r="A830" s="113" t="s">
        <v>77</v>
      </c>
      <c r="B830" s="107" t="s">
        <v>497</v>
      </c>
      <c r="C830" s="107" t="s">
        <v>400</v>
      </c>
      <c r="D830" s="107" t="s">
        <v>55</v>
      </c>
      <c r="E830" s="107" t="s">
        <v>747</v>
      </c>
      <c r="F830" s="107" t="s">
        <v>78</v>
      </c>
      <c r="G830" s="108">
        <v>0</v>
      </c>
      <c r="H830" s="108">
        <f>H831</f>
        <v>77.2</v>
      </c>
      <c r="I830" s="108">
        <v>0</v>
      </c>
    </row>
    <row r="831" spans="1:9" s="31" customFormat="1" ht="32.25" customHeight="1" x14ac:dyDescent="0.25">
      <c r="A831" s="113" t="s">
        <v>79</v>
      </c>
      <c r="B831" s="107" t="s">
        <v>497</v>
      </c>
      <c r="C831" s="107" t="s">
        <v>400</v>
      </c>
      <c r="D831" s="107" t="s">
        <v>55</v>
      </c>
      <c r="E831" s="107" t="s">
        <v>747</v>
      </c>
      <c r="F831" s="107" t="s">
        <v>80</v>
      </c>
      <c r="G831" s="108">
        <v>0</v>
      </c>
      <c r="H831" s="108">
        <v>77.2</v>
      </c>
      <c r="I831" s="108">
        <v>0</v>
      </c>
    </row>
    <row r="832" spans="1:9" s="47" customFormat="1" ht="30" customHeight="1" x14ac:dyDescent="0.25">
      <c r="A832" s="113" t="s">
        <v>793</v>
      </c>
      <c r="B832" s="107" t="s">
        <v>497</v>
      </c>
      <c r="C832" s="107" t="s">
        <v>400</v>
      </c>
      <c r="D832" s="107" t="s">
        <v>55</v>
      </c>
      <c r="E832" s="107" t="s">
        <v>131</v>
      </c>
      <c r="F832" s="107" t="s">
        <v>58</v>
      </c>
      <c r="G832" s="108">
        <f>G833</f>
        <v>5.9</v>
      </c>
      <c r="H832" s="108">
        <f t="shared" ref="H832:I835" si="109">H833</f>
        <v>5.9</v>
      </c>
      <c r="I832" s="108">
        <f t="shared" si="109"/>
        <v>5.9</v>
      </c>
    </row>
    <row r="833" spans="1:250" s="47" customFormat="1" ht="50.25" customHeight="1" x14ac:dyDescent="0.25">
      <c r="A833" s="113" t="s">
        <v>402</v>
      </c>
      <c r="B833" s="107" t="s">
        <v>497</v>
      </c>
      <c r="C833" s="107" t="s">
        <v>400</v>
      </c>
      <c r="D833" s="107" t="s">
        <v>55</v>
      </c>
      <c r="E833" s="107" t="s">
        <v>403</v>
      </c>
      <c r="F833" s="107" t="s">
        <v>58</v>
      </c>
      <c r="G833" s="108">
        <f>G834</f>
        <v>5.9</v>
      </c>
      <c r="H833" s="108">
        <f t="shared" si="109"/>
        <v>5.9</v>
      </c>
      <c r="I833" s="108">
        <f t="shared" si="109"/>
        <v>5.9</v>
      </c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  <c r="EB833" s="48"/>
      <c r="EC833" s="48"/>
      <c r="ED833" s="48"/>
      <c r="EE833" s="48"/>
      <c r="EF833" s="48"/>
      <c r="EG833" s="48"/>
      <c r="EH833" s="48"/>
      <c r="EI833" s="48"/>
      <c r="EJ833" s="48"/>
      <c r="EK833" s="48"/>
      <c r="EL833" s="48"/>
      <c r="EM833" s="48"/>
      <c r="EN833" s="48"/>
      <c r="EO833" s="48"/>
      <c r="EP833" s="48"/>
      <c r="EQ833" s="48"/>
      <c r="ER833" s="48"/>
      <c r="ES833" s="48"/>
      <c r="ET833" s="48"/>
      <c r="EU833" s="48"/>
      <c r="EV833" s="48"/>
      <c r="EW833" s="48"/>
      <c r="EX833" s="48"/>
      <c r="EY833" s="48"/>
      <c r="EZ833" s="48"/>
      <c r="FA833" s="48"/>
      <c r="FB833" s="48"/>
      <c r="FC833" s="48"/>
      <c r="FD833" s="48"/>
      <c r="FE833" s="48"/>
      <c r="FF833" s="48"/>
      <c r="FG833" s="48"/>
      <c r="FH833" s="48"/>
      <c r="FI833" s="48"/>
      <c r="FJ833" s="48"/>
      <c r="FK833" s="48"/>
      <c r="FL833" s="48"/>
      <c r="FM833" s="48"/>
      <c r="FN833" s="48"/>
      <c r="FO833" s="48"/>
      <c r="FP833" s="48"/>
      <c r="FQ833" s="48"/>
      <c r="FR833" s="48"/>
      <c r="FS833" s="48"/>
      <c r="FT833" s="48"/>
      <c r="FU833" s="48"/>
      <c r="FV833" s="48"/>
      <c r="FW833" s="48"/>
      <c r="FX833" s="48"/>
      <c r="FY833" s="48"/>
      <c r="FZ833" s="48"/>
      <c r="GA833" s="48"/>
      <c r="GB833" s="48"/>
      <c r="GC833" s="48"/>
      <c r="GD833" s="48"/>
      <c r="GE833" s="48"/>
      <c r="GF833" s="48"/>
      <c r="GG833" s="48"/>
      <c r="GH833" s="48"/>
      <c r="GI833" s="48"/>
      <c r="GJ833" s="48"/>
      <c r="GK833" s="48"/>
      <c r="GL833" s="48"/>
      <c r="GM833" s="48"/>
      <c r="GN833" s="48"/>
      <c r="GO833" s="48"/>
      <c r="GP833" s="48"/>
      <c r="GQ833" s="48"/>
      <c r="GR833" s="48"/>
      <c r="GS833" s="48"/>
      <c r="GT833" s="48"/>
      <c r="GU833" s="48"/>
      <c r="GV833" s="48"/>
      <c r="GW833" s="48"/>
      <c r="GX833" s="48"/>
      <c r="GY833" s="48"/>
      <c r="GZ833" s="48"/>
      <c r="HA833" s="48"/>
      <c r="HB833" s="48"/>
      <c r="HC833" s="48"/>
      <c r="HD833" s="48"/>
      <c r="HE833" s="48"/>
      <c r="HF833" s="48"/>
      <c r="HG833" s="48"/>
      <c r="HH833" s="48"/>
      <c r="HI833" s="48"/>
      <c r="HJ833" s="48"/>
      <c r="HK833" s="48"/>
      <c r="HL833" s="48"/>
      <c r="HM833" s="48"/>
      <c r="HN833" s="48"/>
      <c r="HO833" s="48"/>
      <c r="HP833" s="48"/>
      <c r="HQ833" s="48"/>
      <c r="HR833" s="48"/>
      <c r="HS833" s="48"/>
      <c r="HT833" s="48"/>
      <c r="HU833" s="48"/>
      <c r="HV833" s="48"/>
      <c r="HW833" s="48"/>
      <c r="HX833" s="48"/>
      <c r="HY833" s="48"/>
      <c r="HZ833" s="48"/>
      <c r="IA833" s="48"/>
      <c r="IB833" s="48"/>
      <c r="IC833" s="48"/>
      <c r="ID833" s="48"/>
      <c r="IE833" s="48"/>
      <c r="IF833" s="48"/>
      <c r="IG833" s="48"/>
      <c r="IH833" s="48"/>
      <c r="II833" s="48"/>
      <c r="IJ833" s="48"/>
      <c r="IK833" s="48"/>
      <c r="IL833" s="48"/>
      <c r="IM833" s="48"/>
      <c r="IN833" s="48"/>
      <c r="IO833" s="48"/>
      <c r="IP833" s="48"/>
    </row>
    <row r="834" spans="1:250" s="47" customFormat="1" ht="28.5" customHeight="1" x14ac:dyDescent="0.25">
      <c r="A834" s="113" t="s">
        <v>134</v>
      </c>
      <c r="B834" s="107" t="s">
        <v>497</v>
      </c>
      <c r="C834" s="107" t="s">
        <v>400</v>
      </c>
      <c r="D834" s="107" t="s">
        <v>55</v>
      </c>
      <c r="E834" s="107" t="s">
        <v>404</v>
      </c>
      <c r="F834" s="107" t="s">
        <v>58</v>
      </c>
      <c r="G834" s="108">
        <f>G835</f>
        <v>5.9</v>
      </c>
      <c r="H834" s="108">
        <f t="shared" si="109"/>
        <v>5.9</v>
      </c>
      <c r="I834" s="108">
        <f t="shared" si="109"/>
        <v>5.9</v>
      </c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  <c r="EB834" s="48"/>
      <c r="EC834" s="48"/>
      <c r="ED834" s="48"/>
      <c r="EE834" s="48"/>
      <c r="EF834" s="48"/>
      <c r="EG834" s="48"/>
      <c r="EH834" s="48"/>
      <c r="EI834" s="48"/>
      <c r="EJ834" s="48"/>
      <c r="EK834" s="48"/>
      <c r="EL834" s="48"/>
      <c r="EM834" s="48"/>
      <c r="EN834" s="48"/>
      <c r="EO834" s="48"/>
      <c r="EP834" s="48"/>
      <c r="EQ834" s="48"/>
      <c r="ER834" s="48"/>
      <c r="ES834" s="48"/>
      <c r="ET834" s="48"/>
      <c r="EU834" s="48"/>
      <c r="EV834" s="48"/>
      <c r="EW834" s="48"/>
      <c r="EX834" s="48"/>
      <c r="EY834" s="48"/>
      <c r="EZ834" s="48"/>
      <c r="FA834" s="48"/>
      <c r="FB834" s="48"/>
      <c r="FC834" s="48"/>
      <c r="FD834" s="48"/>
      <c r="FE834" s="48"/>
      <c r="FF834" s="48"/>
      <c r="FG834" s="48"/>
      <c r="FH834" s="48"/>
      <c r="FI834" s="48"/>
      <c r="FJ834" s="48"/>
      <c r="FK834" s="48"/>
      <c r="FL834" s="48"/>
      <c r="FM834" s="48"/>
      <c r="FN834" s="48"/>
      <c r="FO834" s="48"/>
      <c r="FP834" s="48"/>
      <c r="FQ834" s="48"/>
      <c r="FR834" s="48"/>
      <c r="FS834" s="48"/>
      <c r="FT834" s="48"/>
      <c r="FU834" s="48"/>
      <c r="FV834" s="48"/>
      <c r="FW834" s="48"/>
      <c r="FX834" s="48"/>
      <c r="FY834" s="48"/>
      <c r="FZ834" s="48"/>
      <c r="GA834" s="48"/>
      <c r="GB834" s="48"/>
      <c r="GC834" s="48"/>
      <c r="GD834" s="48"/>
      <c r="GE834" s="48"/>
      <c r="GF834" s="48"/>
      <c r="GG834" s="48"/>
      <c r="GH834" s="48"/>
      <c r="GI834" s="48"/>
      <c r="GJ834" s="48"/>
      <c r="GK834" s="48"/>
      <c r="GL834" s="48"/>
      <c r="GM834" s="48"/>
      <c r="GN834" s="48"/>
      <c r="GO834" s="48"/>
      <c r="GP834" s="48"/>
      <c r="GQ834" s="48"/>
      <c r="GR834" s="48"/>
      <c r="GS834" s="48"/>
      <c r="GT834" s="48"/>
      <c r="GU834" s="48"/>
      <c r="GV834" s="48"/>
      <c r="GW834" s="48"/>
      <c r="GX834" s="48"/>
      <c r="GY834" s="48"/>
      <c r="GZ834" s="48"/>
      <c r="HA834" s="48"/>
      <c r="HB834" s="48"/>
      <c r="HC834" s="48"/>
      <c r="HD834" s="48"/>
      <c r="HE834" s="48"/>
      <c r="HF834" s="48"/>
      <c r="HG834" s="48"/>
      <c r="HH834" s="48"/>
      <c r="HI834" s="48"/>
      <c r="HJ834" s="48"/>
      <c r="HK834" s="48"/>
      <c r="HL834" s="48"/>
      <c r="HM834" s="48"/>
      <c r="HN834" s="48"/>
      <c r="HO834" s="48"/>
      <c r="HP834" s="48"/>
      <c r="HQ834" s="48"/>
      <c r="HR834" s="48"/>
      <c r="HS834" s="48"/>
      <c r="HT834" s="48"/>
      <c r="HU834" s="48"/>
      <c r="HV834" s="48"/>
      <c r="HW834" s="48"/>
      <c r="HX834" s="48"/>
      <c r="HY834" s="48"/>
      <c r="HZ834" s="48"/>
      <c r="IA834" s="48"/>
      <c r="IB834" s="48"/>
      <c r="IC834" s="48"/>
      <c r="ID834" s="48"/>
      <c r="IE834" s="48"/>
      <c r="IF834" s="48"/>
      <c r="IG834" s="48"/>
      <c r="IH834" s="48"/>
      <c r="II834" s="48"/>
      <c r="IJ834" s="48"/>
      <c r="IK834" s="48"/>
      <c r="IL834" s="48"/>
      <c r="IM834" s="48"/>
      <c r="IN834" s="48"/>
      <c r="IO834" s="48"/>
      <c r="IP834" s="48"/>
    </row>
    <row r="835" spans="1:250" s="47" customFormat="1" ht="37.5" customHeight="1" x14ac:dyDescent="0.25">
      <c r="A835" s="113" t="s">
        <v>77</v>
      </c>
      <c r="B835" s="107" t="s">
        <v>497</v>
      </c>
      <c r="C835" s="107" t="s">
        <v>400</v>
      </c>
      <c r="D835" s="107" t="s">
        <v>55</v>
      </c>
      <c r="E835" s="107" t="s">
        <v>404</v>
      </c>
      <c r="F835" s="107" t="s">
        <v>78</v>
      </c>
      <c r="G835" s="108">
        <f>G836</f>
        <v>5.9</v>
      </c>
      <c r="H835" s="108">
        <f t="shared" si="109"/>
        <v>5.9</v>
      </c>
      <c r="I835" s="108">
        <f t="shared" si="109"/>
        <v>5.9</v>
      </c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  <c r="EB835" s="48"/>
      <c r="EC835" s="48"/>
      <c r="ED835" s="48"/>
      <c r="EE835" s="48"/>
      <c r="EF835" s="48"/>
      <c r="EG835" s="48"/>
      <c r="EH835" s="48"/>
      <c r="EI835" s="48"/>
      <c r="EJ835" s="48"/>
      <c r="EK835" s="48"/>
      <c r="EL835" s="48"/>
      <c r="EM835" s="48"/>
      <c r="EN835" s="48"/>
      <c r="EO835" s="48"/>
      <c r="EP835" s="48"/>
      <c r="EQ835" s="48"/>
      <c r="ER835" s="48"/>
      <c r="ES835" s="48"/>
      <c r="ET835" s="48"/>
      <c r="EU835" s="48"/>
      <c r="EV835" s="48"/>
      <c r="EW835" s="48"/>
      <c r="EX835" s="48"/>
      <c r="EY835" s="48"/>
      <c r="EZ835" s="48"/>
      <c r="FA835" s="48"/>
      <c r="FB835" s="48"/>
      <c r="FC835" s="48"/>
      <c r="FD835" s="48"/>
      <c r="FE835" s="48"/>
      <c r="FF835" s="48"/>
      <c r="FG835" s="48"/>
      <c r="FH835" s="48"/>
      <c r="FI835" s="48"/>
      <c r="FJ835" s="48"/>
      <c r="FK835" s="48"/>
      <c r="FL835" s="48"/>
      <c r="FM835" s="48"/>
      <c r="FN835" s="48"/>
      <c r="FO835" s="48"/>
      <c r="FP835" s="48"/>
      <c r="FQ835" s="48"/>
      <c r="FR835" s="48"/>
      <c r="FS835" s="48"/>
      <c r="FT835" s="48"/>
      <c r="FU835" s="48"/>
      <c r="FV835" s="48"/>
      <c r="FW835" s="48"/>
      <c r="FX835" s="48"/>
      <c r="FY835" s="48"/>
      <c r="FZ835" s="48"/>
      <c r="GA835" s="48"/>
      <c r="GB835" s="48"/>
      <c r="GC835" s="48"/>
      <c r="GD835" s="48"/>
      <c r="GE835" s="48"/>
      <c r="GF835" s="48"/>
      <c r="GG835" s="48"/>
      <c r="GH835" s="48"/>
      <c r="GI835" s="48"/>
      <c r="GJ835" s="48"/>
      <c r="GK835" s="48"/>
      <c r="GL835" s="48"/>
      <c r="GM835" s="48"/>
      <c r="GN835" s="48"/>
      <c r="GO835" s="48"/>
      <c r="GP835" s="48"/>
      <c r="GQ835" s="48"/>
      <c r="GR835" s="48"/>
      <c r="GS835" s="48"/>
      <c r="GT835" s="48"/>
      <c r="GU835" s="48"/>
      <c r="GV835" s="48"/>
      <c r="GW835" s="48"/>
      <c r="GX835" s="48"/>
      <c r="GY835" s="48"/>
      <c r="GZ835" s="48"/>
      <c r="HA835" s="48"/>
      <c r="HB835" s="48"/>
      <c r="HC835" s="48"/>
      <c r="HD835" s="48"/>
      <c r="HE835" s="48"/>
      <c r="HF835" s="48"/>
      <c r="HG835" s="48"/>
      <c r="HH835" s="48"/>
      <c r="HI835" s="48"/>
      <c r="HJ835" s="48"/>
      <c r="HK835" s="48"/>
      <c r="HL835" s="48"/>
      <c r="HM835" s="48"/>
      <c r="HN835" s="48"/>
      <c r="HO835" s="48"/>
      <c r="HP835" s="48"/>
      <c r="HQ835" s="48"/>
      <c r="HR835" s="48"/>
      <c r="HS835" s="48"/>
      <c r="HT835" s="48"/>
      <c r="HU835" s="48"/>
      <c r="HV835" s="48"/>
      <c r="HW835" s="48"/>
      <c r="HX835" s="48"/>
      <c r="HY835" s="48"/>
      <c r="HZ835" s="48"/>
      <c r="IA835" s="48"/>
      <c r="IB835" s="48"/>
      <c r="IC835" s="48"/>
      <c r="ID835" s="48"/>
      <c r="IE835" s="48"/>
      <c r="IF835" s="48"/>
      <c r="IG835" s="48"/>
      <c r="IH835" s="48"/>
      <c r="II835" s="48"/>
      <c r="IJ835" s="48"/>
      <c r="IK835" s="48"/>
      <c r="IL835" s="48"/>
      <c r="IM835" s="48"/>
      <c r="IN835" s="48"/>
      <c r="IO835" s="48"/>
      <c r="IP835" s="48"/>
    </row>
    <row r="836" spans="1:250" s="47" customFormat="1" ht="24" customHeight="1" x14ac:dyDescent="0.25">
      <c r="A836" s="113" t="s">
        <v>79</v>
      </c>
      <c r="B836" s="107" t="s">
        <v>497</v>
      </c>
      <c r="C836" s="107" t="s">
        <v>400</v>
      </c>
      <c r="D836" s="107" t="s">
        <v>55</v>
      </c>
      <c r="E836" s="107" t="s">
        <v>404</v>
      </c>
      <c r="F836" s="107" t="s">
        <v>80</v>
      </c>
      <c r="G836" s="108">
        <v>5.9</v>
      </c>
      <c r="H836" s="108">
        <v>5.9</v>
      </c>
      <c r="I836" s="108">
        <v>5.9</v>
      </c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  <c r="EB836" s="48"/>
      <c r="EC836" s="48"/>
      <c r="ED836" s="48"/>
      <c r="EE836" s="48"/>
      <c r="EF836" s="48"/>
      <c r="EG836" s="48"/>
      <c r="EH836" s="48"/>
      <c r="EI836" s="48"/>
      <c r="EJ836" s="48"/>
      <c r="EK836" s="48"/>
      <c r="EL836" s="48"/>
      <c r="EM836" s="48"/>
      <c r="EN836" s="48"/>
      <c r="EO836" s="48"/>
      <c r="EP836" s="48"/>
      <c r="EQ836" s="48"/>
      <c r="ER836" s="48"/>
      <c r="ES836" s="48"/>
      <c r="ET836" s="48"/>
      <c r="EU836" s="48"/>
      <c r="EV836" s="48"/>
      <c r="EW836" s="48"/>
      <c r="EX836" s="48"/>
      <c r="EY836" s="48"/>
      <c r="EZ836" s="48"/>
      <c r="FA836" s="48"/>
      <c r="FB836" s="48"/>
      <c r="FC836" s="48"/>
      <c r="FD836" s="48"/>
      <c r="FE836" s="48"/>
      <c r="FF836" s="48"/>
      <c r="FG836" s="48"/>
      <c r="FH836" s="48"/>
      <c r="FI836" s="48"/>
      <c r="FJ836" s="48"/>
      <c r="FK836" s="48"/>
      <c r="FL836" s="48"/>
      <c r="FM836" s="48"/>
      <c r="FN836" s="48"/>
      <c r="FO836" s="48"/>
      <c r="FP836" s="48"/>
      <c r="FQ836" s="48"/>
      <c r="FR836" s="48"/>
      <c r="FS836" s="48"/>
      <c r="FT836" s="48"/>
      <c r="FU836" s="48"/>
      <c r="FV836" s="48"/>
      <c r="FW836" s="48"/>
      <c r="FX836" s="48"/>
      <c r="FY836" s="48"/>
      <c r="FZ836" s="48"/>
      <c r="GA836" s="48"/>
      <c r="GB836" s="48"/>
      <c r="GC836" s="48"/>
      <c r="GD836" s="48"/>
      <c r="GE836" s="48"/>
      <c r="GF836" s="48"/>
      <c r="GG836" s="48"/>
      <c r="GH836" s="48"/>
      <c r="GI836" s="48"/>
      <c r="GJ836" s="48"/>
      <c r="GK836" s="48"/>
      <c r="GL836" s="48"/>
      <c r="GM836" s="48"/>
      <c r="GN836" s="48"/>
      <c r="GO836" s="48"/>
      <c r="GP836" s="48"/>
      <c r="GQ836" s="48"/>
      <c r="GR836" s="48"/>
      <c r="GS836" s="48"/>
      <c r="GT836" s="48"/>
      <c r="GU836" s="48"/>
      <c r="GV836" s="48"/>
      <c r="GW836" s="48"/>
      <c r="GX836" s="48"/>
      <c r="GY836" s="48"/>
      <c r="GZ836" s="48"/>
      <c r="HA836" s="48"/>
      <c r="HB836" s="48"/>
      <c r="HC836" s="48"/>
      <c r="HD836" s="48"/>
      <c r="HE836" s="48"/>
      <c r="HF836" s="48"/>
      <c r="HG836" s="48"/>
      <c r="HH836" s="48"/>
      <c r="HI836" s="48"/>
      <c r="HJ836" s="48"/>
      <c r="HK836" s="48"/>
      <c r="HL836" s="48"/>
      <c r="HM836" s="48"/>
      <c r="HN836" s="48"/>
      <c r="HO836" s="48"/>
      <c r="HP836" s="48"/>
      <c r="HQ836" s="48"/>
      <c r="HR836" s="48"/>
      <c r="HS836" s="48"/>
      <c r="HT836" s="48"/>
      <c r="HU836" s="48"/>
      <c r="HV836" s="48"/>
      <c r="HW836" s="48"/>
      <c r="HX836" s="48"/>
      <c r="HY836" s="48"/>
      <c r="HZ836" s="48"/>
      <c r="IA836" s="48"/>
      <c r="IB836" s="48"/>
      <c r="IC836" s="48"/>
      <c r="ID836" s="48"/>
      <c r="IE836" s="48"/>
      <c r="IF836" s="48"/>
      <c r="IG836" s="48"/>
      <c r="IH836" s="48"/>
      <c r="II836" s="48"/>
      <c r="IJ836" s="48"/>
      <c r="IK836" s="48"/>
      <c r="IL836" s="48"/>
      <c r="IM836" s="48"/>
      <c r="IN836" s="48"/>
      <c r="IO836" s="48"/>
      <c r="IP836" s="48"/>
    </row>
    <row r="837" spans="1:250" s="47" customFormat="1" ht="44.25" hidden="1" customHeight="1" x14ac:dyDescent="0.25">
      <c r="A837" s="113" t="s">
        <v>405</v>
      </c>
      <c r="B837" s="107" t="s">
        <v>497</v>
      </c>
      <c r="C837" s="107" t="s">
        <v>400</v>
      </c>
      <c r="D837" s="107" t="s">
        <v>55</v>
      </c>
      <c r="E837" s="107" t="s">
        <v>406</v>
      </c>
      <c r="F837" s="107" t="s">
        <v>58</v>
      </c>
      <c r="G837" s="108">
        <f>G838</f>
        <v>0</v>
      </c>
      <c r="H837" s="107"/>
      <c r="I837" s="107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  <c r="EB837" s="48"/>
      <c r="EC837" s="48"/>
      <c r="ED837" s="48"/>
      <c r="EE837" s="48"/>
      <c r="EF837" s="48"/>
      <c r="EG837" s="48"/>
      <c r="EH837" s="48"/>
      <c r="EI837" s="48"/>
      <c r="EJ837" s="48"/>
      <c r="EK837" s="48"/>
      <c r="EL837" s="48"/>
      <c r="EM837" s="48"/>
      <c r="EN837" s="48"/>
      <c r="EO837" s="48"/>
      <c r="EP837" s="48"/>
      <c r="EQ837" s="48"/>
      <c r="ER837" s="48"/>
      <c r="ES837" s="48"/>
      <c r="ET837" s="48"/>
      <c r="EU837" s="48"/>
      <c r="EV837" s="48"/>
      <c r="EW837" s="48"/>
      <c r="EX837" s="48"/>
      <c r="EY837" s="48"/>
      <c r="EZ837" s="48"/>
      <c r="FA837" s="48"/>
      <c r="FB837" s="48"/>
      <c r="FC837" s="48"/>
      <c r="FD837" s="48"/>
      <c r="FE837" s="48"/>
      <c r="FF837" s="48"/>
      <c r="FG837" s="48"/>
      <c r="FH837" s="48"/>
      <c r="FI837" s="48"/>
      <c r="FJ837" s="48"/>
      <c r="FK837" s="48"/>
      <c r="FL837" s="48"/>
      <c r="FM837" s="48"/>
      <c r="FN837" s="48"/>
      <c r="FO837" s="48"/>
      <c r="FP837" s="48"/>
      <c r="FQ837" s="48"/>
      <c r="FR837" s="48"/>
      <c r="FS837" s="48"/>
      <c r="FT837" s="48"/>
      <c r="FU837" s="48"/>
      <c r="FV837" s="48"/>
      <c r="FW837" s="48"/>
      <c r="FX837" s="48"/>
      <c r="FY837" s="48"/>
      <c r="FZ837" s="48"/>
      <c r="GA837" s="48"/>
      <c r="GB837" s="48"/>
      <c r="GC837" s="48"/>
      <c r="GD837" s="48"/>
      <c r="GE837" s="48"/>
      <c r="GF837" s="48"/>
      <c r="GG837" s="48"/>
      <c r="GH837" s="48"/>
      <c r="GI837" s="48"/>
      <c r="GJ837" s="48"/>
      <c r="GK837" s="48"/>
      <c r="GL837" s="48"/>
      <c r="GM837" s="48"/>
      <c r="GN837" s="48"/>
      <c r="GO837" s="48"/>
      <c r="GP837" s="48"/>
      <c r="GQ837" s="48"/>
      <c r="GR837" s="48"/>
      <c r="GS837" s="48"/>
      <c r="GT837" s="48"/>
      <c r="GU837" s="48"/>
      <c r="GV837" s="48"/>
      <c r="GW837" s="48"/>
      <c r="GX837" s="48"/>
      <c r="GY837" s="48"/>
      <c r="GZ837" s="48"/>
      <c r="HA837" s="48"/>
      <c r="HB837" s="48"/>
      <c r="HC837" s="48"/>
      <c r="HD837" s="48"/>
      <c r="HE837" s="48"/>
      <c r="HF837" s="48"/>
      <c r="HG837" s="48"/>
      <c r="HH837" s="48"/>
      <c r="HI837" s="48"/>
      <c r="HJ837" s="48"/>
      <c r="HK837" s="48"/>
      <c r="HL837" s="48"/>
      <c r="HM837" s="48"/>
      <c r="HN837" s="48"/>
      <c r="HO837" s="48"/>
      <c r="HP837" s="48"/>
      <c r="HQ837" s="48"/>
      <c r="HR837" s="48"/>
      <c r="HS837" s="48"/>
      <c r="HT837" s="48"/>
      <c r="HU837" s="48"/>
      <c r="HV837" s="48"/>
      <c r="HW837" s="48"/>
      <c r="HX837" s="48"/>
      <c r="HY837" s="48"/>
      <c r="HZ837" s="48"/>
      <c r="IA837" s="48"/>
      <c r="IB837" s="48"/>
      <c r="IC837" s="48"/>
      <c r="ID837" s="48"/>
      <c r="IE837" s="48"/>
      <c r="IF837" s="48"/>
      <c r="IG837" s="48"/>
      <c r="IH837" s="48"/>
      <c r="II837" s="48"/>
      <c r="IJ837" s="48"/>
      <c r="IK837" s="48"/>
      <c r="IL837" s="48"/>
      <c r="IM837" s="48"/>
      <c r="IN837" s="48"/>
      <c r="IO837" s="48"/>
      <c r="IP837" s="48"/>
    </row>
    <row r="838" spans="1:250" s="31" customFormat="1" ht="24.75" hidden="1" customHeight="1" x14ac:dyDescent="0.25">
      <c r="A838" s="113" t="s">
        <v>407</v>
      </c>
      <c r="B838" s="107" t="s">
        <v>497</v>
      </c>
      <c r="C838" s="107" t="s">
        <v>400</v>
      </c>
      <c r="D838" s="107" t="s">
        <v>55</v>
      </c>
      <c r="E838" s="107" t="s">
        <v>408</v>
      </c>
      <c r="F838" s="107" t="s">
        <v>58</v>
      </c>
      <c r="G838" s="108">
        <f>G839</f>
        <v>0</v>
      </c>
      <c r="H838" s="166"/>
      <c r="I838" s="166"/>
    </row>
    <row r="839" spans="1:250" s="31" customFormat="1" ht="16.5" hidden="1" customHeight="1" x14ac:dyDescent="0.25">
      <c r="A839" s="113" t="s">
        <v>134</v>
      </c>
      <c r="B839" s="107" t="s">
        <v>497</v>
      </c>
      <c r="C839" s="107" t="s">
        <v>400</v>
      </c>
      <c r="D839" s="107" t="s">
        <v>55</v>
      </c>
      <c r="E839" s="107" t="s">
        <v>409</v>
      </c>
      <c r="F839" s="107" t="s">
        <v>58</v>
      </c>
      <c r="G839" s="108">
        <f>G840</f>
        <v>0</v>
      </c>
      <c r="H839" s="166"/>
      <c r="I839" s="166"/>
    </row>
    <row r="840" spans="1:250" s="31" customFormat="1" ht="39" hidden="1" customHeight="1" x14ac:dyDescent="0.25">
      <c r="A840" s="113" t="s">
        <v>105</v>
      </c>
      <c r="B840" s="107" t="s">
        <v>497</v>
      </c>
      <c r="C840" s="107" t="s">
        <v>400</v>
      </c>
      <c r="D840" s="107" t="s">
        <v>55</v>
      </c>
      <c r="E840" s="107" t="s">
        <v>409</v>
      </c>
      <c r="F840" s="107" t="s">
        <v>78</v>
      </c>
      <c r="G840" s="108">
        <f>G841</f>
        <v>0</v>
      </c>
      <c r="H840" s="166"/>
      <c r="I840" s="166"/>
    </row>
    <row r="841" spans="1:250" s="31" customFormat="1" ht="4.5" hidden="1" customHeight="1" x14ac:dyDescent="0.25">
      <c r="A841" s="113" t="s">
        <v>79</v>
      </c>
      <c r="B841" s="107" t="s">
        <v>497</v>
      </c>
      <c r="C841" s="107" t="s">
        <v>400</v>
      </c>
      <c r="D841" s="107" t="s">
        <v>55</v>
      </c>
      <c r="E841" s="107" t="s">
        <v>409</v>
      </c>
      <c r="F841" s="107" t="s">
        <v>80</v>
      </c>
      <c r="G841" s="108">
        <f>5.9-5.9</f>
        <v>0</v>
      </c>
      <c r="H841" s="166"/>
      <c r="I841" s="166"/>
    </row>
    <row r="842" spans="1:250" s="33" customFormat="1" ht="15" x14ac:dyDescent="0.25">
      <c r="A842" s="113" t="s">
        <v>498</v>
      </c>
      <c r="B842" s="107" t="s">
        <v>499</v>
      </c>
      <c r="C842" s="107" t="s">
        <v>56</v>
      </c>
      <c r="D842" s="107" t="s">
        <v>56</v>
      </c>
      <c r="E842" s="107" t="s">
        <v>57</v>
      </c>
      <c r="F842" s="107" t="s">
        <v>58</v>
      </c>
      <c r="G842" s="108">
        <f>G843+G914</f>
        <v>3164.6</v>
      </c>
      <c r="H842" s="108">
        <f>H843+H914</f>
        <v>3104.3</v>
      </c>
      <c r="I842" s="108">
        <f>I843</f>
        <v>2912.7999999999997</v>
      </c>
    </row>
    <row r="843" spans="1:250" s="31" customFormat="1" ht="20.25" customHeight="1" x14ac:dyDescent="0.25">
      <c r="A843" s="124" t="s">
        <v>332</v>
      </c>
      <c r="B843" s="125" t="s">
        <v>499</v>
      </c>
      <c r="C843" s="125" t="s">
        <v>113</v>
      </c>
      <c r="D843" s="125" t="s">
        <v>56</v>
      </c>
      <c r="E843" s="125" t="s">
        <v>57</v>
      </c>
      <c r="F843" s="125" t="s">
        <v>58</v>
      </c>
      <c r="G843" s="121">
        <f>G844</f>
        <v>2786.6</v>
      </c>
      <c r="H843" s="121">
        <f>H844</f>
        <v>2735.3</v>
      </c>
      <c r="I843" s="121">
        <f>I844+I914</f>
        <v>2912.7999999999997</v>
      </c>
    </row>
    <row r="844" spans="1:250" s="31" customFormat="1" ht="20.25" customHeight="1" x14ac:dyDescent="0.25">
      <c r="A844" s="113" t="s">
        <v>382</v>
      </c>
      <c r="B844" s="125" t="s">
        <v>499</v>
      </c>
      <c r="C844" s="125" t="s">
        <v>113</v>
      </c>
      <c r="D844" s="125" t="s">
        <v>196</v>
      </c>
      <c r="E844" s="125" t="s">
        <v>57</v>
      </c>
      <c r="F844" s="125" t="s">
        <v>58</v>
      </c>
      <c r="G844" s="121">
        <f>G845+G850+G854</f>
        <v>2786.6</v>
      </c>
      <c r="H844" s="121">
        <f>H845+H850+H854++H899</f>
        <v>2735.3</v>
      </c>
      <c r="I844" s="121">
        <f>I850+I899</f>
        <v>2634.6</v>
      </c>
    </row>
    <row r="845" spans="1:250" s="31" customFormat="1" ht="43.5" customHeight="1" x14ac:dyDescent="0.25">
      <c r="A845" s="113" t="s">
        <v>782</v>
      </c>
      <c r="B845" s="125" t="s">
        <v>499</v>
      </c>
      <c r="C845" s="125" t="s">
        <v>113</v>
      </c>
      <c r="D845" s="125" t="s">
        <v>196</v>
      </c>
      <c r="E845" s="125" t="s">
        <v>356</v>
      </c>
      <c r="F845" s="125" t="s">
        <v>58</v>
      </c>
      <c r="G845" s="121">
        <f>G846</f>
        <v>34</v>
      </c>
      <c r="H845" s="121">
        <f t="shared" ref="H845:I848" si="110">H846</f>
        <v>0</v>
      </c>
      <c r="I845" s="121">
        <f t="shared" si="110"/>
        <v>0</v>
      </c>
    </row>
    <row r="846" spans="1:250" s="31" customFormat="1" ht="64.5" x14ac:dyDescent="0.25">
      <c r="A846" s="113" t="s">
        <v>384</v>
      </c>
      <c r="B846" s="125" t="s">
        <v>499</v>
      </c>
      <c r="C846" s="125" t="s">
        <v>113</v>
      </c>
      <c r="D846" s="125" t="s">
        <v>196</v>
      </c>
      <c r="E846" s="125" t="s">
        <v>358</v>
      </c>
      <c r="F846" s="125" t="s">
        <v>58</v>
      </c>
      <c r="G846" s="121">
        <f>G847</f>
        <v>34</v>
      </c>
      <c r="H846" s="121">
        <f t="shared" si="110"/>
        <v>0</v>
      </c>
      <c r="I846" s="121">
        <f t="shared" si="110"/>
        <v>0</v>
      </c>
    </row>
    <row r="847" spans="1:250" s="31" customFormat="1" ht="15" x14ac:dyDescent="0.25">
      <c r="A847" s="113" t="s">
        <v>134</v>
      </c>
      <c r="B847" s="125" t="s">
        <v>499</v>
      </c>
      <c r="C847" s="125" t="s">
        <v>113</v>
      </c>
      <c r="D847" s="125" t="s">
        <v>196</v>
      </c>
      <c r="E847" s="125" t="s">
        <v>359</v>
      </c>
      <c r="F847" s="125" t="s">
        <v>58</v>
      </c>
      <c r="G847" s="121">
        <f>G848</f>
        <v>34</v>
      </c>
      <c r="H847" s="121">
        <f t="shared" si="110"/>
        <v>0</v>
      </c>
      <c r="I847" s="121">
        <f t="shared" si="110"/>
        <v>0</v>
      </c>
    </row>
    <row r="848" spans="1:250" s="31" customFormat="1" ht="70.5" customHeight="1" x14ac:dyDescent="0.25">
      <c r="A848" s="113" t="s">
        <v>67</v>
      </c>
      <c r="B848" s="125" t="s">
        <v>499</v>
      </c>
      <c r="C848" s="125" t="s">
        <v>113</v>
      </c>
      <c r="D848" s="125" t="s">
        <v>196</v>
      </c>
      <c r="E848" s="125" t="s">
        <v>359</v>
      </c>
      <c r="F848" s="125" t="s">
        <v>68</v>
      </c>
      <c r="G848" s="121">
        <f>G849</f>
        <v>34</v>
      </c>
      <c r="H848" s="121">
        <f t="shared" si="110"/>
        <v>0</v>
      </c>
      <c r="I848" s="121">
        <f t="shared" si="110"/>
        <v>0</v>
      </c>
    </row>
    <row r="849" spans="1:9" s="31" customFormat="1" ht="15" x14ac:dyDescent="0.25">
      <c r="A849" s="113" t="s">
        <v>192</v>
      </c>
      <c r="B849" s="125" t="s">
        <v>499</v>
      </c>
      <c r="C849" s="125" t="s">
        <v>113</v>
      </c>
      <c r="D849" s="125" t="s">
        <v>196</v>
      </c>
      <c r="E849" s="125" t="s">
        <v>359</v>
      </c>
      <c r="F849" s="125" t="s">
        <v>193</v>
      </c>
      <c r="G849" s="121">
        <v>34</v>
      </c>
      <c r="H849" s="121">
        <v>0</v>
      </c>
      <c r="I849" s="121">
        <v>0</v>
      </c>
    </row>
    <row r="850" spans="1:9" s="31" customFormat="1" ht="39" x14ac:dyDescent="0.25">
      <c r="A850" s="113" t="s">
        <v>796</v>
      </c>
      <c r="B850" s="125" t="s">
        <v>499</v>
      </c>
      <c r="C850" s="125" t="s">
        <v>113</v>
      </c>
      <c r="D850" s="125" t="s">
        <v>196</v>
      </c>
      <c r="E850" s="107" t="s">
        <v>774</v>
      </c>
      <c r="F850" s="107" t="s">
        <v>58</v>
      </c>
      <c r="G850" s="108">
        <v>0</v>
      </c>
      <c r="H850" s="108">
        <f t="shared" ref="H850:I852" si="111">H851</f>
        <v>34</v>
      </c>
      <c r="I850" s="108">
        <f t="shared" si="111"/>
        <v>34</v>
      </c>
    </row>
    <row r="851" spans="1:9" s="31" customFormat="1" ht="15" x14ac:dyDescent="0.25">
      <c r="A851" s="113" t="s">
        <v>134</v>
      </c>
      <c r="B851" s="125" t="s">
        <v>499</v>
      </c>
      <c r="C851" s="125" t="s">
        <v>113</v>
      </c>
      <c r="D851" s="125" t="s">
        <v>196</v>
      </c>
      <c r="E851" s="107" t="s">
        <v>775</v>
      </c>
      <c r="F851" s="107" t="s">
        <v>58</v>
      </c>
      <c r="G851" s="108">
        <v>0</v>
      </c>
      <c r="H851" s="108">
        <f t="shared" si="111"/>
        <v>34</v>
      </c>
      <c r="I851" s="108">
        <f t="shared" si="111"/>
        <v>34</v>
      </c>
    </row>
    <row r="852" spans="1:9" s="31" customFormat="1" ht="64.5" x14ac:dyDescent="0.25">
      <c r="A852" s="113" t="s">
        <v>67</v>
      </c>
      <c r="B852" s="125" t="s">
        <v>499</v>
      </c>
      <c r="C852" s="125" t="s">
        <v>113</v>
      </c>
      <c r="D852" s="125" t="s">
        <v>196</v>
      </c>
      <c r="E852" s="107" t="s">
        <v>775</v>
      </c>
      <c r="F852" s="107" t="s">
        <v>68</v>
      </c>
      <c r="G852" s="108">
        <v>0</v>
      </c>
      <c r="H852" s="108">
        <f t="shared" si="111"/>
        <v>34</v>
      </c>
      <c r="I852" s="108">
        <f t="shared" si="111"/>
        <v>34</v>
      </c>
    </row>
    <row r="853" spans="1:9" s="31" customFormat="1" ht="15" x14ac:dyDescent="0.25">
      <c r="A853" s="113" t="s">
        <v>192</v>
      </c>
      <c r="B853" s="125" t="s">
        <v>499</v>
      </c>
      <c r="C853" s="125" t="s">
        <v>113</v>
      </c>
      <c r="D853" s="125" t="s">
        <v>196</v>
      </c>
      <c r="E853" s="107" t="s">
        <v>775</v>
      </c>
      <c r="F853" s="107" t="s">
        <v>193</v>
      </c>
      <c r="G853" s="108">
        <v>0</v>
      </c>
      <c r="H853" s="108">
        <v>34</v>
      </c>
      <c r="I853" s="108">
        <v>34</v>
      </c>
    </row>
    <row r="854" spans="1:9" s="31" customFormat="1" ht="42.75" customHeight="1" x14ac:dyDescent="0.25">
      <c r="A854" s="124" t="s">
        <v>784</v>
      </c>
      <c r="B854" s="125" t="s">
        <v>499</v>
      </c>
      <c r="C854" s="125" t="s">
        <v>113</v>
      </c>
      <c r="D854" s="125" t="s">
        <v>196</v>
      </c>
      <c r="E854" s="125" t="s">
        <v>361</v>
      </c>
      <c r="F854" s="125" t="s">
        <v>58</v>
      </c>
      <c r="G854" s="108">
        <f>G855+G878+G882</f>
        <v>2752.6</v>
      </c>
      <c r="H854" s="108">
        <f>H855+H878+H882</f>
        <v>2701.3</v>
      </c>
      <c r="I854" s="108">
        <f>I855+I878+I882</f>
        <v>0</v>
      </c>
    </row>
    <row r="855" spans="1:9" s="31" customFormat="1" ht="54" customHeight="1" x14ac:dyDescent="0.25">
      <c r="A855" s="113" t="s">
        <v>362</v>
      </c>
      <c r="B855" s="107" t="s">
        <v>499</v>
      </c>
      <c r="C855" s="107" t="s">
        <v>113</v>
      </c>
      <c r="D855" s="125" t="s">
        <v>196</v>
      </c>
      <c r="E855" s="107" t="s">
        <v>363</v>
      </c>
      <c r="F855" s="107" t="s">
        <v>58</v>
      </c>
      <c r="G855" s="108">
        <f>G856+G869+G872+G875+G861+G864</f>
        <v>2268.4</v>
      </c>
      <c r="H855" s="108">
        <f>H856+H861+H864</f>
        <v>2423</v>
      </c>
      <c r="I855" s="108">
        <f t="shared" ref="I855" si="112">I856+I869+I872+I875+I861+I864</f>
        <v>0</v>
      </c>
    </row>
    <row r="856" spans="1:9" s="31" customFormat="1" ht="31.5" customHeight="1" x14ac:dyDescent="0.25">
      <c r="A856" s="113" t="s">
        <v>190</v>
      </c>
      <c r="B856" s="107" t="s">
        <v>499</v>
      </c>
      <c r="C856" s="107" t="s">
        <v>113</v>
      </c>
      <c r="D856" s="125" t="s">
        <v>196</v>
      </c>
      <c r="E856" s="107" t="s">
        <v>364</v>
      </c>
      <c r="F856" s="107" t="s">
        <v>58</v>
      </c>
      <c r="G856" s="108">
        <f>G857+G859+G867</f>
        <v>1959.9999999999998</v>
      </c>
      <c r="H856" s="108">
        <f>H857+H859</f>
        <v>2032.4</v>
      </c>
      <c r="I856" s="108">
        <f>I857+I859</f>
        <v>0</v>
      </c>
    </row>
    <row r="857" spans="1:9" ht="69" customHeight="1" x14ac:dyDescent="0.25">
      <c r="A857" s="113" t="s">
        <v>67</v>
      </c>
      <c r="B857" s="107" t="s">
        <v>499</v>
      </c>
      <c r="C857" s="107" t="s">
        <v>113</v>
      </c>
      <c r="D857" s="125" t="s">
        <v>196</v>
      </c>
      <c r="E857" s="107" t="s">
        <v>364</v>
      </c>
      <c r="F857" s="107" t="s">
        <v>68</v>
      </c>
      <c r="G857" s="108">
        <f>G858</f>
        <v>1949.9999999999998</v>
      </c>
      <c r="H857" s="108">
        <f>H858</f>
        <v>2032.4</v>
      </c>
      <c r="I857" s="108">
        <f>I858</f>
        <v>0</v>
      </c>
    </row>
    <row r="858" spans="1:9" ht="21" customHeight="1" x14ac:dyDescent="0.25">
      <c r="A858" s="113" t="s">
        <v>192</v>
      </c>
      <c r="B858" s="107" t="s">
        <v>499</v>
      </c>
      <c r="C858" s="107" t="s">
        <v>113</v>
      </c>
      <c r="D858" s="125" t="s">
        <v>196</v>
      </c>
      <c r="E858" s="107" t="s">
        <v>364</v>
      </c>
      <c r="F858" s="107" t="s">
        <v>193</v>
      </c>
      <c r="G858" s="108">
        <f>2208.6-293-50.3+65.1+19.6</f>
        <v>1949.9999999999998</v>
      </c>
      <c r="H858" s="108">
        <v>2032.4</v>
      </c>
      <c r="I858" s="108">
        <v>0</v>
      </c>
    </row>
    <row r="859" spans="1:9" ht="30" hidden="1" customHeight="1" x14ac:dyDescent="0.25">
      <c r="A859" s="113" t="s">
        <v>77</v>
      </c>
      <c r="B859" s="107" t="s">
        <v>499</v>
      </c>
      <c r="C859" s="107" t="s">
        <v>113</v>
      </c>
      <c r="D859" s="125" t="s">
        <v>196</v>
      </c>
      <c r="E859" s="107" t="s">
        <v>364</v>
      </c>
      <c r="F859" s="107" t="s">
        <v>78</v>
      </c>
      <c r="G859" s="108">
        <f>G860</f>
        <v>0</v>
      </c>
      <c r="H859" s="166"/>
      <c r="I859" s="166"/>
    </row>
    <row r="860" spans="1:9" ht="26.25" hidden="1" customHeight="1" x14ac:dyDescent="0.25">
      <c r="A860" s="113" t="s">
        <v>79</v>
      </c>
      <c r="B860" s="107" t="s">
        <v>499</v>
      </c>
      <c r="C860" s="107" t="s">
        <v>113</v>
      </c>
      <c r="D860" s="125" t="s">
        <v>196</v>
      </c>
      <c r="E860" s="107" t="s">
        <v>364</v>
      </c>
      <c r="F860" s="107" t="s">
        <v>80</v>
      </c>
      <c r="G860" s="108">
        <v>0</v>
      </c>
      <c r="H860" s="166"/>
      <c r="I860" s="166"/>
    </row>
    <row r="861" spans="1:9" ht="45" customHeight="1" x14ac:dyDescent="0.25">
      <c r="A861" s="113" t="s">
        <v>726</v>
      </c>
      <c r="B861" s="107" t="s">
        <v>499</v>
      </c>
      <c r="C861" s="107" t="s">
        <v>113</v>
      </c>
      <c r="D861" s="125" t="s">
        <v>196</v>
      </c>
      <c r="E861" s="107" t="s">
        <v>727</v>
      </c>
      <c r="F861" s="107" t="s">
        <v>58</v>
      </c>
      <c r="G861" s="108">
        <f>G862</f>
        <v>293</v>
      </c>
      <c r="H861" s="108">
        <f>H862</f>
        <v>293</v>
      </c>
      <c r="I861" s="108">
        <f t="shared" ref="I861" si="113">I862</f>
        <v>0</v>
      </c>
    </row>
    <row r="862" spans="1:9" ht="70.5" customHeight="1" x14ac:dyDescent="0.25">
      <c r="A862" s="113" t="s">
        <v>67</v>
      </c>
      <c r="B862" s="107" t="s">
        <v>499</v>
      </c>
      <c r="C862" s="107" t="s">
        <v>113</v>
      </c>
      <c r="D862" s="125" t="s">
        <v>196</v>
      </c>
      <c r="E862" s="107" t="s">
        <v>727</v>
      </c>
      <c r="F862" s="107" t="s">
        <v>68</v>
      </c>
      <c r="G862" s="108">
        <f>G863</f>
        <v>293</v>
      </c>
      <c r="H862" s="108">
        <f t="shared" ref="H862:I862" si="114">H863</f>
        <v>293</v>
      </c>
      <c r="I862" s="108">
        <f t="shared" si="114"/>
        <v>0</v>
      </c>
    </row>
    <row r="863" spans="1:9" ht="17.25" customHeight="1" x14ac:dyDescent="0.25">
      <c r="A863" s="113" t="s">
        <v>192</v>
      </c>
      <c r="B863" s="107" t="s">
        <v>499</v>
      </c>
      <c r="C863" s="107" t="s">
        <v>113</v>
      </c>
      <c r="D863" s="125" t="s">
        <v>196</v>
      </c>
      <c r="E863" s="107" t="s">
        <v>727</v>
      </c>
      <c r="F863" s="107" t="s">
        <v>193</v>
      </c>
      <c r="G863" s="108">
        <v>293</v>
      </c>
      <c r="H863" s="132">
        <v>293</v>
      </c>
      <c r="I863" s="132">
        <v>0</v>
      </c>
    </row>
    <row r="864" spans="1:9" ht="54.75" customHeight="1" x14ac:dyDescent="0.25">
      <c r="A864" s="113" t="s">
        <v>685</v>
      </c>
      <c r="B864" s="107" t="s">
        <v>499</v>
      </c>
      <c r="C864" s="107" t="s">
        <v>113</v>
      </c>
      <c r="D864" s="125" t="s">
        <v>196</v>
      </c>
      <c r="E864" s="107" t="s">
        <v>728</v>
      </c>
      <c r="F864" s="107" t="s">
        <v>58</v>
      </c>
      <c r="G864" s="108">
        <f>G865</f>
        <v>15.399999999999991</v>
      </c>
      <c r="H864" s="108">
        <f t="shared" ref="H864:I865" si="115">H865</f>
        <v>97.6</v>
      </c>
      <c r="I864" s="108">
        <f t="shared" si="115"/>
        <v>0</v>
      </c>
    </row>
    <row r="865" spans="1:9" ht="65.25" customHeight="1" x14ac:dyDescent="0.25">
      <c r="A865" s="113" t="s">
        <v>67</v>
      </c>
      <c r="B865" s="107" t="s">
        <v>499</v>
      </c>
      <c r="C865" s="107" t="s">
        <v>113</v>
      </c>
      <c r="D865" s="125" t="s">
        <v>196</v>
      </c>
      <c r="E865" s="107" t="s">
        <v>728</v>
      </c>
      <c r="F865" s="107" t="s">
        <v>68</v>
      </c>
      <c r="G865" s="108">
        <f>G866</f>
        <v>15.399999999999991</v>
      </c>
      <c r="H865" s="108">
        <f t="shared" si="115"/>
        <v>97.6</v>
      </c>
      <c r="I865" s="108">
        <f t="shared" si="115"/>
        <v>0</v>
      </c>
    </row>
    <row r="866" spans="1:9" ht="17.25" customHeight="1" x14ac:dyDescent="0.25">
      <c r="A866" s="113" t="s">
        <v>192</v>
      </c>
      <c r="B866" s="107" t="s">
        <v>499</v>
      </c>
      <c r="C866" s="107" t="s">
        <v>113</v>
      </c>
      <c r="D866" s="125" t="s">
        <v>196</v>
      </c>
      <c r="E866" s="107" t="s">
        <v>728</v>
      </c>
      <c r="F866" s="107" t="s">
        <v>193</v>
      </c>
      <c r="G866" s="108">
        <f>97.6-63.1-19.1</f>
        <v>15.399999999999991</v>
      </c>
      <c r="H866" s="132">
        <v>97.6</v>
      </c>
      <c r="I866" s="132">
        <v>0</v>
      </c>
    </row>
    <row r="867" spans="1:9" ht="26.25" customHeight="1" x14ac:dyDescent="0.25">
      <c r="A867" s="113" t="s">
        <v>77</v>
      </c>
      <c r="B867" s="107" t="s">
        <v>499</v>
      </c>
      <c r="C867" s="107" t="s">
        <v>113</v>
      </c>
      <c r="D867" s="125" t="s">
        <v>196</v>
      </c>
      <c r="E867" s="107" t="s">
        <v>364</v>
      </c>
      <c r="F867" s="107" t="s">
        <v>78</v>
      </c>
      <c r="G867" s="126">
        <f>G868</f>
        <v>10</v>
      </c>
      <c r="H867" s="133">
        <v>0</v>
      </c>
      <c r="I867" s="133">
        <v>0</v>
      </c>
    </row>
    <row r="868" spans="1:9" ht="26.25" customHeight="1" x14ac:dyDescent="0.25">
      <c r="A868" s="113" t="s">
        <v>79</v>
      </c>
      <c r="B868" s="107" t="s">
        <v>499</v>
      </c>
      <c r="C868" s="107" t="s">
        <v>113</v>
      </c>
      <c r="D868" s="125" t="s">
        <v>196</v>
      </c>
      <c r="E868" s="107" t="s">
        <v>364</v>
      </c>
      <c r="F868" s="107" t="s">
        <v>80</v>
      </c>
      <c r="G868" s="126">
        <v>10</v>
      </c>
      <c r="H868" s="133">
        <v>0</v>
      </c>
      <c r="I868" s="133">
        <v>0</v>
      </c>
    </row>
    <row r="869" spans="1:9" ht="44.25" hidden="1" customHeight="1" x14ac:dyDescent="0.25">
      <c r="A869" s="113" t="s">
        <v>647</v>
      </c>
      <c r="B869" s="107" t="s">
        <v>499</v>
      </c>
      <c r="C869" s="107" t="s">
        <v>113</v>
      </c>
      <c r="D869" s="125" t="s">
        <v>196</v>
      </c>
      <c r="E869" s="107" t="s">
        <v>681</v>
      </c>
      <c r="F869" s="107" t="s">
        <v>58</v>
      </c>
      <c r="G869" s="108">
        <f>G870</f>
        <v>0</v>
      </c>
      <c r="H869" s="108">
        <f t="shared" ref="H869:I870" si="116">H870</f>
        <v>0</v>
      </c>
      <c r="I869" s="108">
        <f t="shared" si="116"/>
        <v>0</v>
      </c>
    </row>
    <row r="870" spans="1:9" ht="75" hidden="1" customHeight="1" x14ac:dyDescent="0.25">
      <c r="A870" s="113" t="s">
        <v>67</v>
      </c>
      <c r="B870" s="107" t="s">
        <v>499</v>
      </c>
      <c r="C870" s="107" t="s">
        <v>113</v>
      </c>
      <c r="D870" s="125" t="s">
        <v>196</v>
      </c>
      <c r="E870" s="107" t="s">
        <v>681</v>
      </c>
      <c r="F870" s="107" t="s">
        <v>68</v>
      </c>
      <c r="G870" s="108">
        <f>G871</f>
        <v>0</v>
      </c>
      <c r="H870" s="108">
        <f t="shared" si="116"/>
        <v>0</v>
      </c>
      <c r="I870" s="108">
        <f t="shared" si="116"/>
        <v>0</v>
      </c>
    </row>
    <row r="871" spans="1:9" ht="26.25" hidden="1" customHeight="1" x14ac:dyDescent="0.25">
      <c r="A871" s="113" t="s">
        <v>192</v>
      </c>
      <c r="B871" s="107" t="s">
        <v>499</v>
      </c>
      <c r="C871" s="107" t="s">
        <v>113</v>
      </c>
      <c r="D871" s="125" t="s">
        <v>196</v>
      </c>
      <c r="E871" s="107" t="s">
        <v>681</v>
      </c>
      <c r="F871" s="107" t="s">
        <v>193</v>
      </c>
      <c r="G871" s="108">
        <f>2.6-2-0.6</f>
        <v>0</v>
      </c>
      <c r="H871" s="133"/>
      <c r="I871" s="133"/>
    </row>
    <row r="872" spans="1:9" ht="35.25" hidden="1" customHeight="1" x14ac:dyDescent="0.25">
      <c r="A872" s="113" t="s">
        <v>644</v>
      </c>
      <c r="B872" s="107" t="s">
        <v>499</v>
      </c>
      <c r="C872" s="107" t="s">
        <v>113</v>
      </c>
      <c r="D872" s="125" t="s">
        <v>196</v>
      </c>
      <c r="E872" s="107" t="s">
        <v>682</v>
      </c>
      <c r="F872" s="107" t="s">
        <v>58</v>
      </c>
      <c r="G872" s="108">
        <f>G873</f>
        <v>0</v>
      </c>
      <c r="H872" s="108">
        <f t="shared" ref="H872:I873" si="117">H873</f>
        <v>0</v>
      </c>
      <c r="I872" s="108">
        <f t="shared" si="117"/>
        <v>0</v>
      </c>
    </row>
    <row r="873" spans="1:9" ht="72" hidden="1" customHeight="1" x14ac:dyDescent="0.25">
      <c r="A873" s="113" t="s">
        <v>67</v>
      </c>
      <c r="B873" s="107" t="s">
        <v>499</v>
      </c>
      <c r="C873" s="107" t="s">
        <v>113</v>
      </c>
      <c r="D873" s="125" t="s">
        <v>196</v>
      </c>
      <c r="E873" s="107" t="s">
        <v>682</v>
      </c>
      <c r="F873" s="107" t="s">
        <v>68</v>
      </c>
      <c r="G873" s="108">
        <f>G874</f>
        <v>0</v>
      </c>
      <c r="H873" s="108">
        <f t="shared" si="117"/>
        <v>0</v>
      </c>
      <c r="I873" s="108">
        <f t="shared" si="117"/>
        <v>0</v>
      </c>
    </row>
    <row r="874" spans="1:9" ht="25.5" hidden="1" customHeight="1" x14ac:dyDescent="0.25">
      <c r="A874" s="113" t="s">
        <v>192</v>
      </c>
      <c r="B874" s="107" t="s">
        <v>499</v>
      </c>
      <c r="C874" s="107" t="s">
        <v>113</v>
      </c>
      <c r="D874" s="125" t="s">
        <v>196</v>
      </c>
      <c r="E874" s="107" t="s">
        <v>682</v>
      </c>
      <c r="F874" s="107" t="s">
        <v>193</v>
      </c>
      <c r="G874" s="108">
        <f>50.3-38.6-11.7</f>
        <v>0</v>
      </c>
      <c r="H874" s="133">
        <v>0</v>
      </c>
      <c r="I874" s="133">
        <v>0</v>
      </c>
    </row>
    <row r="875" spans="1:9" ht="42.75" hidden="1" customHeight="1" x14ac:dyDescent="0.25">
      <c r="A875" s="113" t="s">
        <v>642</v>
      </c>
      <c r="B875" s="107" t="s">
        <v>499</v>
      </c>
      <c r="C875" s="107" t="s">
        <v>113</v>
      </c>
      <c r="D875" s="125" t="s">
        <v>196</v>
      </c>
      <c r="E875" s="107" t="s">
        <v>683</v>
      </c>
      <c r="F875" s="107" t="s">
        <v>58</v>
      </c>
      <c r="G875" s="108">
        <f>G876</f>
        <v>0</v>
      </c>
      <c r="H875" s="133">
        <v>0</v>
      </c>
      <c r="I875" s="133">
        <v>0</v>
      </c>
    </row>
    <row r="876" spans="1:9" ht="25.5" hidden="1" customHeight="1" x14ac:dyDescent="0.25">
      <c r="A876" s="113" t="s">
        <v>77</v>
      </c>
      <c r="B876" s="107" t="s">
        <v>499</v>
      </c>
      <c r="C876" s="107" t="s">
        <v>113</v>
      </c>
      <c r="D876" s="125" t="s">
        <v>196</v>
      </c>
      <c r="E876" s="107" t="s">
        <v>683</v>
      </c>
      <c r="F876" s="107" t="s">
        <v>78</v>
      </c>
      <c r="G876" s="108">
        <f>G877</f>
        <v>0</v>
      </c>
      <c r="H876" s="133">
        <v>0</v>
      </c>
      <c r="I876" s="133">
        <v>0</v>
      </c>
    </row>
    <row r="877" spans="1:9" ht="30" hidden="1" customHeight="1" x14ac:dyDescent="0.25">
      <c r="A877" s="113" t="s">
        <v>79</v>
      </c>
      <c r="B877" s="107" t="s">
        <v>499</v>
      </c>
      <c r="C877" s="107" t="s">
        <v>113</v>
      </c>
      <c r="D877" s="125" t="s">
        <v>196</v>
      </c>
      <c r="E877" s="107" t="s">
        <v>683</v>
      </c>
      <c r="F877" s="107" t="s">
        <v>80</v>
      </c>
      <c r="G877" s="108"/>
      <c r="H877" s="133"/>
      <c r="I877" s="133"/>
    </row>
    <row r="878" spans="1:9" ht="45" customHeight="1" x14ac:dyDescent="0.25">
      <c r="A878" s="113" t="s">
        <v>365</v>
      </c>
      <c r="B878" s="107" t="s">
        <v>499</v>
      </c>
      <c r="C878" s="107" t="s">
        <v>113</v>
      </c>
      <c r="D878" s="125" t="s">
        <v>196</v>
      </c>
      <c r="E878" s="107" t="s">
        <v>366</v>
      </c>
      <c r="F878" s="107" t="s">
        <v>58</v>
      </c>
      <c r="G878" s="108">
        <f>G879</f>
        <v>51.5</v>
      </c>
      <c r="H878" s="108">
        <f t="shared" ref="H878:I880" si="118">H879</f>
        <v>0</v>
      </c>
      <c r="I878" s="108">
        <f t="shared" si="118"/>
        <v>0</v>
      </c>
    </row>
    <row r="879" spans="1:9" ht="31.5" customHeight="1" x14ac:dyDescent="0.25">
      <c r="A879" s="113" t="s">
        <v>190</v>
      </c>
      <c r="B879" s="107" t="s">
        <v>499</v>
      </c>
      <c r="C879" s="107" t="s">
        <v>113</v>
      </c>
      <c r="D879" s="125" t="s">
        <v>196</v>
      </c>
      <c r="E879" s="107" t="s">
        <v>367</v>
      </c>
      <c r="F879" s="107" t="s">
        <v>58</v>
      </c>
      <c r="G879" s="108">
        <f>G880</f>
        <v>51.5</v>
      </c>
      <c r="H879" s="108">
        <f t="shared" si="118"/>
        <v>0</v>
      </c>
      <c r="I879" s="108">
        <f t="shared" si="118"/>
        <v>0</v>
      </c>
    </row>
    <row r="880" spans="1:9" ht="30.75" customHeight="1" x14ac:dyDescent="0.25">
      <c r="A880" s="113" t="s">
        <v>77</v>
      </c>
      <c r="B880" s="107" t="s">
        <v>499</v>
      </c>
      <c r="C880" s="107" t="s">
        <v>113</v>
      </c>
      <c r="D880" s="125" t="s">
        <v>196</v>
      </c>
      <c r="E880" s="107" t="s">
        <v>367</v>
      </c>
      <c r="F880" s="107" t="s">
        <v>78</v>
      </c>
      <c r="G880" s="108">
        <f>G881</f>
        <v>51.5</v>
      </c>
      <c r="H880" s="108">
        <f t="shared" si="118"/>
        <v>0</v>
      </c>
      <c r="I880" s="108">
        <f t="shared" si="118"/>
        <v>0</v>
      </c>
    </row>
    <row r="881" spans="1:9" ht="26.25" customHeight="1" x14ac:dyDescent="0.25">
      <c r="A881" s="113" t="s">
        <v>79</v>
      </c>
      <c r="B881" s="107" t="s">
        <v>499</v>
      </c>
      <c r="C881" s="107" t="s">
        <v>113</v>
      </c>
      <c r="D881" s="125" t="s">
        <v>196</v>
      </c>
      <c r="E881" s="107" t="s">
        <v>367</v>
      </c>
      <c r="F881" s="107" t="s">
        <v>80</v>
      </c>
      <c r="G881" s="108">
        <v>51.5</v>
      </c>
      <c r="H881" s="108">
        <v>0</v>
      </c>
      <c r="I881" s="108">
        <v>0</v>
      </c>
    </row>
    <row r="882" spans="1:9" ht="26.25" customHeight="1" x14ac:dyDescent="0.25">
      <c r="A882" s="113" t="s">
        <v>368</v>
      </c>
      <c r="B882" s="107" t="s">
        <v>499</v>
      </c>
      <c r="C882" s="107" t="s">
        <v>113</v>
      </c>
      <c r="D882" s="125" t="s">
        <v>196</v>
      </c>
      <c r="E882" s="107" t="s">
        <v>369</v>
      </c>
      <c r="F882" s="107" t="s">
        <v>58</v>
      </c>
      <c r="G882" s="108">
        <f>G883+G886</f>
        <v>432.7</v>
      </c>
      <c r="H882" s="108">
        <f>H883+H886</f>
        <v>278.3</v>
      </c>
      <c r="I882" s="108">
        <f>I883+I886</f>
        <v>0</v>
      </c>
    </row>
    <row r="883" spans="1:9" ht="26.25" customHeight="1" x14ac:dyDescent="0.25">
      <c r="A883" s="113" t="s">
        <v>190</v>
      </c>
      <c r="B883" s="107" t="s">
        <v>499</v>
      </c>
      <c r="C883" s="107" t="s">
        <v>113</v>
      </c>
      <c r="D883" s="125" t="s">
        <v>196</v>
      </c>
      <c r="E883" s="107" t="s">
        <v>370</v>
      </c>
      <c r="F883" s="107" t="s">
        <v>58</v>
      </c>
      <c r="G883" s="108">
        <f t="shared" ref="G883:I884" si="119">G884</f>
        <v>392.7</v>
      </c>
      <c r="H883" s="108">
        <f t="shared" si="119"/>
        <v>231.7</v>
      </c>
      <c r="I883" s="108">
        <f t="shared" si="119"/>
        <v>0</v>
      </c>
    </row>
    <row r="884" spans="1:9" ht="26.25" customHeight="1" x14ac:dyDescent="0.25">
      <c r="A884" s="113" t="s">
        <v>77</v>
      </c>
      <c r="B884" s="107" t="s">
        <v>499</v>
      </c>
      <c r="C884" s="107" t="s">
        <v>113</v>
      </c>
      <c r="D884" s="125" t="s">
        <v>196</v>
      </c>
      <c r="E884" s="107" t="s">
        <v>370</v>
      </c>
      <c r="F884" s="107" t="s">
        <v>78</v>
      </c>
      <c r="G884" s="108">
        <f t="shared" si="119"/>
        <v>392.7</v>
      </c>
      <c r="H884" s="108">
        <f t="shared" si="119"/>
        <v>231.7</v>
      </c>
      <c r="I884" s="108">
        <f t="shared" si="119"/>
        <v>0</v>
      </c>
    </row>
    <row r="885" spans="1:9" ht="26.25" customHeight="1" x14ac:dyDescent="0.25">
      <c r="A885" s="113" t="s">
        <v>79</v>
      </c>
      <c r="B885" s="107" t="s">
        <v>499</v>
      </c>
      <c r="C885" s="107" t="s">
        <v>113</v>
      </c>
      <c r="D885" s="125" t="s">
        <v>196</v>
      </c>
      <c r="E885" s="107" t="s">
        <v>370</v>
      </c>
      <c r="F885" s="107" t="s">
        <v>80</v>
      </c>
      <c r="G885" s="108">
        <v>392.7</v>
      </c>
      <c r="H885" s="108">
        <v>231.7</v>
      </c>
      <c r="I885" s="108">
        <v>0</v>
      </c>
    </row>
    <row r="886" spans="1:9" ht="52.5" customHeight="1" x14ac:dyDescent="0.25">
      <c r="A886" s="113" t="s">
        <v>188</v>
      </c>
      <c r="B886" s="107" t="s">
        <v>499</v>
      </c>
      <c r="C886" s="107" t="s">
        <v>113</v>
      </c>
      <c r="D886" s="125" t="s">
        <v>196</v>
      </c>
      <c r="E886" s="107" t="s">
        <v>371</v>
      </c>
      <c r="F886" s="107" t="s">
        <v>58</v>
      </c>
      <c r="G886" s="108">
        <f t="shared" ref="G886:I887" si="120">G887</f>
        <v>40</v>
      </c>
      <c r="H886" s="108">
        <f t="shared" si="120"/>
        <v>46.6</v>
      </c>
      <c r="I886" s="108">
        <f t="shared" si="120"/>
        <v>0</v>
      </c>
    </row>
    <row r="887" spans="1:9" s="31" customFormat="1" ht="18.75" customHeight="1" x14ac:dyDescent="0.25">
      <c r="A887" s="113" t="s">
        <v>81</v>
      </c>
      <c r="B887" s="107" t="s">
        <v>499</v>
      </c>
      <c r="C887" s="107" t="s">
        <v>113</v>
      </c>
      <c r="D887" s="125" t="s">
        <v>196</v>
      </c>
      <c r="E887" s="107" t="s">
        <v>371</v>
      </c>
      <c r="F887" s="107" t="s">
        <v>82</v>
      </c>
      <c r="G887" s="108">
        <f t="shared" si="120"/>
        <v>40</v>
      </c>
      <c r="H887" s="108">
        <f t="shared" si="120"/>
        <v>46.6</v>
      </c>
      <c r="I887" s="108">
        <f t="shared" si="120"/>
        <v>0</v>
      </c>
    </row>
    <row r="888" spans="1:9" s="31" customFormat="1" ht="15" x14ac:dyDescent="0.25">
      <c r="A888" s="113" t="s">
        <v>83</v>
      </c>
      <c r="B888" s="107" t="s">
        <v>499</v>
      </c>
      <c r="C888" s="107" t="s">
        <v>113</v>
      </c>
      <c r="D888" s="125" t="s">
        <v>196</v>
      </c>
      <c r="E888" s="107" t="s">
        <v>371</v>
      </c>
      <c r="F888" s="107" t="s">
        <v>84</v>
      </c>
      <c r="G888" s="108">
        <v>40</v>
      </c>
      <c r="H888" s="108">
        <v>46.6</v>
      </c>
      <c r="I888" s="108">
        <v>0</v>
      </c>
    </row>
    <row r="889" spans="1:9" s="31" customFormat="1" ht="26.25" hidden="1" x14ac:dyDescent="0.25">
      <c r="A889" s="113" t="s">
        <v>459</v>
      </c>
      <c r="B889" s="107" t="s">
        <v>499</v>
      </c>
      <c r="C889" s="107" t="s">
        <v>113</v>
      </c>
      <c r="D889" s="107" t="s">
        <v>60</v>
      </c>
      <c r="E889" s="107" t="s">
        <v>460</v>
      </c>
      <c r="F889" s="107" t="s">
        <v>58</v>
      </c>
      <c r="G889" s="108">
        <f>G890</f>
        <v>0</v>
      </c>
      <c r="H889" s="166"/>
      <c r="I889" s="166"/>
    </row>
    <row r="890" spans="1:9" s="31" customFormat="1" ht="26.25" hidden="1" x14ac:dyDescent="0.25">
      <c r="A890" s="113" t="s">
        <v>458</v>
      </c>
      <c r="B890" s="107" t="s">
        <v>499</v>
      </c>
      <c r="C890" s="107" t="s">
        <v>113</v>
      </c>
      <c r="D890" s="107" t="s">
        <v>60</v>
      </c>
      <c r="E890" s="107" t="s">
        <v>460</v>
      </c>
      <c r="F890" s="107" t="s">
        <v>78</v>
      </c>
      <c r="G890" s="108">
        <f>G891</f>
        <v>0</v>
      </c>
      <c r="H890" s="166"/>
      <c r="I890" s="166"/>
    </row>
    <row r="891" spans="1:9" s="31" customFormat="1" ht="26.25" hidden="1" x14ac:dyDescent="0.25">
      <c r="A891" s="113" t="s">
        <v>208</v>
      </c>
      <c r="B891" s="107" t="s">
        <v>499</v>
      </c>
      <c r="C891" s="107" t="s">
        <v>113</v>
      </c>
      <c r="D891" s="107" t="s">
        <v>60</v>
      </c>
      <c r="E891" s="107" t="s">
        <v>460</v>
      </c>
      <c r="F891" s="107" t="s">
        <v>80</v>
      </c>
      <c r="G891" s="108">
        <v>0</v>
      </c>
      <c r="H891" s="166"/>
      <c r="I891" s="166"/>
    </row>
    <row r="892" spans="1:9" ht="39" hidden="1" x14ac:dyDescent="0.25">
      <c r="A892" s="113" t="s">
        <v>461</v>
      </c>
      <c r="B892" s="107" t="s">
        <v>499</v>
      </c>
      <c r="C892" s="107" t="s">
        <v>113</v>
      </c>
      <c r="D892" s="107" t="s">
        <v>60</v>
      </c>
      <c r="E892" s="107" t="s">
        <v>462</v>
      </c>
      <c r="F892" s="107" t="s">
        <v>58</v>
      </c>
      <c r="G892" s="108">
        <f>G893</f>
        <v>0</v>
      </c>
      <c r="H892" s="166"/>
      <c r="I892" s="166"/>
    </row>
    <row r="893" spans="1:9" ht="26.25" hidden="1" x14ac:dyDescent="0.25">
      <c r="A893" s="113" t="s">
        <v>463</v>
      </c>
      <c r="B893" s="107" t="s">
        <v>499</v>
      </c>
      <c r="C893" s="107" t="s">
        <v>113</v>
      </c>
      <c r="D893" s="107" t="s">
        <v>60</v>
      </c>
      <c r="E893" s="107" t="s">
        <v>462</v>
      </c>
      <c r="F893" s="107" t="s">
        <v>58</v>
      </c>
      <c r="G893" s="108">
        <f>G894</f>
        <v>0</v>
      </c>
      <c r="H893" s="166"/>
      <c r="I893" s="166"/>
    </row>
    <row r="894" spans="1:9" ht="64.5" hidden="1" x14ac:dyDescent="0.25">
      <c r="A894" s="113" t="s">
        <v>67</v>
      </c>
      <c r="B894" s="107" t="s">
        <v>499</v>
      </c>
      <c r="C894" s="107" t="s">
        <v>113</v>
      </c>
      <c r="D894" s="107" t="s">
        <v>60</v>
      </c>
      <c r="E894" s="107" t="s">
        <v>462</v>
      </c>
      <c r="F894" s="107" t="s">
        <v>68</v>
      </c>
      <c r="G894" s="108">
        <f>G895</f>
        <v>0</v>
      </c>
      <c r="H894" s="166"/>
      <c r="I894" s="166"/>
    </row>
    <row r="895" spans="1:9" ht="15" hidden="1" x14ac:dyDescent="0.25">
      <c r="A895" s="113" t="s">
        <v>464</v>
      </c>
      <c r="B895" s="107" t="s">
        <v>499</v>
      </c>
      <c r="C895" s="107" t="s">
        <v>113</v>
      </c>
      <c r="D895" s="107" t="s">
        <v>60</v>
      </c>
      <c r="E895" s="107" t="s">
        <v>462</v>
      </c>
      <c r="F895" s="107" t="s">
        <v>193</v>
      </c>
      <c r="G895" s="108">
        <f>30-30</f>
        <v>0</v>
      </c>
      <c r="H895" s="166"/>
      <c r="I895" s="166"/>
    </row>
    <row r="896" spans="1:9" ht="51.75" hidden="1" x14ac:dyDescent="0.25">
      <c r="A896" s="113" t="s">
        <v>465</v>
      </c>
      <c r="B896" s="107" t="s">
        <v>499</v>
      </c>
      <c r="C896" s="107" t="s">
        <v>113</v>
      </c>
      <c r="D896" s="107" t="s">
        <v>60</v>
      </c>
      <c r="E896" s="107" t="s">
        <v>381</v>
      </c>
      <c r="F896" s="107" t="s">
        <v>58</v>
      </c>
      <c r="G896" s="108">
        <f>G897</f>
        <v>0</v>
      </c>
      <c r="H896" s="166"/>
      <c r="I896" s="166"/>
    </row>
    <row r="897" spans="1:9" ht="26.25" hidden="1" x14ac:dyDescent="0.25">
      <c r="A897" s="113" t="s">
        <v>458</v>
      </c>
      <c r="B897" s="107" t="s">
        <v>499</v>
      </c>
      <c r="C897" s="107" t="s">
        <v>113</v>
      </c>
      <c r="D897" s="107" t="s">
        <v>60</v>
      </c>
      <c r="E897" s="107" t="s">
        <v>381</v>
      </c>
      <c r="F897" s="107" t="s">
        <v>78</v>
      </c>
      <c r="G897" s="108">
        <f>G898</f>
        <v>0</v>
      </c>
      <c r="H897" s="166"/>
      <c r="I897" s="166"/>
    </row>
    <row r="898" spans="1:9" ht="26.25" hidden="1" x14ac:dyDescent="0.25">
      <c r="A898" s="113" t="s">
        <v>208</v>
      </c>
      <c r="B898" s="107" t="s">
        <v>499</v>
      </c>
      <c r="C898" s="107" t="s">
        <v>113</v>
      </c>
      <c r="D898" s="107" t="s">
        <v>60</v>
      </c>
      <c r="E898" s="107" t="s">
        <v>381</v>
      </c>
      <c r="F898" s="107" t="s">
        <v>80</v>
      </c>
      <c r="G898" s="108">
        <v>0</v>
      </c>
      <c r="H898" s="166"/>
      <c r="I898" s="166"/>
    </row>
    <row r="899" spans="1:9" ht="39" x14ac:dyDescent="0.25">
      <c r="A899" s="124" t="s">
        <v>785</v>
      </c>
      <c r="B899" s="107" t="s">
        <v>499</v>
      </c>
      <c r="C899" s="107" t="s">
        <v>113</v>
      </c>
      <c r="D899" s="125" t="s">
        <v>196</v>
      </c>
      <c r="E899" s="107" t="s">
        <v>783</v>
      </c>
      <c r="F899" s="107" t="s">
        <v>58</v>
      </c>
      <c r="G899" s="108">
        <v>0</v>
      </c>
      <c r="H899" s="108">
        <v>0</v>
      </c>
      <c r="I899" s="108">
        <f>I900+I905+I908+I911</f>
        <v>2600.6</v>
      </c>
    </row>
    <row r="900" spans="1:9" ht="26.25" x14ac:dyDescent="0.25">
      <c r="A900" s="113" t="s">
        <v>190</v>
      </c>
      <c r="B900" s="107" t="s">
        <v>499</v>
      </c>
      <c r="C900" s="107" t="s">
        <v>113</v>
      </c>
      <c r="D900" s="125" t="s">
        <v>196</v>
      </c>
      <c r="E900" s="107" t="s">
        <v>786</v>
      </c>
      <c r="F900" s="107" t="s">
        <v>58</v>
      </c>
      <c r="G900" s="108">
        <v>0</v>
      </c>
      <c r="H900" s="108">
        <v>0</v>
      </c>
      <c r="I900" s="108">
        <f>I901+I903</f>
        <v>2163.4</v>
      </c>
    </row>
    <row r="901" spans="1:9" ht="64.5" x14ac:dyDescent="0.25">
      <c r="A901" s="113" t="s">
        <v>67</v>
      </c>
      <c r="B901" s="107" t="s">
        <v>499</v>
      </c>
      <c r="C901" s="107" t="s">
        <v>113</v>
      </c>
      <c r="D901" s="125" t="s">
        <v>196</v>
      </c>
      <c r="E901" s="107" t="s">
        <v>786</v>
      </c>
      <c r="F901" s="107" t="s">
        <v>68</v>
      </c>
      <c r="G901" s="108">
        <v>0</v>
      </c>
      <c r="H901" s="108">
        <v>0</v>
      </c>
      <c r="I901" s="108">
        <f>I902</f>
        <v>2032.4</v>
      </c>
    </row>
    <row r="902" spans="1:9" ht="15" x14ac:dyDescent="0.25">
      <c r="A902" s="113" t="s">
        <v>192</v>
      </c>
      <c r="B902" s="107" t="s">
        <v>499</v>
      </c>
      <c r="C902" s="107" t="s">
        <v>113</v>
      </c>
      <c r="D902" s="125" t="s">
        <v>196</v>
      </c>
      <c r="E902" s="107" t="s">
        <v>786</v>
      </c>
      <c r="F902" s="107" t="s">
        <v>193</v>
      </c>
      <c r="G902" s="108">
        <v>0</v>
      </c>
      <c r="H902" s="108">
        <v>0</v>
      </c>
      <c r="I902" s="108">
        <v>2032.4</v>
      </c>
    </row>
    <row r="903" spans="1:9" ht="26.25" x14ac:dyDescent="0.25">
      <c r="A903" s="113" t="s">
        <v>77</v>
      </c>
      <c r="B903" s="107" t="s">
        <v>499</v>
      </c>
      <c r="C903" s="107" t="s">
        <v>113</v>
      </c>
      <c r="D903" s="125" t="s">
        <v>196</v>
      </c>
      <c r="E903" s="107" t="s">
        <v>786</v>
      </c>
      <c r="F903" s="107" t="s">
        <v>78</v>
      </c>
      <c r="G903" s="108">
        <v>0</v>
      </c>
      <c r="H903" s="108">
        <v>0</v>
      </c>
      <c r="I903" s="108">
        <f>I904</f>
        <v>131</v>
      </c>
    </row>
    <row r="904" spans="1:9" ht="26.25" x14ac:dyDescent="0.25">
      <c r="A904" s="113" t="s">
        <v>79</v>
      </c>
      <c r="B904" s="107" t="s">
        <v>499</v>
      </c>
      <c r="C904" s="107" t="s">
        <v>113</v>
      </c>
      <c r="D904" s="125" t="s">
        <v>196</v>
      </c>
      <c r="E904" s="107" t="s">
        <v>786</v>
      </c>
      <c r="F904" s="107" t="s">
        <v>80</v>
      </c>
      <c r="G904" s="108">
        <v>0</v>
      </c>
      <c r="H904" s="108">
        <v>0</v>
      </c>
      <c r="I904" s="108">
        <v>131</v>
      </c>
    </row>
    <row r="905" spans="1:9" ht="51.75" x14ac:dyDescent="0.25">
      <c r="A905" s="113" t="s">
        <v>188</v>
      </c>
      <c r="B905" s="107" t="s">
        <v>499</v>
      </c>
      <c r="C905" s="107" t="s">
        <v>113</v>
      </c>
      <c r="D905" s="125" t="s">
        <v>196</v>
      </c>
      <c r="E905" s="107" t="s">
        <v>803</v>
      </c>
      <c r="F905" s="107" t="s">
        <v>58</v>
      </c>
      <c r="G905" s="108">
        <v>0</v>
      </c>
      <c r="H905" s="108">
        <v>0</v>
      </c>
      <c r="I905" s="108">
        <f>I906</f>
        <v>46.6</v>
      </c>
    </row>
    <row r="906" spans="1:9" ht="15" x14ac:dyDescent="0.25">
      <c r="A906" s="113" t="s">
        <v>81</v>
      </c>
      <c r="B906" s="107" t="s">
        <v>499</v>
      </c>
      <c r="C906" s="107" t="s">
        <v>113</v>
      </c>
      <c r="D906" s="125" t="s">
        <v>196</v>
      </c>
      <c r="E906" s="107" t="s">
        <v>803</v>
      </c>
      <c r="F906" s="107" t="s">
        <v>82</v>
      </c>
      <c r="G906" s="108">
        <v>0</v>
      </c>
      <c r="H906" s="108">
        <v>0</v>
      </c>
      <c r="I906" s="108">
        <f>I907</f>
        <v>46.6</v>
      </c>
    </row>
    <row r="907" spans="1:9" ht="15" x14ac:dyDescent="0.25">
      <c r="A907" s="113" t="s">
        <v>83</v>
      </c>
      <c r="B907" s="107" t="s">
        <v>499</v>
      </c>
      <c r="C907" s="107" t="s">
        <v>113</v>
      </c>
      <c r="D907" s="125" t="s">
        <v>196</v>
      </c>
      <c r="E907" s="107" t="s">
        <v>803</v>
      </c>
      <c r="F907" s="107" t="s">
        <v>84</v>
      </c>
      <c r="G907" s="108">
        <v>0</v>
      </c>
      <c r="H907" s="108">
        <v>0</v>
      </c>
      <c r="I907" s="108">
        <v>46.6</v>
      </c>
    </row>
    <row r="908" spans="1:9" ht="39" x14ac:dyDescent="0.25">
      <c r="A908" s="113" t="s">
        <v>726</v>
      </c>
      <c r="B908" s="107" t="s">
        <v>499</v>
      </c>
      <c r="C908" s="107" t="s">
        <v>113</v>
      </c>
      <c r="D908" s="107" t="s">
        <v>196</v>
      </c>
      <c r="E908" s="107" t="s">
        <v>787</v>
      </c>
      <c r="F908" s="107" t="s">
        <v>58</v>
      </c>
      <c r="G908" s="108">
        <v>0</v>
      </c>
      <c r="H908" s="108">
        <v>0</v>
      </c>
      <c r="I908" s="108">
        <f>I909</f>
        <v>293</v>
      </c>
    </row>
    <row r="909" spans="1:9" ht="64.5" x14ac:dyDescent="0.25">
      <c r="A909" s="113" t="s">
        <v>67</v>
      </c>
      <c r="B909" s="107" t="s">
        <v>499</v>
      </c>
      <c r="C909" s="107" t="s">
        <v>113</v>
      </c>
      <c r="D909" s="107" t="s">
        <v>196</v>
      </c>
      <c r="E909" s="107" t="s">
        <v>787</v>
      </c>
      <c r="F909" s="107" t="s">
        <v>68</v>
      </c>
      <c r="G909" s="108">
        <v>0</v>
      </c>
      <c r="H909" s="108">
        <v>0</v>
      </c>
      <c r="I909" s="108">
        <f>I910</f>
        <v>293</v>
      </c>
    </row>
    <row r="910" spans="1:9" ht="15" x14ac:dyDescent="0.25">
      <c r="A910" s="113" t="s">
        <v>192</v>
      </c>
      <c r="B910" s="107" t="s">
        <v>499</v>
      </c>
      <c r="C910" s="107" t="s">
        <v>113</v>
      </c>
      <c r="D910" s="107" t="s">
        <v>196</v>
      </c>
      <c r="E910" s="107" t="s">
        <v>787</v>
      </c>
      <c r="F910" s="107" t="s">
        <v>193</v>
      </c>
      <c r="G910" s="108">
        <v>0</v>
      </c>
      <c r="H910" s="108">
        <v>0</v>
      </c>
      <c r="I910" s="108">
        <v>293</v>
      </c>
    </row>
    <row r="911" spans="1:9" ht="51.75" x14ac:dyDescent="0.25">
      <c r="A911" s="113" t="s">
        <v>685</v>
      </c>
      <c r="B911" s="107" t="s">
        <v>499</v>
      </c>
      <c r="C911" s="107" t="s">
        <v>113</v>
      </c>
      <c r="D911" s="107" t="s">
        <v>196</v>
      </c>
      <c r="E911" s="107" t="s">
        <v>804</v>
      </c>
      <c r="F911" s="107" t="s">
        <v>58</v>
      </c>
      <c r="G911" s="108">
        <v>0</v>
      </c>
      <c r="H911" s="108">
        <v>0</v>
      </c>
      <c r="I911" s="108">
        <f>I912</f>
        <v>97.6</v>
      </c>
    </row>
    <row r="912" spans="1:9" ht="64.5" x14ac:dyDescent="0.25">
      <c r="A912" s="113" t="s">
        <v>67</v>
      </c>
      <c r="B912" s="107" t="s">
        <v>499</v>
      </c>
      <c r="C912" s="107" t="s">
        <v>113</v>
      </c>
      <c r="D912" s="107" t="s">
        <v>196</v>
      </c>
      <c r="E912" s="107" t="s">
        <v>804</v>
      </c>
      <c r="F912" s="107" t="s">
        <v>68</v>
      </c>
      <c r="G912" s="108">
        <v>0</v>
      </c>
      <c r="H912" s="108">
        <v>0</v>
      </c>
      <c r="I912" s="108">
        <f>I913</f>
        <v>97.6</v>
      </c>
    </row>
    <row r="913" spans="1:9" ht="15" x14ac:dyDescent="0.25">
      <c r="A913" s="113" t="s">
        <v>192</v>
      </c>
      <c r="B913" s="107" t="s">
        <v>499</v>
      </c>
      <c r="C913" s="107" t="s">
        <v>113</v>
      </c>
      <c r="D913" s="107" t="s">
        <v>196</v>
      </c>
      <c r="E913" s="107" t="s">
        <v>804</v>
      </c>
      <c r="F913" s="107" t="s">
        <v>193</v>
      </c>
      <c r="G913" s="108">
        <v>0</v>
      </c>
      <c r="H913" s="108">
        <v>0</v>
      </c>
      <c r="I913" s="108">
        <v>97.6</v>
      </c>
    </row>
    <row r="914" spans="1:9" ht="15" x14ac:dyDescent="0.25">
      <c r="A914" s="113" t="s">
        <v>436</v>
      </c>
      <c r="B914" s="107" t="s">
        <v>499</v>
      </c>
      <c r="C914" s="107" t="s">
        <v>119</v>
      </c>
      <c r="D914" s="107" t="s">
        <v>56</v>
      </c>
      <c r="E914" s="107" t="s">
        <v>57</v>
      </c>
      <c r="F914" s="107" t="s">
        <v>58</v>
      </c>
      <c r="G914" s="108">
        <f>G915</f>
        <v>378</v>
      </c>
      <c r="H914" s="108">
        <f>H915</f>
        <v>369</v>
      </c>
      <c r="I914" s="108">
        <f>I915</f>
        <v>278.2</v>
      </c>
    </row>
    <row r="915" spans="1:9" ht="15" x14ac:dyDescent="0.25">
      <c r="A915" s="113" t="s">
        <v>437</v>
      </c>
      <c r="B915" s="107" t="s">
        <v>499</v>
      </c>
      <c r="C915" s="107" t="s">
        <v>119</v>
      </c>
      <c r="D915" s="107" t="s">
        <v>60</v>
      </c>
      <c r="E915" s="107" t="s">
        <v>57</v>
      </c>
      <c r="F915" s="107" t="s">
        <v>58</v>
      </c>
      <c r="G915" s="108">
        <f>G917</f>
        <v>378</v>
      </c>
      <c r="H915" s="108">
        <f>H917+H954</f>
        <v>369</v>
      </c>
      <c r="I915" s="108">
        <f>I954</f>
        <v>278.2</v>
      </c>
    </row>
    <row r="916" spans="1:9" ht="15" hidden="1" x14ac:dyDescent="0.25">
      <c r="A916" s="113"/>
      <c r="B916" s="107"/>
      <c r="C916" s="107"/>
      <c r="D916" s="107"/>
      <c r="E916" s="107"/>
      <c r="F916" s="107"/>
      <c r="G916" s="108"/>
      <c r="H916" s="108"/>
      <c r="I916" s="108"/>
    </row>
    <row r="917" spans="1:9" ht="40.5" customHeight="1" x14ac:dyDescent="0.25">
      <c r="A917" s="113" t="s">
        <v>782</v>
      </c>
      <c r="B917" s="107" t="s">
        <v>499</v>
      </c>
      <c r="C917" s="107" t="s">
        <v>119</v>
      </c>
      <c r="D917" s="107" t="s">
        <v>60</v>
      </c>
      <c r="E917" s="107" t="s">
        <v>356</v>
      </c>
      <c r="F917" s="107" t="s">
        <v>58</v>
      </c>
      <c r="G917" s="108">
        <f>G918+G922+G932</f>
        <v>378</v>
      </c>
      <c r="H917" s="108">
        <f>H918+H922+H932</f>
        <v>0</v>
      </c>
      <c r="I917" s="108">
        <f>I918+I922+I932</f>
        <v>0</v>
      </c>
    </row>
    <row r="918" spans="1:9" ht="42.75" customHeight="1" x14ac:dyDescent="0.25">
      <c r="A918" s="113" t="s">
        <v>438</v>
      </c>
      <c r="B918" s="107" t="s">
        <v>499</v>
      </c>
      <c r="C918" s="107" t="s">
        <v>119</v>
      </c>
      <c r="D918" s="107" t="s">
        <v>60</v>
      </c>
      <c r="E918" s="107" t="s">
        <v>439</v>
      </c>
      <c r="F918" s="107" t="s">
        <v>58</v>
      </c>
      <c r="G918" s="108">
        <f>G919</f>
        <v>30</v>
      </c>
      <c r="H918" s="108">
        <f t="shared" ref="H918:I920" si="121">H919</f>
        <v>0</v>
      </c>
      <c r="I918" s="108">
        <f t="shared" si="121"/>
        <v>0</v>
      </c>
    </row>
    <row r="919" spans="1:9" ht="18.75" customHeight="1" x14ac:dyDescent="0.25">
      <c r="A919" s="113" t="s">
        <v>134</v>
      </c>
      <c r="B919" s="107" t="s">
        <v>499</v>
      </c>
      <c r="C919" s="107" t="s">
        <v>119</v>
      </c>
      <c r="D919" s="107" t="s">
        <v>60</v>
      </c>
      <c r="E919" s="107" t="s">
        <v>440</v>
      </c>
      <c r="F919" s="107" t="s">
        <v>58</v>
      </c>
      <c r="G919" s="108">
        <f>G920</f>
        <v>30</v>
      </c>
      <c r="H919" s="108">
        <f t="shared" si="121"/>
        <v>0</v>
      </c>
      <c r="I919" s="108">
        <f t="shared" si="121"/>
        <v>0</v>
      </c>
    </row>
    <row r="920" spans="1:9" ht="30.75" customHeight="1" x14ac:dyDescent="0.25">
      <c r="A920" s="113" t="s">
        <v>77</v>
      </c>
      <c r="B920" s="107" t="s">
        <v>499</v>
      </c>
      <c r="C920" s="107" t="s">
        <v>119</v>
      </c>
      <c r="D920" s="107" t="s">
        <v>60</v>
      </c>
      <c r="E920" s="107" t="s">
        <v>440</v>
      </c>
      <c r="F920" s="107" t="s">
        <v>78</v>
      </c>
      <c r="G920" s="108">
        <f>G921</f>
        <v>30</v>
      </c>
      <c r="H920" s="108">
        <f t="shared" si="121"/>
        <v>0</v>
      </c>
      <c r="I920" s="108">
        <f t="shared" si="121"/>
        <v>0</v>
      </c>
    </row>
    <row r="921" spans="1:9" ht="30" customHeight="1" x14ac:dyDescent="0.25">
      <c r="A921" s="113" t="s">
        <v>79</v>
      </c>
      <c r="B921" s="107" t="s">
        <v>499</v>
      </c>
      <c r="C921" s="107" t="s">
        <v>119</v>
      </c>
      <c r="D921" s="107" t="s">
        <v>60</v>
      </c>
      <c r="E921" s="107" t="s">
        <v>440</v>
      </c>
      <c r="F921" s="107" t="s">
        <v>80</v>
      </c>
      <c r="G921" s="108">
        <v>30</v>
      </c>
      <c r="H921" s="108">
        <v>0</v>
      </c>
      <c r="I921" s="108">
        <v>0</v>
      </c>
    </row>
    <row r="922" spans="1:9" ht="64.5" x14ac:dyDescent="0.25">
      <c r="A922" s="113" t="s">
        <v>384</v>
      </c>
      <c r="B922" s="107" t="s">
        <v>499</v>
      </c>
      <c r="C922" s="107" t="s">
        <v>119</v>
      </c>
      <c r="D922" s="107" t="s">
        <v>60</v>
      </c>
      <c r="E922" s="107" t="s">
        <v>358</v>
      </c>
      <c r="F922" s="107" t="s">
        <v>58</v>
      </c>
      <c r="G922" s="108">
        <f>G923</f>
        <v>328</v>
      </c>
      <c r="H922" s="108">
        <f>H923</f>
        <v>0</v>
      </c>
      <c r="I922" s="108">
        <f>I923</f>
        <v>0</v>
      </c>
    </row>
    <row r="923" spans="1:9" ht="20.25" customHeight="1" x14ac:dyDescent="0.25">
      <c r="A923" s="113" t="s">
        <v>134</v>
      </c>
      <c r="B923" s="107" t="s">
        <v>499</v>
      </c>
      <c r="C923" s="107" t="s">
        <v>119</v>
      </c>
      <c r="D923" s="107" t="s">
        <v>60</v>
      </c>
      <c r="E923" s="107" t="s">
        <v>359</v>
      </c>
      <c r="F923" s="107" t="s">
        <v>58</v>
      </c>
      <c r="G923" s="108">
        <f>G924+G926</f>
        <v>328</v>
      </c>
      <c r="H923" s="108">
        <f>H924+H926</f>
        <v>0</v>
      </c>
      <c r="I923" s="108">
        <f>I924+I926</f>
        <v>0</v>
      </c>
    </row>
    <row r="924" spans="1:9" ht="69.75" customHeight="1" x14ac:dyDescent="0.25">
      <c r="A924" s="113" t="s">
        <v>67</v>
      </c>
      <c r="B924" s="107" t="s">
        <v>499</v>
      </c>
      <c r="C924" s="107" t="s">
        <v>119</v>
      </c>
      <c r="D924" s="107" t="s">
        <v>60</v>
      </c>
      <c r="E924" s="107" t="s">
        <v>359</v>
      </c>
      <c r="F924" s="107" t="s">
        <v>68</v>
      </c>
      <c r="G924" s="108">
        <f>G925</f>
        <v>187.8</v>
      </c>
      <c r="H924" s="108">
        <f>H925</f>
        <v>0</v>
      </c>
      <c r="I924" s="108">
        <f>I925</f>
        <v>0</v>
      </c>
    </row>
    <row r="925" spans="1:9" ht="19.5" customHeight="1" x14ac:dyDescent="0.25">
      <c r="A925" s="113" t="s">
        <v>192</v>
      </c>
      <c r="B925" s="107" t="s">
        <v>499</v>
      </c>
      <c r="C925" s="107" t="s">
        <v>119</v>
      </c>
      <c r="D925" s="107" t="s">
        <v>60</v>
      </c>
      <c r="E925" s="107" t="s">
        <v>359</v>
      </c>
      <c r="F925" s="107" t="s">
        <v>193</v>
      </c>
      <c r="G925" s="108">
        <v>187.8</v>
      </c>
      <c r="H925" s="108">
        <v>0</v>
      </c>
      <c r="I925" s="108">
        <v>0</v>
      </c>
    </row>
    <row r="926" spans="1:9" ht="30.75" customHeight="1" x14ac:dyDescent="0.25">
      <c r="A926" s="113" t="s">
        <v>77</v>
      </c>
      <c r="B926" s="107" t="s">
        <v>499</v>
      </c>
      <c r="C926" s="107" t="s">
        <v>119</v>
      </c>
      <c r="D926" s="107" t="s">
        <v>60</v>
      </c>
      <c r="E926" s="107" t="s">
        <v>359</v>
      </c>
      <c r="F926" s="107" t="s">
        <v>78</v>
      </c>
      <c r="G926" s="108">
        <f>G927</f>
        <v>140.19999999999999</v>
      </c>
      <c r="H926" s="108">
        <f>H927</f>
        <v>0</v>
      </c>
      <c r="I926" s="108">
        <f>I927</f>
        <v>0</v>
      </c>
    </row>
    <row r="927" spans="1:9" ht="26.25" x14ac:dyDescent="0.25">
      <c r="A927" s="113" t="s">
        <v>79</v>
      </c>
      <c r="B927" s="107" t="s">
        <v>499</v>
      </c>
      <c r="C927" s="107" t="s">
        <v>119</v>
      </c>
      <c r="D927" s="107" t="s">
        <v>60</v>
      </c>
      <c r="E927" s="107" t="s">
        <v>359</v>
      </c>
      <c r="F927" s="107" t="s">
        <v>80</v>
      </c>
      <c r="G927" s="108">
        <v>140.19999999999999</v>
      </c>
      <c r="H927" s="108">
        <v>0</v>
      </c>
      <c r="I927" s="108">
        <v>0</v>
      </c>
    </row>
    <row r="928" spans="1:9" ht="26.25" hidden="1" x14ac:dyDescent="0.25">
      <c r="A928" s="113" t="s">
        <v>441</v>
      </c>
      <c r="B928" s="107" t="s">
        <v>499</v>
      </c>
      <c r="C928" s="107" t="s">
        <v>119</v>
      </c>
      <c r="D928" s="107" t="s">
        <v>60</v>
      </c>
      <c r="E928" s="107" t="s">
        <v>442</v>
      </c>
      <c r="F928" s="107" t="s">
        <v>58</v>
      </c>
      <c r="G928" s="108">
        <f>G929</f>
        <v>0</v>
      </c>
      <c r="H928" s="166"/>
      <c r="I928" s="166"/>
    </row>
    <row r="929" spans="1:9" ht="15" hidden="1" x14ac:dyDescent="0.25">
      <c r="A929" s="113" t="s">
        <v>134</v>
      </c>
      <c r="B929" s="107" t="s">
        <v>499</v>
      </c>
      <c r="C929" s="107" t="s">
        <v>119</v>
      </c>
      <c r="D929" s="107" t="s">
        <v>60</v>
      </c>
      <c r="E929" s="107" t="s">
        <v>443</v>
      </c>
      <c r="F929" s="107" t="s">
        <v>58</v>
      </c>
      <c r="G929" s="108">
        <f>G930</f>
        <v>0</v>
      </c>
      <c r="H929" s="166"/>
      <c r="I929" s="166"/>
    </row>
    <row r="930" spans="1:9" ht="26.25" hidden="1" x14ac:dyDescent="0.25">
      <c r="A930" s="113" t="s">
        <v>77</v>
      </c>
      <c r="B930" s="107" t="s">
        <v>499</v>
      </c>
      <c r="C930" s="107" t="s">
        <v>119</v>
      </c>
      <c r="D930" s="107" t="s">
        <v>60</v>
      </c>
      <c r="E930" s="107" t="s">
        <v>443</v>
      </c>
      <c r="F930" s="107" t="s">
        <v>78</v>
      </c>
      <c r="G930" s="108">
        <f>G931</f>
        <v>0</v>
      </c>
      <c r="H930" s="166"/>
      <c r="I930" s="166"/>
    </row>
    <row r="931" spans="1:9" ht="26.25" hidden="1" x14ac:dyDescent="0.25">
      <c r="A931" s="113" t="s">
        <v>79</v>
      </c>
      <c r="B931" s="107" t="s">
        <v>499</v>
      </c>
      <c r="C931" s="107" t="s">
        <v>119</v>
      </c>
      <c r="D931" s="107" t="s">
        <v>60</v>
      </c>
      <c r="E931" s="107" t="s">
        <v>443</v>
      </c>
      <c r="F931" s="107" t="s">
        <v>80</v>
      </c>
      <c r="G931" s="108">
        <v>0</v>
      </c>
      <c r="H931" s="166"/>
      <c r="I931" s="166"/>
    </row>
    <row r="932" spans="1:9" ht="26.25" x14ac:dyDescent="0.25">
      <c r="A932" s="113" t="s">
        <v>444</v>
      </c>
      <c r="B932" s="107" t="s">
        <v>499</v>
      </c>
      <c r="C932" s="107" t="s">
        <v>119</v>
      </c>
      <c r="D932" s="107" t="s">
        <v>60</v>
      </c>
      <c r="E932" s="107" t="s">
        <v>445</v>
      </c>
      <c r="F932" s="107" t="s">
        <v>58</v>
      </c>
      <c r="G932" s="108">
        <f>G936+G933</f>
        <v>20</v>
      </c>
      <c r="H932" s="108">
        <f>H936</f>
        <v>0</v>
      </c>
      <c r="I932" s="108">
        <f>I936</f>
        <v>0</v>
      </c>
    </row>
    <row r="933" spans="1:9" ht="39" hidden="1" x14ac:dyDescent="0.25">
      <c r="A933" s="113" t="s">
        <v>642</v>
      </c>
      <c r="B933" s="107" t="s">
        <v>499</v>
      </c>
      <c r="C933" s="107" t="s">
        <v>119</v>
      </c>
      <c r="D933" s="107" t="s">
        <v>60</v>
      </c>
      <c r="E933" s="107" t="s">
        <v>684</v>
      </c>
      <c r="F933" s="107" t="s">
        <v>58</v>
      </c>
      <c r="G933" s="108">
        <f>G934</f>
        <v>0</v>
      </c>
      <c r="H933" s="108">
        <v>0</v>
      </c>
      <c r="I933" s="108">
        <v>0</v>
      </c>
    </row>
    <row r="934" spans="1:9" ht="26.25" hidden="1" x14ac:dyDescent="0.25">
      <c r="A934" s="113" t="s">
        <v>77</v>
      </c>
      <c r="B934" s="107" t="s">
        <v>499</v>
      </c>
      <c r="C934" s="107" t="s">
        <v>119</v>
      </c>
      <c r="D934" s="107" t="s">
        <v>60</v>
      </c>
      <c r="E934" s="107" t="s">
        <v>684</v>
      </c>
      <c r="F934" s="107" t="s">
        <v>78</v>
      </c>
      <c r="G934" s="108">
        <f>G935</f>
        <v>0</v>
      </c>
      <c r="H934" s="108">
        <v>0</v>
      </c>
      <c r="I934" s="108">
        <v>0</v>
      </c>
    </row>
    <row r="935" spans="1:9" ht="26.25" hidden="1" x14ac:dyDescent="0.25">
      <c r="A935" s="113" t="s">
        <v>79</v>
      </c>
      <c r="B935" s="107" t="s">
        <v>499</v>
      </c>
      <c r="C935" s="107" t="s">
        <v>119</v>
      </c>
      <c r="D935" s="107" t="s">
        <v>60</v>
      </c>
      <c r="E935" s="107" t="s">
        <v>684</v>
      </c>
      <c r="F935" s="107" t="s">
        <v>80</v>
      </c>
      <c r="G935" s="108"/>
      <c r="H935" s="108"/>
      <c r="I935" s="108"/>
    </row>
    <row r="936" spans="1:9" ht="15" x14ac:dyDescent="0.25">
      <c r="A936" s="113" t="s">
        <v>134</v>
      </c>
      <c r="B936" s="107" t="s">
        <v>499</v>
      </c>
      <c r="C936" s="107" t="s">
        <v>119</v>
      </c>
      <c r="D936" s="107" t="s">
        <v>60</v>
      </c>
      <c r="E936" s="107" t="s">
        <v>446</v>
      </c>
      <c r="F936" s="107" t="s">
        <v>58</v>
      </c>
      <c r="G936" s="108">
        <f>G937</f>
        <v>20</v>
      </c>
      <c r="H936" s="108">
        <f>H937</f>
        <v>0</v>
      </c>
      <c r="I936" s="108">
        <f t="shared" ref="I936:I937" si="122">I937</f>
        <v>0</v>
      </c>
    </row>
    <row r="937" spans="1:9" ht="30.75" customHeight="1" x14ac:dyDescent="0.25">
      <c r="A937" s="113" t="s">
        <v>77</v>
      </c>
      <c r="B937" s="107" t="s">
        <v>499</v>
      </c>
      <c r="C937" s="107" t="s">
        <v>119</v>
      </c>
      <c r="D937" s="107" t="s">
        <v>60</v>
      </c>
      <c r="E937" s="107" t="s">
        <v>446</v>
      </c>
      <c r="F937" s="107" t="s">
        <v>78</v>
      </c>
      <c r="G937" s="108">
        <f>G938</f>
        <v>20</v>
      </c>
      <c r="H937" s="108">
        <f>H938</f>
        <v>0</v>
      </c>
      <c r="I937" s="108">
        <f t="shared" si="122"/>
        <v>0</v>
      </c>
    </row>
    <row r="938" spans="1:9" ht="33.75" customHeight="1" x14ac:dyDescent="0.25">
      <c r="A938" s="113" t="s">
        <v>79</v>
      </c>
      <c r="B938" s="107" t="s">
        <v>499</v>
      </c>
      <c r="C938" s="107" t="s">
        <v>119</v>
      </c>
      <c r="D938" s="107" t="s">
        <v>60</v>
      </c>
      <c r="E938" s="107" t="s">
        <v>446</v>
      </c>
      <c r="F938" s="107" t="s">
        <v>80</v>
      </c>
      <c r="G938" s="108">
        <v>20</v>
      </c>
      <c r="H938" s="108">
        <v>0</v>
      </c>
      <c r="I938" s="108">
        <v>0</v>
      </c>
    </row>
    <row r="939" spans="1:9" s="42" customFormat="1" ht="15" hidden="1" customHeight="1" x14ac:dyDescent="0.25">
      <c r="A939" s="113" t="s">
        <v>500</v>
      </c>
      <c r="B939" s="107" t="s">
        <v>484</v>
      </c>
      <c r="C939" s="107" t="s">
        <v>56</v>
      </c>
      <c r="D939" s="107" t="s">
        <v>56</v>
      </c>
      <c r="E939" s="107" t="s">
        <v>57</v>
      </c>
      <c r="F939" s="107" t="s">
        <v>58</v>
      </c>
      <c r="G939" s="108">
        <f>G940</f>
        <v>2468</v>
      </c>
      <c r="H939" s="166"/>
      <c r="I939" s="166"/>
    </row>
    <row r="940" spans="1:9" ht="15" hidden="1" customHeight="1" x14ac:dyDescent="0.25">
      <c r="A940" s="113" t="s">
        <v>199</v>
      </c>
      <c r="B940" s="107" t="s">
        <v>484</v>
      </c>
      <c r="C940" s="107" t="s">
        <v>196</v>
      </c>
      <c r="D940" s="107" t="s">
        <v>56</v>
      </c>
      <c r="E940" s="107" t="s">
        <v>57</v>
      </c>
      <c r="F940" s="107" t="s">
        <v>58</v>
      </c>
      <c r="G940" s="108">
        <f>G941</f>
        <v>2468</v>
      </c>
      <c r="H940" s="166"/>
      <c r="I940" s="166"/>
    </row>
    <row r="941" spans="1:9" ht="39" hidden="1" x14ac:dyDescent="0.25">
      <c r="A941" s="113" t="s">
        <v>501</v>
      </c>
      <c r="B941" s="107" t="s">
        <v>484</v>
      </c>
      <c r="C941" s="107" t="s">
        <v>196</v>
      </c>
      <c r="D941" s="107" t="s">
        <v>201</v>
      </c>
      <c r="E941" s="107" t="s">
        <v>57</v>
      </c>
      <c r="F941" s="107" t="s">
        <v>58</v>
      </c>
      <c r="G941" s="108">
        <f>G942</f>
        <v>2468</v>
      </c>
      <c r="H941" s="166"/>
      <c r="I941" s="166"/>
    </row>
    <row r="942" spans="1:9" ht="51.75" hidden="1" x14ac:dyDescent="0.25">
      <c r="A942" s="113" t="s">
        <v>157</v>
      </c>
      <c r="B942" s="107" t="s">
        <v>484</v>
      </c>
      <c r="C942" s="107" t="s">
        <v>196</v>
      </c>
      <c r="D942" s="107" t="s">
        <v>201</v>
      </c>
      <c r="E942" s="107" t="s">
        <v>158</v>
      </c>
      <c r="F942" s="107" t="s">
        <v>58</v>
      </c>
      <c r="G942" s="108">
        <f>G943</f>
        <v>2468</v>
      </c>
      <c r="H942" s="166"/>
      <c r="I942" s="166"/>
    </row>
    <row r="943" spans="1:9" ht="39" hidden="1" x14ac:dyDescent="0.25">
      <c r="A943" s="113" t="s">
        <v>202</v>
      </c>
      <c r="B943" s="107" t="s">
        <v>484</v>
      </c>
      <c r="C943" s="107" t="s">
        <v>196</v>
      </c>
      <c r="D943" s="107" t="s">
        <v>201</v>
      </c>
      <c r="E943" s="107" t="s">
        <v>203</v>
      </c>
      <c r="F943" s="107" t="s">
        <v>58</v>
      </c>
      <c r="G943" s="108">
        <f>G944</f>
        <v>2468</v>
      </c>
      <c r="H943" s="166"/>
      <c r="I943" s="166"/>
    </row>
    <row r="944" spans="1:9" ht="77.25" hidden="1" x14ac:dyDescent="0.25">
      <c r="A944" s="113" t="s">
        <v>502</v>
      </c>
      <c r="B944" s="107" t="s">
        <v>484</v>
      </c>
      <c r="C944" s="107" t="s">
        <v>196</v>
      </c>
      <c r="D944" s="107" t="s">
        <v>201</v>
      </c>
      <c r="E944" s="107" t="s">
        <v>205</v>
      </c>
      <c r="F944" s="107" t="s">
        <v>58</v>
      </c>
      <c r="G944" s="108">
        <f>G945+G948</f>
        <v>2468</v>
      </c>
      <c r="H944" s="166"/>
      <c r="I944" s="166"/>
    </row>
    <row r="945" spans="1:9" ht="51.75" hidden="1" x14ac:dyDescent="0.25">
      <c r="A945" s="113" t="s">
        <v>188</v>
      </c>
      <c r="B945" s="107" t="s">
        <v>484</v>
      </c>
      <c r="C945" s="107" t="s">
        <v>196</v>
      </c>
      <c r="D945" s="107" t="s">
        <v>201</v>
      </c>
      <c r="E945" s="107" t="s">
        <v>206</v>
      </c>
      <c r="F945" s="107" t="s">
        <v>58</v>
      </c>
      <c r="G945" s="108">
        <f>G946</f>
        <v>4</v>
      </c>
      <c r="H945" s="166"/>
      <c r="I945" s="166"/>
    </row>
    <row r="946" spans="1:9" ht="15" hidden="1" x14ac:dyDescent="0.25">
      <c r="A946" s="113" t="s">
        <v>81</v>
      </c>
      <c r="B946" s="107" t="s">
        <v>484</v>
      </c>
      <c r="C946" s="107" t="s">
        <v>196</v>
      </c>
      <c r="D946" s="107" t="s">
        <v>201</v>
      </c>
      <c r="E946" s="107" t="s">
        <v>206</v>
      </c>
      <c r="F946" s="107" t="s">
        <v>82</v>
      </c>
      <c r="G946" s="108">
        <f>G947</f>
        <v>4</v>
      </c>
      <c r="H946" s="166"/>
      <c r="I946" s="166"/>
    </row>
    <row r="947" spans="1:9" ht="15" hidden="1" x14ac:dyDescent="0.25">
      <c r="A947" s="113" t="s">
        <v>83</v>
      </c>
      <c r="B947" s="107" t="s">
        <v>484</v>
      </c>
      <c r="C947" s="107" t="s">
        <v>196</v>
      </c>
      <c r="D947" s="107" t="s">
        <v>201</v>
      </c>
      <c r="E947" s="107" t="s">
        <v>206</v>
      </c>
      <c r="F947" s="107" t="s">
        <v>84</v>
      </c>
      <c r="G947" s="108">
        <v>4</v>
      </c>
      <c r="H947" s="166"/>
      <c r="I947" s="166"/>
    </row>
    <row r="948" spans="1:9" ht="26.25" hidden="1" x14ac:dyDescent="0.25">
      <c r="A948" s="113" t="s">
        <v>190</v>
      </c>
      <c r="B948" s="107" t="s">
        <v>484</v>
      </c>
      <c r="C948" s="107" t="s">
        <v>196</v>
      </c>
      <c r="D948" s="107" t="s">
        <v>201</v>
      </c>
      <c r="E948" s="107" t="s">
        <v>207</v>
      </c>
      <c r="F948" s="107" t="s">
        <v>58</v>
      </c>
      <c r="G948" s="108">
        <f>G949+G951</f>
        <v>2464</v>
      </c>
      <c r="H948" s="166"/>
      <c r="I948" s="166"/>
    </row>
    <row r="949" spans="1:9" ht="51.75" hidden="1" customHeight="1" x14ac:dyDescent="0.25">
      <c r="A949" s="113" t="s">
        <v>67</v>
      </c>
      <c r="B949" s="107" t="s">
        <v>484</v>
      </c>
      <c r="C949" s="107" t="s">
        <v>196</v>
      </c>
      <c r="D949" s="107" t="s">
        <v>201</v>
      </c>
      <c r="E949" s="107" t="s">
        <v>207</v>
      </c>
      <c r="F949" s="107" t="s">
        <v>68</v>
      </c>
      <c r="G949" s="108">
        <f>G950</f>
        <v>2432.1</v>
      </c>
      <c r="H949" s="166"/>
      <c r="I949" s="166"/>
    </row>
    <row r="950" spans="1:9" ht="15" hidden="1" x14ac:dyDescent="0.25">
      <c r="A950" s="113" t="s">
        <v>192</v>
      </c>
      <c r="B950" s="107" t="s">
        <v>484</v>
      </c>
      <c r="C950" s="107" t="s">
        <v>196</v>
      </c>
      <c r="D950" s="107" t="s">
        <v>201</v>
      </c>
      <c r="E950" s="107" t="s">
        <v>207</v>
      </c>
      <c r="F950" s="107" t="s">
        <v>193</v>
      </c>
      <c r="G950" s="108">
        <v>2432.1</v>
      </c>
      <c r="H950" s="166"/>
      <c r="I950" s="166"/>
    </row>
    <row r="951" spans="1:9" ht="26.25" hidden="1" x14ac:dyDescent="0.25">
      <c r="A951" s="113" t="s">
        <v>77</v>
      </c>
      <c r="B951" s="107" t="s">
        <v>484</v>
      </c>
      <c r="C951" s="107" t="s">
        <v>196</v>
      </c>
      <c r="D951" s="107" t="s">
        <v>201</v>
      </c>
      <c r="E951" s="107" t="s">
        <v>207</v>
      </c>
      <c r="F951" s="107" t="s">
        <v>78</v>
      </c>
      <c r="G951" s="108">
        <f>G952</f>
        <v>31.9</v>
      </c>
      <c r="H951" s="166"/>
      <c r="I951" s="166"/>
    </row>
    <row r="952" spans="1:9" ht="26.25" hidden="1" x14ac:dyDescent="0.25">
      <c r="A952" s="113" t="s">
        <v>208</v>
      </c>
      <c r="B952" s="107" t="s">
        <v>484</v>
      </c>
      <c r="C952" s="107" t="s">
        <v>196</v>
      </c>
      <c r="D952" s="107" t="s">
        <v>201</v>
      </c>
      <c r="E952" s="107" t="s">
        <v>207</v>
      </c>
      <c r="F952" s="107" t="s">
        <v>80</v>
      </c>
      <c r="G952" s="108">
        <v>31.9</v>
      </c>
      <c r="H952" s="166"/>
      <c r="I952" s="166"/>
    </row>
    <row r="953" spans="1:9" ht="15" hidden="1" x14ac:dyDescent="0.25">
      <c r="A953" s="113"/>
      <c r="B953" s="107"/>
      <c r="C953" s="107"/>
      <c r="D953" s="107"/>
      <c r="E953" s="107"/>
      <c r="F953" s="107"/>
      <c r="G953" s="108"/>
      <c r="H953" s="133"/>
      <c r="I953" s="133"/>
    </row>
    <row r="954" spans="1:9" ht="39" x14ac:dyDescent="0.25">
      <c r="A954" s="113" t="s">
        <v>796</v>
      </c>
      <c r="B954" s="107" t="s">
        <v>499</v>
      </c>
      <c r="C954" s="107" t="s">
        <v>119</v>
      </c>
      <c r="D954" s="107" t="s">
        <v>60</v>
      </c>
      <c r="E954" s="107" t="s">
        <v>774</v>
      </c>
      <c r="F954" s="107" t="s">
        <v>58</v>
      </c>
      <c r="G954" s="108">
        <v>0</v>
      </c>
      <c r="H954" s="108">
        <f>H955</f>
        <v>369</v>
      </c>
      <c r="I954" s="108">
        <f>I955</f>
        <v>278.2</v>
      </c>
    </row>
    <row r="955" spans="1:9" ht="15" x14ac:dyDescent="0.25">
      <c r="A955" s="113" t="s">
        <v>134</v>
      </c>
      <c r="B955" s="107" t="s">
        <v>499</v>
      </c>
      <c r="C955" s="107" t="s">
        <v>119</v>
      </c>
      <c r="D955" s="107" t="s">
        <v>60</v>
      </c>
      <c r="E955" s="107" t="s">
        <v>775</v>
      </c>
      <c r="F955" s="107" t="s">
        <v>58</v>
      </c>
      <c r="G955" s="108">
        <v>0</v>
      </c>
      <c r="H955" s="108">
        <f>H956+H958</f>
        <v>369</v>
      </c>
      <c r="I955" s="108">
        <f>I956+I958</f>
        <v>278.2</v>
      </c>
    </row>
    <row r="956" spans="1:9" ht="64.5" x14ac:dyDescent="0.25">
      <c r="A956" s="113" t="s">
        <v>67</v>
      </c>
      <c r="B956" s="107" t="s">
        <v>499</v>
      </c>
      <c r="C956" s="107" t="s">
        <v>119</v>
      </c>
      <c r="D956" s="107" t="s">
        <v>60</v>
      </c>
      <c r="E956" s="107" t="s">
        <v>775</v>
      </c>
      <c r="F956" s="107" t="s">
        <v>68</v>
      </c>
      <c r="G956" s="108">
        <v>0</v>
      </c>
      <c r="H956" s="108">
        <f>H957</f>
        <v>187.8</v>
      </c>
      <c r="I956" s="108">
        <f>I957</f>
        <v>107</v>
      </c>
    </row>
    <row r="957" spans="1:9" ht="15" x14ac:dyDescent="0.25">
      <c r="A957" s="113" t="s">
        <v>192</v>
      </c>
      <c r="B957" s="107" t="s">
        <v>499</v>
      </c>
      <c r="C957" s="107" t="s">
        <v>119</v>
      </c>
      <c r="D957" s="107" t="s">
        <v>60</v>
      </c>
      <c r="E957" s="107" t="s">
        <v>775</v>
      </c>
      <c r="F957" s="107" t="s">
        <v>193</v>
      </c>
      <c r="G957" s="108">
        <v>0</v>
      </c>
      <c r="H957" s="108">
        <v>187.8</v>
      </c>
      <c r="I957" s="108">
        <v>107</v>
      </c>
    </row>
    <row r="958" spans="1:9" ht="26.25" x14ac:dyDescent="0.25">
      <c r="A958" s="113" t="s">
        <v>77</v>
      </c>
      <c r="B958" s="107" t="s">
        <v>499</v>
      </c>
      <c r="C958" s="107" t="s">
        <v>119</v>
      </c>
      <c r="D958" s="107" t="s">
        <v>60</v>
      </c>
      <c r="E958" s="107" t="s">
        <v>775</v>
      </c>
      <c r="F958" s="107" t="s">
        <v>78</v>
      </c>
      <c r="G958" s="108">
        <v>0</v>
      </c>
      <c r="H958" s="108">
        <f>H959</f>
        <v>181.2</v>
      </c>
      <c r="I958" s="108">
        <f>I959</f>
        <v>171.2</v>
      </c>
    </row>
    <row r="959" spans="1:9" ht="26.25" x14ac:dyDescent="0.25">
      <c r="A959" s="113" t="s">
        <v>79</v>
      </c>
      <c r="B959" s="107" t="s">
        <v>499</v>
      </c>
      <c r="C959" s="107" t="s">
        <v>119</v>
      </c>
      <c r="D959" s="107" t="s">
        <v>60</v>
      </c>
      <c r="E959" s="107" t="s">
        <v>775</v>
      </c>
      <c r="F959" s="107" t="s">
        <v>80</v>
      </c>
      <c r="G959" s="108">
        <v>0</v>
      </c>
      <c r="H959" s="108">
        <f>21+140.2+20</f>
        <v>181.2</v>
      </c>
      <c r="I959" s="108">
        <f>21+130.2+20</f>
        <v>171.2</v>
      </c>
    </row>
    <row r="960" spans="1:9" s="34" customFormat="1" ht="15.75" x14ac:dyDescent="0.25">
      <c r="A960" s="113" t="s">
        <v>474</v>
      </c>
      <c r="B960" s="130"/>
      <c r="C960" s="130"/>
      <c r="D960" s="130"/>
      <c r="E960" s="130"/>
      <c r="F960" s="130"/>
      <c r="G960" s="108">
        <f>G17+G47+G61+G785+G842</f>
        <v>100660.10000000002</v>
      </c>
      <c r="H960" s="108">
        <f>H17+H47+H61+H785+H842+H953</f>
        <v>84419.39</v>
      </c>
      <c r="I960" s="108">
        <f>I17+I47+I61+I785+I842+I953</f>
        <v>69766.2</v>
      </c>
    </row>
    <row r="961" spans="1:9" x14ac:dyDescent="0.2">
      <c r="A961" s="35"/>
      <c r="B961" s="36"/>
      <c r="C961" s="36"/>
      <c r="D961" s="36"/>
      <c r="E961" s="36"/>
      <c r="F961" s="36"/>
      <c r="G961" s="36"/>
    </row>
    <row r="962" spans="1:9" x14ac:dyDescent="0.2">
      <c r="A962" s="35"/>
      <c r="B962" s="36"/>
      <c r="C962" s="36"/>
      <c r="D962" s="36"/>
      <c r="E962" s="36"/>
      <c r="F962" s="36"/>
      <c r="G962" s="38"/>
      <c r="H962" s="45"/>
      <c r="I962" s="45"/>
    </row>
    <row r="963" spans="1:9" x14ac:dyDescent="0.2">
      <c r="A963" s="35"/>
      <c r="B963" s="36"/>
      <c r="C963" s="36"/>
      <c r="D963" s="36"/>
      <c r="E963" s="36"/>
      <c r="F963" s="36"/>
      <c r="G963" s="36"/>
    </row>
    <row r="964" spans="1:9" x14ac:dyDescent="0.2">
      <c r="A964" s="35"/>
      <c r="B964" s="36"/>
      <c r="C964" s="36"/>
      <c r="D964" s="36"/>
      <c r="E964" s="36"/>
      <c r="F964" s="36"/>
      <c r="G964" s="36"/>
    </row>
    <row r="965" spans="1:9" x14ac:dyDescent="0.2">
      <c r="A965" s="35"/>
      <c r="B965" s="36"/>
      <c r="C965" s="36"/>
      <c r="D965" s="36"/>
      <c r="E965" s="36"/>
      <c r="F965" s="36"/>
      <c r="G965" s="36"/>
    </row>
    <row r="966" spans="1:9" x14ac:dyDescent="0.2">
      <c r="A966" s="35"/>
      <c r="B966" s="36"/>
      <c r="C966" s="36"/>
      <c r="D966" s="36"/>
      <c r="E966" s="36"/>
      <c r="F966" s="36"/>
      <c r="G966" s="36"/>
    </row>
    <row r="967" spans="1:9" x14ac:dyDescent="0.2">
      <c r="A967" s="35"/>
      <c r="B967" s="36"/>
      <c r="C967" s="36"/>
      <c r="D967" s="36"/>
      <c r="E967" s="36"/>
      <c r="F967" s="36"/>
      <c r="G967" s="36"/>
    </row>
    <row r="968" spans="1:9" x14ac:dyDescent="0.2">
      <c r="A968" s="35"/>
      <c r="B968" s="36"/>
      <c r="C968" s="36"/>
      <c r="D968" s="36"/>
      <c r="E968" s="36"/>
      <c r="F968" s="36"/>
      <c r="G968" s="36"/>
    </row>
    <row r="969" spans="1:9" x14ac:dyDescent="0.2">
      <c r="A969" s="35"/>
      <c r="B969" s="36"/>
      <c r="C969" s="36"/>
      <c r="D969" s="36"/>
      <c r="E969" s="36"/>
      <c r="F969" s="36"/>
      <c r="G969" s="36"/>
    </row>
    <row r="970" spans="1:9" x14ac:dyDescent="0.2">
      <c r="A970" s="35"/>
      <c r="B970" s="36"/>
      <c r="C970" s="36"/>
      <c r="D970" s="36"/>
      <c r="E970" s="36"/>
      <c r="F970" s="36"/>
      <c r="G970" s="36"/>
    </row>
    <row r="971" spans="1:9" x14ac:dyDescent="0.2">
      <c r="A971" s="35"/>
      <c r="B971" s="36"/>
      <c r="C971" s="36"/>
      <c r="D971" s="36"/>
      <c r="E971" s="36"/>
      <c r="F971" s="36"/>
      <c r="G971" s="36"/>
    </row>
    <row r="972" spans="1:9" x14ac:dyDescent="0.2">
      <c r="A972" s="35"/>
      <c r="B972" s="36"/>
      <c r="C972" s="36"/>
      <c r="D972" s="36"/>
      <c r="E972" s="36"/>
      <c r="F972" s="36"/>
      <c r="G972" s="36"/>
    </row>
    <row r="973" spans="1:9" x14ac:dyDescent="0.2">
      <c r="A973" s="35"/>
      <c r="B973" s="36"/>
      <c r="C973" s="36"/>
      <c r="D973" s="36"/>
      <c r="E973" s="36"/>
      <c r="F973" s="36"/>
      <c r="G973" s="36"/>
    </row>
    <row r="974" spans="1:9" x14ac:dyDescent="0.2">
      <c r="A974" s="35"/>
      <c r="B974" s="36"/>
      <c r="C974" s="36"/>
      <c r="D974" s="36"/>
      <c r="E974" s="36"/>
      <c r="F974" s="36"/>
      <c r="G974" s="36"/>
    </row>
    <row r="975" spans="1:9" x14ac:dyDescent="0.2">
      <c r="A975" s="35"/>
      <c r="B975" s="36"/>
      <c r="C975" s="36"/>
      <c r="D975" s="36"/>
      <c r="E975" s="36"/>
      <c r="F975" s="36"/>
      <c r="G975" s="36"/>
    </row>
    <row r="976" spans="1:9" x14ac:dyDescent="0.2">
      <c r="A976" s="35"/>
      <c r="B976" s="36"/>
      <c r="C976" s="36"/>
      <c r="D976" s="36"/>
      <c r="E976" s="36"/>
      <c r="F976" s="36"/>
      <c r="G976" s="36"/>
    </row>
    <row r="977" spans="1:7" x14ac:dyDescent="0.2">
      <c r="A977" s="35"/>
      <c r="B977" s="36"/>
      <c r="C977" s="36"/>
      <c r="D977" s="36"/>
      <c r="E977" s="36"/>
      <c r="F977" s="36"/>
      <c r="G977" s="36"/>
    </row>
    <row r="978" spans="1:7" x14ac:dyDescent="0.2">
      <c r="A978" s="35"/>
      <c r="B978" s="36"/>
      <c r="C978" s="36"/>
      <c r="D978" s="36"/>
      <c r="E978" s="36"/>
      <c r="F978" s="36"/>
      <c r="G978" s="36"/>
    </row>
    <row r="979" spans="1:7" x14ac:dyDescent="0.2">
      <c r="A979" s="35"/>
      <c r="B979" s="36"/>
      <c r="C979" s="36"/>
      <c r="D979" s="36"/>
      <c r="E979" s="36"/>
      <c r="F979" s="36"/>
      <c r="G979" s="36"/>
    </row>
    <row r="980" spans="1:7" x14ac:dyDescent="0.2">
      <c r="A980" s="35"/>
      <c r="B980" s="36"/>
      <c r="C980" s="36"/>
      <c r="D980" s="36"/>
      <c r="E980" s="36"/>
      <c r="F980" s="36"/>
      <c r="G980" s="36"/>
    </row>
    <row r="981" spans="1:7" x14ac:dyDescent="0.2">
      <c r="A981" s="35"/>
      <c r="B981" s="36"/>
      <c r="C981" s="36"/>
      <c r="D981" s="36"/>
      <c r="E981" s="36"/>
      <c r="F981" s="36"/>
      <c r="G981" s="36"/>
    </row>
    <row r="982" spans="1:7" x14ac:dyDescent="0.2">
      <c r="A982" s="35"/>
      <c r="B982" s="36"/>
      <c r="C982" s="36"/>
      <c r="D982" s="36"/>
      <c r="E982" s="36"/>
      <c r="F982" s="36"/>
      <c r="G982" s="36"/>
    </row>
    <row r="983" spans="1:7" x14ac:dyDescent="0.2">
      <c r="A983" s="35"/>
      <c r="B983" s="36"/>
      <c r="C983" s="36"/>
      <c r="D983" s="36"/>
      <c r="E983" s="36"/>
      <c r="F983" s="36"/>
      <c r="G983" s="36"/>
    </row>
    <row r="984" spans="1:7" x14ac:dyDescent="0.2">
      <c r="A984" s="35"/>
      <c r="B984" s="36"/>
      <c r="C984" s="36"/>
      <c r="D984" s="36"/>
      <c r="E984" s="36"/>
      <c r="F984" s="36"/>
      <c r="G984" s="36"/>
    </row>
    <row r="985" spans="1:7" x14ac:dyDescent="0.2">
      <c r="A985" s="35"/>
      <c r="B985" s="36"/>
      <c r="C985" s="36"/>
      <c r="D985" s="36"/>
      <c r="E985" s="36"/>
      <c r="F985" s="36"/>
      <c r="G985" s="36"/>
    </row>
    <row r="986" spans="1:7" x14ac:dyDescent="0.2">
      <c r="A986" s="35"/>
      <c r="B986" s="36"/>
      <c r="C986" s="36"/>
      <c r="D986" s="36"/>
      <c r="E986" s="36"/>
      <c r="F986" s="36"/>
      <c r="G986" s="36"/>
    </row>
    <row r="987" spans="1:7" x14ac:dyDescent="0.2">
      <c r="A987" s="35"/>
      <c r="B987" s="36"/>
      <c r="C987" s="36"/>
      <c r="D987" s="36"/>
      <c r="E987" s="36"/>
      <c r="F987" s="36"/>
      <c r="G987" s="36"/>
    </row>
    <row r="988" spans="1:7" x14ac:dyDescent="0.2">
      <c r="A988" s="35"/>
      <c r="B988" s="36"/>
      <c r="C988" s="36"/>
      <c r="D988" s="36"/>
      <c r="E988" s="36"/>
      <c r="F988" s="36"/>
      <c r="G988" s="36"/>
    </row>
    <row r="989" spans="1:7" x14ac:dyDescent="0.2">
      <c r="A989" s="35"/>
      <c r="B989" s="36"/>
      <c r="C989" s="36"/>
      <c r="D989" s="36"/>
      <c r="E989" s="36"/>
      <c r="F989" s="36"/>
      <c r="G989" s="36"/>
    </row>
    <row r="990" spans="1:7" x14ac:dyDescent="0.2">
      <c r="A990" s="35"/>
      <c r="B990" s="36"/>
      <c r="C990" s="36"/>
      <c r="D990" s="36"/>
      <c r="E990" s="36"/>
      <c r="F990" s="36"/>
      <c r="G990" s="36"/>
    </row>
    <row r="991" spans="1:7" x14ac:dyDescent="0.2">
      <c r="A991" s="35"/>
      <c r="B991" s="36"/>
      <c r="C991" s="36"/>
      <c r="D991" s="36"/>
      <c r="E991" s="36"/>
      <c r="F991" s="36"/>
      <c r="G991" s="36"/>
    </row>
    <row r="992" spans="1:7" x14ac:dyDescent="0.2">
      <c r="A992" s="35"/>
      <c r="B992" s="36"/>
      <c r="C992" s="36"/>
      <c r="D992" s="36"/>
      <c r="E992" s="36"/>
      <c r="F992" s="36"/>
      <c r="G992" s="36"/>
    </row>
    <row r="993" spans="1:7" x14ac:dyDescent="0.2">
      <c r="A993" s="35"/>
      <c r="B993" s="36"/>
      <c r="C993" s="36"/>
      <c r="D993" s="36"/>
      <c r="E993" s="36"/>
      <c r="F993" s="36"/>
      <c r="G993" s="36"/>
    </row>
    <row r="994" spans="1:7" x14ac:dyDescent="0.2">
      <c r="A994" s="35"/>
      <c r="B994" s="36"/>
      <c r="C994" s="36"/>
      <c r="D994" s="36"/>
      <c r="E994" s="36"/>
      <c r="F994" s="36"/>
      <c r="G994" s="36"/>
    </row>
    <row r="995" spans="1:7" x14ac:dyDescent="0.2">
      <c r="A995" s="35"/>
      <c r="B995" s="36"/>
      <c r="C995" s="36"/>
      <c r="D995" s="36"/>
      <c r="E995" s="36"/>
      <c r="F995" s="36"/>
      <c r="G995" s="36"/>
    </row>
    <row r="996" spans="1:7" x14ac:dyDescent="0.2">
      <c r="A996" s="35"/>
      <c r="B996" s="36"/>
      <c r="C996" s="36"/>
      <c r="D996" s="36"/>
      <c r="E996" s="36"/>
      <c r="F996" s="36"/>
      <c r="G996" s="36"/>
    </row>
    <row r="997" spans="1:7" x14ac:dyDescent="0.2">
      <c r="A997" s="35"/>
      <c r="B997" s="36"/>
      <c r="C997" s="36"/>
      <c r="D997" s="36"/>
      <c r="E997" s="36"/>
      <c r="F997" s="36"/>
      <c r="G997" s="36"/>
    </row>
    <row r="998" spans="1:7" x14ac:dyDescent="0.2">
      <c r="A998" s="35"/>
      <c r="B998" s="36"/>
      <c r="C998" s="36"/>
      <c r="D998" s="36"/>
      <c r="E998" s="36"/>
      <c r="F998" s="36"/>
      <c r="G998" s="36"/>
    </row>
    <row r="999" spans="1:7" x14ac:dyDescent="0.2">
      <c r="A999" s="35"/>
      <c r="B999" s="36"/>
      <c r="C999" s="36"/>
      <c r="D999" s="36"/>
      <c r="E999" s="36"/>
      <c r="F999" s="36"/>
      <c r="G999" s="36"/>
    </row>
    <row r="1000" spans="1:7" x14ac:dyDescent="0.2">
      <c r="A1000" s="35"/>
      <c r="B1000" s="36"/>
      <c r="C1000" s="36"/>
      <c r="D1000" s="36"/>
      <c r="E1000" s="36"/>
      <c r="F1000" s="36"/>
      <c r="G1000" s="36"/>
    </row>
    <row r="1001" spans="1:7" x14ac:dyDescent="0.2">
      <c r="A1001" s="35"/>
      <c r="B1001" s="36"/>
      <c r="C1001" s="36"/>
      <c r="D1001" s="36"/>
      <c r="E1001" s="36"/>
      <c r="F1001" s="36"/>
      <c r="G1001" s="36"/>
    </row>
    <row r="1002" spans="1:7" x14ac:dyDescent="0.2">
      <c r="A1002" s="35"/>
      <c r="B1002" s="36"/>
      <c r="C1002" s="36"/>
      <c r="D1002" s="36"/>
      <c r="E1002" s="36"/>
      <c r="F1002" s="36"/>
      <c r="G1002" s="36"/>
    </row>
    <row r="1003" spans="1:7" x14ac:dyDescent="0.2">
      <c r="A1003" s="35"/>
      <c r="B1003" s="36"/>
      <c r="C1003" s="36"/>
      <c r="D1003" s="36"/>
      <c r="E1003" s="36"/>
      <c r="F1003" s="36"/>
      <c r="G1003" s="36"/>
    </row>
    <row r="1004" spans="1:7" x14ac:dyDescent="0.2">
      <c r="A1004" s="35"/>
      <c r="B1004" s="36"/>
      <c r="C1004" s="36"/>
      <c r="D1004" s="36"/>
      <c r="E1004" s="36"/>
      <c r="F1004" s="36"/>
      <c r="G1004" s="36"/>
    </row>
    <row r="1005" spans="1:7" x14ac:dyDescent="0.2">
      <c r="A1005" s="35"/>
      <c r="B1005" s="36"/>
      <c r="C1005" s="36"/>
      <c r="D1005" s="36"/>
      <c r="E1005" s="36"/>
      <c r="F1005" s="36"/>
      <c r="G1005" s="36"/>
    </row>
    <row r="1006" spans="1:7" x14ac:dyDescent="0.2">
      <c r="A1006" s="35"/>
      <c r="B1006" s="36"/>
      <c r="C1006" s="36"/>
      <c r="D1006" s="36"/>
      <c r="E1006" s="36"/>
      <c r="F1006" s="36"/>
      <c r="G1006" s="36"/>
    </row>
    <row r="1007" spans="1:7" x14ac:dyDescent="0.2">
      <c r="A1007" s="35"/>
      <c r="B1007" s="36"/>
      <c r="C1007" s="36"/>
      <c r="D1007" s="36"/>
      <c r="E1007" s="36"/>
      <c r="F1007" s="36"/>
      <c r="G1007" s="36"/>
    </row>
    <row r="1008" spans="1:7" x14ac:dyDescent="0.2">
      <c r="A1008" s="35"/>
      <c r="B1008" s="36"/>
      <c r="C1008" s="36"/>
      <c r="D1008" s="36"/>
      <c r="E1008" s="36"/>
      <c r="F1008" s="36"/>
      <c r="G1008" s="36"/>
    </row>
    <row r="1009" spans="1:7" x14ac:dyDescent="0.2">
      <c r="A1009" s="35"/>
      <c r="B1009" s="36"/>
      <c r="C1009" s="36"/>
      <c r="D1009" s="36"/>
      <c r="E1009" s="36"/>
      <c r="F1009" s="36"/>
      <c r="G1009" s="36"/>
    </row>
    <row r="1010" spans="1:7" x14ac:dyDescent="0.2">
      <c r="A1010" s="35"/>
      <c r="B1010" s="36"/>
      <c r="C1010" s="36"/>
      <c r="D1010" s="36"/>
      <c r="E1010" s="36"/>
      <c r="F1010" s="36"/>
      <c r="G1010" s="36"/>
    </row>
    <row r="1011" spans="1:7" x14ac:dyDescent="0.2">
      <c r="A1011" s="35"/>
      <c r="B1011" s="36"/>
      <c r="C1011" s="36"/>
      <c r="D1011" s="36"/>
      <c r="E1011" s="36"/>
      <c r="F1011" s="36"/>
      <c r="G1011" s="36"/>
    </row>
    <row r="1012" spans="1:7" x14ac:dyDescent="0.2">
      <c r="A1012" s="35"/>
      <c r="B1012" s="36"/>
      <c r="C1012" s="36"/>
      <c r="D1012" s="36"/>
      <c r="E1012" s="36"/>
      <c r="F1012" s="36"/>
      <c r="G1012" s="36"/>
    </row>
    <row r="1013" spans="1:7" x14ac:dyDescent="0.2">
      <c r="A1013" s="35"/>
      <c r="B1013" s="36"/>
      <c r="C1013" s="36"/>
      <c r="D1013" s="36"/>
      <c r="E1013" s="36"/>
      <c r="F1013" s="36"/>
      <c r="G1013" s="36"/>
    </row>
    <row r="1014" spans="1:7" x14ac:dyDescent="0.2">
      <c r="A1014" s="35"/>
      <c r="B1014" s="36"/>
      <c r="C1014" s="36"/>
      <c r="D1014" s="36"/>
      <c r="E1014" s="36"/>
      <c r="F1014" s="36"/>
      <c r="G1014" s="36"/>
    </row>
    <row r="1015" spans="1:7" x14ac:dyDescent="0.2">
      <c r="A1015" s="35"/>
      <c r="B1015" s="36"/>
      <c r="C1015" s="36"/>
      <c r="D1015" s="36"/>
      <c r="E1015" s="36"/>
      <c r="F1015" s="36"/>
      <c r="G1015" s="36"/>
    </row>
    <row r="1016" spans="1:7" x14ac:dyDescent="0.2">
      <c r="A1016" s="35"/>
      <c r="B1016" s="36"/>
      <c r="C1016" s="36"/>
      <c r="D1016" s="36"/>
      <c r="E1016" s="36"/>
      <c r="F1016" s="36"/>
      <c r="G1016" s="36"/>
    </row>
    <row r="1017" spans="1:7" x14ac:dyDescent="0.2">
      <c r="A1017" s="35"/>
      <c r="B1017" s="36"/>
      <c r="C1017" s="36"/>
      <c r="D1017" s="36"/>
      <c r="E1017" s="36"/>
      <c r="F1017" s="36"/>
      <c r="G1017" s="36"/>
    </row>
    <row r="1018" spans="1:7" x14ac:dyDescent="0.2">
      <c r="A1018" s="35"/>
      <c r="B1018" s="36"/>
      <c r="C1018" s="36"/>
      <c r="D1018" s="36"/>
      <c r="E1018" s="36"/>
      <c r="F1018" s="36"/>
      <c r="G1018" s="36"/>
    </row>
    <row r="1019" spans="1:7" x14ac:dyDescent="0.2">
      <c r="A1019" s="35"/>
      <c r="B1019" s="36"/>
      <c r="C1019" s="36"/>
      <c r="D1019" s="36"/>
      <c r="E1019" s="36"/>
      <c r="F1019" s="36"/>
      <c r="G1019" s="36"/>
    </row>
    <row r="1020" spans="1:7" x14ac:dyDescent="0.2">
      <c r="A1020" s="35"/>
      <c r="B1020" s="36"/>
      <c r="C1020" s="36"/>
      <c r="D1020" s="36"/>
      <c r="E1020" s="36"/>
      <c r="F1020" s="36"/>
      <c r="G1020" s="36"/>
    </row>
    <row r="1021" spans="1:7" x14ac:dyDescent="0.2">
      <c r="A1021" s="35"/>
      <c r="B1021" s="36"/>
      <c r="C1021" s="36"/>
      <c r="D1021" s="36"/>
      <c r="E1021" s="36"/>
      <c r="F1021" s="36"/>
      <c r="G1021" s="36"/>
    </row>
    <row r="1022" spans="1:7" x14ac:dyDescent="0.2">
      <c r="A1022" s="35"/>
      <c r="B1022" s="36"/>
      <c r="C1022" s="36"/>
      <c r="D1022" s="36"/>
      <c r="E1022" s="36"/>
      <c r="F1022" s="36"/>
      <c r="G1022" s="36"/>
    </row>
    <row r="1023" spans="1:7" x14ac:dyDescent="0.2">
      <c r="A1023" s="35"/>
      <c r="B1023" s="36"/>
      <c r="C1023" s="36"/>
      <c r="D1023" s="36"/>
      <c r="E1023" s="36"/>
      <c r="F1023" s="36"/>
      <c r="G1023" s="36"/>
    </row>
    <row r="1024" spans="1:7" x14ac:dyDescent="0.2">
      <c r="A1024" s="35"/>
      <c r="B1024" s="36"/>
      <c r="C1024" s="36"/>
      <c r="D1024" s="36"/>
      <c r="E1024" s="36"/>
      <c r="F1024" s="36"/>
      <c r="G1024" s="36"/>
    </row>
    <row r="1025" spans="1:7" x14ac:dyDescent="0.2">
      <c r="A1025" s="35"/>
      <c r="B1025" s="36"/>
      <c r="C1025" s="36"/>
      <c r="D1025" s="36"/>
      <c r="E1025" s="36"/>
      <c r="F1025" s="36"/>
      <c r="G1025" s="36"/>
    </row>
    <row r="1026" spans="1:7" x14ac:dyDescent="0.2">
      <c r="A1026" s="35"/>
      <c r="B1026" s="36"/>
      <c r="C1026" s="36"/>
      <c r="D1026" s="36"/>
      <c r="E1026" s="36"/>
      <c r="F1026" s="36"/>
      <c r="G1026" s="36"/>
    </row>
    <row r="1027" spans="1:7" x14ac:dyDescent="0.2">
      <c r="A1027" s="35"/>
      <c r="B1027" s="36"/>
      <c r="C1027" s="36"/>
      <c r="D1027" s="36"/>
      <c r="E1027" s="36"/>
      <c r="F1027" s="36"/>
      <c r="G1027" s="36"/>
    </row>
    <row r="1028" spans="1:7" x14ac:dyDescent="0.2">
      <c r="A1028" s="35"/>
      <c r="B1028" s="36"/>
      <c r="C1028" s="36"/>
      <c r="D1028" s="36"/>
      <c r="E1028" s="36"/>
      <c r="F1028" s="36"/>
      <c r="G1028" s="36"/>
    </row>
    <row r="1029" spans="1:7" x14ac:dyDescent="0.2">
      <c r="A1029" s="35"/>
      <c r="B1029" s="36"/>
      <c r="C1029" s="36"/>
      <c r="D1029" s="36"/>
      <c r="E1029" s="36"/>
      <c r="F1029" s="36"/>
      <c r="G1029" s="36"/>
    </row>
    <row r="1030" spans="1:7" x14ac:dyDescent="0.2">
      <c r="A1030" s="35"/>
      <c r="B1030" s="36"/>
      <c r="C1030" s="36"/>
      <c r="D1030" s="36"/>
      <c r="E1030" s="36"/>
      <c r="F1030" s="36"/>
      <c r="G1030" s="36"/>
    </row>
    <row r="1031" spans="1:7" x14ac:dyDescent="0.2">
      <c r="A1031" s="35"/>
      <c r="B1031" s="36"/>
      <c r="C1031" s="36"/>
      <c r="D1031" s="36"/>
      <c r="E1031" s="36"/>
      <c r="F1031" s="36"/>
      <c r="G1031" s="36"/>
    </row>
    <row r="1032" spans="1:7" x14ac:dyDescent="0.2">
      <c r="A1032" s="35"/>
      <c r="B1032" s="36"/>
      <c r="C1032" s="36"/>
      <c r="D1032" s="36"/>
      <c r="E1032" s="36"/>
      <c r="F1032" s="36"/>
      <c r="G1032" s="36"/>
    </row>
    <row r="1033" spans="1:7" x14ac:dyDescent="0.2">
      <c r="A1033" s="35"/>
      <c r="B1033" s="36"/>
      <c r="C1033" s="36"/>
      <c r="D1033" s="36"/>
      <c r="E1033" s="36"/>
      <c r="F1033" s="36"/>
      <c r="G1033" s="36"/>
    </row>
    <row r="1034" spans="1:7" x14ac:dyDescent="0.2">
      <c r="A1034" s="35"/>
      <c r="B1034" s="36"/>
      <c r="C1034" s="36"/>
      <c r="D1034" s="36"/>
      <c r="E1034" s="36"/>
      <c r="F1034" s="36"/>
      <c r="G1034" s="36"/>
    </row>
    <row r="1035" spans="1:7" x14ac:dyDescent="0.2">
      <c r="A1035" s="35"/>
      <c r="B1035" s="36"/>
      <c r="C1035" s="36"/>
      <c r="D1035" s="36"/>
      <c r="E1035" s="36"/>
      <c r="F1035" s="36"/>
      <c r="G1035" s="36"/>
    </row>
    <row r="1036" spans="1:7" x14ac:dyDescent="0.2">
      <c r="A1036" s="35"/>
      <c r="B1036" s="36"/>
      <c r="C1036" s="36"/>
      <c r="D1036" s="36"/>
      <c r="E1036" s="36"/>
      <c r="F1036" s="36"/>
      <c r="G1036" s="36"/>
    </row>
    <row r="1037" spans="1:7" x14ac:dyDescent="0.2">
      <c r="A1037" s="35"/>
      <c r="B1037" s="36"/>
      <c r="C1037" s="36"/>
      <c r="D1037" s="36"/>
      <c r="E1037" s="36"/>
      <c r="F1037" s="36"/>
      <c r="G1037" s="36"/>
    </row>
    <row r="1038" spans="1:7" x14ac:dyDescent="0.2">
      <c r="A1038" s="35"/>
      <c r="B1038" s="36"/>
      <c r="C1038" s="36"/>
      <c r="D1038" s="36"/>
      <c r="E1038" s="36"/>
      <c r="F1038" s="36"/>
      <c r="G1038" s="36"/>
    </row>
    <row r="1039" spans="1:7" x14ac:dyDescent="0.2">
      <c r="A1039" s="35"/>
      <c r="B1039" s="36"/>
      <c r="C1039" s="36"/>
      <c r="D1039" s="36"/>
      <c r="E1039" s="36"/>
      <c r="F1039" s="36"/>
      <c r="G1039" s="36"/>
    </row>
    <row r="1040" spans="1:7" x14ac:dyDescent="0.2">
      <c r="A1040" s="35"/>
      <c r="B1040" s="36"/>
      <c r="C1040" s="36"/>
      <c r="D1040" s="36"/>
      <c r="E1040" s="36"/>
      <c r="F1040" s="36"/>
      <c r="G1040" s="36"/>
    </row>
    <row r="1041" spans="1:7" x14ac:dyDescent="0.2">
      <c r="A1041" s="35"/>
      <c r="B1041" s="36"/>
      <c r="C1041" s="36"/>
      <c r="D1041" s="36"/>
      <c r="E1041" s="36"/>
      <c r="F1041" s="36"/>
      <c r="G1041" s="36"/>
    </row>
    <row r="1042" spans="1:7" x14ac:dyDescent="0.2">
      <c r="A1042" s="35"/>
      <c r="B1042" s="36"/>
      <c r="C1042" s="36"/>
      <c r="D1042" s="36"/>
      <c r="E1042" s="36"/>
      <c r="F1042" s="36"/>
      <c r="G1042" s="36"/>
    </row>
    <row r="1043" spans="1:7" x14ac:dyDescent="0.2">
      <c r="A1043" s="35"/>
      <c r="B1043" s="36"/>
      <c r="C1043" s="36"/>
      <c r="D1043" s="36"/>
      <c r="E1043" s="36"/>
      <c r="F1043" s="36"/>
      <c r="G1043" s="36"/>
    </row>
    <row r="1044" spans="1:7" x14ac:dyDescent="0.2">
      <c r="A1044" s="35"/>
      <c r="B1044" s="36"/>
      <c r="C1044" s="36"/>
      <c r="D1044" s="36"/>
      <c r="E1044" s="36"/>
      <c r="F1044" s="36"/>
      <c r="G1044" s="36"/>
    </row>
    <row r="1045" spans="1:7" x14ac:dyDescent="0.2">
      <c r="A1045" s="35"/>
      <c r="B1045" s="36"/>
      <c r="C1045" s="36"/>
      <c r="D1045" s="36"/>
      <c r="E1045" s="36"/>
      <c r="F1045" s="36"/>
      <c r="G1045" s="36"/>
    </row>
    <row r="1046" spans="1:7" x14ac:dyDescent="0.2">
      <c r="A1046" s="35"/>
      <c r="B1046" s="36"/>
      <c r="C1046" s="36"/>
      <c r="D1046" s="36"/>
      <c r="E1046" s="36"/>
      <c r="F1046" s="36"/>
      <c r="G1046" s="36"/>
    </row>
    <row r="1047" spans="1:7" x14ac:dyDescent="0.2">
      <c r="A1047" s="35"/>
      <c r="B1047" s="36"/>
      <c r="C1047" s="36"/>
      <c r="D1047" s="36"/>
      <c r="E1047" s="36"/>
      <c r="F1047" s="36"/>
      <c r="G1047" s="36"/>
    </row>
    <row r="1048" spans="1:7" x14ac:dyDescent="0.2">
      <c r="A1048" s="35"/>
      <c r="B1048" s="36"/>
      <c r="C1048" s="36"/>
      <c r="D1048" s="36"/>
      <c r="E1048" s="36"/>
      <c r="F1048" s="36"/>
      <c r="G1048" s="36"/>
    </row>
    <row r="1049" spans="1:7" x14ac:dyDescent="0.2">
      <c r="A1049" s="35"/>
      <c r="B1049" s="36"/>
      <c r="C1049" s="36"/>
      <c r="D1049" s="36"/>
      <c r="E1049" s="36"/>
      <c r="F1049" s="36"/>
      <c r="G1049" s="36"/>
    </row>
    <row r="1050" spans="1:7" x14ac:dyDescent="0.2">
      <c r="A1050" s="35"/>
      <c r="B1050" s="36"/>
      <c r="C1050" s="36"/>
      <c r="D1050" s="36"/>
      <c r="E1050" s="36"/>
      <c r="F1050" s="36"/>
      <c r="G1050" s="36"/>
    </row>
    <row r="1051" spans="1:7" x14ac:dyDescent="0.2">
      <c r="A1051" s="35"/>
      <c r="B1051" s="36"/>
      <c r="C1051" s="36"/>
      <c r="D1051" s="36"/>
      <c r="E1051" s="36"/>
      <c r="F1051" s="36"/>
      <c r="G1051" s="36"/>
    </row>
  </sheetData>
  <mergeCells count="20">
    <mergeCell ref="A6:I6"/>
    <mergeCell ref="A1:I1"/>
    <mergeCell ref="A2:I2"/>
    <mergeCell ref="A3:I3"/>
    <mergeCell ref="A4:I4"/>
    <mergeCell ref="A5:I5"/>
    <mergeCell ref="F14:F15"/>
    <mergeCell ref="G14:G15"/>
    <mergeCell ref="H14:H15"/>
    <mergeCell ref="I14:I15"/>
    <mergeCell ref="A8:I8"/>
    <mergeCell ref="A9:I9"/>
    <mergeCell ref="A10:I10"/>
    <mergeCell ref="C11:I11"/>
    <mergeCell ref="A12:I12"/>
    <mergeCell ref="A14:A15"/>
    <mergeCell ref="B14:B15"/>
    <mergeCell ref="C14:C15"/>
    <mergeCell ref="D14:D15"/>
    <mergeCell ref="E14:E15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0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68"/>
  <sheetViews>
    <sheetView view="pageBreakPreview" topLeftCell="A8" zoomScaleSheetLayoutView="100" workbookViewId="0">
      <selection activeCell="A4" sqref="A4:XFD7"/>
    </sheetView>
  </sheetViews>
  <sheetFormatPr defaultRowHeight="12.75" x14ac:dyDescent="0.2"/>
  <cols>
    <col min="1" max="1" width="48" style="39" customWidth="1"/>
    <col min="2" max="2" width="16.28515625" style="31" customWidth="1"/>
    <col min="3" max="3" width="9.42578125" style="31" customWidth="1"/>
    <col min="4" max="4" width="12" style="31" customWidth="1"/>
    <col min="5" max="5" width="11.85546875" style="31" customWidth="1"/>
    <col min="6" max="6" width="14.42578125" style="31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84" t="s">
        <v>584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5" t="s">
        <v>45</v>
      </c>
      <c r="B2" s="185"/>
      <c r="C2" s="185"/>
      <c r="D2" s="185"/>
      <c r="E2" s="185"/>
      <c r="F2" s="185"/>
      <c r="G2" s="185"/>
      <c r="H2" s="185"/>
    </row>
    <row r="3" spans="1:9" ht="15.75" hidden="1" x14ac:dyDescent="0.2">
      <c r="A3" s="179" t="s">
        <v>686</v>
      </c>
      <c r="B3" s="179"/>
      <c r="C3" s="179"/>
      <c r="D3" s="179"/>
      <c r="E3" s="179"/>
      <c r="F3" s="179"/>
      <c r="G3" s="99"/>
      <c r="H3" s="99"/>
      <c r="I3" s="99"/>
    </row>
    <row r="4" spans="1:9" ht="20.25" hidden="1" customHeight="1" x14ac:dyDescent="0.25">
      <c r="A4" s="184" t="s">
        <v>44</v>
      </c>
      <c r="B4" s="184"/>
      <c r="C4" s="184"/>
      <c r="D4" s="184"/>
      <c r="E4" s="184"/>
      <c r="F4" s="184"/>
      <c r="G4" s="184"/>
      <c r="H4" s="184"/>
    </row>
    <row r="5" spans="1:9" ht="15" hidden="1" customHeight="1" x14ac:dyDescent="0.2">
      <c r="A5" s="185" t="s">
        <v>689</v>
      </c>
      <c r="B5" s="185"/>
      <c r="C5" s="185"/>
      <c r="D5" s="185"/>
      <c r="E5" s="185"/>
      <c r="F5" s="185"/>
      <c r="G5" s="185"/>
      <c r="H5" s="185"/>
    </row>
    <row r="6" spans="1:9" ht="15.75" hidden="1" customHeight="1" x14ac:dyDescent="0.2">
      <c r="A6" s="179" t="s">
        <v>870</v>
      </c>
      <c r="B6" s="179"/>
      <c r="C6" s="179"/>
      <c r="D6" s="179"/>
      <c r="E6" s="179"/>
      <c r="F6" s="179"/>
      <c r="G6" s="179"/>
      <c r="H6" s="179"/>
    </row>
    <row r="7" spans="1:9" ht="15.75" hidden="1" customHeight="1" x14ac:dyDescent="0.2">
      <c r="A7" s="162"/>
      <c r="B7" s="162"/>
      <c r="C7" s="162"/>
      <c r="D7" s="162"/>
      <c r="E7" s="162"/>
      <c r="F7" s="162"/>
      <c r="G7" s="162"/>
      <c r="H7" s="162"/>
    </row>
    <row r="8" spans="1:9" ht="15.75" customHeight="1" x14ac:dyDescent="0.25">
      <c r="A8" s="184" t="s">
        <v>593</v>
      </c>
      <c r="B8" s="184"/>
      <c r="C8" s="184"/>
      <c r="D8" s="184"/>
      <c r="E8" s="184"/>
      <c r="F8" s="184"/>
      <c r="G8" s="184"/>
      <c r="H8" s="184"/>
    </row>
    <row r="9" spans="1:9" ht="15.75" customHeight="1" x14ac:dyDescent="0.2">
      <c r="A9" s="185" t="s">
        <v>689</v>
      </c>
      <c r="B9" s="185"/>
      <c r="C9" s="185"/>
      <c r="D9" s="185"/>
      <c r="E9" s="185"/>
      <c r="F9" s="185"/>
      <c r="G9" s="185"/>
      <c r="H9" s="185"/>
    </row>
    <row r="10" spans="1:9" ht="15.75" customHeight="1" x14ac:dyDescent="0.2">
      <c r="A10" s="179" t="s">
        <v>813</v>
      </c>
      <c r="B10" s="179"/>
      <c r="C10" s="179"/>
      <c r="D10" s="179"/>
      <c r="E10" s="179"/>
      <c r="F10" s="179"/>
      <c r="G10" s="179"/>
      <c r="H10" s="179"/>
    </row>
    <row r="11" spans="1:9" ht="28.5" customHeight="1" x14ac:dyDescent="0.25">
      <c r="A11" s="192"/>
      <c r="B11" s="192"/>
      <c r="C11" s="192"/>
      <c r="D11" s="192"/>
      <c r="E11" s="192"/>
      <c r="F11" s="192"/>
    </row>
    <row r="12" spans="1:9" ht="79.5" customHeight="1" x14ac:dyDescent="0.3">
      <c r="A12" s="189" t="s">
        <v>806</v>
      </c>
      <c r="B12" s="189"/>
      <c r="C12" s="189"/>
      <c r="D12" s="189"/>
      <c r="E12" s="189"/>
      <c r="F12" s="189"/>
    </row>
    <row r="13" spans="1:9" ht="19.5" customHeight="1" x14ac:dyDescent="0.3">
      <c r="A13" s="165"/>
      <c r="B13" s="165"/>
      <c r="C13" s="165"/>
      <c r="D13" s="165"/>
      <c r="E13" s="91"/>
      <c r="F13" s="116" t="s">
        <v>504</v>
      </c>
    </row>
    <row r="14" spans="1:9" s="26" customFormat="1" ht="16.5" customHeight="1" x14ac:dyDescent="0.2">
      <c r="A14" s="199" t="s">
        <v>47</v>
      </c>
      <c r="B14" s="196" t="s">
        <v>50</v>
      </c>
      <c r="C14" s="196" t="s">
        <v>51</v>
      </c>
      <c r="D14" s="198" t="s">
        <v>52</v>
      </c>
      <c r="E14" s="198" t="s">
        <v>695</v>
      </c>
      <c r="F14" s="198" t="s">
        <v>696</v>
      </c>
    </row>
    <row r="15" spans="1:9" s="26" customFormat="1" ht="39.75" customHeight="1" x14ac:dyDescent="0.2">
      <c r="A15" s="199"/>
      <c r="B15" s="197"/>
      <c r="C15" s="197"/>
      <c r="D15" s="197"/>
      <c r="E15" s="197"/>
      <c r="F15" s="197"/>
    </row>
    <row r="16" spans="1:9" s="29" customFormat="1" ht="12" customHeight="1" x14ac:dyDescent="0.2">
      <c r="A16" s="117">
        <v>1</v>
      </c>
      <c r="B16" s="117">
        <v>2</v>
      </c>
      <c r="C16" s="117">
        <v>3</v>
      </c>
      <c r="D16" s="118" t="s">
        <v>505</v>
      </c>
      <c r="E16" s="118" t="s">
        <v>687</v>
      </c>
      <c r="F16" s="118" t="s">
        <v>53</v>
      </c>
    </row>
    <row r="17" spans="1:6" s="25" customFormat="1" ht="26.25" hidden="1" x14ac:dyDescent="0.25">
      <c r="A17" s="113" t="s">
        <v>334</v>
      </c>
      <c r="B17" s="107" t="s">
        <v>335</v>
      </c>
      <c r="C17" s="107" t="s">
        <v>58</v>
      </c>
      <c r="D17" s="108">
        <f>D22+D26</f>
        <v>0</v>
      </c>
      <c r="E17" s="108">
        <f>E22+E26</f>
        <v>0</v>
      </c>
      <c r="F17" s="108">
        <f>F22+F26</f>
        <v>0</v>
      </c>
    </row>
    <row r="18" spans="1:6" s="25" customFormat="1" ht="27.75" hidden="1" customHeight="1" x14ac:dyDescent="0.25">
      <c r="A18" s="113" t="s">
        <v>506</v>
      </c>
      <c r="B18" s="107" t="s">
        <v>507</v>
      </c>
      <c r="C18" s="107" t="s">
        <v>58</v>
      </c>
      <c r="D18" s="108">
        <f>D19</f>
        <v>0</v>
      </c>
      <c r="E18" s="108">
        <f t="shared" ref="E18:F20" si="0">E19</f>
        <v>0</v>
      </c>
      <c r="F18" s="108">
        <f t="shared" si="0"/>
        <v>0</v>
      </c>
    </row>
    <row r="19" spans="1:6" s="25" customFormat="1" ht="15" hidden="1" x14ac:dyDescent="0.25">
      <c r="A19" s="113" t="s">
        <v>134</v>
      </c>
      <c r="B19" s="107" t="s">
        <v>493</v>
      </c>
      <c r="C19" s="107" t="s">
        <v>58</v>
      </c>
      <c r="D19" s="108">
        <f>D20</f>
        <v>0</v>
      </c>
      <c r="E19" s="108">
        <f t="shared" si="0"/>
        <v>0</v>
      </c>
      <c r="F19" s="108">
        <f t="shared" si="0"/>
        <v>0</v>
      </c>
    </row>
    <row r="20" spans="1:6" s="25" customFormat="1" ht="26.25" hidden="1" x14ac:dyDescent="0.25">
      <c r="A20" s="113" t="s">
        <v>339</v>
      </c>
      <c r="B20" s="107" t="s">
        <v>493</v>
      </c>
      <c r="C20" s="107" t="s">
        <v>340</v>
      </c>
      <c r="D20" s="108">
        <f>D21</f>
        <v>0</v>
      </c>
      <c r="E20" s="108">
        <f t="shared" si="0"/>
        <v>0</v>
      </c>
      <c r="F20" s="108">
        <f t="shared" si="0"/>
        <v>0</v>
      </c>
    </row>
    <row r="21" spans="1:6" s="25" customFormat="1" ht="15" hidden="1" x14ac:dyDescent="0.25">
      <c r="A21" s="113" t="s">
        <v>341</v>
      </c>
      <c r="B21" s="107" t="s">
        <v>493</v>
      </c>
      <c r="C21" s="107" t="s">
        <v>342</v>
      </c>
      <c r="D21" s="108">
        <v>0</v>
      </c>
      <c r="E21" s="108">
        <v>0</v>
      </c>
      <c r="F21" s="108">
        <v>0</v>
      </c>
    </row>
    <row r="22" spans="1:6" s="25" customFormat="1" ht="51.75" hidden="1" x14ac:dyDescent="0.25">
      <c r="A22" s="127" t="s">
        <v>336</v>
      </c>
      <c r="B22" s="107" t="s">
        <v>337</v>
      </c>
      <c r="C22" s="107" t="s">
        <v>58</v>
      </c>
      <c r="D22" s="108">
        <f>D23</f>
        <v>0</v>
      </c>
      <c r="E22" s="108">
        <f t="shared" ref="E22:F24" si="1">E23</f>
        <v>0</v>
      </c>
      <c r="F22" s="108">
        <f t="shared" si="1"/>
        <v>0</v>
      </c>
    </row>
    <row r="23" spans="1:6" s="25" customFormat="1" ht="15" hidden="1" x14ac:dyDescent="0.25">
      <c r="A23" s="127" t="s">
        <v>134</v>
      </c>
      <c r="B23" s="107" t="s">
        <v>338</v>
      </c>
      <c r="C23" s="107" t="s">
        <v>58</v>
      </c>
      <c r="D23" s="108">
        <f>D24</f>
        <v>0</v>
      </c>
      <c r="E23" s="108">
        <f t="shared" si="1"/>
        <v>0</v>
      </c>
      <c r="F23" s="108">
        <f t="shared" si="1"/>
        <v>0</v>
      </c>
    </row>
    <row r="24" spans="1:6" s="25" customFormat="1" ht="26.25" hidden="1" x14ac:dyDescent="0.25">
      <c r="A24" s="127" t="s">
        <v>339</v>
      </c>
      <c r="B24" s="107" t="s">
        <v>338</v>
      </c>
      <c r="C24" s="107" t="s">
        <v>340</v>
      </c>
      <c r="D24" s="108">
        <f>D25</f>
        <v>0</v>
      </c>
      <c r="E24" s="108">
        <f t="shared" si="1"/>
        <v>0</v>
      </c>
      <c r="F24" s="108">
        <f t="shared" si="1"/>
        <v>0</v>
      </c>
    </row>
    <row r="25" spans="1:6" s="25" customFormat="1" ht="15" hidden="1" x14ac:dyDescent="0.25">
      <c r="A25" s="127" t="s">
        <v>341</v>
      </c>
      <c r="B25" s="107" t="s">
        <v>338</v>
      </c>
      <c r="C25" s="107" t="s">
        <v>342</v>
      </c>
      <c r="D25" s="108">
        <f>63.1+64.2-64.2-63.1</f>
        <v>0</v>
      </c>
      <c r="E25" s="108">
        <f>63.1+64.2-64.2-63.1</f>
        <v>0</v>
      </c>
      <c r="F25" s="108">
        <f>63.1+64.2-64.2-63.1</f>
        <v>0</v>
      </c>
    </row>
    <row r="26" spans="1:6" s="25" customFormat="1" ht="26.25" hidden="1" x14ac:dyDescent="0.25">
      <c r="A26" s="113" t="s">
        <v>449</v>
      </c>
      <c r="B26" s="107" t="s">
        <v>450</v>
      </c>
      <c r="C26" s="107" t="s">
        <v>58</v>
      </c>
      <c r="D26" s="108">
        <f>D27</f>
        <v>0</v>
      </c>
      <c r="E26" s="108">
        <f t="shared" ref="E26:F28" si="2">E27</f>
        <v>0</v>
      </c>
      <c r="F26" s="108">
        <f t="shared" si="2"/>
        <v>0</v>
      </c>
    </row>
    <row r="27" spans="1:6" s="25" customFormat="1" ht="15" hidden="1" x14ac:dyDescent="0.25">
      <c r="A27" s="127" t="s">
        <v>134</v>
      </c>
      <c r="B27" s="107" t="s">
        <v>451</v>
      </c>
      <c r="C27" s="107" t="s">
        <v>58</v>
      </c>
      <c r="D27" s="108">
        <f>D28</f>
        <v>0</v>
      </c>
      <c r="E27" s="108">
        <f t="shared" si="2"/>
        <v>0</v>
      </c>
      <c r="F27" s="108">
        <f t="shared" si="2"/>
        <v>0</v>
      </c>
    </row>
    <row r="28" spans="1:6" s="25" customFormat="1" ht="26.25" hidden="1" x14ac:dyDescent="0.25">
      <c r="A28" s="127" t="s">
        <v>339</v>
      </c>
      <c r="B28" s="107" t="s">
        <v>451</v>
      </c>
      <c r="C28" s="107" t="s">
        <v>340</v>
      </c>
      <c r="D28" s="108">
        <f>D29</f>
        <v>0</v>
      </c>
      <c r="E28" s="108">
        <f t="shared" si="2"/>
        <v>0</v>
      </c>
      <c r="F28" s="108">
        <f t="shared" si="2"/>
        <v>0</v>
      </c>
    </row>
    <row r="29" spans="1:6" s="25" customFormat="1" ht="15" hidden="1" x14ac:dyDescent="0.25">
      <c r="A29" s="127" t="s">
        <v>341</v>
      </c>
      <c r="B29" s="107" t="s">
        <v>451</v>
      </c>
      <c r="C29" s="107" t="s">
        <v>342</v>
      </c>
      <c r="D29" s="108">
        <f>6-6</f>
        <v>0</v>
      </c>
      <c r="E29" s="108">
        <f>6-6</f>
        <v>0</v>
      </c>
      <c r="F29" s="108">
        <f>6-6</f>
        <v>0</v>
      </c>
    </row>
    <row r="30" spans="1:6" s="25" customFormat="1" ht="36.75" customHeight="1" x14ac:dyDescent="0.25">
      <c r="A30" s="113" t="s">
        <v>793</v>
      </c>
      <c r="B30" s="107" t="s">
        <v>131</v>
      </c>
      <c r="C30" s="107" t="s">
        <v>58</v>
      </c>
      <c r="D30" s="108">
        <f>D31+D39</f>
        <v>5.9</v>
      </c>
      <c r="E30" s="108">
        <f t="shared" ref="E30:F30" si="3">E31+E39</f>
        <v>5.9</v>
      </c>
      <c r="F30" s="108">
        <f t="shared" si="3"/>
        <v>5.9</v>
      </c>
    </row>
    <row r="31" spans="1:6" s="25" customFormat="1" ht="39.75" customHeight="1" x14ac:dyDescent="0.25">
      <c r="A31" s="113" t="s">
        <v>402</v>
      </c>
      <c r="B31" s="107" t="s">
        <v>403</v>
      </c>
      <c r="C31" s="107" t="s">
        <v>58</v>
      </c>
      <c r="D31" s="108">
        <f>D32</f>
        <v>5.9</v>
      </c>
      <c r="E31" s="108">
        <f t="shared" ref="E31:F33" si="4">E32</f>
        <v>5.9</v>
      </c>
      <c r="F31" s="108">
        <f t="shared" si="4"/>
        <v>5.9</v>
      </c>
    </row>
    <row r="32" spans="1:6" s="25" customFormat="1" ht="17.25" customHeight="1" x14ac:dyDescent="0.25">
      <c r="A32" s="113" t="s">
        <v>134</v>
      </c>
      <c r="B32" s="107" t="s">
        <v>404</v>
      </c>
      <c r="C32" s="107" t="s">
        <v>58</v>
      </c>
      <c r="D32" s="108">
        <f>D33</f>
        <v>5.9</v>
      </c>
      <c r="E32" s="108">
        <f t="shared" si="4"/>
        <v>5.9</v>
      </c>
      <c r="F32" s="108">
        <f t="shared" si="4"/>
        <v>5.9</v>
      </c>
    </row>
    <row r="33" spans="1:6" s="25" customFormat="1" ht="30" customHeight="1" x14ac:dyDescent="0.25">
      <c r="A33" s="113" t="s">
        <v>77</v>
      </c>
      <c r="B33" s="107" t="s">
        <v>404</v>
      </c>
      <c r="C33" s="107" t="s">
        <v>78</v>
      </c>
      <c r="D33" s="108">
        <f>D34</f>
        <v>5.9</v>
      </c>
      <c r="E33" s="108">
        <f t="shared" si="4"/>
        <v>5.9</v>
      </c>
      <c r="F33" s="108">
        <f t="shared" si="4"/>
        <v>5.9</v>
      </c>
    </row>
    <row r="34" spans="1:6" s="25" customFormat="1" ht="27" customHeight="1" x14ac:dyDescent="0.25">
      <c r="A34" s="113" t="s">
        <v>208</v>
      </c>
      <c r="B34" s="107" t="s">
        <v>404</v>
      </c>
      <c r="C34" s="107" t="s">
        <v>80</v>
      </c>
      <c r="D34" s="108">
        <v>5.9</v>
      </c>
      <c r="E34" s="108">
        <v>5.9</v>
      </c>
      <c r="F34" s="108">
        <v>5.9</v>
      </c>
    </row>
    <row r="35" spans="1:6" s="25" customFormat="1" ht="26.25" hidden="1" x14ac:dyDescent="0.25">
      <c r="A35" s="113" t="s">
        <v>132</v>
      </c>
      <c r="B35" s="107" t="s">
        <v>133</v>
      </c>
      <c r="C35" s="107" t="s">
        <v>58</v>
      </c>
      <c r="D35" s="108">
        <f>D36</f>
        <v>0</v>
      </c>
      <c r="E35" s="108">
        <f t="shared" ref="E35:F37" si="5">E36</f>
        <v>0</v>
      </c>
      <c r="F35" s="108">
        <f t="shared" si="5"/>
        <v>0</v>
      </c>
    </row>
    <row r="36" spans="1:6" s="25" customFormat="1" ht="15" hidden="1" x14ac:dyDescent="0.25">
      <c r="A36" s="113" t="s">
        <v>134</v>
      </c>
      <c r="B36" s="107" t="s">
        <v>135</v>
      </c>
      <c r="C36" s="107" t="s">
        <v>58</v>
      </c>
      <c r="D36" s="108">
        <f>D37</f>
        <v>0</v>
      </c>
      <c r="E36" s="108">
        <f t="shared" si="5"/>
        <v>0</v>
      </c>
      <c r="F36" s="108">
        <f t="shared" si="5"/>
        <v>0</v>
      </c>
    </row>
    <row r="37" spans="1:6" s="25" customFormat="1" ht="26.25" hidden="1" x14ac:dyDescent="0.25">
      <c r="A37" s="113" t="s">
        <v>77</v>
      </c>
      <c r="B37" s="107" t="s">
        <v>135</v>
      </c>
      <c r="C37" s="107" t="s">
        <v>78</v>
      </c>
      <c r="D37" s="108">
        <f>D38</f>
        <v>0</v>
      </c>
      <c r="E37" s="108">
        <f t="shared" si="5"/>
        <v>0</v>
      </c>
      <c r="F37" s="108">
        <f t="shared" si="5"/>
        <v>0</v>
      </c>
    </row>
    <row r="38" spans="1:6" s="25" customFormat="1" ht="26.25" hidden="1" x14ac:dyDescent="0.25">
      <c r="A38" s="113" t="s">
        <v>208</v>
      </c>
      <c r="B38" s="107" t="s">
        <v>135</v>
      </c>
      <c r="C38" s="107" t="s">
        <v>80</v>
      </c>
      <c r="D38" s="108">
        <v>0</v>
      </c>
      <c r="E38" s="108">
        <v>0</v>
      </c>
      <c r="F38" s="108">
        <v>0</v>
      </c>
    </row>
    <row r="39" spans="1:6" s="25" customFormat="1" ht="26.25" hidden="1" x14ac:dyDescent="0.25">
      <c r="A39" s="113" t="s">
        <v>132</v>
      </c>
      <c r="B39" s="107" t="s">
        <v>135</v>
      </c>
      <c r="C39" s="107" t="s">
        <v>58</v>
      </c>
      <c r="D39" s="108">
        <f>D40</f>
        <v>0</v>
      </c>
      <c r="E39" s="108">
        <f t="shared" ref="E39:F40" si="6">E40</f>
        <v>0</v>
      </c>
      <c r="F39" s="108">
        <f t="shared" si="6"/>
        <v>0</v>
      </c>
    </row>
    <row r="40" spans="1:6" s="25" customFormat="1" ht="26.25" hidden="1" x14ac:dyDescent="0.25">
      <c r="A40" s="113" t="s">
        <v>77</v>
      </c>
      <c r="B40" s="107" t="s">
        <v>135</v>
      </c>
      <c r="C40" s="107" t="s">
        <v>78</v>
      </c>
      <c r="D40" s="108">
        <f>D41</f>
        <v>0</v>
      </c>
      <c r="E40" s="108">
        <f t="shared" si="6"/>
        <v>0</v>
      </c>
      <c r="F40" s="108">
        <f t="shared" si="6"/>
        <v>0</v>
      </c>
    </row>
    <row r="41" spans="1:6" s="25" customFormat="1" ht="26.25" hidden="1" x14ac:dyDescent="0.25">
      <c r="A41" s="113" t="s">
        <v>208</v>
      </c>
      <c r="B41" s="107" t="s">
        <v>135</v>
      </c>
      <c r="C41" s="107" t="s">
        <v>80</v>
      </c>
      <c r="D41" s="108">
        <v>0</v>
      </c>
      <c r="E41" s="108">
        <v>0</v>
      </c>
      <c r="F41" s="108">
        <v>0</v>
      </c>
    </row>
    <row r="42" spans="1:6" s="25" customFormat="1" ht="38.25" customHeight="1" x14ac:dyDescent="0.25">
      <c r="A42" s="113" t="s">
        <v>791</v>
      </c>
      <c r="B42" s="107" t="s">
        <v>388</v>
      </c>
      <c r="C42" s="107" t="s">
        <v>58</v>
      </c>
      <c r="D42" s="108">
        <f>D43+D47</f>
        <v>316.5</v>
      </c>
      <c r="E42" s="108">
        <f>E43+E47</f>
        <v>0</v>
      </c>
      <c r="F42" s="108">
        <f>F43+F47</f>
        <v>0</v>
      </c>
    </row>
    <row r="43" spans="1:6" s="25" customFormat="1" ht="29.25" customHeight="1" x14ac:dyDescent="0.25">
      <c r="A43" s="113" t="s">
        <v>389</v>
      </c>
      <c r="B43" s="107" t="s">
        <v>390</v>
      </c>
      <c r="C43" s="107" t="s">
        <v>58</v>
      </c>
      <c r="D43" s="108">
        <f>D44</f>
        <v>261.8</v>
      </c>
      <c r="E43" s="108">
        <f t="shared" ref="E43:F45" si="7">E44</f>
        <v>0</v>
      </c>
      <c r="F43" s="108">
        <f t="shared" si="7"/>
        <v>0</v>
      </c>
    </row>
    <row r="44" spans="1:6" s="25" customFormat="1" ht="13.5" customHeight="1" x14ac:dyDescent="0.25">
      <c r="A44" s="113" t="s">
        <v>134</v>
      </c>
      <c r="B44" s="107" t="s">
        <v>391</v>
      </c>
      <c r="C44" s="107" t="s">
        <v>58</v>
      </c>
      <c r="D44" s="108">
        <f>D45</f>
        <v>261.8</v>
      </c>
      <c r="E44" s="108">
        <f t="shared" si="7"/>
        <v>0</v>
      </c>
      <c r="F44" s="108">
        <f t="shared" si="7"/>
        <v>0</v>
      </c>
    </row>
    <row r="45" spans="1:6" s="25" customFormat="1" ht="30" customHeight="1" x14ac:dyDescent="0.25">
      <c r="A45" s="113" t="s">
        <v>339</v>
      </c>
      <c r="B45" s="107" t="s">
        <v>391</v>
      </c>
      <c r="C45" s="107" t="s">
        <v>340</v>
      </c>
      <c r="D45" s="108">
        <f>D46</f>
        <v>261.8</v>
      </c>
      <c r="E45" s="108">
        <f t="shared" si="7"/>
        <v>0</v>
      </c>
      <c r="F45" s="108">
        <f t="shared" si="7"/>
        <v>0</v>
      </c>
    </row>
    <row r="46" spans="1:6" s="25" customFormat="1" ht="18.75" customHeight="1" x14ac:dyDescent="0.25">
      <c r="A46" s="113" t="s">
        <v>341</v>
      </c>
      <c r="B46" s="107" t="s">
        <v>391</v>
      </c>
      <c r="C46" s="107" t="s">
        <v>342</v>
      </c>
      <c r="D46" s="108">
        <v>261.8</v>
      </c>
      <c r="E46" s="108">
        <v>0</v>
      </c>
      <c r="F46" s="108">
        <v>0</v>
      </c>
    </row>
    <row r="47" spans="1:6" s="25" customFormat="1" ht="30.75" customHeight="1" x14ac:dyDescent="0.25">
      <c r="A47" s="113" t="s">
        <v>396</v>
      </c>
      <c r="B47" s="107" t="s">
        <v>397</v>
      </c>
      <c r="C47" s="107" t="s">
        <v>58</v>
      </c>
      <c r="D47" s="108">
        <f>D48</f>
        <v>54.7</v>
      </c>
      <c r="E47" s="108">
        <f t="shared" ref="E47:F49" si="8">E48</f>
        <v>0</v>
      </c>
      <c r="F47" s="108">
        <f t="shared" si="8"/>
        <v>0</v>
      </c>
    </row>
    <row r="48" spans="1:6" s="25" customFormat="1" ht="18" customHeight="1" x14ac:dyDescent="0.25">
      <c r="A48" s="113" t="s">
        <v>134</v>
      </c>
      <c r="B48" s="107" t="s">
        <v>398</v>
      </c>
      <c r="C48" s="107" t="s">
        <v>58</v>
      </c>
      <c r="D48" s="108">
        <f>D49</f>
        <v>54.7</v>
      </c>
      <c r="E48" s="108">
        <f t="shared" si="8"/>
        <v>0</v>
      </c>
      <c r="F48" s="108">
        <f t="shared" si="8"/>
        <v>0</v>
      </c>
    </row>
    <row r="49" spans="1:6" s="25" customFormat="1" ht="28.5" customHeight="1" x14ac:dyDescent="0.25">
      <c r="A49" s="113" t="s">
        <v>339</v>
      </c>
      <c r="B49" s="107" t="s">
        <v>398</v>
      </c>
      <c r="C49" s="107" t="s">
        <v>340</v>
      </c>
      <c r="D49" s="108">
        <f>D50</f>
        <v>54.7</v>
      </c>
      <c r="E49" s="108">
        <f t="shared" si="8"/>
        <v>0</v>
      </c>
      <c r="F49" s="108">
        <f t="shared" si="8"/>
        <v>0</v>
      </c>
    </row>
    <row r="50" spans="1:6" s="25" customFormat="1" ht="16.5" customHeight="1" x14ac:dyDescent="0.25">
      <c r="A50" s="113" t="s">
        <v>341</v>
      </c>
      <c r="B50" s="107" t="s">
        <v>398</v>
      </c>
      <c r="C50" s="107" t="s">
        <v>342</v>
      </c>
      <c r="D50" s="108">
        <v>54.7</v>
      </c>
      <c r="E50" s="108">
        <v>0</v>
      </c>
      <c r="F50" s="108">
        <v>0</v>
      </c>
    </row>
    <row r="51" spans="1:6" s="25" customFormat="1" ht="51.75" hidden="1" x14ac:dyDescent="0.25">
      <c r="A51" s="113" t="s">
        <v>405</v>
      </c>
      <c r="B51" s="107" t="s">
        <v>406</v>
      </c>
      <c r="C51" s="107" t="s">
        <v>58</v>
      </c>
      <c r="D51" s="108">
        <f>D52</f>
        <v>0</v>
      </c>
      <c r="E51" s="108">
        <f t="shared" ref="E51:F54" si="9">E52</f>
        <v>0</v>
      </c>
      <c r="F51" s="108">
        <f t="shared" si="9"/>
        <v>0</v>
      </c>
    </row>
    <row r="52" spans="1:6" s="25" customFormat="1" ht="15.75" hidden="1" customHeight="1" x14ac:dyDescent="0.25">
      <c r="A52" s="113" t="s">
        <v>407</v>
      </c>
      <c r="B52" s="107" t="s">
        <v>408</v>
      </c>
      <c r="C52" s="107" t="s">
        <v>58</v>
      </c>
      <c r="D52" s="108">
        <f>D53</f>
        <v>0</v>
      </c>
      <c r="E52" s="108">
        <f t="shared" si="9"/>
        <v>0</v>
      </c>
      <c r="F52" s="108">
        <f t="shared" si="9"/>
        <v>0</v>
      </c>
    </row>
    <row r="53" spans="1:6" s="25" customFormat="1" ht="15" hidden="1" x14ac:dyDescent="0.25">
      <c r="A53" s="113" t="s">
        <v>134</v>
      </c>
      <c r="B53" s="107" t="s">
        <v>409</v>
      </c>
      <c r="C53" s="107" t="s">
        <v>58</v>
      </c>
      <c r="D53" s="108">
        <f>D54</f>
        <v>0</v>
      </c>
      <c r="E53" s="108">
        <f t="shared" si="9"/>
        <v>0</v>
      </c>
      <c r="F53" s="108">
        <f t="shared" si="9"/>
        <v>0</v>
      </c>
    </row>
    <row r="54" spans="1:6" s="25" customFormat="1" ht="28.5" hidden="1" customHeight="1" x14ac:dyDescent="0.25">
      <c r="A54" s="113" t="s">
        <v>77</v>
      </c>
      <c r="B54" s="107" t="s">
        <v>409</v>
      </c>
      <c r="C54" s="107" t="s">
        <v>78</v>
      </c>
      <c r="D54" s="108">
        <f>D55</f>
        <v>0</v>
      </c>
      <c r="E54" s="108">
        <f t="shared" si="9"/>
        <v>0</v>
      </c>
      <c r="F54" s="108">
        <f t="shared" si="9"/>
        <v>0</v>
      </c>
    </row>
    <row r="55" spans="1:6" s="25" customFormat="1" ht="26.25" hidden="1" x14ac:dyDescent="0.25">
      <c r="A55" s="113" t="s">
        <v>208</v>
      </c>
      <c r="B55" s="107" t="s">
        <v>409</v>
      </c>
      <c r="C55" s="107" t="s">
        <v>80</v>
      </c>
      <c r="D55" s="108">
        <f>5.9-5.9</f>
        <v>0</v>
      </c>
      <c r="E55" s="108">
        <f>5.9-5.9</f>
        <v>0</v>
      </c>
      <c r="F55" s="108">
        <f>5.9-5.9</f>
        <v>0</v>
      </c>
    </row>
    <row r="56" spans="1:6" s="25" customFormat="1" ht="15" hidden="1" x14ac:dyDescent="0.25">
      <c r="A56" s="113"/>
      <c r="B56" s="107"/>
      <c r="C56" s="107"/>
      <c r="D56" s="108"/>
      <c r="E56" s="108"/>
      <c r="F56" s="108"/>
    </row>
    <row r="57" spans="1:6" s="25" customFormat="1" ht="15" hidden="1" x14ac:dyDescent="0.25">
      <c r="A57" s="113"/>
      <c r="B57" s="107"/>
      <c r="C57" s="107"/>
      <c r="D57" s="108"/>
      <c r="E57" s="108"/>
      <c r="F57" s="108"/>
    </row>
    <row r="58" spans="1:6" s="25" customFormat="1" ht="15" hidden="1" x14ac:dyDescent="0.25">
      <c r="A58" s="113"/>
      <c r="B58" s="107"/>
      <c r="C58" s="107"/>
      <c r="D58" s="108"/>
      <c r="E58" s="108"/>
      <c r="F58" s="108"/>
    </row>
    <row r="59" spans="1:6" s="25" customFormat="1" ht="29.25" customHeight="1" x14ac:dyDescent="0.25">
      <c r="A59" s="113" t="s">
        <v>752</v>
      </c>
      <c r="B59" s="107" t="s">
        <v>236</v>
      </c>
      <c r="C59" s="107" t="s">
        <v>58</v>
      </c>
      <c r="D59" s="108">
        <f>D60+D64</f>
        <v>100</v>
      </c>
      <c r="E59" s="108">
        <f>E60+E64</f>
        <v>100</v>
      </c>
      <c r="F59" s="108">
        <f>F60+F64</f>
        <v>100</v>
      </c>
    </row>
    <row r="60" spans="1:6" s="25" customFormat="1" ht="39.75" customHeight="1" x14ac:dyDescent="0.25">
      <c r="A60" s="113" t="s">
        <v>753</v>
      </c>
      <c r="B60" s="107" t="s">
        <v>237</v>
      </c>
      <c r="C60" s="107" t="s">
        <v>58</v>
      </c>
      <c r="D60" s="108">
        <f>D61</f>
        <v>100</v>
      </c>
      <c r="E60" s="108">
        <f t="shared" ref="E60:F62" si="10">E61</f>
        <v>100</v>
      </c>
      <c r="F60" s="108">
        <f t="shared" si="10"/>
        <v>100</v>
      </c>
    </row>
    <row r="61" spans="1:6" s="25" customFormat="1" ht="15" x14ac:dyDescent="0.25">
      <c r="A61" s="113" t="s">
        <v>134</v>
      </c>
      <c r="B61" s="107" t="s">
        <v>238</v>
      </c>
      <c r="C61" s="107" t="s">
        <v>58</v>
      </c>
      <c r="D61" s="108">
        <f>D62</f>
        <v>100</v>
      </c>
      <c r="E61" s="108">
        <f t="shared" si="10"/>
        <v>100</v>
      </c>
      <c r="F61" s="108">
        <f t="shared" si="10"/>
        <v>100</v>
      </c>
    </row>
    <row r="62" spans="1:6" s="25" customFormat="1" ht="32.25" customHeight="1" x14ac:dyDescent="0.25">
      <c r="A62" s="113" t="s">
        <v>77</v>
      </c>
      <c r="B62" s="107" t="s">
        <v>238</v>
      </c>
      <c r="C62" s="107" t="s">
        <v>78</v>
      </c>
      <c r="D62" s="108">
        <f>D63</f>
        <v>100</v>
      </c>
      <c r="E62" s="108">
        <f t="shared" si="10"/>
        <v>100</v>
      </c>
      <c r="F62" s="108">
        <f t="shared" si="10"/>
        <v>100</v>
      </c>
    </row>
    <row r="63" spans="1:6" s="25" customFormat="1" ht="29.25" customHeight="1" x14ac:dyDescent="0.25">
      <c r="A63" s="113" t="s">
        <v>79</v>
      </c>
      <c r="B63" s="107" t="s">
        <v>238</v>
      </c>
      <c r="C63" s="107" t="s">
        <v>80</v>
      </c>
      <c r="D63" s="108">
        <v>100</v>
      </c>
      <c r="E63" s="108">
        <v>100</v>
      </c>
      <c r="F63" s="108">
        <v>100</v>
      </c>
    </row>
    <row r="64" spans="1:6" s="25" customFormat="1" ht="40.5" hidden="1" customHeight="1" x14ac:dyDescent="0.25">
      <c r="A64" s="113" t="s">
        <v>239</v>
      </c>
      <c r="B64" s="107" t="s">
        <v>240</v>
      </c>
      <c r="C64" s="107" t="s">
        <v>58</v>
      </c>
      <c r="D64" s="108">
        <f>D65</f>
        <v>0</v>
      </c>
      <c r="E64" s="108">
        <f t="shared" ref="E64:F66" si="11">E65</f>
        <v>0</v>
      </c>
      <c r="F64" s="108">
        <f t="shared" si="11"/>
        <v>0</v>
      </c>
    </row>
    <row r="65" spans="1:6" s="25" customFormat="1" ht="15" hidden="1" x14ac:dyDescent="0.25">
      <c r="A65" s="113" t="s">
        <v>134</v>
      </c>
      <c r="B65" s="107" t="s">
        <v>241</v>
      </c>
      <c r="C65" s="107" t="s">
        <v>58</v>
      </c>
      <c r="D65" s="108">
        <f>D66</f>
        <v>0</v>
      </c>
      <c r="E65" s="108">
        <f t="shared" si="11"/>
        <v>0</v>
      </c>
      <c r="F65" s="108">
        <f t="shared" si="11"/>
        <v>0</v>
      </c>
    </row>
    <row r="66" spans="1:6" s="25" customFormat="1" ht="26.25" hidden="1" x14ac:dyDescent="0.25">
      <c r="A66" s="113" t="s">
        <v>77</v>
      </c>
      <c r="B66" s="107" t="s">
        <v>241</v>
      </c>
      <c r="C66" s="107" t="s">
        <v>78</v>
      </c>
      <c r="D66" s="108">
        <f>D67</f>
        <v>0</v>
      </c>
      <c r="E66" s="108">
        <f t="shared" si="11"/>
        <v>0</v>
      </c>
      <c r="F66" s="108">
        <f t="shared" si="11"/>
        <v>0</v>
      </c>
    </row>
    <row r="67" spans="1:6" s="25" customFormat="1" ht="26.25" hidden="1" x14ac:dyDescent="0.25">
      <c r="A67" s="113" t="s">
        <v>79</v>
      </c>
      <c r="B67" s="107" t="s">
        <v>241</v>
      </c>
      <c r="C67" s="107" t="s">
        <v>80</v>
      </c>
      <c r="D67" s="108">
        <v>0</v>
      </c>
      <c r="E67" s="108">
        <v>0</v>
      </c>
      <c r="F67" s="108">
        <v>0</v>
      </c>
    </row>
    <row r="68" spans="1:6" s="25" customFormat="1" ht="80.25" customHeight="1" x14ac:dyDescent="0.25">
      <c r="A68" s="113" t="s">
        <v>756</v>
      </c>
      <c r="B68" s="107" t="s">
        <v>242</v>
      </c>
      <c r="C68" s="107" t="s">
        <v>58</v>
      </c>
      <c r="D68" s="108">
        <f>D75+D82+D69+D72</f>
        <v>5536.0999999999995</v>
      </c>
      <c r="E68" s="108">
        <f>E75+E82</f>
        <v>0</v>
      </c>
      <c r="F68" s="108">
        <f>F75+F82</f>
        <v>0</v>
      </c>
    </row>
    <row r="69" spans="1:6" s="25" customFormat="1" ht="71.25" hidden="1" customHeight="1" x14ac:dyDescent="0.25">
      <c r="A69" s="113" t="s">
        <v>651</v>
      </c>
      <c r="B69" s="107" t="s">
        <v>652</v>
      </c>
      <c r="C69" s="107" t="s">
        <v>58</v>
      </c>
      <c r="D69" s="108">
        <f>D70</f>
        <v>0</v>
      </c>
      <c r="E69" s="108">
        <v>0</v>
      </c>
      <c r="F69" s="108">
        <v>0</v>
      </c>
    </row>
    <row r="70" spans="1:6" s="25" customFormat="1" ht="30.75" hidden="1" customHeight="1" x14ac:dyDescent="0.25">
      <c r="A70" s="113" t="s">
        <v>77</v>
      </c>
      <c r="B70" s="107" t="s">
        <v>652</v>
      </c>
      <c r="C70" s="107" t="s">
        <v>78</v>
      </c>
      <c r="D70" s="108">
        <f>D71</f>
        <v>0</v>
      </c>
      <c r="E70" s="108">
        <v>0</v>
      </c>
      <c r="F70" s="108">
        <v>0</v>
      </c>
    </row>
    <row r="71" spans="1:6" s="25" customFormat="1" ht="33" hidden="1" customHeight="1" x14ac:dyDescent="0.25">
      <c r="A71" s="113" t="s">
        <v>79</v>
      </c>
      <c r="B71" s="107" t="s">
        <v>652</v>
      </c>
      <c r="C71" s="107" t="s">
        <v>80</v>
      </c>
      <c r="D71" s="108">
        <v>0</v>
      </c>
      <c r="E71" s="108">
        <v>0</v>
      </c>
      <c r="F71" s="108">
        <v>0</v>
      </c>
    </row>
    <row r="72" spans="1:6" s="25" customFormat="1" ht="69" hidden="1" customHeight="1" x14ac:dyDescent="0.25">
      <c r="A72" s="113" t="s">
        <v>653</v>
      </c>
      <c r="B72" s="107" t="s">
        <v>654</v>
      </c>
      <c r="C72" s="107" t="s">
        <v>58</v>
      </c>
      <c r="D72" s="108">
        <f>D73</f>
        <v>0</v>
      </c>
      <c r="E72" s="108">
        <v>0</v>
      </c>
      <c r="F72" s="108">
        <v>0</v>
      </c>
    </row>
    <row r="73" spans="1:6" s="25" customFormat="1" ht="33" hidden="1" customHeight="1" x14ac:dyDescent="0.25">
      <c r="A73" s="113" t="s">
        <v>77</v>
      </c>
      <c r="B73" s="107" t="s">
        <v>654</v>
      </c>
      <c r="C73" s="107" t="s">
        <v>78</v>
      </c>
      <c r="D73" s="108">
        <f>D74</f>
        <v>0</v>
      </c>
      <c r="E73" s="108">
        <v>0</v>
      </c>
      <c r="F73" s="108">
        <v>0</v>
      </c>
    </row>
    <row r="74" spans="1:6" s="25" customFormat="1" ht="33" hidden="1" customHeight="1" x14ac:dyDescent="0.25">
      <c r="A74" s="113" t="s">
        <v>79</v>
      </c>
      <c r="B74" s="107" t="s">
        <v>654</v>
      </c>
      <c r="C74" s="107" t="s">
        <v>80</v>
      </c>
      <c r="D74" s="108">
        <v>0</v>
      </c>
      <c r="E74" s="108">
        <v>0</v>
      </c>
      <c r="F74" s="108">
        <v>0</v>
      </c>
    </row>
    <row r="75" spans="1:6" s="25" customFormat="1" ht="66.75" customHeight="1" x14ac:dyDescent="0.25">
      <c r="A75" s="113" t="s">
        <v>243</v>
      </c>
      <c r="B75" s="107" t="s">
        <v>244</v>
      </c>
      <c r="C75" s="107" t="s">
        <v>58</v>
      </c>
      <c r="D75" s="108">
        <f>D76+D79</f>
        <v>5355.7</v>
      </c>
      <c r="E75" s="108">
        <f t="shared" ref="E75:F77" si="12">E76</f>
        <v>0</v>
      </c>
      <c r="F75" s="108">
        <f t="shared" si="12"/>
        <v>0</v>
      </c>
    </row>
    <row r="76" spans="1:6" s="25" customFormat="1" ht="17.25" customHeight="1" x14ac:dyDescent="0.25">
      <c r="A76" s="113" t="s">
        <v>134</v>
      </c>
      <c r="B76" s="107" t="s">
        <v>245</v>
      </c>
      <c r="C76" s="107" t="s">
        <v>58</v>
      </c>
      <c r="D76" s="108">
        <f>D77</f>
        <v>5355.7</v>
      </c>
      <c r="E76" s="108">
        <f t="shared" si="12"/>
        <v>0</v>
      </c>
      <c r="F76" s="108">
        <f t="shared" si="12"/>
        <v>0</v>
      </c>
    </row>
    <row r="77" spans="1:6" s="25" customFormat="1" ht="27.75" customHeight="1" x14ac:dyDescent="0.25">
      <c r="A77" s="113" t="s">
        <v>77</v>
      </c>
      <c r="B77" s="107" t="s">
        <v>245</v>
      </c>
      <c r="C77" s="107" t="s">
        <v>78</v>
      </c>
      <c r="D77" s="108">
        <f>D78</f>
        <v>5355.7</v>
      </c>
      <c r="E77" s="108">
        <f t="shared" si="12"/>
        <v>0</v>
      </c>
      <c r="F77" s="108">
        <f t="shared" si="12"/>
        <v>0</v>
      </c>
    </row>
    <row r="78" spans="1:6" s="25" customFormat="1" ht="26.25" x14ac:dyDescent="0.25">
      <c r="A78" s="113" t="s">
        <v>79</v>
      </c>
      <c r="B78" s="107" t="s">
        <v>245</v>
      </c>
      <c r="C78" s="107" t="s">
        <v>80</v>
      </c>
      <c r="D78" s="108">
        <f>6033.7-1785+1107</f>
        <v>5355.7</v>
      </c>
      <c r="E78" s="108">
        <v>0</v>
      </c>
      <c r="F78" s="108">
        <v>0</v>
      </c>
    </row>
    <row r="79" spans="1:6" s="25" customFormat="1" ht="39" hidden="1" x14ac:dyDescent="0.25">
      <c r="A79" s="113" t="s">
        <v>642</v>
      </c>
      <c r="B79" s="107" t="s">
        <v>655</v>
      </c>
      <c r="C79" s="107" t="s">
        <v>58</v>
      </c>
      <c r="D79" s="108">
        <f>D80</f>
        <v>0</v>
      </c>
      <c r="E79" s="108">
        <v>0</v>
      </c>
      <c r="F79" s="108">
        <v>0</v>
      </c>
    </row>
    <row r="80" spans="1:6" s="25" customFormat="1" ht="26.25" hidden="1" x14ac:dyDescent="0.25">
      <c r="A80" s="113" t="s">
        <v>77</v>
      </c>
      <c r="B80" s="107" t="s">
        <v>655</v>
      </c>
      <c r="C80" s="107" t="s">
        <v>78</v>
      </c>
      <c r="D80" s="108">
        <f>D81</f>
        <v>0</v>
      </c>
      <c r="E80" s="108">
        <v>0</v>
      </c>
      <c r="F80" s="108">
        <v>0</v>
      </c>
    </row>
    <row r="81" spans="1:6" s="25" customFormat="1" ht="26.25" hidden="1" x14ac:dyDescent="0.25">
      <c r="A81" s="113" t="s">
        <v>79</v>
      </c>
      <c r="B81" s="107" t="s">
        <v>655</v>
      </c>
      <c r="C81" s="107" t="s">
        <v>80</v>
      </c>
      <c r="D81" s="108">
        <v>0</v>
      </c>
      <c r="E81" s="108">
        <v>0</v>
      </c>
      <c r="F81" s="108">
        <v>0</v>
      </c>
    </row>
    <row r="82" spans="1:6" s="25" customFormat="1" ht="80.25" customHeight="1" x14ac:dyDescent="0.25">
      <c r="A82" s="113" t="s">
        <v>246</v>
      </c>
      <c r="B82" s="107" t="s">
        <v>247</v>
      </c>
      <c r="C82" s="107" t="s">
        <v>58</v>
      </c>
      <c r="D82" s="108">
        <f>D83</f>
        <v>180.4</v>
      </c>
      <c r="E82" s="108">
        <f t="shared" ref="E82:F84" si="13">E83</f>
        <v>0</v>
      </c>
      <c r="F82" s="108">
        <f t="shared" si="13"/>
        <v>0</v>
      </c>
    </row>
    <row r="83" spans="1:6" s="25" customFormat="1" ht="15" x14ac:dyDescent="0.25">
      <c r="A83" s="113" t="s">
        <v>134</v>
      </c>
      <c r="B83" s="107" t="s">
        <v>248</v>
      </c>
      <c r="C83" s="107" t="s">
        <v>58</v>
      </c>
      <c r="D83" s="108">
        <f>D84</f>
        <v>180.4</v>
      </c>
      <c r="E83" s="108">
        <f t="shared" si="13"/>
        <v>0</v>
      </c>
      <c r="F83" s="108">
        <f t="shared" si="13"/>
        <v>0</v>
      </c>
    </row>
    <row r="84" spans="1:6" s="25" customFormat="1" ht="27.75" customHeight="1" x14ac:dyDescent="0.25">
      <c r="A84" s="113" t="s">
        <v>77</v>
      </c>
      <c r="B84" s="107" t="s">
        <v>248</v>
      </c>
      <c r="C84" s="107" t="s">
        <v>78</v>
      </c>
      <c r="D84" s="108">
        <f>D85</f>
        <v>180.4</v>
      </c>
      <c r="E84" s="108">
        <f t="shared" si="13"/>
        <v>0</v>
      </c>
      <c r="F84" s="108">
        <f t="shared" si="13"/>
        <v>0</v>
      </c>
    </row>
    <row r="85" spans="1:6" s="25" customFormat="1" ht="26.25" x14ac:dyDescent="0.25">
      <c r="A85" s="113" t="s">
        <v>79</v>
      </c>
      <c r="B85" s="107" t="s">
        <v>248</v>
      </c>
      <c r="C85" s="107" t="s">
        <v>80</v>
      </c>
      <c r="D85" s="108">
        <v>180.4</v>
      </c>
      <c r="E85" s="108">
        <v>0</v>
      </c>
      <c r="F85" s="108">
        <v>0</v>
      </c>
    </row>
    <row r="86" spans="1:6" s="25" customFormat="1" ht="39" customHeight="1" x14ac:dyDescent="0.25">
      <c r="A86" s="113" t="s">
        <v>748</v>
      </c>
      <c r="B86" s="107" t="s">
        <v>136</v>
      </c>
      <c r="C86" s="107" t="s">
        <v>58</v>
      </c>
      <c r="D86" s="108">
        <f>D87+D93+D97+D105+D109+D101+D120</f>
        <v>881.1</v>
      </c>
      <c r="E86" s="108">
        <f>E87+E93+E97+E105+E109</f>
        <v>795.2</v>
      </c>
      <c r="F86" s="108">
        <f>F87+F93+F97+F105+F109</f>
        <v>0</v>
      </c>
    </row>
    <row r="87" spans="1:6" s="25" customFormat="1" ht="39" x14ac:dyDescent="0.25">
      <c r="A87" s="113" t="s">
        <v>137</v>
      </c>
      <c r="B87" s="107" t="s">
        <v>138</v>
      </c>
      <c r="C87" s="107" t="s">
        <v>58</v>
      </c>
      <c r="D87" s="108">
        <f>D88</f>
        <v>30</v>
      </c>
      <c r="E87" s="108">
        <f>E88</f>
        <v>30</v>
      </c>
      <c r="F87" s="108">
        <f>F88</f>
        <v>0</v>
      </c>
    </row>
    <row r="88" spans="1:6" s="25" customFormat="1" ht="15" x14ac:dyDescent="0.25">
      <c r="A88" s="113" t="s">
        <v>134</v>
      </c>
      <c r="B88" s="107" t="s">
        <v>139</v>
      </c>
      <c r="C88" s="107" t="s">
        <v>58</v>
      </c>
      <c r="D88" s="108">
        <f>D91</f>
        <v>30</v>
      </c>
      <c r="E88" s="108">
        <f>E91</f>
        <v>30</v>
      </c>
      <c r="F88" s="108">
        <f>F91</f>
        <v>0</v>
      </c>
    </row>
    <row r="89" spans="1:6" s="25" customFormat="1" ht="29.25" hidden="1" customHeight="1" x14ac:dyDescent="0.25">
      <c r="A89" s="113" t="s">
        <v>77</v>
      </c>
      <c r="B89" s="107" t="s">
        <v>139</v>
      </c>
      <c r="C89" s="107" t="s">
        <v>78</v>
      </c>
      <c r="D89" s="108">
        <f>D90</f>
        <v>0</v>
      </c>
      <c r="E89" s="108">
        <f>E90</f>
        <v>0</v>
      </c>
      <c r="F89" s="108">
        <f>F90</f>
        <v>0</v>
      </c>
    </row>
    <row r="90" spans="1:6" s="25" customFormat="1" ht="26.25" hidden="1" x14ac:dyDescent="0.25">
      <c r="A90" s="113" t="s">
        <v>79</v>
      </c>
      <c r="B90" s="107" t="s">
        <v>139</v>
      </c>
      <c r="C90" s="107" t="s">
        <v>80</v>
      </c>
      <c r="D90" s="108">
        <f>45-45</f>
        <v>0</v>
      </c>
      <c r="E90" s="108">
        <f>45-45</f>
        <v>0</v>
      </c>
      <c r="F90" s="108">
        <f>45-45</f>
        <v>0</v>
      </c>
    </row>
    <row r="91" spans="1:6" s="25" customFormat="1" ht="15" x14ac:dyDescent="0.25">
      <c r="A91" s="113" t="s">
        <v>81</v>
      </c>
      <c r="B91" s="107" t="s">
        <v>139</v>
      </c>
      <c r="C91" s="107" t="s">
        <v>82</v>
      </c>
      <c r="D91" s="108">
        <f>D92</f>
        <v>30</v>
      </c>
      <c r="E91" s="108">
        <f>E92</f>
        <v>30</v>
      </c>
      <c r="F91" s="108">
        <f>F92</f>
        <v>0</v>
      </c>
    </row>
    <row r="92" spans="1:6" s="25" customFormat="1" ht="15" x14ac:dyDescent="0.25">
      <c r="A92" s="120" t="s">
        <v>83</v>
      </c>
      <c r="B92" s="107" t="s">
        <v>139</v>
      </c>
      <c r="C92" s="107" t="s">
        <v>84</v>
      </c>
      <c r="D92" s="108">
        <v>30</v>
      </c>
      <c r="E92" s="108">
        <v>30</v>
      </c>
      <c r="F92" s="108">
        <v>0</v>
      </c>
    </row>
    <row r="93" spans="1:6" s="25" customFormat="1" ht="93.75" customHeight="1" x14ac:dyDescent="0.25">
      <c r="A93" s="113" t="s">
        <v>386</v>
      </c>
      <c r="B93" s="107" t="s">
        <v>141</v>
      </c>
      <c r="C93" s="107" t="s">
        <v>58</v>
      </c>
      <c r="D93" s="108">
        <f>D94</f>
        <v>228.8</v>
      </c>
      <c r="E93" s="108">
        <f t="shared" ref="E93:F95" si="14">E94</f>
        <v>187</v>
      </c>
      <c r="F93" s="108">
        <f t="shared" si="14"/>
        <v>0</v>
      </c>
    </row>
    <row r="94" spans="1:6" s="25" customFormat="1" ht="15" x14ac:dyDescent="0.25">
      <c r="A94" s="113" t="s">
        <v>134</v>
      </c>
      <c r="B94" s="107" t="s">
        <v>142</v>
      </c>
      <c r="C94" s="107" t="s">
        <v>58</v>
      </c>
      <c r="D94" s="108">
        <f>D95</f>
        <v>228.8</v>
      </c>
      <c r="E94" s="108">
        <f t="shared" si="14"/>
        <v>187</v>
      </c>
      <c r="F94" s="108">
        <f t="shared" si="14"/>
        <v>0</v>
      </c>
    </row>
    <row r="95" spans="1:6" s="25" customFormat="1" ht="27.75" customHeight="1" x14ac:dyDescent="0.25">
      <c r="A95" s="113" t="s">
        <v>77</v>
      </c>
      <c r="B95" s="107" t="s">
        <v>142</v>
      </c>
      <c r="C95" s="107" t="s">
        <v>78</v>
      </c>
      <c r="D95" s="108">
        <f>D96</f>
        <v>228.8</v>
      </c>
      <c r="E95" s="108">
        <f t="shared" si="14"/>
        <v>187</v>
      </c>
      <c r="F95" s="108">
        <f t="shared" si="14"/>
        <v>0</v>
      </c>
    </row>
    <row r="96" spans="1:6" s="25" customFormat="1" ht="26.25" x14ac:dyDescent="0.25">
      <c r="A96" s="113" t="s">
        <v>79</v>
      </c>
      <c r="B96" s="107" t="s">
        <v>142</v>
      </c>
      <c r="C96" s="107" t="s">
        <v>80</v>
      </c>
      <c r="D96" s="108">
        <f>187+69-27.2</f>
        <v>228.8</v>
      </c>
      <c r="E96" s="108">
        <v>187</v>
      </c>
      <c r="F96" s="108">
        <v>0</v>
      </c>
    </row>
    <row r="97" spans="1:6" s="25" customFormat="1" ht="81.75" hidden="1" customHeight="1" x14ac:dyDescent="0.25">
      <c r="A97" s="122" t="s">
        <v>143</v>
      </c>
      <c r="B97" s="107" t="s">
        <v>144</v>
      </c>
      <c r="C97" s="107" t="s">
        <v>58</v>
      </c>
      <c r="D97" s="108">
        <f>D98</f>
        <v>0</v>
      </c>
      <c r="E97" s="108">
        <f>E98</f>
        <v>0</v>
      </c>
      <c r="F97" s="108">
        <f t="shared" ref="E97:F99" si="15">F98</f>
        <v>0</v>
      </c>
    </row>
    <row r="98" spans="1:6" s="25" customFormat="1" ht="15.75" hidden="1" customHeight="1" x14ac:dyDescent="0.25">
      <c r="A98" s="122" t="s">
        <v>134</v>
      </c>
      <c r="B98" s="107" t="s">
        <v>145</v>
      </c>
      <c r="C98" s="107" t="s">
        <v>58</v>
      </c>
      <c r="D98" s="108">
        <f>D99</f>
        <v>0</v>
      </c>
      <c r="E98" s="108">
        <f t="shared" si="15"/>
        <v>0</v>
      </c>
      <c r="F98" s="108">
        <f t="shared" si="15"/>
        <v>0</v>
      </c>
    </row>
    <row r="99" spans="1:6" s="25" customFormat="1" ht="29.25" hidden="1" customHeight="1" x14ac:dyDescent="0.25">
      <c r="A99" s="113" t="s">
        <v>77</v>
      </c>
      <c r="B99" s="107" t="s">
        <v>145</v>
      </c>
      <c r="C99" s="107" t="s">
        <v>78</v>
      </c>
      <c r="D99" s="108">
        <f>D100</f>
        <v>0</v>
      </c>
      <c r="E99" s="108">
        <f t="shared" si="15"/>
        <v>0</v>
      </c>
      <c r="F99" s="108">
        <f t="shared" si="15"/>
        <v>0</v>
      </c>
    </row>
    <row r="100" spans="1:6" s="25" customFormat="1" ht="30" hidden="1" customHeight="1" x14ac:dyDescent="0.25">
      <c r="A100" s="113" t="s">
        <v>208</v>
      </c>
      <c r="B100" s="107" t="s">
        <v>145</v>
      </c>
      <c r="C100" s="107" t="s">
        <v>80</v>
      </c>
      <c r="D100" s="108">
        <v>0</v>
      </c>
      <c r="E100" s="108">
        <v>0</v>
      </c>
      <c r="F100" s="108">
        <v>0</v>
      </c>
    </row>
    <row r="101" spans="1:6" s="25" customFormat="1" ht="79.5" customHeight="1" x14ac:dyDescent="0.25">
      <c r="A101" s="140" t="s">
        <v>143</v>
      </c>
      <c r="B101" s="107" t="s">
        <v>144</v>
      </c>
      <c r="C101" s="107" t="s">
        <v>58</v>
      </c>
      <c r="D101" s="108">
        <f>D102</f>
        <v>4.5</v>
      </c>
      <c r="E101" s="108">
        <v>0</v>
      </c>
      <c r="F101" s="108">
        <v>0</v>
      </c>
    </row>
    <row r="102" spans="1:6" s="25" customFormat="1" ht="30" customHeight="1" x14ac:dyDescent="0.25">
      <c r="A102" s="113" t="s">
        <v>134</v>
      </c>
      <c r="B102" s="107" t="s">
        <v>145</v>
      </c>
      <c r="C102" s="107" t="s">
        <v>58</v>
      </c>
      <c r="D102" s="108">
        <f>D103</f>
        <v>4.5</v>
      </c>
      <c r="E102" s="108">
        <v>0</v>
      </c>
      <c r="F102" s="108">
        <v>0</v>
      </c>
    </row>
    <row r="103" spans="1:6" s="25" customFormat="1" ht="30" customHeight="1" x14ac:dyDescent="0.25">
      <c r="A103" s="113" t="s">
        <v>77</v>
      </c>
      <c r="B103" s="107" t="s">
        <v>145</v>
      </c>
      <c r="C103" s="107" t="s">
        <v>78</v>
      </c>
      <c r="D103" s="108">
        <f>D104</f>
        <v>4.5</v>
      </c>
      <c r="E103" s="108">
        <v>0</v>
      </c>
      <c r="F103" s="108">
        <v>0</v>
      </c>
    </row>
    <row r="104" spans="1:6" s="25" customFormat="1" ht="30" customHeight="1" x14ac:dyDescent="0.25">
      <c r="A104" s="113" t="s">
        <v>79</v>
      </c>
      <c r="B104" s="107" t="s">
        <v>145</v>
      </c>
      <c r="C104" s="107" t="s">
        <v>80</v>
      </c>
      <c r="D104" s="108">
        <v>4.5</v>
      </c>
      <c r="E104" s="108">
        <v>0</v>
      </c>
      <c r="F104" s="108">
        <v>0</v>
      </c>
    </row>
    <row r="105" spans="1:6" s="25" customFormat="1" ht="42" customHeight="1" x14ac:dyDescent="0.25">
      <c r="A105" s="113" t="s">
        <v>146</v>
      </c>
      <c r="B105" s="107" t="s">
        <v>147</v>
      </c>
      <c r="C105" s="107" t="s">
        <v>58</v>
      </c>
      <c r="D105" s="108">
        <f>D106</f>
        <v>16.899999999999999</v>
      </c>
      <c r="E105" s="108">
        <f t="shared" ref="E105:F107" si="16">E106</f>
        <v>0</v>
      </c>
      <c r="F105" s="108">
        <f t="shared" si="16"/>
        <v>0</v>
      </c>
    </row>
    <row r="106" spans="1:6" s="25" customFormat="1" ht="15" customHeight="1" x14ac:dyDescent="0.25">
      <c r="A106" s="122" t="s">
        <v>134</v>
      </c>
      <c r="B106" s="107" t="s">
        <v>148</v>
      </c>
      <c r="C106" s="107" t="s">
        <v>58</v>
      </c>
      <c r="D106" s="108">
        <f>D107</f>
        <v>16.899999999999999</v>
      </c>
      <c r="E106" s="108">
        <f t="shared" si="16"/>
        <v>0</v>
      </c>
      <c r="F106" s="108">
        <f t="shared" si="16"/>
        <v>0</v>
      </c>
    </row>
    <row r="107" spans="1:6" s="25" customFormat="1" ht="29.25" customHeight="1" x14ac:dyDescent="0.25">
      <c r="A107" s="113" t="s">
        <v>77</v>
      </c>
      <c r="B107" s="107" t="s">
        <v>148</v>
      </c>
      <c r="C107" s="107" t="s">
        <v>78</v>
      </c>
      <c r="D107" s="108">
        <f>D108</f>
        <v>16.899999999999999</v>
      </c>
      <c r="E107" s="108">
        <f t="shared" si="16"/>
        <v>0</v>
      </c>
      <c r="F107" s="108">
        <f t="shared" si="16"/>
        <v>0</v>
      </c>
    </row>
    <row r="108" spans="1:6" s="25" customFormat="1" ht="26.25" x14ac:dyDescent="0.25">
      <c r="A108" s="113" t="s">
        <v>208</v>
      </c>
      <c r="B108" s="107" t="s">
        <v>148</v>
      </c>
      <c r="C108" s="107" t="s">
        <v>80</v>
      </c>
      <c r="D108" s="108">
        <v>16.899999999999999</v>
      </c>
      <c r="E108" s="108">
        <v>0</v>
      </c>
      <c r="F108" s="108">
        <v>0</v>
      </c>
    </row>
    <row r="109" spans="1:6" s="25" customFormat="1" ht="52.5" customHeight="1" x14ac:dyDescent="0.25">
      <c r="A109" s="113" t="s">
        <v>149</v>
      </c>
      <c r="B109" s="107" t="s">
        <v>150</v>
      </c>
      <c r="C109" s="107" t="s">
        <v>58</v>
      </c>
      <c r="D109" s="108">
        <f>D110</f>
        <v>566.79999999999995</v>
      </c>
      <c r="E109" s="108">
        <f t="shared" ref="E109:F111" si="17">E110</f>
        <v>578.20000000000005</v>
      </c>
      <c r="F109" s="108">
        <f t="shared" si="17"/>
        <v>0</v>
      </c>
    </row>
    <row r="110" spans="1:6" s="25" customFormat="1" ht="15" x14ac:dyDescent="0.25">
      <c r="A110" s="122" t="s">
        <v>134</v>
      </c>
      <c r="B110" s="107" t="s">
        <v>151</v>
      </c>
      <c r="C110" s="107" t="s">
        <v>58</v>
      </c>
      <c r="D110" s="108">
        <f>D111</f>
        <v>566.79999999999995</v>
      </c>
      <c r="E110" s="108">
        <f t="shared" si="17"/>
        <v>578.20000000000005</v>
      </c>
      <c r="F110" s="108">
        <f t="shared" si="17"/>
        <v>0</v>
      </c>
    </row>
    <row r="111" spans="1:6" s="25" customFormat="1" ht="28.5" customHeight="1" x14ac:dyDescent="0.25">
      <c r="A111" s="113" t="s">
        <v>77</v>
      </c>
      <c r="B111" s="107" t="s">
        <v>151</v>
      </c>
      <c r="C111" s="107" t="s">
        <v>78</v>
      </c>
      <c r="D111" s="108">
        <f>D112</f>
        <v>566.79999999999995</v>
      </c>
      <c r="E111" s="108">
        <f t="shared" si="17"/>
        <v>578.20000000000005</v>
      </c>
      <c r="F111" s="108">
        <f t="shared" si="17"/>
        <v>0</v>
      </c>
    </row>
    <row r="112" spans="1:6" s="25" customFormat="1" ht="26.25" x14ac:dyDescent="0.25">
      <c r="A112" s="113" t="s">
        <v>208</v>
      </c>
      <c r="B112" s="107" t="s">
        <v>151</v>
      </c>
      <c r="C112" s="107" t="s">
        <v>80</v>
      </c>
      <c r="D112" s="108">
        <v>566.79999999999995</v>
      </c>
      <c r="E112" s="108">
        <v>578.20000000000005</v>
      </c>
      <c r="F112" s="108">
        <v>0</v>
      </c>
    </row>
    <row r="113" spans="1:6" s="25" customFormat="1" ht="15" hidden="1" x14ac:dyDescent="0.25">
      <c r="A113" s="113"/>
      <c r="B113" s="107"/>
      <c r="C113" s="107"/>
      <c r="D113" s="108"/>
      <c r="E113" s="108"/>
      <c r="F113" s="108"/>
    </row>
    <row r="114" spans="1:6" s="25" customFormat="1" ht="15" hidden="1" x14ac:dyDescent="0.25">
      <c r="A114" s="113"/>
      <c r="B114" s="107"/>
      <c r="C114" s="107"/>
      <c r="D114" s="108"/>
      <c r="E114" s="108"/>
      <c r="F114" s="108"/>
    </row>
    <row r="115" spans="1:6" s="25" customFormat="1" ht="15" hidden="1" x14ac:dyDescent="0.25">
      <c r="A115" s="113"/>
      <c r="B115" s="107"/>
      <c r="C115" s="107"/>
      <c r="D115" s="108"/>
      <c r="E115" s="108"/>
      <c r="F115" s="108"/>
    </row>
    <row r="116" spans="1:6" s="25" customFormat="1" ht="15" hidden="1" x14ac:dyDescent="0.25">
      <c r="A116" s="113"/>
      <c r="B116" s="107"/>
      <c r="C116" s="107"/>
      <c r="D116" s="108"/>
      <c r="E116" s="108"/>
      <c r="F116" s="108"/>
    </row>
    <row r="117" spans="1:6" s="25" customFormat="1" ht="15" hidden="1" x14ac:dyDescent="0.25">
      <c r="A117" s="113"/>
      <c r="B117" s="107"/>
      <c r="C117" s="107"/>
      <c r="D117" s="108"/>
      <c r="E117" s="108"/>
      <c r="F117" s="108"/>
    </row>
    <row r="118" spans="1:6" s="25" customFormat="1" ht="15" hidden="1" x14ac:dyDescent="0.25">
      <c r="A118" s="113"/>
      <c r="B118" s="107"/>
      <c r="C118" s="107"/>
      <c r="D118" s="108"/>
      <c r="E118" s="108"/>
      <c r="F118" s="108"/>
    </row>
    <row r="119" spans="1:6" s="25" customFormat="1" ht="15" hidden="1" x14ac:dyDescent="0.25">
      <c r="A119" s="120"/>
      <c r="B119" s="107"/>
      <c r="C119" s="107"/>
      <c r="D119" s="108"/>
      <c r="E119" s="108"/>
      <c r="F119" s="108"/>
    </row>
    <row r="120" spans="1:6" s="25" customFormat="1" ht="77.25" x14ac:dyDescent="0.25">
      <c r="A120" s="169" t="s">
        <v>873</v>
      </c>
      <c r="B120" s="107" t="s">
        <v>874</v>
      </c>
      <c r="C120" s="107" t="s">
        <v>58</v>
      </c>
      <c r="D120" s="108">
        <f>D121</f>
        <v>34.1</v>
      </c>
      <c r="E120" s="108">
        <v>0</v>
      </c>
      <c r="F120" s="108">
        <v>0</v>
      </c>
    </row>
    <row r="121" spans="1:6" s="25" customFormat="1" ht="15" x14ac:dyDescent="0.25">
      <c r="A121" s="122" t="s">
        <v>134</v>
      </c>
      <c r="B121" s="107" t="s">
        <v>875</v>
      </c>
      <c r="C121" s="107" t="s">
        <v>58</v>
      </c>
      <c r="D121" s="108">
        <f>D122</f>
        <v>34.1</v>
      </c>
      <c r="E121" s="108">
        <v>0</v>
      </c>
      <c r="F121" s="108">
        <v>0</v>
      </c>
    </row>
    <row r="122" spans="1:6" s="25" customFormat="1" ht="26.25" x14ac:dyDescent="0.25">
      <c r="A122" s="113" t="s">
        <v>77</v>
      </c>
      <c r="B122" s="107" t="s">
        <v>875</v>
      </c>
      <c r="C122" s="107" t="s">
        <v>78</v>
      </c>
      <c r="D122" s="108">
        <f>D123</f>
        <v>34.1</v>
      </c>
      <c r="E122" s="108">
        <v>0</v>
      </c>
      <c r="F122" s="108">
        <v>0</v>
      </c>
    </row>
    <row r="123" spans="1:6" s="25" customFormat="1" ht="26.25" x14ac:dyDescent="0.25">
      <c r="A123" s="113" t="s">
        <v>208</v>
      </c>
      <c r="B123" s="107" t="s">
        <v>875</v>
      </c>
      <c r="C123" s="107" t="s">
        <v>80</v>
      </c>
      <c r="D123" s="108">
        <v>34.1</v>
      </c>
      <c r="E123" s="108">
        <v>0</v>
      </c>
      <c r="F123" s="108">
        <v>0</v>
      </c>
    </row>
    <row r="124" spans="1:6" s="25" customFormat="1" ht="42.75" customHeight="1" x14ac:dyDescent="0.25">
      <c r="A124" s="113" t="s">
        <v>761</v>
      </c>
      <c r="B124" s="107" t="s">
        <v>343</v>
      </c>
      <c r="C124" s="107" t="s">
        <v>58</v>
      </c>
      <c r="D124" s="108">
        <f>D125</f>
        <v>20562.100000000002</v>
      </c>
      <c r="E124" s="108">
        <f>E125</f>
        <v>17800.5</v>
      </c>
      <c r="F124" s="108">
        <f>F125</f>
        <v>0</v>
      </c>
    </row>
    <row r="125" spans="1:6" s="25" customFormat="1" ht="51.75" x14ac:dyDescent="0.25">
      <c r="A125" s="113" t="s">
        <v>344</v>
      </c>
      <c r="B125" s="107" t="s">
        <v>345</v>
      </c>
      <c r="C125" s="107" t="s">
        <v>58</v>
      </c>
      <c r="D125" s="108">
        <f>D129+D138+D141+D144+D132+D135+D126</f>
        <v>20562.100000000002</v>
      </c>
      <c r="E125" s="108">
        <f t="shared" ref="E125:F125" si="18">E129+E138+E141+E144+E132</f>
        <v>17800.5</v>
      </c>
      <c r="F125" s="108">
        <f t="shared" si="18"/>
        <v>0</v>
      </c>
    </row>
    <row r="126" spans="1:6" s="25" customFormat="1" ht="39" hidden="1" x14ac:dyDescent="0.25">
      <c r="A126" s="113" t="s">
        <v>642</v>
      </c>
      <c r="B126" s="107" t="s">
        <v>659</v>
      </c>
      <c r="C126" s="107" t="s">
        <v>58</v>
      </c>
      <c r="D126" s="108">
        <f>D127</f>
        <v>0</v>
      </c>
      <c r="E126" s="108">
        <v>0</v>
      </c>
      <c r="F126" s="108">
        <v>0</v>
      </c>
    </row>
    <row r="127" spans="1:6" s="25" customFormat="1" ht="26.25" hidden="1" x14ac:dyDescent="0.25">
      <c r="A127" s="113" t="s">
        <v>339</v>
      </c>
      <c r="B127" s="107" t="s">
        <v>659</v>
      </c>
      <c r="C127" s="107" t="s">
        <v>340</v>
      </c>
      <c r="D127" s="108">
        <f>D128</f>
        <v>0</v>
      </c>
      <c r="E127" s="108">
        <v>0</v>
      </c>
      <c r="F127" s="108">
        <v>0</v>
      </c>
    </row>
    <row r="128" spans="1:6" s="25" customFormat="1" ht="15" hidden="1" x14ac:dyDescent="0.25">
      <c r="A128" s="113" t="s">
        <v>341</v>
      </c>
      <c r="B128" s="107" t="s">
        <v>659</v>
      </c>
      <c r="C128" s="107" t="s">
        <v>342</v>
      </c>
      <c r="D128" s="108">
        <v>0</v>
      </c>
      <c r="E128" s="108">
        <v>0</v>
      </c>
      <c r="F128" s="108">
        <v>0</v>
      </c>
    </row>
    <row r="129" spans="1:6" s="25" customFormat="1" ht="39" x14ac:dyDescent="0.25">
      <c r="A129" s="113" t="s">
        <v>346</v>
      </c>
      <c r="B129" s="107" t="s">
        <v>347</v>
      </c>
      <c r="C129" s="107" t="s">
        <v>58</v>
      </c>
      <c r="D129" s="108">
        <f t="shared" ref="D129:F130" si="19">D130</f>
        <v>10995.5</v>
      </c>
      <c r="E129" s="108">
        <f t="shared" si="19"/>
        <v>8603</v>
      </c>
      <c r="F129" s="108">
        <f t="shared" si="19"/>
        <v>0</v>
      </c>
    </row>
    <row r="130" spans="1:6" s="25" customFormat="1" ht="26.25" x14ac:dyDescent="0.25">
      <c r="A130" s="113" t="s">
        <v>339</v>
      </c>
      <c r="B130" s="107" t="s">
        <v>347</v>
      </c>
      <c r="C130" s="107" t="s">
        <v>340</v>
      </c>
      <c r="D130" s="108">
        <f t="shared" si="19"/>
        <v>10995.5</v>
      </c>
      <c r="E130" s="108">
        <f t="shared" si="19"/>
        <v>8603</v>
      </c>
      <c r="F130" s="108">
        <f t="shared" si="19"/>
        <v>0</v>
      </c>
    </row>
    <row r="131" spans="1:6" s="25" customFormat="1" ht="15" x14ac:dyDescent="0.25">
      <c r="A131" s="113" t="s">
        <v>341</v>
      </c>
      <c r="B131" s="107" t="s">
        <v>347</v>
      </c>
      <c r="C131" s="107" t="s">
        <v>342</v>
      </c>
      <c r="D131" s="108">
        <v>10995.5</v>
      </c>
      <c r="E131" s="108">
        <f>8985-94-288</f>
        <v>8603</v>
      </c>
      <c r="F131" s="108">
        <v>0</v>
      </c>
    </row>
    <row r="132" spans="1:6" s="25" customFormat="1" ht="26.25" x14ac:dyDescent="0.25">
      <c r="A132" s="113" t="s">
        <v>644</v>
      </c>
      <c r="B132" s="107" t="s">
        <v>660</v>
      </c>
      <c r="C132" s="107" t="s">
        <v>58</v>
      </c>
      <c r="D132" s="108">
        <f>D133</f>
        <v>540.29999999999995</v>
      </c>
      <c r="E132" s="108">
        <f t="shared" ref="E132:F133" si="20">E133</f>
        <v>0</v>
      </c>
      <c r="F132" s="108">
        <f>F133</f>
        <v>0</v>
      </c>
    </row>
    <row r="133" spans="1:6" s="25" customFormat="1" ht="26.25" x14ac:dyDescent="0.25">
      <c r="A133" s="113" t="s">
        <v>339</v>
      </c>
      <c r="B133" s="107" t="s">
        <v>660</v>
      </c>
      <c r="C133" s="107" t="s">
        <v>340</v>
      </c>
      <c r="D133" s="108">
        <f>D134</f>
        <v>540.29999999999995</v>
      </c>
      <c r="E133" s="108">
        <f t="shared" si="20"/>
        <v>0</v>
      </c>
      <c r="F133" s="108">
        <f t="shared" si="20"/>
        <v>0</v>
      </c>
    </row>
    <row r="134" spans="1:6" s="25" customFormat="1" ht="15" x14ac:dyDescent="0.25">
      <c r="A134" s="113" t="s">
        <v>341</v>
      </c>
      <c r="B134" s="107" t="s">
        <v>660</v>
      </c>
      <c r="C134" s="107" t="s">
        <v>342</v>
      </c>
      <c r="D134" s="108">
        <v>540.29999999999995</v>
      </c>
      <c r="E134" s="108">
        <v>0</v>
      </c>
      <c r="F134" s="108">
        <v>0</v>
      </c>
    </row>
    <row r="135" spans="1:6" s="25" customFormat="1" ht="39" x14ac:dyDescent="0.25">
      <c r="A135" s="113" t="s">
        <v>647</v>
      </c>
      <c r="B135" s="107" t="s">
        <v>661</v>
      </c>
      <c r="C135" s="107" t="s">
        <v>58</v>
      </c>
      <c r="D135" s="108">
        <f>D136</f>
        <v>28.4</v>
      </c>
      <c r="E135" s="108">
        <f t="shared" ref="E135:F136" si="21">E136</f>
        <v>0</v>
      </c>
      <c r="F135" s="108">
        <f t="shared" si="21"/>
        <v>0</v>
      </c>
    </row>
    <row r="136" spans="1:6" s="25" customFormat="1" ht="26.25" x14ac:dyDescent="0.25">
      <c r="A136" s="113" t="s">
        <v>339</v>
      </c>
      <c r="B136" s="107" t="s">
        <v>661</v>
      </c>
      <c r="C136" s="107" t="s">
        <v>340</v>
      </c>
      <c r="D136" s="108">
        <f>D137</f>
        <v>28.4</v>
      </c>
      <c r="E136" s="108">
        <f t="shared" si="21"/>
        <v>0</v>
      </c>
      <c r="F136" s="108">
        <f t="shared" si="21"/>
        <v>0</v>
      </c>
    </row>
    <row r="137" spans="1:6" s="25" customFormat="1" ht="15" x14ac:dyDescent="0.25">
      <c r="A137" s="113" t="s">
        <v>341</v>
      </c>
      <c r="B137" s="107" t="s">
        <v>661</v>
      </c>
      <c r="C137" s="107" t="s">
        <v>342</v>
      </c>
      <c r="D137" s="108">
        <v>28.4</v>
      </c>
      <c r="E137" s="108">
        <v>0</v>
      </c>
      <c r="F137" s="108">
        <v>0</v>
      </c>
    </row>
    <row r="138" spans="1:6" s="25" customFormat="1" ht="54.75" customHeight="1" x14ac:dyDescent="0.25">
      <c r="A138" s="113" t="s">
        <v>348</v>
      </c>
      <c r="B138" s="107" t="s">
        <v>349</v>
      </c>
      <c r="C138" s="107" t="s">
        <v>58</v>
      </c>
      <c r="D138" s="108">
        <f t="shared" ref="D138:F139" si="22">D139</f>
        <v>89</v>
      </c>
      <c r="E138" s="108">
        <f t="shared" si="22"/>
        <v>89</v>
      </c>
      <c r="F138" s="108">
        <f t="shared" si="22"/>
        <v>0</v>
      </c>
    </row>
    <row r="139" spans="1:6" s="25" customFormat="1" ht="26.25" x14ac:dyDescent="0.25">
      <c r="A139" s="113" t="s">
        <v>339</v>
      </c>
      <c r="B139" s="107" t="s">
        <v>349</v>
      </c>
      <c r="C139" s="107" t="s">
        <v>340</v>
      </c>
      <c r="D139" s="108">
        <f t="shared" si="22"/>
        <v>89</v>
      </c>
      <c r="E139" s="108">
        <f t="shared" si="22"/>
        <v>89</v>
      </c>
      <c r="F139" s="108">
        <f t="shared" si="22"/>
        <v>0</v>
      </c>
    </row>
    <row r="140" spans="1:6" s="25" customFormat="1" ht="15" x14ac:dyDescent="0.25">
      <c r="A140" s="113" t="s">
        <v>341</v>
      </c>
      <c r="B140" s="107" t="s">
        <v>349</v>
      </c>
      <c r="C140" s="107" t="s">
        <v>342</v>
      </c>
      <c r="D140" s="108">
        <v>89</v>
      </c>
      <c r="E140" s="108">
        <v>89</v>
      </c>
      <c r="F140" s="108">
        <v>0</v>
      </c>
    </row>
    <row r="141" spans="1:6" s="25" customFormat="1" ht="143.25" customHeight="1" x14ac:dyDescent="0.25">
      <c r="A141" s="113" t="s">
        <v>350</v>
      </c>
      <c r="B141" s="107" t="s">
        <v>351</v>
      </c>
      <c r="C141" s="107" t="s">
        <v>58</v>
      </c>
      <c r="D141" s="108">
        <f t="shared" ref="D141:F142" si="23">D142</f>
        <v>50.7</v>
      </c>
      <c r="E141" s="108">
        <f t="shared" si="23"/>
        <v>52.4</v>
      </c>
      <c r="F141" s="108">
        <f t="shared" si="23"/>
        <v>0</v>
      </c>
    </row>
    <row r="142" spans="1:6" s="25" customFormat="1" ht="31.5" customHeight="1" x14ac:dyDescent="0.25">
      <c r="A142" s="113" t="s">
        <v>339</v>
      </c>
      <c r="B142" s="107" t="s">
        <v>351</v>
      </c>
      <c r="C142" s="107" t="s">
        <v>340</v>
      </c>
      <c r="D142" s="108">
        <f t="shared" si="23"/>
        <v>50.7</v>
      </c>
      <c r="E142" s="108">
        <f t="shared" si="23"/>
        <v>52.4</v>
      </c>
      <c r="F142" s="108">
        <f t="shared" si="23"/>
        <v>0</v>
      </c>
    </row>
    <row r="143" spans="1:6" s="25" customFormat="1" ht="16.5" customHeight="1" x14ac:dyDescent="0.25">
      <c r="A143" s="113" t="s">
        <v>341</v>
      </c>
      <c r="B143" s="107" t="s">
        <v>351</v>
      </c>
      <c r="C143" s="107" t="s">
        <v>342</v>
      </c>
      <c r="D143" s="108">
        <v>50.7</v>
      </c>
      <c r="E143" s="108">
        <v>52.4</v>
      </c>
      <c r="F143" s="108">
        <v>0</v>
      </c>
    </row>
    <row r="144" spans="1:6" s="25" customFormat="1" ht="39" x14ac:dyDescent="0.25">
      <c r="A144" s="113" t="s">
        <v>352</v>
      </c>
      <c r="B144" s="107" t="s">
        <v>353</v>
      </c>
      <c r="C144" s="107" t="s">
        <v>58</v>
      </c>
      <c r="D144" s="108">
        <f t="shared" ref="D144:F145" si="24">D145</f>
        <v>8858.2000000000007</v>
      </c>
      <c r="E144" s="108">
        <f t="shared" si="24"/>
        <v>9056.1</v>
      </c>
      <c r="F144" s="108">
        <f t="shared" si="24"/>
        <v>0</v>
      </c>
    </row>
    <row r="145" spans="1:6" s="25" customFormat="1" ht="26.25" x14ac:dyDescent="0.25">
      <c r="A145" s="113" t="s">
        <v>339</v>
      </c>
      <c r="B145" s="107" t="s">
        <v>353</v>
      </c>
      <c r="C145" s="107" t="s">
        <v>340</v>
      </c>
      <c r="D145" s="108">
        <f t="shared" si="24"/>
        <v>8858.2000000000007</v>
      </c>
      <c r="E145" s="108">
        <f t="shared" si="24"/>
        <v>9056.1</v>
      </c>
      <c r="F145" s="108">
        <f t="shared" si="24"/>
        <v>0</v>
      </c>
    </row>
    <row r="146" spans="1:6" s="25" customFormat="1" ht="15" x14ac:dyDescent="0.25">
      <c r="A146" s="113" t="s">
        <v>341</v>
      </c>
      <c r="B146" s="107" t="s">
        <v>353</v>
      </c>
      <c r="C146" s="107" t="s">
        <v>342</v>
      </c>
      <c r="D146" s="108">
        <v>8858.2000000000007</v>
      </c>
      <c r="E146" s="108">
        <v>9056.1</v>
      </c>
      <c r="F146" s="108">
        <v>0</v>
      </c>
    </row>
    <row r="147" spans="1:6" s="25" customFormat="1" ht="31.5" customHeight="1" x14ac:dyDescent="0.25">
      <c r="A147" s="113" t="s">
        <v>794</v>
      </c>
      <c r="B147" s="107" t="s">
        <v>410</v>
      </c>
      <c r="C147" s="107" t="s">
        <v>58</v>
      </c>
      <c r="D147" s="108">
        <f>D148+D171+D175</f>
        <v>6128.4999999999991</v>
      </c>
      <c r="E147" s="108">
        <f>E148+E171</f>
        <v>4958.8999999999996</v>
      </c>
      <c r="F147" s="108">
        <f>F148+F171</f>
        <v>4927.1999999999989</v>
      </c>
    </row>
    <row r="148" spans="1:6" s="25" customFormat="1" ht="33" customHeight="1" x14ac:dyDescent="0.25">
      <c r="A148" s="113" t="s">
        <v>411</v>
      </c>
      <c r="B148" s="107" t="s">
        <v>412</v>
      </c>
      <c r="C148" s="107" t="s">
        <v>58</v>
      </c>
      <c r="D148" s="108">
        <f>D154+D162+D165+D157+D168+D149</f>
        <v>4942.5999999999995</v>
      </c>
      <c r="E148" s="108">
        <f t="shared" ref="E148:F148" si="25">E154+E162+E165+E157</f>
        <v>4660.5</v>
      </c>
      <c r="F148" s="108">
        <f t="shared" si="25"/>
        <v>4628.7999999999993</v>
      </c>
    </row>
    <row r="149" spans="1:6" s="25" customFormat="1" ht="39.75" hidden="1" customHeight="1" x14ac:dyDescent="0.25">
      <c r="A149" s="113" t="s">
        <v>642</v>
      </c>
      <c r="B149" s="107" t="s">
        <v>680</v>
      </c>
      <c r="C149" s="107" t="s">
        <v>58</v>
      </c>
      <c r="D149" s="108">
        <f>D150+D152</f>
        <v>0</v>
      </c>
      <c r="E149" s="108">
        <v>0</v>
      </c>
      <c r="F149" s="108">
        <v>0</v>
      </c>
    </row>
    <row r="150" spans="1:6" s="25" customFormat="1" ht="30" hidden="1" customHeight="1" x14ac:dyDescent="0.25">
      <c r="A150" s="113" t="s">
        <v>77</v>
      </c>
      <c r="B150" s="107" t="s">
        <v>680</v>
      </c>
      <c r="C150" s="107" t="s">
        <v>78</v>
      </c>
      <c r="D150" s="108">
        <f>D151</f>
        <v>0</v>
      </c>
      <c r="E150" s="108">
        <v>0</v>
      </c>
      <c r="F150" s="108">
        <v>0</v>
      </c>
    </row>
    <row r="151" spans="1:6" s="25" customFormat="1" ht="27.75" hidden="1" customHeight="1" x14ac:dyDescent="0.25">
      <c r="A151" s="113" t="s">
        <v>208</v>
      </c>
      <c r="B151" s="107" t="s">
        <v>680</v>
      </c>
      <c r="C151" s="107" t="s">
        <v>80</v>
      </c>
      <c r="D151" s="108">
        <v>0</v>
      </c>
      <c r="E151" s="108">
        <v>0</v>
      </c>
      <c r="F151" s="108">
        <v>0</v>
      </c>
    </row>
    <row r="152" spans="1:6" s="25" customFormat="1" ht="18.75" hidden="1" customHeight="1" x14ac:dyDescent="0.25">
      <c r="A152" s="113" t="s">
        <v>81</v>
      </c>
      <c r="B152" s="107" t="s">
        <v>680</v>
      </c>
      <c r="C152" s="107" t="s">
        <v>82</v>
      </c>
      <c r="D152" s="108">
        <f>D153</f>
        <v>0</v>
      </c>
      <c r="E152" s="108">
        <v>0</v>
      </c>
      <c r="F152" s="108">
        <v>0</v>
      </c>
    </row>
    <row r="153" spans="1:6" s="25" customFormat="1" ht="20.25" hidden="1" customHeight="1" x14ac:dyDescent="0.25">
      <c r="A153" s="113" t="s">
        <v>83</v>
      </c>
      <c r="B153" s="107" t="s">
        <v>680</v>
      </c>
      <c r="C153" s="107" t="s">
        <v>84</v>
      </c>
      <c r="D153" s="108">
        <v>0</v>
      </c>
      <c r="E153" s="108">
        <v>0</v>
      </c>
      <c r="F153" s="108">
        <v>0</v>
      </c>
    </row>
    <row r="154" spans="1:6" s="25" customFormat="1" ht="29.25" customHeight="1" x14ac:dyDescent="0.25">
      <c r="A154" s="113" t="s">
        <v>190</v>
      </c>
      <c r="B154" s="107" t="s">
        <v>413</v>
      </c>
      <c r="C154" s="107" t="s">
        <v>58</v>
      </c>
      <c r="D154" s="108">
        <f>D155+D160</f>
        <v>3986.8999999999996</v>
      </c>
      <c r="E154" s="108">
        <f>E155+E160</f>
        <v>3478</v>
      </c>
      <c r="F154" s="108">
        <f>F155+F160</f>
        <v>3591.6</v>
      </c>
    </row>
    <row r="155" spans="1:6" s="25" customFormat="1" ht="67.5" customHeight="1" x14ac:dyDescent="0.25">
      <c r="A155" s="113" t="s">
        <v>67</v>
      </c>
      <c r="B155" s="107" t="s">
        <v>413</v>
      </c>
      <c r="C155" s="107" t="s">
        <v>68</v>
      </c>
      <c r="D155" s="108">
        <f>D156</f>
        <v>3322.1</v>
      </c>
      <c r="E155" s="108">
        <f>E156</f>
        <v>3478</v>
      </c>
      <c r="F155" s="108">
        <f>F156</f>
        <v>3591.6</v>
      </c>
    </row>
    <row r="156" spans="1:6" s="25" customFormat="1" ht="18" customHeight="1" x14ac:dyDescent="0.25">
      <c r="A156" s="113" t="s">
        <v>192</v>
      </c>
      <c r="B156" s="107" t="s">
        <v>413</v>
      </c>
      <c r="C156" s="107" t="s">
        <v>193</v>
      </c>
      <c r="D156" s="108">
        <f>3185.9+104.6+31.6</f>
        <v>3322.1</v>
      </c>
      <c r="E156" s="108">
        <v>3478</v>
      </c>
      <c r="F156" s="108">
        <v>3591.6</v>
      </c>
    </row>
    <row r="157" spans="1:6" s="25" customFormat="1" ht="60.75" customHeight="1" x14ac:dyDescent="0.25">
      <c r="A157" s="113" t="s">
        <v>685</v>
      </c>
      <c r="B157" s="107" t="s">
        <v>730</v>
      </c>
      <c r="C157" s="107" t="s">
        <v>58</v>
      </c>
      <c r="D157" s="108">
        <f>D158</f>
        <v>25.499999999999993</v>
      </c>
      <c r="E157" s="108">
        <f t="shared" ref="E157:F158" si="26">E158</f>
        <v>184.3</v>
      </c>
      <c r="F157" s="108">
        <f t="shared" si="26"/>
        <v>198</v>
      </c>
    </row>
    <row r="158" spans="1:6" s="25" customFormat="1" ht="69.75" customHeight="1" x14ac:dyDescent="0.25">
      <c r="A158" s="113" t="s">
        <v>67</v>
      </c>
      <c r="B158" s="107" t="s">
        <v>730</v>
      </c>
      <c r="C158" s="107" t="s">
        <v>68</v>
      </c>
      <c r="D158" s="108">
        <f>D159</f>
        <v>25.499999999999993</v>
      </c>
      <c r="E158" s="108">
        <f t="shared" si="26"/>
        <v>184.3</v>
      </c>
      <c r="F158" s="108">
        <f t="shared" si="26"/>
        <v>198</v>
      </c>
    </row>
    <row r="159" spans="1:6" s="25" customFormat="1" ht="18" customHeight="1" x14ac:dyDescent="0.25">
      <c r="A159" s="113" t="s">
        <v>192</v>
      </c>
      <c r="B159" s="107" t="s">
        <v>730</v>
      </c>
      <c r="C159" s="107" t="s">
        <v>193</v>
      </c>
      <c r="D159" s="108">
        <f>161.7-104.6-31.6</f>
        <v>25.499999999999993</v>
      </c>
      <c r="E159" s="108">
        <v>184.3</v>
      </c>
      <c r="F159" s="108">
        <v>198</v>
      </c>
    </row>
    <row r="160" spans="1:6" s="25" customFormat="1" ht="30" customHeight="1" x14ac:dyDescent="0.25">
      <c r="A160" s="113" t="s">
        <v>77</v>
      </c>
      <c r="B160" s="107" t="s">
        <v>413</v>
      </c>
      <c r="C160" s="107" t="s">
        <v>78</v>
      </c>
      <c r="D160" s="108">
        <f>D161</f>
        <v>664.8</v>
      </c>
      <c r="E160" s="108">
        <f>E161</f>
        <v>0</v>
      </c>
      <c r="F160" s="108">
        <f>F161</f>
        <v>0</v>
      </c>
    </row>
    <row r="161" spans="1:6" s="25" customFormat="1" ht="26.25" x14ac:dyDescent="0.25">
      <c r="A161" s="113" t="s">
        <v>208</v>
      </c>
      <c r="B161" s="107" t="s">
        <v>413</v>
      </c>
      <c r="C161" s="107" t="s">
        <v>80</v>
      </c>
      <c r="D161" s="108">
        <v>664.8</v>
      </c>
      <c r="E161" s="108">
        <v>0</v>
      </c>
      <c r="F161" s="108">
        <v>0</v>
      </c>
    </row>
    <row r="162" spans="1:6" s="25" customFormat="1" ht="51.75" x14ac:dyDescent="0.25">
      <c r="A162" s="113" t="s">
        <v>188</v>
      </c>
      <c r="B162" s="107" t="s">
        <v>414</v>
      </c>
      <c r="C162" s="107" t="s">
        <v>58</v>
      </c>
      <c r="D162" s="108">
        <f t="shared" ref="D162:F163" si="27">D163</f>
        <v>445.2</v>
      </c>
      <c r="E162" s="108">
        <f t="shared" si="27"/>
        <v>445.2</v>
      </c>
      <c r="F162" s="108">
        <f t="shared" si="27"/>
        <v>245.2</v>
      </c>
    </row>
    <row r="163" spans="1:6" s="25" customFormat="1" ht="18.75" customHeight="1" x14ac:dyDescent="0.25">
      <c r="A163" s="113" t="s">
        <v>81</v>
      </c>
      <c r="B163" s="107" t="s">
        <v>414</v>
      </c>
      <c r="C163" s="107" t="s">
        <v>82</v>
      </c>
      <c r="D163" s="108">
        <f t="shared" si="27"/>
        <v>445.2</v>
      </c>
      <c r="E163" s="108">
        <f t="shared" si="27"/>
        <v>445.2</v>
      </c>
      <c r="F163" s="108">
        <f t="shared" si="27"/>
        <v>245.2</v>
      </c>
    </row>
    <row r="164" spans="1:6" s="25" customFormat="1" ht="18" customHeight="1" x14ac:dyDescent="0.25">
      <c r="A164" s="113" t="s">
        <v>83</v>
      </c>
      <c r="B164" s="107" t="s">
        <v>414</v>
      </c>
      <c r="C164" s="107" t="s">
        <v>84</v>
      </c>
      <c r="D164" s="108">
        <v>445.2</v>
      </c>
      <c r="E164" s="108">
        <v>445.2</v>
      </c>
      <c r="F164" s="108">
        <v>245.2</v>
      </c>
    </row>
    <row r="165" spans="1:6" s="25" customFormat="1" ht="42.75" customHeight="1" x14ac:dyDescent="0.25">
      <c r="A165" s="113" t="s">
        <v>726</v>
      </c>
      <c r="B165" s="107" t="s">
        <v>729</v>
      </c>
      <c r="C165" s="107" t="s">
        <v>58</v>
      </c>
      <c r="D165" s="108">
        <f t="shared" ref="D165:F166" si="28">D166</f>
        <v>485</v>
      </c>
      <c r="E165" s="108">
        <f t="shared" si="28"/>
        <v>553</v>
      </c>
      <c r="F165" s="108">
        <f t="shared" si="28"/>
        <v>594</v>
      </c>
    </row>
    <row r="166" spans="1:6" s="25" customFormat="1" ht="66.75" customHeight="1" x14ac:dyDescent="0.25">
      <c r="A166" s="113" t="s">
        <v>67</v>
      </c>
      <c r="B166" s="107" t="s">
        <v>729</v>
      </c>
      <c r="C166" s="107" t="s">
        <v>68</v>
      </c>
      <c r="D166" s="108">
        <f t="shared" si="28"/>
        <v>485</v>
      </c>
      <c r="E166" s="108">
        <f t="shared" si="28"/>
        <v>553</v>
      </c>
      <c r="F166" s="108">
        <f t="shared" si="28"/>
        <v>594</v>
      </c>
    </row>
    <row r="167" spans="1:6" s="25" customFormat="1" ht="18" customHeight="1" x14ac:dyDescent="0.25">
      <c r="A167" s="113" t="s">
        <v>192</v>
      </c>
      <c r="B167" s="107" t="s">
        <v>729</v>
      </c>
      <c r="C167" s="107" t="s">
        <v>193</v>
      </c>
      <c r="D167" s="108">
        <v>485</v>
      </c>
      <c r="E167" s="108">
        <v>553</v>
      </c>
      <c r="F167" s="108">
        <v>594</v>
      </c>
    </row>
    <row r="168" spans="1:6" s="25" customFormat="1" ht="28.5" hidden="1" customHeight="1" x14ac:dyDescent="0.25">
      <c r="A168" s="113" t="s">
        <v>678</v>
      </c>
      <c r="B168" s="107" t="s">
        <v>679</v>
      </c>
      <c r="C168" s="107" t="s">
        <v>58</v>
      </c>
      <c r="D168" s="108">
        <f>D169</f>
        <v>0</v>
      </c>
      <c r="E168" s="108">
        <v>0</v>
      </c>
      <c r="F168" s="108">
        <v>0</v>
      </c>
    </row>
    <row r="169" spans="1:6" s="25" customFormat="1" ht="30" hidden="1" customHeight="1" x14ac:dyDescent="0.25">
      <c r="A169" s="113" t="s">
        <v>77</v>
      </c>
      <c r="B169" s="107" t="s">
        <v>679</v>
      </c>
      <c r="C169" s="107" t="s">
        <v>78</v>
      </c>
      <c r="D169" s="108">
        <f>D170</f>
        <v>0</v>
      </c>
      <c r="E169" s="108">
        <v>0</v>
      </c>
      <c r="F169" s="108">
        <v>0</v>
      </c>
    </row>
    <row r="170" spans="1:6" s="25" customFormat="1" ht="30.75" hidden="1" customHeight="1" x14ac:dyDescent="0.25">
      <c r="A170" s="113" t="s">
        <v>208</v>
      </c>
      <c r="B170" s="107" t="s">
        <v>679</v>
      </c>
      <c r="C170" s="107" t="s">
        <v>80</v>
      </c>
      <c r="D170" s="108">
        <v>0</v>
      </c>
      <c r="E170" s="108">
        <v>0</v>
      </c>
      <c r="F170" s="108">
        <v>0</v>
      </c>
    </row>
    <row r="171" spans="1:6" s="25" customFormat="1" ht="42" customHeight="1" x14ac:dyDescent="0.25">
      <c r="A171" s="113" t="s">
        <v>415</v>
      </c>
      <c r="B171" s="107" t="s">
        <v>416</v>
      </c>
      <c r="C171" s="107" t="s">
        <v>58</v>
      </c>
      <c r="D171" s="108">
        <f>D172</f>
        <v>611</v>
      </c>
      <c r="E171" s="108">
        <f t="shared" ref="E171:F173" si="29">E172</f>
        <v>298.39999999999998</v>
      </c>
      <c r="F171" s="108">
        <f t="shared" si="29"/>
        <v>298.39999999999998</v>
      </c>
    </row>
    <row r="172" spans="1:6" s="25" customFormat="1" ht="28.5" customHeight="1" x14ac:dyDescent="0.25">
      <c r="A172" s="113" t="s">
        <v>190</v>
      </c>
      <c r="B172" s="107" t="s">
        <v>417</v>
      </c>
      <c r="C172" s="107" t="s">
        <v>58</v>
      </c>
      <c r="D172" s="108">
        <f>D173</f>
        <v>611</v>
      </c>
      <c r="E172" s="108">
        <f t="shared" si="29"/>
        <v>298.39999999999998</v>
      </c>
      <c r="F172" s="108">
        <f t="shared" si="29"/>
        <v>298.39999999999998</v>
      </c>
    </row>
    <row r="173" spans="1:6" s="25" customFormat="1" ht="32.25" customHeight="1" x14ac:dyDescent="0.25">
      <c r="A173" s="113" t="s">
        <v>77</v>
      </c>
      <c r="B173" s="107" t="s">
        <v>417</v>
      </c>
      <c r="C173" s="107" t="s">
        <v>78</v>
      </c>
      <c r="D173" s="108">
        <f>D174</f>
        <v>611</v>
      </c>
      <c r="E173" s="108">
        <f t="shared" si="29"/>
        <v>298.39999999999998</v>
      </c>
      <c r="F173" s="108">
        <f t="shared" si="29"/>
        <v>298.39999999999998</v>
      </c>
    </row>
    <row r="174" spans="1:6" s="25" customFormat="1" ht="30.75" customHeight="1" x14ac:dyDescent="0.25">
      <c r="A174" s="113" t="s">
        <v>208</v>
      </c>
      <c r="B174" s="107" t="s">
        <v>417</v>
      </c>
      <c r="C174" s="107" t="s">
        <v>80</v>
      </c>
      <c r="D174" s="108">
        <v>611</v>
      </c>
      <c r="E174" s="108">
        <f>398.4-100</f>
        <v>298.39999999999998</v>
      </c>
      <c r="F174" s="108">
        <v>298.39999999999998</v>
      </c>
    </row>
    <row r="175" spans="1:6" s="25" customFormat="1" ht="45.75" customHeight="1" x14ac:dyDescent="0.25">
      <c r="A175" s="113" t="s">
        <v>866</v>
      </c>
      <c r="B175" s="107" t="s">
        <v>867</v>
      </c>
      <c r="C175" s="107" t="s">
        <v>58</v>
      </c>
      <c r="D175" s="108">
        <f>D176</f>
        <v>574.9</v>
      </c>
      <c r="E175" s="108">
        <v>0</v>
      </c>
      <c r="F175" s="108">
        <v>0</v>
      </c>
    </row>
    <row r="176" spans="1:6" s="25" customFormat="1" ht="81" customHeight="1" x14ac:dyDescent="0.25">
      <c r="A176" s="113" t="s">
        <v>868</v>
      </c>
      <c r="B176" s="107" t="s">
        <v>869</v>
      </c>
      <c r="C176" s="107" t="s">
        <v>58</v>
      </c>
      <c r="D176" s="108">
        <f>D177</f>
        <v>574.9</v>
      </c>
      <c r="E176" s="108">
        <v>0</v>
      </c>
      <c r="F176" s="108">
        <v>0</v>
      </c>
    </row>
    <row r="177" spans="1:6" s="25" customFormat="1" ht="30.75" customHeight="1" x14ac:dyDescent="0.25">
      <c r="A177" s="113" t="s">
        <v>77</v>
      </c>
      <c r="B177" s="107" t="s">
        <v>869</v>
      </c>
      <c r="C177" s="107" t="s">
        <v>78</v>
      </c>
      <c r="D177" s="108">
        <f>D178</f>
        <v>574.9</v>
      </c>
      <c r="E177" s="108">
        <v>0</v>
      </c>
      <c r="F177" s="108">
        <v>0</v>
      </c>
    </row>
    <row r="178" spans="1:6" s="25" customFormat="1" ht="30.75" customHeight="1" x14ac:dyDescent="0.25">
      <c r="A178" s="113" t="s">
        <v>208</v>
      </c>
      <c r="B178" s="107" t="s">
        <v>869</v>
      </c>
      <c r="C178" s="107" t="s">
        <v>80</v>
      </c>
      <c r="D178" s="108">
        <v>574.9</v>
      </c>
      <c r="E178" s="108">
        <v>0</v>
      </c>
      <c r="F178" s="108">
        <v>0</v>
      </c>
    </row>
    <row r="179" spans="1:6" s="25" customFormat="1" ht="42" customHeight="1" x14ac:dyDescent="0.25">
      <c r="A179" s="113" t="s">
        <v>782</v>
      </c>
      <c r="B179" s="107" t="s">
        <v>356</v>
      </c>
      <c r="C179" s="107" t="s">
        <v>58</v>
      </c>
      <c r="D179" s="108">
        <f>D180+D184+D194+D201</f>
        <v>412</v>
      </c>
      <c r="E179" s="108">
        <f>E180+E184+E194</f>
        <v>0</v>
      </c>
      <c r="F179" s="108">
        <f>F180+F184+F194</f>
        <v>0</v>
      </c>
    </row>
    <row r="180" spans="1:6" s="25" customFormat="1" ht="43.5" customHeight="1" x14ac:dyDescent="0.25">
      <c r="A180" s="113" t="s">
        <v>438</v>
      </c>
      <c r="B180" s="107" t="s">
        <v>439</v>
      </c>
      <c r="C180" s="107" t="s">
        <v>58</v>
      </c>
      <c r="D180" s="108">
        <f>D181</f>
        <v>30</v>
      </c>
      <c r="E180" s="108">
        <f t="shared" ref="E180:F182" si="30">E181</f>
        <v>0</v>
      </c>
      <c r="F180" s="108">
        <f t="shared" si="30"/>
        <v>0</v>
      </c>
    </row>
    <row r="181" spans="1:6" s="25" customFormat="1" ht="15" x14ac:dyDescent="0.25">
      <c r="A181" s="113" t="s">
        <v>134</v>
      </c>
      <c r="B181" s="107" t="s">
        <v>440</v>
      </c>
      <c r="C181" s="107" t="s">
        <v>58</v>
      </c>
      <c r="D181" s="108">
        <f>D182</f>
        <v>30</v>
      </c>
      <c r="E181" s="108">
        <f t="shared" si="30"/>
        <v>0</v>
      </c>
      <c r="F181" s="108">
        <f t="shared" si="30"/>
        <v>0</v>
      </c>
    </row>
    <row r="182" spans="1:6" s="25" customFormat="1" ht="29.25" customHeight="1" x14ac:dyDescent="0.25">
      <c r="A182" s="113" t="s">
        <v>77</v>
      </c>
      <c r="B182" s="107" t="s">
        <v>440</v>
      </c>
      <c r="C182" s="107" t="s">
        <v>78</v>
      </c>
      <c r="D182" s="108">
        <f>D183</f>
        <v>30</v>
      </c>
      <c r="E182" s="108">
        <f t="shared" si="30"/>
        <v>0</v>
      </c>
      <c r="F182" s="108">
        <f t="shared" si="30"/>
        <v>0</v>
      </c>
    </row>
    <row r="183" spans="1:6" s="25" customFormat="1" ht="26.25" x14ac:dyDescent="0.25">
      <c r="A183" s="113" t="s">
        <v>208</v>
      </c>
      <c r="B183" s="107" t="s">
        <v>440</v>
      </c>
      <c r="C183" s="107" t="s">
        <v>80</v>
      </c>
      <c r="D183" s="108">
        <v>30</v>
      </c>
      <c r="E183" s="108">
        <v>0</v>
      </c>
      <c r="F183" s="108">
        <v>0</v>
      </c>
    </row>
    <row r="184" spans="1:6" s="25" customFormat="1" ht="66.75" customHeight="1" x14ac:dyDescent="0.25">
      <c r="A184" s="113" t="s">
        <v>384</v>
      </c>
      <c r="B184" s="107" t="s">
        <v>358</v>
      </c>
      <c r="C184" s="107" t="s">
        <v>58</v>
      </c>
      <c r="D184" s="108">
        <f>D185</f>
        <v>362</v>
      </c>
      <c r="E184" s="108">
        <f>E185</f>
        <v>0</v>
      </c>
      <c r="F184" s="108">
        <f>F185</f>
        <v>0</v>
      </c>
    </row>
    <row r="185" spans="1:6" s="25" customFormat="1" ht="15" x14ac:dyDescent="0.25">
      <c r="A185" s="113" t="s">
        <v>134</v>
      </c>
      <c r="B185" s="107" t="s">
        <v>359</v>
      </c>
      <c r="C185" s="107" t="s">
        <v>58</v>
      </c>
      <c r="D185" s="108">
        <f>D186+D188</f>
        <v>362</v>
      </c>
      <c r="E185" s="108">
        <f>E186+E188</f>
        <v>0</v>
      </c>
      <c r="F185" s="108">
        <f>F186+F188</f>
        <v>0</v>
      </c>
    </row>
    <row r="186" spans="1:6" s="25" customFormat="1" ht="69" customHeight="1" x14ac:dyDescent="0.25">
      <c r="A186" s="113" t="s">
        <v>67</v>
      </c>
      <c r="B186" s="107" t="s">
        <v>359</v>
      </c>
      <c r="C186" s="107" t="s">
        <v>68</v>
      </c>
      <c r="D186" s="108">
        <f>D187</f>
        <v>221.8</v>
      </c>
      <c r="E186" s="108">
        <f>E187</f>
        <v>0</v>
      </c>
      <c r="F186" s="108">
        <f>F187</f>
        <v>0</v>
      </c>
    </row>
    <row r="187" spans="1:6" s="25" customFormat="1" ht="15" x14ac:dyDescent="0.25">
      <c r="A187" s="113" t="s">
        <v>192</v>
      </c>
      <c r="B187" s="107" t="s">
        <v>359</v>
      </c>
      <c r="C187" s="107" t="s">
        <v>193</v>
      </c>
      <c r="D187" s="108">
        <f>34+187.8</f>
        <v>221.8</v>
      </c>
      <c r="E187" s="108">
        <v>0</v>
      </c>
      <c r="F187" s="108">
        <v>0</v>
      </c>
    </row>
    <row r="188" spans="1:6" s="25" customFormat="1" ht="30" customHeight="1" x14ac:dyDescent="0.25">
      <c r="A188" s="113" t="s">
        <v>77</v>
      </c>
      <c r="B188" s="107" t="s">
        <v>359</v>
      </c>
      <c r="C188" s="107" t="s">
        <v>78</v>
      </c>
      <c r="D188" s="108">
        <f>D189</f>
        <v>140.19999999999999</v>
      </c>
      <c r="E188" s="108">
        <f>E189</f>
        <v>0</v>
      </c>
      <c r="F188" s="108">
        <f>F189</f>
        <v>0</v>
      </c>
    </row>
    <row r="189" spans="1:6" s="25" customFormat="1" ht="26.25" x14ac:dyDescent="0.25">
      <c r="A189" s="113" t="s">
        <v>208</v>
      </c>
      <c r="B189" s="107" t="s">
        <v>359</v>
      </c>
      <c r="C189" s="107" t="s">
        <v>80</v>
      </c>
      <c r="D189" s="108">
        <v>140.19999999999999</v>
      </c>
      <c r="E189" s="108">
        <v>0</v>
      </c>
      <c r="F189" s="108">
        <v>0</v>
      </c>
    </row>
    <row r="190" spans="1:6" s="25" customFormat="1" ht="17.25" hidden="1" customHeight="1" x14ac:dyDescent="0.25">
      <c r="A190" s="113" t="s">
        <v>441</v>
      </c>
      <c r="B190" s="107" t="s">
        <v>442</v>
      </c>
      <c r="C190" s="107" t="s">
        <v>58</v>
      </c>
      <c r="D190" s="108">
        <f>D191</f>
        <v>0</v>
      </c>
      <c r="E190" s="108">
        <f t="shared" ref="E190:F192" si="31">E191</f>
        <v>0</v>
      </c>
      <c r="F190" s="108">
        <f t="shared" si="31"/>
        <v>0</v>
      </c>
    </row>
    <row r="191" spans="1:6" s="25" customFormat="1" ht="15" hidden="1" x14ac:dyDescent="0.25">
      <c r="A191" s="113" t="s">
        <v>134</v>
      </c>
      <c r="B191" s="107" t="s">
        <v>443</v>
      </c>
      <c r="C191" s="107" t="s">
        <v>58</v>
      </c>
      <c r="D191" s="108">
        <f>D192</f>
        <v>0</v>
      </c>
      <c r="E191" s="108">
        <f t="shared" si="31"/>
        <v>0</v>
      </c>
      <c r="F191" s="108">
        <f t="shared" si="31"/>
        <v>0</v>
      </c>
    </row>
    <row r="192" spans="1:6" s="25" customFormat="1" ht="28.5" hidden="1" customHeight="1" x14ac:dyDescent="0.25">
      <c r="A192" s="113" t="s">
        <v>77</v>
      </c>
      <c r="B192" s="107" t="s">
        <v>443</v>
      </c>
      <c r="C192" s="107" t="s">
        <v>78</v>
      </c>
      <c r="D192" s="108">
        <f>D193</f>
        <v>0</v>
      </c>
      <c r="E192" s="108">
        <f t="shared" si="31"/>
        <v>0</v>
      </c>
      <c r="F192" s="108">
        <f t="shared" si="31"/>
        <v>0</v>
      </c>
    </row>
    <row r="193" spans="1:6" s="25" customFormat="1" ht="26.25" hidden="1" x14ac:dyDescent="0.25">
      <c r="A193" s="113" t="s">
        <v>208</v>
      </c>
      <c r="B193" s="107" t="s">
        <v>443</v>
      </c>
      <c r="C193" s="107" t="s">
        <v>80</v>
      </c>
      <c r="D193" s="108"/>
      <c r="E193" s="108"/>
      <c r="F193" s="108"/>
    </row>
    <row r="194" spans="1:6" s="25" customFormat="1" ht="26.25" x14ac:dyDescent="0.25">
      <c r="A194" s="113" t="s">
        <v>444</v>
      </c>
      <c r="B194" s="107" t="s">
        <v>445</v>
      </c>
      <c r="C194" s="107" t="s">
        <v>58</v>
      </c>
      <c r="D194" s="108">
        <f>D195+D198</f>
        <v>20</v>
      </c>
      <c r="E194" s="108">
        <f t="shared" ref="E194:F196" si="32">E195</f>
        <v>0</v>
      </c>
      <c r="F194" s="108">
        <f t="shared" si="32"/>
        <v>0</v>
      </c>
    </row>
    <row r="195" spans="1:6" s="25" customFormat="1" ht="15" x14ac:dyDescent="0.25">
      <c r="A195" s="113" t="s">
        <v>134</v>
      </c>
      <c r="B195" s="107" t="s">
        <v>446</v>
      </c>
      <c r="C195" s="107" t="s">
        <v>58</v>
      </c>
      <c r="D195" s="108">
        <f>D196</f>
        <v>20</v>
      </c>
      <c r="E195" s="108">
        <f t="shared" si="32"/>
        <v>0</v>
      </c>
      <c r="F195" s="108">
        <f t="shared" si="32"/>
        <v>0</v>
      </c>
    </row>
    <row r="196" spans="1:6" s="25" customFormat="1" ht="30" customHeight="1" x14ac:dyDescent="0.25">
      <c r="A196" s="113" t="s">
        <v>77</v>
      </c>
      <c r="B196" s="107" t="s">
        <v>446</v>
      </c>
      <c r="C196" s="107" t="s">
        <v>78</v>
      </c>
      <c r="D196" s="108">
        <f>D197</f>
        <v>20</v>
      </c>
      <c r="E196" s="108">
        <f t="shared" si="32"/>
        <v>0</v>
      </c>
      <c r="F196" s="108">
        <f t="shared" si="32"/>
        <v>0</v>
      </c>
    </row>
    <row r="197" spans="1:6" s="25" customFormat="1" ht="26.25" x14ac:dyDescent="0.25">
      <c r="A197" s="113" t="s">
        <v>208</v>
      </c>
      <c r="B197" s="107" t="s">
        <v>446</v>
      </c>
      <c r="C197" s="107" t="s">
        <v>80</v>
      </c>
      <c r="D197" s="108">
        <v>20</v>
      </c>
      <c r="E197" s="108">
        <v>0</v>
      </c>
      <c r="F197" s="108">
        <v>0</v>
      </c>
    </row>
    <row r="198" spans="1:6" s="25" customFormat="1" ht="39" hidden="1" x14ac:dyDescent="0.25">
      <c r="A198" s="113" t="s">
        <v>642</v>
      </c>
      <c r="B198" s="107" t="s">
        <v>684</v>
      </c>
      <c r="C198" s="107" t="s">
        <v>58</v>
      </c>
      <c r="D198" s="108">
        <f>D199</f>
        <v>0</v>
      </c>
      <c r="E198" s="108">
        <v>0</v>
      </c>
      <c r="F198" s="108">
        <v>0</v>
      </c>
    </row>
    <row r="199" spans="1:6" s="25" customFormat="1" ht="26.25" hidden="1" x14ac:dyDescent="0.25">
      <c r="A199" s="113" t="s">
        <v>77</v>
      </c>
      <c r="B199" s="107" t="s">
        <v>684</v>
      </c>
      <c r="C199" s="107" t="s">
        <v>78</v>
      </c>
      <c r="D199" s="108">
        <f>D200</f>
        <v>0</v>
      </c>
      <c r="E199" s="108">
        <v>0</v>
      </c>
      <c r="F199" s="108">
        <v>0</v>
      </c>
    </row>
    <row r="200" spans="1:6" s="25" customFormat="1" ht="26.25" hidden="1" x14ac:dyDescent="0.25">
      <c r="A200" s="113" t="s">
        <v>208</v>
      </c>
      <c r="B200" s="107" t="s">
        <v>684</v>
      </c>
      <c r="C200" s="107" t="s">
        <v>80</v>
      </c>
      <c r="D200" s="108">
        <v>0</v>
      </c>
      <c r="E200" s="108">
        <v>0</v>
      </c>
      <c r="F200" s="108">
        <v>0</v>
      </c>
    </row>
    <row r="201" spans="1:6" s="25" customFormat="1" ht="26.25" hidden="1" x14ac:dyDescent="0.25">
      <c r="A201" s="113" t="s">
        <v>665</v>
      </c>
      <c r="B201" s="107" t="s">
        <v>666</v>
      </c>
      <c r="C201" s="107" t="s">
        <v>58</v>
      </c>
      <c r="D201" s="108">
        <f>D205+D208+D202</f>
        <v>0</v>
      </c>
      <c r="E201" s="108">
        <v>0</v>
      </c>
      <c r="F201" s="108">
        <v>0</v>
      </c>
    </row>
    <row r="202" spans="1:6" s="25" customFormat="1" ht="39" hidden="1" x14ac:dyDescent="0.25">
      <c r="A202" s="113" t="s">
        <v>667</v>
      </c>
      <c r="B202" s="107" t="s">
        <v>668</v>
      </c>
      <c r="C202" s="107" t="s">
        <v>58</v>
      </c>
      <c r="D202" s="108">
        <f>D203</f>
        <v>0</v>
      </c>
      <c r="E202" s="108">
        <v>0</v>
      </c>
      <c r="F202" s="108">
        <v>0</v>
      </c>
    </row>
    <row r="203" spans="1:6" s="25" customFormat="1" ht="26.25" hidden="1" x14ac:dyDescent="0.25">
      <c r="A203" s="113" t="s">
        <v>77</v>
      </c>
      <c r="B203" s="107" t="s">
        <v>668</v>
      </c>
      <c r="C203" s="107" t="s">
        <v>78</v>
      </c>
      <c r="D203" s="108">
        <f>D204</f>
        <v>0</v>
      </c>
      <c r="E203" s="108">
        <v>0</v>
      </c>
      <c r="F203" s="108">
        <v>0</v>
      </c>
    </row>
    <row r="204" spans="1:6" s="25" customFormat="1" ht="26.25" hidden="1" x14ac:dyDescent="0.25">
      <c r="A204" s="113" t="s">
        <v>208</v>
      </c>
      <c r="B204" s="107" t="s">
        <v>668</v>
      </c>
      <c r="C204" s="107" t="s">
        <v>80</v>
      </c>
      <c r="D204" s="108">
        <v>0</v>
      </c>
      <c r="E204" s="108">
        <v>0</v>
      </c>
      <c r="F204" s="108">
        <v>0</v>
      </c>
    </row>
    <row r="205" spans="1:6" s="25" customFormat="1" ht="39" hidden="1" x14ac:dyDescent="0.25">
      <c r="A205" s="113" t="s">
        <v>669</v>
      </c>
      <c r="B205" s="107" t="s">
        <v>670</v>
      </c>
      <c r="C205" s="107" t="s">
        <v>58</v>
      </c>
      <c r="D205" s="108">
        <f>D206</f>
        <v>0</v>
      </c>
      <c r="E205" s="108">
        <v>0</v>
      </c>
      <c r="F205" s="108">
        <v>0</v>
      </c>
    </row>
    <row r="206" spans="1:6" s="25" customFormat="1" ht="26.25" hidden="1" x14ac:dyDescent="0.25">
      <c r="A206" s="113" t="s">
        <v>77</v>
      </c>
      <c r="B206" s="107" t="s">
        <v>670</v>
      </c>
      <c r="C206" s="107" t="s">
        <v>78</v>
      </c>
      <c r="D206" s="108">
        <f>D207</f>
        <v>0</v>
      </c>
      <c r="E206" s="108">
        <v>0</v>
      </c>
      <c r="F206" s="108">
        <v>0</v>
      </c>
    </row>
    <row r="207" spans="1:6" s="25" customFormat="1" ht="26.25" hidden="1" x14ac:dyDescent="0.25">
      <c r="A207" s="113" t="s">
        <v>208</v>
      </c>
      <c r="B207" s="107" t="s">
        <v>670</v>
      </c>
      <c r="C207" s="107" t="s">
        <v>80</v>
      </c>
      <c r="D207" s="108">
        <v>0</v>
      </c>
      <c r="E207" s="108">
        <v>0</v>
      </c>
      <c r="F207" s="108">
        <v>0</v>
      </c>
    </row>
    <row r="208" spans="1:6" s="25" customFormat="1" ht="64.5" hidden="1" x14ac:dyDescent="0.25">
      <c r="A208" s="113" t="s">
        <v>671</v>
      </c>
      <c r="B208" s="107" t="s">
        <v>672</v>
      </c>
      <c r="C208" s="107" t="s">
        <v>58</v>
      </c>
      <c r="D208" s="108">
        <f>D209</f>
        <v>0</v>
      </c>
      <c r="E208" s="108">
        <v>0</v>
      </c>
      <c r="F208" s="108">
        <v>0</v>
      </c>
    </row>
    <row r="209" spans="1:6" s="25" customFormat="1" ht="26.25" hidden="1" x14ac:dyDescent="0.25">
      <c r="A209" s="113" t="s">
        <v>77</v>
      </c>
      <c r="B209" s="107" t="s">
        <v>672</v>
      </c>
      <c r="C209" s="107" t="s">
        <v>78</v>
      </c>
      <c r="D209" s="108">
        <f>D210</f>
        <v>0</v>
      </c>
      <c r="E209" s="108">
        <v>0</v>
      </c>
      <c r="F209" s="108">
        <v>0</v>
      </c>
    </row>
    <row r="210" spans="1:6" s="25" customFormat="1" ht="26.25" hidden="1" x14ac:dyDescent="0.25">
      <c r="A210" s="113" t="s">
        <v>208</v>
      </c>
      <c r="B210" s="107" t="s">
        <v>672</v>
      </c>
      <c r="C210" s="107" t="s">
        <v>80</v>
      </c>
      <c r="D210" s="108">
        <v>0</v>
      </c>
      <c r="E210" s="108">
        <v>0</v>
      </c>
      <c r="F210" s="108">
        <v>0</v>
      </c>
    </row>
    <row r="211" spans="1:6" s="25" customFormat="1" ht="15" hidden="1" x14ac:dyDescent="0.25">
      <c r="A211" s="113"/>
      <c r="B211" s="107"/>
      <c r="C211" s="107"/>
      <c r="D211" s="108"/>
      <c r="E211" s="108"/>
      <c r="F211" s="108"/>
    </row>
    <row r="212" spans="1:6" s="25" customFormat="1" ht="65.25" customHeight="1" x14ac:dyDescent="0.25">
      <c r="A212" s="113" t="s">
        <v>745</v>
      </c>
      <c r="B212" s="107" t="s">
        <v>153</v>
      </c>
      <c r="C212" s="107" t="s">
        <v>58</v>
      </c>
      <c r="D212" s="108">
        <f>D216+D220+D226+D230+D236+D240+D244+D248+D253+D258+D213</f>
        <v>3293.5</v>
      </c>
      <c r="E212" s="108">
        <f>E216+E220+E226+E230+E236+E240+E244+E248+E253+E258</f>
        <v>2157.1</v>
      </c>
      <c r="F212" s="108">
        <f>F216+F226+F240+F244+F257</f>
        <v>774</v>
      </c>
    </row>
    <row r="213" spans="1:6" s="25" customFormat="1" ht="43.5" hidden="1" customHeight="1" x14ac:dyDescent="0.25">
      <c r="A213" s="113" t="s">
        <v>642</v>
      </c>
      <c r="B213" s="107" t="s">
        <v>656</v>
      </c>
      <c r="C213" s="107" t="s">
        <v>58</v>
      </c>
      <c r="D213" s="108">
        <f>D214</f>
        <v>0</v>
      </c>
      <c r="E213" s="108">
        <v>0</v>
      </c>
      <c r="F213" s="108">
        <v>0</v>
      </c>
    </row>
    <row r="214" spans="1:6" s="25" customFormat="1" ht="31.5" hidden="1" customHeight="1" x14ac:dyDescent="0.25">
      <c r="A214" s="113" t="s">
        <v>77</v>
      </c>
      <c r="B214" s="107" t="s">
        <v>656</v>
      </c>
      <c r="C214" s="107" t="s">
        <v>78</v>
      </c>
      <c r="D214" s="108">
        <f>D215</f>
        <v>0</v>
      </c>
      <c r="E214" s="108">
        <v>0</v>
      </c>
      <c r="F214" s="108">
        <v>0</v>
      </c>
    </row>
    <row r="215" spans="1:6" s="25" customFormat="1" ht="33.75" hidden="1" customHeight="1" x14ac:dyDescent="0.25">
      <c r="A215" s="113" t="s">
        <v>208</v>
      </c>
      <c r="B215" s="107" t="s">
        <v>656</v>
      </c>
      <c r="C215" s="107" t="s">
        <v>80</v>
      </c>
      <c r="D215" s="108">
        <f>9602-9602</f>
        <v>0</v>
      </c>
      <c r="E215" s="108">
        <v>0</v>
      </c>
      <c r="F215" s="108">
        <v>0</v>
      </c>
    </row>
    <row r="216" spans="1:6" s="25" customFormat="1" ht="66.75" customHeight="1" x14ac:dyDescent="0.25">
      <c r="A216" s="113" t="s">
        <v>276</v>
      </c>
      <c r="B216" s="107" t="s">
        <v>277</v>
      </c>
      <c r="C216" s="107" t="s">
        <v>58</v>
      </c>
      <c r="D216" s="108">
        <f>D217</f>
        <v>272.3</v>
      </c>
      <c r="E216" s="108">
        <f t="shared" ref="E216:F218" si="33">E217</f>
        <v>272.3</v>
      </c>
      <c r="F216" s="108">
        <f t="shared" si="33"/>
        <v>100</v>
      </c>
    </row>
    <row r="217" spans="1:6" s="25" customFormat="1" ht="17.25" customHeight="1" x14ac:dyDescent="0.25">
      <c r="A217" s="113" t="s">
        <v>134</v>
      </c>
      <c r="B217" s="107" t="s">
        <v>278</v>
      </c>
      <c r="C217" s="107" t="s">
        <v>58</v>
      </c>
      <c r="D217" s="108">
        <f>D218</f>
        <v>272.3</v>
      </c>
      <c r="E217" s="108">
        <f t="shared" si="33"/>
        <v>272.3</v>
      </c>
      <c r="F217" s="108">
        <f t="shared" si="33"/>
        <v>100</v>
      </c>
    </row>
    <row r="218" spans="1:6" s="25" customFormat="1" ht="26.25" customHeight="1" x14ac:dyDescent="0.25">
      <c r="A218" s="113" t="s">
        <v>77</v>
      </c>
      <c r="B218" s="107" t="s">
        <v>278</v>
      </c>
      <c r="C218" s="107" t="s">
        <v>78</v>
      </c>
      <c r="D218" s="108">
        <f>D219</f>
        <v>272.3</v>
      </c>
      <c r="E218" s="108">
        <f t="shared" si="33"/>
        <v>272.3</v>
      </c>
      <c r="F218" s="108">
        <f t="shared" si="33"/>
        <v>100</v>
      </c>
    </row>
    <row r="219" spans="1:6" s="25" customFormat="1" ht="30" customHeight="1" x14ac:dyDescent="0.25">
      <c r="A219" s="113" t="s">
        <v>208</v>
      </c>
      <c r="B219" s="107" t="s">
        <v>278</v>
      </c>
      <c r="C219" s="107" t="s">
        <v>80</v>
      </c>
      <c r="D219" s="108">
        <v>272.3</v>
      </c>
      <c r="E219" s="108">
        <v>272.3</v>
      </c>
      <c r="F219" s="108">
        <v>100</v>
      </c>
    </row>
    <row r="220" spans="1:6" s="25" customFormat="1" ht="42" hidden="1" customHeight="1" x14ac:dyDescent="0.25">
      <c r="A220" s="113" t="s">
        <v>279</v>
      </c>
      <c r="B220" s="107" t="s">
        <v>280</v>
      </c>
      <c r="C220" s="107" t="s">
        <v>58</v>
      </c>
      <c r="D220" s="108">
        <f>D221</f>
        <v>0</v>
      </c>
      <c r="E220" s="108">
        <f>E221</f>
        <v>0</v>
      </c>
      <c r="F220" s="108">
        <f>F221</f>
        <v>0</v>
      </c>
    </row>
    <row r="221" spans="1:6" s="25" customFormat="1" ht="15" hidden="1" x14ac:dyDescent="0.25">
      <c r="A221" s="113" t="s">
        <v>134</v>
      </c>
      <c r="B221" s="107" t="s">
        <v>281</v>
      </c>
      <c r="C221" s="107" t="s">
        <v>58</v>
      </c>
      <c r="D221" s="108">
        <f>D222+D224</f>
        <v>0</v>
      </c>
      <c r="E221" s="108">
        <f>E222+E224</f>
        <v>0</v>
      </c>
      <c r="F221" s="108">
        <f>F222+F224</f>
        <v>0</v>
      </c>
    </row>
    <row r="222" spans="1:6" s="25" customFormat="1" ht="27.75" hidden="1" customHeight="1" x14ac:dyDescent="0.25">
      <c r="A222" s="113" t="s">
        <v>77</v>
      </c>
      <c r="B222" s="107" t="s">
        <v>281</v>
      </c>
      <c r="C222" s="107" t="s">
        <v>78</v>
      </c>
      <c r="D222" s="108">
        <f>D223</f>
        <v>0</v>
      </c>
      <c r="E222" s="108">
        <f>E223</f>
        <v>0</v>
      </c>
      <c r="F222" s="108">
        <f>F223</f>
        <v>0</v>
      </c>
    </row>
    <row r="223" spans="1:6" s="25" customFormat="1" ht="26.25" hidden="1" x14ac:dyDescent="0.25">
      <c r="A223" s="113" t="s">
        <v>79</v>
      </c>
      <c r="B223" s="107" t="s">
        <v>281</v>
      </c>
      <c r="C223" s="107" t="s">
        <v>80</v>
      </c>
      <c r="D223" s="108">
        <f>15.3+29.5-44.8</f>
        <v>0</v>
      </c>
      <c r="E223" s="108">
        <f>15.3+29.5-44.8</f>
        <v>0</v>
      </c>
      <c r="F223" s="108">
        <f>15.3+29.5-44.8</f>
        <v>0</v>
      </c>
    </row>
    <row r="224" spans="1:6" s="25" customFormat="1" ht="39" hidden="1" x14ac:dyDescent="0.25">
      <c r="A224" s="113" t="s">
        <v>179</v>
      </c>
      <c r="B224" s="107" t="s">
        <v>281</v>
      </c>
      <c r="C224" s="107" t="s">
        <v>180</v>
      </c>
      <c r="D224" s="108">
        <f>D225</f>
        <v>0</v>
      </c>
      <c r="E224" s="108">
        <f>E225</f>
        <v>0</v>
      </c>
      <c r="F224" s="108">
        <f>F225</f>
        <v>0</v>
      </c>
    </row>
    <row r="225" spans="1:6" s="25" customFormat="1" ht="15" hidden="1" x14ac:dyDescent="0.25">
      <c r="A225" s="113" t="s">
        <v>181</v>
      </c>
      <c r="B225" s="107" t="s">
        <v>281</v>
      </c>
      <c r="C225" s="107" t="s">
        <v>182</v>
      </c>
      <c r="D225" s="108"/>
      <c r="E225" s="108"/>
      <c r="F225" s="108"/>
    </row>
    <row r="226" spans="1:6" s="25" customFormat="1" ht="27.75" customHeight="1" x14ac:dyDescent="0.25">
      <c r="A226" s="113" t="s">
        <v>154</v>
      </c>
      <c r="B226" s="107" t="s">
        <v>155</v>
      </c>
      <c r="C226" s="107" t="s">
        <v>58</v>
      </c>
      <c r="D226" s="108">
        <f>D227</f>
        <v>206</v>
      </c>
      <c r="E226" s="108">
        <f t="shared" ref="E226:F228" si="34">E227</f>
        <v>206</v>
      </c>
      <c r="F226" s="108">
        <f t="shared" si="34"/>
        <v>106</v>
      </c>
    </row>
    <row r="227" spans="1:6" s="25" customFormat="1" ht="15" x14ac:dyDescent="0.25">
      <c r="A227" s="113" t="s">
        <v>134</v>
      </c>
      <c r="B227" s="107" t="s">
        <v>156</v>
      </c>
      <c r="C227" s="107" t="s">
        <v>58</v>
      </c>
      <c r="D227" s="108">
        <f>D228</f>
        <v>206</v>
      </c>
      <c r="E227" s="108">
        <f t="shared" si="34"/>
        <v>206</v>
      </c>
      <c r="F227" s="108">
        <f t="shared" si="34"/>
        <v>106</v>
      </c>
    </row>
    <row r="228" spans="1:6" s="25" customFormat="1" ht="32.25" customHeight="1" x14ac:dyDescent="0.25">
      <c r="A228" s="113" t="s">
        <v>77</v>
      </c>
      <c r="B228" s="107" t="s">
        <v>156</v>
      </c>
      <c r="C228" s="107" t="s">
        <v>78</v>
      </c>
      <c r="D228" s="108">
        <f>D229</f>
        <v>206</v>
      </c>
      <c r="E228" s="108">
        <f t="shared" si="34"/>
        <v>206</v>
      </c>
      <c r="F228" s="108">
        <f t="shared" si="34"/>
        <v>106</v>
      </c>
    </row>
    <row r="229" spans="1:6" s="25" customFormat="1" ht="26.25" x14ac:dyDescent="0.25">
      <c r="A229" s="113" t="s">
        <v>79</v>
      </c>
      <c r="B229" s="107" t="s">
        <v>156</v>
      </c>
      <c r="C229" s="107" t="s">
        <v>80</v>
      </c>
      <c r="D229" s="108">
        <v>206</v>
      </c>
      <c r="E229" s="108">
        <v>206</v>
      </c>
      <c r="F229" s="108">
        <v>106</v>
      </c>
    </row>
    <row r="230" spans="1:6" s="25" customFormat="1" ht="83.25" hidden="1" customHeight="1" x14ac:dyDescent="0.25">
      <c r="A230" s="113" t="s">
        <v>293</v>
      </c>
      <c r="B230" s="107" t="s">
        <v>294</v>
      </c>
      <c r="C230" s="107" t="s">
        <v>58</v>
      </c>
      <c r="D230" s="108">
        <f>D231</f>
        <v>0</v>
      </c>
      <c r="E230" s="108">
        <f>E231</f>
        <v>0</v>
      </c>
      <c r="F230" s="108">
        <f>F231</f>
        <v>0</v>
      </c>
    </row>
    <row r="231" spans="1:6" s="25" customFormat="1" ht="15" hidden="1" x14ac:dyDescent="0.25">
      <c r="A231" s="113" t="s">
        <v>134</v>
      </c>
      <c r="B231" s="107" t="s">
        <v>295</v>
      </c>
      <c r="C231" s="107" t="s">
        <v>58</v>
      </c>
      <c r="D231" s="108">
        <f>D232+D234</f>
        <v>0</v>
      </c>
      <c r="E231" s="108">
        <f>E232+E234</f>
        <v>0</v>
      </c>
      <c r="F231" s="108">
        <f>F232+F234</f>
        <v>0</v>
      </c>
    </row>
    <row r="232" spans="1:6" s="25" customFormat="1" ht="26.25" hidden="1" x14ac:dyDescent="0.25">
      <c r="A232" s="113" t="s">
        <v>77</v>
      </c>
      <c r="B232" s="107" t="s">
        <v>295</v>
      </c>
      <c r="C232" s="107" t="s">
        <v>78</v>
      </c>
      <c r="D232" s="108">
        <f>D233</f>
        <v>0</v>
      </c>
      <c r="E232" s="108">
        <f>E233</f>
        <v>0</v>
      </c>
      <c r="F232" s="108">
        <f>F233</f>
        <v>0</v>
      </c>
    </row>
    <row r="233" spans="1:6" s="25" customFormat="1" ht="26.25" hidden="1" x14ac:dyDescent="0.25">
      <c r="A233" s="113" t="s">
        <v>79</v>
      </c>
      <c r="B233" s="107" t="s">
        <v>295</v>
      </c>
      <c r="C233" s="107" t="s">
        <v>80</v>
      </c>
      <c r="D233" s="108">
        <f>50-50</f>
        <v>0</v>
      </c>
      <c r="E233" s="108">
        <f>50-50</f>
        <v>0</v>
      </c>
      <c r="F233" s="108">
        <f>50-50</f>
        <v>0</v>
      </c>
    </row>
    <row r="234" spans="1:6" s="25" customFormat="1" ht="27.75" hidden="1" customHeight="1" x14ac:dyDescent="0.25">
      <c r="A234" s="113" t="s">
        <v>619</v>
      </c>
      <c r="B234" s="107" t="s">
        <v>295</v>
      </c>
      <c r="C234" s="107" t="s">
        <v>180</v>
      </c>
      <c r="D234" s="108">
        <f>D235</f>
        <v>0</v>
      </c>
      <c r="E234" s="108">
        <f>E235</f>
        <v>0</v>
      </c>
      <c r="F234" s="108">
        <f>F235</f>
        <v>0</v>
      </c>
    </row>
    <row r="235" spans="1:6" s="25" customFormat="1" ht="15" hidden="1" x14ac:dyDescent="0.25">
      <c r="A235" s="113" t="s">
        <v>181</v>
      </c>
      <c r="B235" s="107" t="s">
        <v>295</v>
      </c>
      <c r="C235" s="107" t="s">
        <v>182</v>
      </c>
      <c r="D235" s="108">
        <f>4458-4458</f>
        <v>0</v>
      </c>
      <c r="E235" s="108">
        <v>0</v>
      </c>
      <c r="F235" s="108">
        <v>0</v>
      </c>
    </row>
    <row r="236" spans="1:6" s="25" customFormat="1" ht="26.25" hidden="1" customHeight="1" x14ac:dyDescent="0.25">
      <c r="A236" s="113" t="s">
        <v>254</v>
      </c>
      <c r="B236" s="107" t="s">
        <v>255</v>
      </c>
      <c r="C236" s="107" t="s">
        <v>58</v>
      </c>
      <c r="D236" s="108">
        <f>D237</f>
        <v>0</v>
      </c>
      <c r="E236" s="108">
        <f t="shared" ref="E236:F238" si="35">E237</f>
        <v>0</v>
      </c>
      <c r="F236" s="108">
        <f t="shared" si="35"/>
        <v>0</v>
      </c>
    </row>
    <row r="237" spans="1:6" s="25" customFormat="1" ht="30" hidden="1" customHeight="1" x14ac:dyDescent="0.25">
      <c r="A237" s="113" t="s">
        <v>134</v>
      </c>
      <c r="B237" s="107" t="s">
        <v>256</v>
      </c>
      <c r="C237" s="107" t="s">
        <v>58</v>
      </c>
      <c r="D237" s="108">
        <f>D238</f>
        <v>0</v>
      </c>
      <c r="E237" s="108">
        <f t="shared" si="35"/>
        <v>0</v>
      </c>
      <c r="F237" s="108">
        <f t="shared" si="35"/>
        <v>0</v>
      </c>
    </row>
    <row r="238" spans="1:6" s="25" customFormat="1" ht="30" hidden="1" customHeight="1" x14ac:dyDescent="0.25">
      <c r="A238" s="113" t="s">
        <v>77</v>
      </c>
      <c r="B238" s="107" t="s">
        <v>256</v>
      </c>
      <c r="C238" s="107" t="s">
        <v>78</v>
      </c>
      <c r="D238" s="108">
        <f>D239</f>
        <v>0</v>
      </c>
      <c r="E238" s="108">
        <f t="shared" si="35"/>
        <v>0</v>
      </c>
      <c r="F238" s="108">
        <f t="shared" si="35"/>
        <v>0</v>
      </c>
    </row>
    <row r="239" spans="1:6" s="25" customFormat="1" ht="30" hidden="1" customHeight="1" x14ac:dyDescent="0.25">
      <c r="A239" s="113" t="s">
        <v>79</v>
      </c>
      <c r="B239" s="107" t="s">
        <v>256</v>
      </c>
      <c r="C239" s="107" t="s">
        <v>80</v>
      </c>
      <c r="D239" s="108">
        <f>200-177.9-22.1</f>
        <v>0</v>
      </c>
      <c r="E239" s="108">
        <f>200-177.9-22.1</f>
        <v>0</v>
      </c>
      <c r="F239" s="108">
        <f>200-177.9-22.1</f>
        <v>0</v>
      </c>
    </row>
    <row r="240" spans="1:6" s="25" customFormat="1" ht="33" customHeight="1" x14ac:dyDescent="0.25">
      <c r="A240" s="113" t="s">
        <v>779</v>
      </c>
      <c r="B240" s="107" t="s">
        <v>283</v>
      </c>
      <c r="C240" s="107" t="s">
        <v>58</v>
      </c>
      <c r="D240" s="108">
        <f>D241</f>
        <v>600</v>
      </c>
      <c r="E240" s="108">
        <f t="shared" ref="E240:F242" si="36">E241</f>
        <v>800</v>
      </c>
      <c r="F240" s="108">
        <f t="shared" si="36"/>
        <v>260</v>
      </c>
    </row>
    <row r="241" spans="1:6" s="25" customFormat="1" ht="15" x14ac:dyDescent="0.25">
      <c r="A241" s="113" t="s">
        <v>134</v>
      </c>
      <c r="B241" s="107" t="s">
        <v>284</v>
      </c>
      <c r="C241" s="107" t="s">
        <v>58</v>
      </c>
      <c r="D241" s="108">
        <f>D242</f>
        <v>600</v>
      </c>
      <c r="E241" s="108">
        <f t="shared" si="36"/>
        <v>800</v>
      </c>
      <c r="F241" s="108">
        <f t="shared" si="36"/>
        <v>260</v>
      </c>
    </row>
    <row r="242" spans="1:6" s="25" customFormat="1" ht="26.25" x14ac:dyDescent="0.25">
      <c r="A242" s="113" t="s">
        <v>77</v>
      </c>
      <c r="B242" s="107" t="s">
        <v>284</v>
      </c>
      <c r="C242" s="107" t="s">
        <v>78</v>
      </c>
      <c r="D242" s="108">
        <f>D243</f>
        <v>600</v>
      </c>
      <c r="E242" s="108">
        <f t="shared" si="36"/>
        <v>800</v>
      </c>
      <c r="F242" s="108">
        <f t="shared" si="36"/>
        <v>260</v>
      </c>
    </row>
    <row r="243" spans="1:6" s="25" customFormat="1" ht="26.25" x14ac:dyDescent="0.25">
      <c r="A243" s="113" t="s">
        <v>79</v>
      </c>
      <c r="B243" s="107" t="s">
        <v>284</v>
      </c>
      <c r="C243" s="107" t="s">
        <v>80</v>
      </c>
      <c r="D243" s="108">
        <v>600</v>
      </c>
      <c r="E243" s="108">
        <v>800</v>
      </c>
      <c r="F243" s="108">
        <v>260</v>
      </c>
    </row>
    <row r="244" spans="1:6" s="25" customFormat="1" ht="32.25" customHeight="1" x14ac:dyDescent="0.25">
      <c r="A244" s="113" t="s">
        <v>299</v>
      </c>
      <c r="B244" s="107" t="s">
        <v>258</v>
      </c>
      <c r="C244" s="107" t="s">
        <v>58</v>
      </c>
      <c r="D244" s="108">
        <f>D245</f>
        <v>2015.1999999999998</v>
      </c>
      <c r="E244" s="108">
        <f t="shared" ref="E244:F246" si="37">E245</f>
        <v>678.8</v>
      </c>
      <c r="F244" s="108">
        <f t="shared" si="37"/>
        <v>248</v>
      </c>
    </row>
    <row r="245" spans="1:6" s="25" customFormat="1" ht="20.25" customHeight="1" x14ac:dyDescent="0.25">
      <c r="A245" s="113" t="s">
        <v>134</v>
      </c>
      <c r="B245" s="107" t="s">
        <v>259</v>
      </c>
      <c r="C245" s="107" t="s">
        <v>58</v>
      </c>
      <c r="D245" s="108">
        <f>D246</f>
        <v>2015.1999999999998</v>
      </c>
      <c r="E245" s="108">
        <f t="shared" si="37"/>
        <v>678.8</v>
      </c>
      <c r="F245" s="108">
        <f t="shared" si="37"/>
        <v>248</v>
      </c>
    </row>
    <row r="246" spans="1:6" s="25" customFormat="1" ht="26.25" x14ac:dyDescent="0.25">
      <c r="A246" s="113" t="s">
        <v>77</v>
      </c>
      <c r="B246" s="107" t="s">
        <v>259</v>
      </c>
      <c r="C246" s="107" t="s">
        <v>78</v>
      </c>
      <c r="D246" s="108">
        <f>D247</f>
        <v>2015.1999999999998</v>
      </c>
      <c r="E246" s="108">
        <f t="shared" si="37"/>
        <v>678.8</v>
      </c>
      <c r="F246" s="108">
        <f t="shared" si="37"/>
        <v>248</v>
      </c>
    </row>
    <row r="247" spans="1:6" s="25" customFormat="1" ht="26.25" x14ac:dyDescent="0.25">
      <c r="A247" s="113" t="s">
        <v>79</v>
      </c>
      <c r="B247" s="107" t="s">
        <v>259</v>
      </c>
      <c r="C247" s="107" t="s">
        <v>80</v>
      </c>
      <c r="D247" s="108">
        <f>171.1+2644.6-711.1-89.4</f>
        <v>2015.1999999999998</v>
      </c>
      <c r="E247" s="108">
        <v>678.8</v>
      </c>
      <c r="F247" s="108">
        <v>248</v>
      </c>
    </row>
    <row r="248" spans="1:6" s="25" customFormat="1" ht="39" hidden="1" x14ac:dyDescent="0.25">
      <c r="A248" s="113" t="s">
        <v>249</v>
      </c>
      <c r="B248" s="107" t="s">
        <v>250</v>
      </c>
      <c r="C248" s="107" t="s">
        <v>58</v>
      </c>
      <c r="D248" s="108">
        <f>D249</f>
        <v>0</v>
      </c>
      <c r="E248" s="108">
        <f t="shared" ref="E248:F250" si="38">E249</f>
        <v>0</v>
      </c>
      <c r="F248" s="108">
        <f t="shared" si="38"/>
        <v>0</v>
      </c>
    </row>
    <row r="249" spans="1:6" s="25" customFormat="1" ht="15" hidden="1" x14ac:dyDescent="0.25">
      <c r="A249" s="113" t="s">
        <v>134</v>
      </c>
      <c r="B249" s="107" t="s">
        <v>251</v>
      </c>
      <c r="C249" s="107" t="s">
        <v>58</v>
      </c>
      <c r="D249" s="108">
        <f>D250</f>
        <v>0</v>
      </c>
      <c r="E249" s="108">
        <f t="shared" si="38"/>
        <v>0</v>
      </c>
      <c r="F249" s="108">
        <f t="shared" si="38"/>
        <v>0</v>
      </c>
    </row>
    <row r="250" spans="1:6" s="25" customFormat="1" ht="26.25" hidden="1" x14ac:dyDescent="0.25">
      <c r="A250" s="113" t="s">
        <v>77</v>
      </c>
      <c r="B250" s="107" t="s">
        <v>251</v>
      </c>
      <c r="C250" s="107" t="s">
        <v>78</v>
      </c>
      <c r="D250" s="108">
        <f>D251</f>
        <v>0</v>
      </c>
      <c r="E250" s="108">
        <f t="shared" si="38"/>
        <v>0</v>
      </c>
      <c r="F250" s="108">
        <f t="shared" si="38"/>
        <v>0</v>
      </c>
    </row>
    <row r="251" spans="1:6" s="25" customFormat="1" ht="26.25" hidden="1" x14ac:dyDescent="0.25">
      <c r="A251" s="113" t="s">
        <v>79</v>
      </c>
      <c r="B251" s="107" t="s">
        <v>251</v>
      </c>
      <c r="C251" s="107" t="s">
        <v>80</v>
      </c>
      <c r="D251" s="108"/>
      <c r="E251" s="108"/>
      <c r="F251" s="108"/>
    </row>
    <row r="252" spans="1:6" s="25" customFormat="1" ht="15" hidden="1" x14ac:dyDescent="0.25">
      <c r="A252" s="113"/>
      <c r="B252" s="107"/>
      <c r="C252" s="107"/>
      <c r="D252" s="108"/>
      <c r="E252" s="108"/>
      <c r="F252" s="108"/>
    </row>
    <row r="253" spans="1:6" s="25" customFormat="1" ht="39" hidden="1" x14ac:dyDescent="0.25">
      <c r="A253" s="113" t="s">
        <v>285</v>
      </c>
      <c r="B253" s="107" t="s">
        <v>286</v>
      </c>
      <c r="C253" s="107" t="s">
        <v>58</v>
      </c>
      <c r="D253" s="108">
        <f>D254</f>
        <v>0</v>
      </c>
      <c r="E253" s="108">
        <f t="shared" ref="E253:F255" si="39">E254</f>
        <v>0</v>
      </c>
      <c r="F253" s="108">
        <f t="shared" si="39"/>
        <v>0</v>
      </c>
    </row>
    <row r="254" spans="1:6" s="25" customFormat="1" ht="15" hidden="1" x14ac:dyDescent="0.25">
      <c r="A254" s="113" t="s">
        <v>134</v>
      </c>
      <c r="B254" s="107" t="s">
        <v>287</v>
      </c>
      <c r="C254" s="107" t="s">
        <v>58</v>
      </c>
      <c r="D254" s="108">
        <f>D255</f>
        <v>0</v>
      </c>
      <c r="E254" s="108">
        <f t="shared" si="39"/>
        <v>0</v>
      </c>
      <c r="F254" s="108">
        <f t="shared" si="39"/>
        <v>0</v>
      </c>
    </row>
    <row r="255" spans="1:6" s="25" customFormat="1" ht="26.25" hidden="1" x14ac:dyDescent="0.25">
      <c r="A255" s="113" t="s">
        <v>77</v>
      </c>
      <c r="B255" s="107" t="s">
        <v>287</v>
      </c>
      <c r="C255" s="107" t="s">
        <v>78</v>
      </c>
      <c r="D255" s="108">
        <f>D256</f>
        <v>0</v>
      </c>
      <c r="E255" s="108">
        <f t="shared" si="39"/>
        <v>0</v>
      </c>
      <c r="F255" s="108">
        <f t="shared" si="39"/>
        <v>0</v>
      </c>
    </row>
    <row r="256" spans="1:6" s="25" customFormat="1" ht="26.25" hidden="1" x14ac:dyDescent="0.25">
      <c r="A256" s="113" t="s">
        <v>79</v>
      </c>
      <c r="B256" s="107" t="s">
        <v>287</v>
      </c>
      <c r="C256" s="107" t="s">
        <v>80</v>
      </c>
      <c r="D256" s="108"/>
      <c r="E256" s="108"/>
      <c r="F256" s="108"/>
    </row>
    <row r="257" spans="1:6" s="25" customFormat="1" ht="51.75" x14ac:dyDescent="0.25">
      <c r="A257" s="113" t="s">
        <v>777</v>
      </c>
      <c r="B257" s="107" t="s">
        <v>260</v>
      </c>
      <c r="C257" s="107" t="s">
        <v>58</v>
      </c>
      <c r="D257" s="108">
        <f t="shared" ref="D257:F259" si="40">D258</f>
        <v>200</v>
      </c>
      <c r="E257" s="108">
        <f t="shared" si="40"/>
        <v>200</v>
      </c>
      <c r="F257" s="108">
        <f t="shared" si="40"/>
        <v>60</v>
      </c>
    </row>
    <row r="258" spans="1:6" s="25" customFormat="1" ht="15" x14ac:dyDescent="0.25">
      <c r="A258" s="113" t="s">
        <v>134</v>
      </c>
      <c r="B258" s="107" t="s">
        <v>261</v>
      </c>
      <c r="C258" s="107" t="s">
        <v>58</v>
      </c>
      <c r="D258" s="108">
        <f t="shared" si="40"/>
        <v>200</v>
      </c>
      <c r="E258" s="108">
        <f t="shared" si="40"/>
        <v>200</v>
      </c>
      <c r="F258" s="108">
        <f t="shared" si="40"/>
        <v>60</v>
      </c>
    </row>
    <row r="259" spans="1:6" s="25" customFormat="1" ht="26.25" x14ac:dyDescent="0.25">
      <c r="A259" s="113" t="s">
        <v>77</v>
      </c>
      <c r="B259" s="107" t="s">
        <v>261</v>
      </c>
      <c r="C259" s="107" t="s">
        <v>78</v>
      </c>
      <c r="D259" s="108">
        <f t="shared" si="40"/>
        <v>200</v>
      </c>
      <c r="E259" s="108">
        <f t="shared" si="40"/>
        <v>200</v>
      </c>
      <c r="F259" s="108">
        <f t="shared" si="40"/>
        <v>60</v>
      </c>
    </row>
    <row r="260" spans="1:6" s="25" customFormat="1" ht="26.25" x14ac:dyDescent="0.25">
      <c r="A260" s="113" t="s">
        <v>79</v>
      </c>
      <c r="B260" s="107" t="s">
        <v>261</v>
      </c>
      <c r="C260" s="107" t="s">
        <v>80</v>
      </c>
      <c r="D260" s="108">
        <v>200</v>
      </c>
      <c r="E260" s="108">
        <v>200</v>
      </c>
      <c r="F260" s="108">
        <v>60</v>
      </c>
    </row>
    <row r="261" spans="1:6" s="25" customFormat="1" ht="39" x14ac:dyDescent="0.25">
      <c r="A261" s="113" t="s">
        <v>759</v>
      </c>
      <c r="B261" s="107" t="s">
        <v>310</v>
      </c>
      <c r="C261" s="107" t="s">
        <v>58</v>
      </c>
      <c r="D261" s="108">
        <f>D262+D266+D270+D274+D278+D286</f>
        <v>2324.6999999999998</v>
      </c>
      <c r="E261" s="108">
        <f>E262+E266+E270+E274+E278+E286</f>
        <v>2170</v>
      </c>
      <c r="F261" s="108">
        <f>F262+F266+F270+F274+F278</f>
        <v>730</v>
      </c>
    </row>
    <row r="262" spans="1:6" s="25" customFormat="1" ht="50.25" customHeight="1" x14ac:dyDescent="0.25">
      <c r="A262" s="113" t="s">
        <v>311</v>
      </c>
      <c r="B262" s="107" t="s">
        <v>312</v>
      </c>
      <c r="C262" s="107" t="s">
        <v>58</v>
      </c>
      <c r="D262" s="108">
        <f>D263</f>
        <v>200</v>
      </c>
      <c r="E262" s="108">
        <f t="shared" ref="E262:F264" si="41">E263</f>
        <v>200</v>
      </c>
      <c r="F262" s="108">
        <f t="shared" si="41"/>
        <v>100</v>
      </c>
    </row>
    <row r="263" spans="1:6" s="25" customFormat="1" ht="19.5" customHeight="1" x14ac:dyDescent="0.25">
      <c r="A263" s="113" t="s">
        <v>134</v>
      </c>
      <c r="B263" s="107" t="s">
        <v>313</v>
      </c>
      <c r="C263" s="107" t="s">
        <v>58</v>
      </c>
      <c r="D263" s="108">
        <f>D264</f>
        <v>200</v>
      </c>
      <c r="E263" s="108">
        <f t="shared" si="41"/>
        <v>200</v>
      </c>
      <c r="F263" s="108">
        <f t="shared" si="41"/>
        <v>100</v>
      </c>
    </row>
    <row r="264" spans="1:6" s="25" customFormat="1" ht="27.75" customHeight="1" x14ac:dyDescent="0.25">
      <c r="A264" s="113" t="s">
        <v>77</v>
      </c>
      <c r="B264" s="107" t="s">
        <v>313</v>
      </c>
      <c r="C264" s="107" t="s">
        <v>78</v>
      </c>
      <c r="D264" s="108">
        <f>D265</f>
        <v>200</v>
      </c>
      <c r="E264" s="108">
        <f t="shared" si="41"/>
        <v>200</v>
      </c>
      <c r="F264" s="108">
        <f t="shared" si="41"/>
        <v>100</v>
      </c>
    </row>
    <row r="265" spans="1:6" s="25" customFormat="1" ht="26.25" x14ac:dyDescent="0.25">
      <c r="A265" s="113" t="s">
        <v>79</v>
      </c>
      <c r="B265" s="107" t="s">
        <v>313</v>
      </c>
      <c r="C265" s="107" t="s">
        <v>80</v>
      </c>
      <c r="D265" s="108">
        <v>200</v>
      </c>
      <c r="E265" s="108">
        <v>200</v>
      </c>
      <c r="F265" s="108">
        <v>100</v>
      </c>
    </row>
    <row r="266" spans="1:6" s="25" customFormat="1" ht="54.75" customHeight="1" x14ac:dyDescent="0.25">
      <c r="A266" s="113" t="s">
        <v>314</v>
      </c>
      <c r="B266" s="107" t="s">
        <v>315</v>
      </c>
      <c r="C266" s="107" t="s">
        <v>58</v>
      </c>
      <c r="D266" s="108">
        <f>D267</f>
        <v>529.4</v>
      </c>
      <c r="E266" s="108">
        <f t="shared" ref="E266:F268" si="42">E267</f>
        <v>520</v>
      </c>
      <c r="F266" s="108">
        <f t="shared" si="42"/>
        <v>300</v>
      </c>
    </row>
    <row r="267" spans="1:6" s="25" customFormat="1" ht="21" customHeight="1" x14ac:dyDescent="0.25">
      <c r="A267" s="113" t="s">
        <v>134</v>
      </c>
      <c r="B267" s="107" t="s">
        <v>316</v>
      </c>
      <c r="C267" s="107" t="s">
        <v>58</v>
      </c>
      <c r="D267" s="108">
        <f>D268</f>
        <v>529.4</v>
      </c>
      <c r="E267" s="108">
        <f t="shared" si="42"/>
        <v>520</v>
      </c>
      <c r="F267" s="108">
        <f t="shared" si="42"/>
        <v>300</v>
      </c>
    </row>
    <row r="268" spans="1:6" s="25" customFormat="1" ht="33" customHeight="1" x14ac:dyDescent="0.25">
      <c r="A268" s="113" t="s">
        <v>77</v>
      </c>
      <c r="B268" s="107" t="s">
        <v>316</v>
      </c>
      <c r="C268" s="107" t="s">
        <v>78</v>
      </c>
      <c r="D268" s="108">
        <f>D269</f>
        <v>529.4</v>
      </c>
      <c r="E268" s="108">
        <f t="shared" si="42"/>
        <v>520</v>
      </c>
      <c r="F268" s="108">
        <f t="shared" si="42"/>
        <v>300</v>
      </c>
    </row>
    <row r="269" spans="1:6" s="25" customFormat="1" ht="29.25" customHeight="1" x14ac:dyDescent="0.25">
      <c r="A269" s="113" t="s">
        <v>79</v>
      </c>
      <c r="B269" s="107" t="s">
        <v>316</v>
      </c>
      <c r="C269" s="107" t="s">
        <v>80</v>
      </c>
      <c r="D269" s="108">
        <v>529.4</v>
      </c>
      <c r="E269" s="108">
        <v>520</v>
      </c>
      <c r="F269" s="108">
        <v>300</v>
      </c>
    </row>
    <row r="270" spans="1:6" s="25" customFormat="1" ht="30.75" customHeight="1" x14ac:dyDescent="0.25">
      <c r="A270" s="113" t="s">
        <v>781</v>
      </c>
      <c r="B270" s="107" t="s">
        <v>317</v>
      </c>
      <c r="C270" s="107" t="s">
        <v>58</v>
      </c>
      <c r="D270" s="108">
        <f>D271</f>
        <v>880</v>
      </c>
      <c r="E270" s="108">
        <f t="shared" ref="E270:F272" si="43">E271</f>
        <v>880</v>
      </c>
      <c r="F270" s="108">
        <f t="shared" si="43"/>
        <v>280</v>
      </c>
    </row>
    <row r="271" spans="1:6" s="25" customFormat="1" ht="17.25" customHeight="1" x14ac:dyDescent="0.25">
      <c r="A271" s="113" t="s">
        <v>134</v>
      </c>
      <c r="B271" s="107" t="s">
        <v>318</v>
      </c>
      <c r="C271" s="107" t="s">
        <v>58</v>
      </c>
      <c r="D271" s="108">
        <f>D272</f>
        <v>880</v>
      </c>
      <c r="E271" s="108">
        <f t="shared" si="43"/>
        <v>880</v>
      </c>
      <c r="F271" s="108">
        <f t="shared" si="43"/>
        <v>280</v>
      </c>
    </row>
    <row r="272" spans="1:6" s="25" customFormat="1" ht="30.75" customHeight="1" x14ac:dyDescent="0.25">
      <c r="A272" s="113" t="s">
        <v>77</v>
      </c>
      <c r="B272" s="107" t="s">
        <v>318</v>
      </c>
      <c r="C272" s="107" t="s">
        <v>78</v>
      </c>
      <c r="D272" s="108">
        <f>D273</f>
        <v>880</v>
      </c>
      <c r="E272" s="108">
        <f t="shared" si="43"/>
        <v>880</v>
      </c>
      <c r="F272" s="108">
        <f t="shared" si="43"/>
        <v>280</v>
      </c>
    </row>
    <row r="273" spans="1:6" s="25" customFormat="1" ht="26.25" x14ac:dyDescent="0.25">
      <c r="A273" s="113" t="s">
        <v>79</v>
      </c>
      <c r="B273" s="107" t="s">
        <v>318</v>
      </c>
      <c r="C273" s="107" t="s">
        <v>80</v>
      </c>
      <c r="D273" s="108">
        <v>880</v>
      </c>
      <c r="E273" s="108">
        <v>880</v>
      </c>
      <c r="F273" s="108">
        <v>280</v>
      </c>
    </row>
    <row r="274" spans="1:6" s="25" customFormat="1" ht="45.75" customHeight="1" x14ac:dyDescent="0.25">
      <c r="A274" s="113" t="s">
        <v>319</v>
      </c>
      <c r="B274" s="107" t="s">
        <v>320</v>
      </c>
      <c r="C274" s="107" t="s">
        <v>58</v>
      </c>
      <c r="D274" s="108">
        <f>D275</f>
        <v>665.3</v>
      </c>
      <c r="E274" s="108">
        <f t="shared" ref="E274:F276" si="44">E275</f>
        <v>520</v>
      </c>
      <c r="F274" s="108">
        <f t="shared" si="44"/>
        <v>0</v>
      </c>
    </row>
    <row r="275" spans="1:6" s="25" customFormat="1" ht="18.75" customHeight="1" x14ac:dyDescent="0.25">
      <c r="A275" s="113" t="s">
        <v>134</v>
      </c>
      <c r="B275" s="107" t="s">
        <v>321</v>
      </c>
      <c r="C275" s="107" t="s">
        <v>58</v>
      </c>
      <c r="D275" s="108">
        <f>D276</f>
        <v>665.3</v>
      </c>
      <c r="E275" s="108">
        <f t="shared" si="44"/>
        <v>520</v>
      </c>
      <c r="F275" s="108">
        <f t="shared" si="44"/>
        <v>0</v>
      </c>
    </row>
    <row r="276" spans="1:6" s="25" customFormat="1" ht="27.75" customHeight="1" x14ac:dyDescent="0.25">
      <c r="A276" s="113" t="s">
        <v>77</v>
      </c>
      <c r="B276" s="107" t="s">
        <v>321</v>
      </c>
      <c r="C276" s="107" t="s">
        <v>78</v>
      </c>
      <c r="D276" s="108">
        <f>D277</f>
        <v>665.3</v>
      </c>
      <c r="E276" s="108">
        <f t="shared" si="44"/>
        <v>520</v>
      </c>
      <c r="F276" s="108">
        <f t="shared" si="44"/>
        <v>0</v>
      </c>
    </row>
    <row r="277" spans="1:6" s="25" customFormat="1" ht="26.25" x14ac:dyDescent="0.25">
      <c r="A277" s="113" t="s">
        <v>79</v>
      </c>
      <c r="B277" s="107" t="s">
        <v>321</v>
      </c>
      <c r="C277" s="107" t="s">
        <v>80</v>
      </c>
      <c r="D277" s="108">
        <f>520+55.9+89.4</f>
        <v>665.3</v>
      </c>
      <c r="E277" s="108">
        <v>520</v>
      </c>
      <c r="F277" s="108">
        <v>0</v>
      </c>
    </row>
    <row r="278" spans="1:6" s="25" customFormat="1" ht="29.25" customHeight="1" x14ac:dyDescent="0.25">
      <c r="A278" s="113" t="s">
        <v>760</v>
      </c>
      <c r="B278" s="107" t="s">
        <v>322</v>
      </c>
      <c r="C278" s="107" t="s">
        <v>58</v>
      </c>
      <c r="D278" s="108">
        <f>D279</f>
        <v>50</v>
      </c>
      <c r="E278" s="108">
        <f t="shared" ref="E278:F280" si="45">E279</f>
        <v>50</v>
      </c>
      <c r="F278" s="108">
        <f t="shared" si="45"/>
        <v>50</v>
      </c>
    </row>
    <row r="279" spans="1:6" s="25" customFormat="1" ht="16.5" customHeight="1" x14ac:dyDescent="0.25">
      <c r="A279" s="113" t="s">
        <v>134</v>
      </c>
      <c r="B279" s="107" t="s">
        <v>323</v>
      </c>
      <c r="C279" s="107" t="s">
        <v>58</v>
      </c>
      <c r="D279" s="108">
        <f>D280</f>
        <v>50</v>
      </c>
      <c r="E279" s="108">
        <f t="shared" si="45"/>
        <v>50</v>
      </c>
      <c r="F279" s="108">
        <f t="shared" si="45"/>
        <v>50</v>
      </c>
    </row>
    <row r="280" spans="1:6" s="25" customFormat="1" ht="35.25" customHeight="1" x14ac:dyDescent="0.25">
      <c r="A280" s="113" t="s">
        <v>77</v>
      </c>
      <c r="B280" s="107" t="s">
        <v>323</v>
      </c>
      <c r="C280" s="107" t="s">
        <v>78</v>
      </c>
      <c r="D280" s="108">
        <f>D281</f>
        <v>50</v>
      </c>
      <c r="E280" s="108">
        <f t="shared" si="45"/>
        <v>50</v>
      </c>
      <c r="F280" s="108">
        <f t="shared" si="45"/>
        <v>50</v>
      </c>
    </row>
    <row r="281" spans="1:6" s="25" customFormat="1" ht="37.5" customHeight="1" x14ac:dyDescent="0.25">
      <c r="A281" s="113" t="s">
        <v>79</v>
      </c>
      <c r="B281" s="107" t="s">
        <v>323</v>
      </c>
      <c r="C281" s="107" t="s">
        <v>80</v>
      </c>
      <c r="D281" s="108">
        <v>50</v>
      </c>
      <c r="E281" s="108">
        <v>50</v>
      </c>
      <c r="F281" s="108">
        <v>50</v>
      </c>
    </row>
    <row r="282" spans="1:6" s="25" customFormat="1" ht="17.25" hidden="1" customHeight="1" x14ac:dyDescent="0.25">
      <c r="A282" s="113" t="s">
        <v>324</v>
      </c>
      <c r="B282" s="107" t="s">
        <v>325</v>
      </c>
      <c r="C282" s="107" t="s">
        <v>58</v>
      </c>
      <c r="D282" s="108">
        <f>D284</f>
        <v>0</v>
      </c>
      <c r="E282" s="108">
        <f>E284</f>
        <v>0</v>
      </c>
      <c r="F282" s="108">
        <f>F284</f>
        <v>0</v>
      </c>
    </row>
    <row r="283" spans="1:6" s="25" customFormat="1" ht="17.25" hidden="1" customHeight="1" x14ac:dyDescent="0.25">
      <c r="A283" s="113" t="s">
        <v>134</v>
      </c>
      <c r="B283" s="107" t="s">
        <v>326</v>
      </c>
      <c r="C283" s="107" t="s">
        <v>58</v>
      </c>
      <c r="D283" s="108">
        <f t="shared" ref="D283:F284" si="46">D284</f>
        <v>0</v>
      </c>
      <c r="E283" s="108">
        <f t="shared" si="46"/>
        <v>0</v>
      </c>
      <c r="F283" s="108">
        <f t="shared" si="46"/>
        <v>0</v>
      </c>
    </row>
    <row r="284" spans="1:6" s="25" customFormat="1" ht="30" hidden="1" customHeight="1" x14ac:dyDescent="0.25">
      <c r="A284" s="113" t="s">
        <v>77</v>
      </c>
      <c r="B284" s="107" t="s">
        <v>326</v>
      </c>
      <c r="C284" s="107" t="s">
        <v>78</v>
      </c>
      <c r="D284" s="108">
        <f t="shared" si="46"/>
        <v>0</v>
      </c>
      <c r="E284" s="108">
        <f t="shared" si="46"/>
        <v>0</v>
      </c>
      <c r="F284" s="108">
        <f t="shared" si="46"/>
        <v>0</v>
      </c>
    </row>
    <row r="285" spans="1:6" s="25" customFormat="1" ht="26.25" hidden="1" x14ac:dyDescent="0.25">
      <c r="A285" s="113" t="s">
        <v>79</v>
      </c>
      <c r="B285" s="107" t="s">
        <v>326</v>
      </c>
      <c r="C285" s="107" t="s">
        <v>80</v>
      </c>
      <c r="D285" s="108">
        <f>50-50</f>
        <v>0</v>
      </c>
      <c r="E285" s="108">
        <f>50-50</f>
        <v>0</v>
      </c>
      <c r="F285" s="108">
        <f>50-50</f>
        <v>0</v>
      </c>
    </row>
    <row r="286" spans="1:6" s="25" customFormat="1" ht="26.25" hidden="1" x14ac:dyDescent="0.25">
      <c r="A286" s="113" t="s">
        <v>324</v>
      </c>
      <c r="B286" s="107" t="s">
        <v>325</v>
      </c>
      <c r="C286" s="107" t="s">
        <v>58</v>
      </c>
      <c r="D286" s="108">
        <f>D287</f>
        <v>0</v>
      </c>
      <c r="E286" s="108">
        <f t="shared" ref="E286:F288" si="47">E287</f>
        <v>0</v>
      </c>
      <c r="F286" s="108">
        <f t="shared" si="47"/>
        <v>0</v>
      </c>
    </row>
    <row r="287" spans="1:6" s="25" customFormat="1" ht="15" hidden="1" x14ac:dyDescent="0.25">
      <c r="A287" s="113" t="s">
        <v>134</v>
      </c>
      <c r="B287" s="107" t="s">
        <v>326</v>
      </c>
      <c r="C287" s="107" t="s">
        <v>58</v>
      </c>
      <c r="D287" s="108">
        <f>D288</f>
        <v>0</v>
      </c>
      <c r="E287" s="108">
        <f t="shared" si="47"/>
        <v>0</v>
      </c>
      <c r="F287" s="108">
        <f t="shared" si="47"/>
        <v>0</v>
      </c>
    </row>
    <row r="288" spans="1:6" s="25" customFormat="1" ht="26.25" hidden="1" x14ac:dyDescent="0.25">
      <c r="A288" s="113" t="s">
        <v>77</v>
      </c>
      <c r="B288" s="107" t="s">
        <v>326</v>
      </c>
      <c r="C288" s="107" t="s">
        <v>78</v>
      </c>
      <c r="D288" s="108">
        <f>D289</f>
        <v>0</v>
      </c>
      <c r="E288" s="108">
        <f t="shared" si="47"/>
        <v>0</v>
      </c>
      <c r="F288" s="108">
        <f t="shared" si="47"/>
        <v>0</v>
      </c>
    </row>
    <row r="289" spans="1:6" s="25" customFormat="1" ht="26.25" hidden="1" x14ac:dyDescent="0.25">
      <c r="A289" s="113" t="s">
        <v>79</v>
      </c>
      <c r="B289" s="107" t="s">
        <v>326</v>
      </c>
      <c r="C289" s="107" t="s">
        <v>80</v>
      </c>
      <c r="D289" s="108">
        <f>50-8.6-41.4</f>
        <v>0</v>
      </c>
      <c r="E289" s="108">
        <f>50-8.6-41.4</f>
        <v>0</v>
      </c>
      <c r="F289" s="108">
        <f>50-8.6-41.4</f>
        <v>0</v>
      </c>
    </row>
    <row r="290" spans="1:6" s="25" customFormat="1" ht="51.75" x14ac:dyDescent="0.25">
      <c r="A290" s="113" t="s">
        <v>637</v>
      </c>
      <c r="B290" s="107" t="s">
        <v>638</v>
      </c>
      <c r="C290" s="107" t="s">
        <v>58</v>
      </c>
      <c r="D290" s="108">
        <f>D291</f>
        <v>1096.5</v>
      </c>
      <c r="E290" s="108">
        <f t="shared" ref="E290:F293" si="48">E291</f>
        <v>0</v>
      </c>
      <c r="F290" s="108">
        <f t="shared" si="48"/>
        <v>0</v>
      </c>
    </row>
    <row r="291" spans="1:6" s="25" customFormat="1" ht="26.25" x14ac:dyDescent="0.25">
      <c r="A291" s="113" t="s">
        <v>639</v>
      </c>
      <c r="B291" s="107" t="s">
        <v>640</v>
      </c>
      <c r="C291" s="107" t="s">
        <v>58</v>
      </c>
      <c r="D291" s="108">
        <f>D292+D297</f>
        <v>1096.5</v>
      </c>
      <c r="E291" s="108">
        <f t="shared" si="48"/>
        <v>0</v>
      </c>
      <c r="F291" s="108">
        <f t="shared" si="48"/>
        <v>0</v>
      </c>
    </row>
    <row r="292" spans="1:6" s="25" customFormat="1" ht="15" x14ac:dyDescent="0.25">
      <c r="A292" s="113" t="s">
        <v>134</v>
      </c>
      <c r="B292" s="107" t="s">
        <v>641</v>
      </c>
      <c r="C292" s="107" t="s">
        <v>58</v>
      </c>
      <c r="D292" s="108">
        <f>D293+D295</f>
        <v>1096.5</v>
      </c>
      <c r="E292" s="108">
        <f t="shared" si="48"/>
        <v>0</v>
      </c>
      <c r="F292" s="108">
        <f t="shared" si="48"/>
        <v>0</v>
      </c>
    </row>
    <row r="293" spans="1:6" s="25" customFormat="1" ht="26.25" x14ac:dyDescent="0.25">
      <c r="A293" s="113" t="s">
        <v>77</v>
      </c>
      <c r="B293" s="107" t="s">
        <v>641</v>
      </c>
      <c r="C293" s="107" t="s">
        <v>78</v>
      </c>
      <c r="D293" s="108">
        <f>D294</f>
        <v>1096</v>
      </c>
      <c r="E293" s="108">
        <f t="shared" si="48"/>
        <v>0</v>
      </c>
      <c r="F293" s="108">
        <f t="shared" si="48"/>
        <v>0</v>
      </c>
    </row>
    <row r="294" spans="1:6" s="25" customFormat="1" ht="26.25" x14ac:dyDescent="0.25">
      <c r="A294" s="113" t="s">
        <v>79</v>
      </c>
      <c r="B294" s="107" t="s">
        <v>641</v>
      </c>
      <c r="C294" s="107" t="s">
        <v>80</v>
      </c>
      <c r="D294" s="108">
        <v>1096</v>
      </c>
      <c r="E294" s="108">
        <v>0</v>
      </c>
      <c r="F294" s="108">
        <v>0</v>
      </c>
    </row>
    <row r="295" spans="1:6" s="25" customFormat="1" ht="15" x14ac:dyDescent="0.25">
      <c r="A295" s="113" t="s">
        <v>81</v>
      </c>
      <c r="B295" s="107" t="s">
        <v>641</v>
      </c>
      <c r="C295" s="107" t="s">
        <v>82</v>
      </c>
      <c r="D295" s="108">
        <f>D296</f>
        <v>0.5</v>
      </c>
      <c r="E295" s="108">
        <v>0</v>
      </c>
      <c r="F295" s="108">
        <v>0</v>
      </c>
    </row>
    <row r="296" spans="1:6" s="25" customFormat="1" ht="15" x14ac:dyDescent="0.25">
      <c r="A296" s="113" t="s">
        <v>83</v>
      </c>
      <c r="B296" s="107" t="s">
        <v>641</v>
      </c>
      <c r="C296" s="107" t="s">
        <v>84</v>
      </c>
      <c r="D296" s="108">
        <f>2-1.5</f>
        <v>0.5</v>
      </c>
      <c r="E296" s="108">
        <v>0</v>
      </c>
      <c r="F296" s="108">
        <v>0</v>
      </c>
    </row>
    <row r="297" spans="1:6" s="25" customFormat="1" ht="39" hidden="1" x14ac:dyDescent="0.25">
      <c r="A297" s="113" t="s">
        <v>642</v>
      </c>
      <c r="B297" s="107" t="s">
        <v>643</v>
      </c>
      <c r="C297" s="107" t="s">
        <v>58</v>
      </c>
      <c r="D297" s="108">
        <f>D298</f>
        <v>0</v>
      </c>
      <c r="E297" s="108">
        <v>0</v>
      </c>
      <c r="F297" s="108">
        <v>0</v>
      </c>
    </row>
    <row r="298" spans="1:6" s="25" customFormat="1" ht="26.25" hidden="1" x14ac:dyDescent="0.25">
      <c r="A298" s="113" t="s">
        <v>77</v>
      </c>
      <c r="B298" s="107" t="s">
        <v>643</v>
      </c>
      <c r="C298" s="107" t="s">
        <v>78</v>
      </c>
      <c r="D298" s="108">
        <f>D299</f>
        <v>0</v>
      </c>
      <c r="E298" s="108">
        <v>0</v>
      </c>
      <c r="F298" s="108">
        <v>0</v>
      </c>
    </row>
    <row r="299" spans="1:6" s="25" customFormat="1" ht="26.25" hidden="1" x14ac:dyDescent="0.25">
      <c r="A299" s="113" t="s">
        <v>79</v>
      </c>
      <c r="B299" s="107" t="s">
        <v>643</v>
      </c>
      <c r="C299" s="107" t="s">
        <v>80</v>
      </c>
      <c r="D299" s="108">
        <v>0</v>
      </c>
      <c r="E299" s="108">
        <v>0</v>
      </c>
      <c r="F299" s="108">
        <v>0</v>
      </c>
    </row>
    <row r="300" spans="1:6" s="25" customFormat="1" ht="56.25" customHeight="1" x14ac:dyDescent="0.25">
      <c r="A300" s="113" t="s">
        <v>157</v>
      </c>
      <c r="B300" s="107" t="s">
        <v>158</v>
      </c>
      <c r="C300" s="107" t="s">
        <v>58</v>
      </c>
      <c r="D300" s="108">
        <f>D301+D336</f>
        <v>3796.8</v>
      </c>
      <c r="E300" s="108">
        <f>E301+E336</f>
        <v>0</v>
      </c>
      <c r="F300" s="108">
        <f>F301+F336</f>
        <v>0</v>
      </c>
    </row>
    <row r="301" spans="1:6" s="25" customFormat="1" ht="41.25" customHeight="1" x14ac:dyDescent="0.25">
      <c r="A301" s="113" t="s">
        <v>202</v>
      </c>
      <c r="B301" s="107" t="s">
        <v>203</v>
      </c>
      <c r="C301" s="107" t="s">
        <v>58</v>
      </c>
      <c r="D301" s="108">
        <f>D302+D325+D321</f>
        <v>3113.6</v>
      </c>
      <c r="E301" s="108">
        <f>E302+E325+E321</f>
        <v>0</v>
      </c>
      <c r="F301" s="108">
        <f>F302+F325+F321</f>
        <v>0</v>
      </c>
    </row>
    <row r="302" spans="1:6" s="25" customFormat="1" ht="82.5" customHeight="1" x14ac:dyDescent="0.25">
      <c r="A302" s="113" t="s">
        <v>204</v>
      </c>
      <c r="B302" s="107" t="s">
        <v>205</v>
      </c>
      <c r="C302" s="107" t="s">
        <v>58</v>
      </c>
      <c r="D302" s="108">
        <f>D303+D306+D309+D312</f>
        <v>3014.6</v>
      </c>
      <c r="E302" s="108">
        <f t="shared" ref="E302:F302" si="49">E303+E306+E309</f>
        <v>0</v>
      </c>
      <c r="F302" s="108">
        <f t="shared" si="49"/>
        <v>0</v>
      </c>
    </row>
    <row r="303" spans="1:6" s="25" customFormat="1" ht="57.75" customHeight="1" x14ac:dyDescent="0.25">
      <c r="A303" s="113" t="s">
        <v>188</v>
      </c>
      <c r="B303" s="107" t="s">
        <v>206</v>
      </c>
      <c r="C303" s="107" t="s">
        <v>58</v>
      </c>
      <c r="D303" s="108">
        <f t="shared" ref="D303:F304" si="50">D304</f>
        <v>4</v>
      </c>
      <c r="E303" s="108">
        <f t="shared" si="50"/>
        <v>0</v>
      </c>
      <c r="F303" s="108">
        <f t="shared" si="50"/>
        <v>0</v>
      </c>
    </row>
    <row r="304" spans="1:6" s="25" customFormat="1" ht="18.75" customHeight="1" x14ac:dyDescent="0.25">
      <c r="A304" s="113" t="s">
        <v>81</v>
      </c>
      <c r="B304" s="107" t="s">
        <v>206</v>
      </c>
      <c r="C304" s="107" t="s">
        <v>82</v>
      </c>
      <c r="D304" s="108">
        <f t="shared" si="50"/>
        <v>4</v>
      </c>
      <c r="E304" s="108">
        <f t="shared" si="50"/>
        <v>0</v>
      </c>
      <c r="F304" s="108">
        <f t="shared" si="50"/>
        <v>0</v>
      </c>
    </row>
    <row r="305" spans="1:6" s="25" customFormat="1" ht="19.5" customHeight="1" x14ac:dyDescent="0.25">
      <c r="A305" s="113" t="s">
        <v>83</v>
      </c>
      <c r="B305" s="107" t="s">
        <v>206</v>
      </c>
      <c r="C305" s="107" t="s">
        <v>84</v>
      </c>
      <c r="D305" s="108">
        <v>4</v>
      </c>
      <c r="E305" s="108">
        <v>0</v>
      </c>
      <c r="F305" s="108">
        <v>0</v>
      </c>
    </row>
    <row r="306" spans="1:6" s="25" customFormat="1" ht="30" customHeight="1" x14ac:dyDescent="0.25">
      <c r="A306" s="113" t="s">
        <v>190</v>
      </c>
      <c r="B306" s="107" t="s">
        <v>207</v>
      </c>
      <c r="C306" s="107" t="s">
        <v>58</v>
      </c>
      <c r="D306" s="108">
        <f>D307+D315</f>
        <v>2274.1999999999998</v>
      </c>
      <c r="E306" s="108">
        <f>E307+E315</f>
        <v>0</v>
      </c>
      <c r="F306" s="108">
        <f>F307+F315</f>
        <v>0</v>
      </c>
    </row>
    <row r="307" spans="1:6" s="25" customFormat="1" ht="66.75" customHeight="1" x14ac:dyDescent="0.25">
      <c r="A307" s="113" t="s">
        <v>67</v>
      </c>
      <c r="B307" s="107" t="s">
        <v>207</v>
      </c>
      <c r="C307" s="107" t="s">
        <v>68</v>
      </c>
      <c r="D307" s="108">
        <f>D308</f>
        <v>2080.1</v>
      </c>
      <c r="E307" s="108">
        <f>E308</f>
        <v>0</v>
      </c>
      <c r="F307" s="108">
        <f>F308</f>
        <v>0</v>
      </c>
    </row>
    <row r="308" spans="1:6" s="25" customFormat="1" ht="15" x14ac:dyDescent="0.25">
      <c r="A308" s="113" t="s">
        <v>192</v>
      </c>
      <c r="B308" s="107" t="s">
        <v>207</v>
      </c>
      <c r="C308" s="107" t="s">
        <v>193</v>
      </c>
      <c r="D308" s="108">
        <f>2180-99.9</f>
        <v>2080.1</v>
      </c>
      <c r="E308" s="108">
        <v>0</v>
      </c>
      <c r="F308" s="108">
        <v>0</v>
      </c>
    </row>
    <row r="309" spans="1:6" s="25" customFormat="1" ht="26.25" x14ac:dyDescent="0.25">
      <c r="A309" s="113" t="s">
        <v>644</v>
      </c>
      <c r="B309" s="107" t="s">
        <v>649</v>
      </c>
      <c r="C309" s="107" t="s">
        <v>58</v>
      </c>
      <c r="D309" s="108">
        <f>D310</f>
        <v>618.6</v>
      </c>
      <c r="E309" s="108">
        <f t="shared" ref="E309:F310" si="51">E310</f>
        <v>0</v>
      </c>
      <c r="F309" s="108">
        <f t="shared" si="51"/>
        <v>0</v>
      </c>
    </row>
    <row r="310" spans="1:6" s="25" customFormat="1" ht="64.5" x14ac:dyDescent="0.25">
      <c r="A310" s="113" t="s">
        <v>67</v>
      </c>
      <c r="B310" s="107" t="s">
        <v>649</v>
      </c>
      <c r="C310" s="107" t="s">
        <v>68</v>
      </c>
      <c r="D310" s="108">
        <f>D311</f>
        <v>618.6</v>
      </c>
      <c r="E310" s="108">
        <f t="shared" si="51"/>
        <v>0</v>
      </c>
      <c r="F310" s="108">
        <f t="shared" si="51"/>
        <v>0</v>
      </c>
    </row>
    <row r="311" spans="1:6" s="25" customFormat="1" ht="15" x14ac:dyDescent="0.25">
      <c r="A311" s="113" t="s">
        <v>192</v>
      </c>
      <c r="B311" s="107" t="s">
        <v>649</v>
      </c>
      <c r="C311" s="107" t="s">
        <v>193</v>
      </c>
      <c r="D311" s="108">
        <f>340.1+213.9+64.6</f>
        <v>618.6</v>
      </c>
      <c r="E311" s="108">
        <v>0</v>
      </c>
      <c r="F311" s="108">
        <v>0</v>
      </c>
    </row>
    <row r="312" spans="1:6" s="25" customFormat="1" ht="39" x14ac:dyDescent="0.25">
      <c r="A312" s="113" t="s">
        <v>647</v>
      </c>
      <c r="B312" s="107" t="s">
        <v>650</v>
      </c>
      <c r="C312" s="107" t="s">
        <v>58</v>
      </c>
      <c r="D312" s="108">
        <f>D313</f>
        <v>117.80000000000001</v>
      </c>
      <c r="E312" s="108">
        <f>E313</f>
        <v>0</v>
      </c>
      <c r="F312" s="108">
        <f>F313</f>
        <v>0</v>
      </c>
    </row>
    <row r="313" spans="1:6" s="25" customFormat="1" ht="64.5" x14ac:dyDescent="0.25">
      <c r="A313" s="113" t="s">
        <v>67</v>
      </c>
      <c r="B313" s="107" t="s">
        <v>650</v>
      </c>
      <c r="C313" s="107" t="s">
        <v>68</v>
      </c>
      <c r="D313" s="108">
        <f>D314</f>
        <v>117.80000000000001</v>
      </c>
      <c r="E313" s="108">
        <f t="shared" ref="E313:F313" si="52">E314</f>
        <v>0</v>
      </c>
      <c r="F313" s="108">
        <f t="shared" si="52"/>
        <v>0</v>
      </c>
    </row>
    <row r="314" spans="1:6" s="25" customFormat="1" ht="15" x14ac:dyDescent="0.25">
      <c r="A314" s="113" t="s">
        <v>192</v>
      </c>
      <c r="B314" s="107" t="s">
        <v>650</v>
      </c>
      <c r="C314" s="107" t="s">
        <v>193</v>
      </c>
      <c r="D314" s="108">
        <f>17.9+99.9</f>
        <v>117.80000000000001</v>
      </c>
      <c r="E314" s="108">
        <v>0</v>
      </c>
      <c r="F314" s="108">
        <v>0</v>
      </c>
    </row>
    <row r="315" spans="1:6" s="25" customFormat="1" ht="27.75" customHeight="1" x14ac:dyDescent="0.25">
      <c r="A315" s="113" t="s">
        <v>77</v>
      </c>
      <c r="B315" s="107" t="s">
        <v>207</v>
      </c>
      <c r="C315" s="107" t="s">
        <v>78</v>
      </c>
      <c r="D315" s="108">
        <f>D316</f>
        <v>194.1</v>
      </c>
      <c r="E315" s="108">
        <f>E316</f>
        <v>0</v>
      </c>
      <c r="F315" s="108">
        <f>F316</f>
        <v>0</v>
      </c>
    </row>
    <row r="316" spans="1:6" s="25" customFormat="1" ht="26.25" x14ac:dyDescent="0.25">
      <c r="A316" s="113" t="s">
        <v>208</v>
      </c>
      <c r="B316" s="107" t="s">
        <v>207</v>
      </c>
      <c r="C316" s="107" t="s">
        <v>80</v>
      </c>
      <c r="D316" s="108">
        <v>194.1</v>
      </c>
      <c r="E316" s="108">
        <v>0</v>
      </c>
      <c r="F316" s="108">
        <v>0</v>
      </c>
    </row>
    <row r="317" spans="1:6" s="25" customFormat="1" ht="16.5" hidden="1" customHeight="1" x14ac:dyDescent="0.25">
      <c r="A317" s="113" t="s">
        <v>209</v>
      </c>
      <c r="B317" s="107" t="s">
        <v>210</v>
      </c>
      <c r="C317" s="107" t="s">
        <v>58</v>
      </c>
      <c r="D317" s="108">
        <f>D318</f>
        <v>0</v>
      </c>
      <c r="E317" s="108">
        <f t="shared" ref="E317:F319" si="53">E318</f>
        <v>0</v>
      </c>
      <c r="F317" s="108">
        <f t="shared" si="53"/>
        <v>0</v>
      </c>
    </row>
    <row r="318" spans="1:6" s="25" customFormat="1" ht="15" hidden="1" x14ac:dyDescent="0.25">
      <c r="A318" s="113" t="s">
        <v>134</v>
      </c>
      <c r="B318" s="107" t="s">
        <v>211</v>
      </c>
      <c r="C318" s="107" t="s">
        <v>58</v>
      </c>
      <c r="D318" s="108">
        <f>D319</f>
        <v>0</v>
      </c>
      <c r="E318" s="108">
        <f t="shared" si="53"/>
        <v>0</v>
      </c>
      <c r="F318" s="108">
        <f t="shared" si="53"/>
        <v>0</v>
      </c>
    </row>
    <row r="319" spans="1:6" s="25" customFormat="1" ht="27.75" hidden="1" customHeight="1" x14ac:dyDescent="0.25">
      <c r="A319" s="113" t="s">
        <v>77</v>
      </c>
      <c r="B319" s="107" t="s">
        <v>211</v>
      </c>
      <c r="C319" s="107" t="s">
        <v>78</v>
      </c>
      <c r="D319" s="108">
        <f>D320</f>
        <v>0</v>
      </c>
      <c r="E319" s="108">
        <f t="shared" si="53"/>
        <v>0</v>
      </c>
      <c r="F319" s="108">
        <f t="shared" si="53"/>
        <v>0</v>
      </c>
    </row>
    <row r="320" spans="1:6" s="25" customFormat="1" ht="26.25" hidden="1" x14ac:dyDescent="0.25">
      <c r="A320" s="113" t="s">
        <v>79</v>
      </c>
      <c r="B320" s="107" t="s">
        <v>211</v>
      </c>
      <c r="C320" s="107" t="s">
        <v>80</v>
      </c>
      <c r="D320" s="108"/>
      <c r="E320" s="108"/>
      <c r="F320" s="108"/>
    </row>
    <row r="321" spans="1:6" s="25" customFormat="1" ht="26.25" x14ac:dyDescent="0.25">
      <c r="A321" s="113" t="s">
        <v>209</v>
      </c>
      <c r="B321" s="107" t="s">
        <v>210</v>
      </c>
      <c r="C321" s="107" t="s">
        <v>58</v>
      </c>
      <c r="D321" s="108">
        <f>D322</f>
        <v>99</v>
      </c>
      <c r="E321" s="108">
        <f t="shared" ref="E321:F323" si="54">E322</f>
        <v>0</v>
      </c>
      <c r="F321" s="108">
        <f t="shared" si="54"/>
        <v>0</v>
      </c>
    </row>
    <row r="322" spans="1:6" s="25" customFormat="1" ht="15" x14ac:dyDescent="0.25">
      <c r="A322" s="113" t="s">
        <v>134</v>
      </c>
      <c r="B322" s="107" t="s">
        <v>211</v>
      </c>
      <c r="C322" s="107" t="s">
        <v>58</v>
      </c>
      <c r="D322" s="108">
        <f>D323</f>
        <v>99</v>
      </c>
      <c r="E322" s="108">
        <f t="shared" si="54"/>
        <v>0</v>
      </c>
      <c r="F322" s="108">
        <f t="shared" si="54"/>
        <v>0</v>
      </c>
    </row>
    <row r="323" spans="1:6" s="25" customFormat="1" ht="26.25" x14ac:dyDescent="0.25">
      <c r="A323" s="113" t="s">
        <v>77</v>
      </c>
      <c r="B323" s="107" t="s">
        <v>211</v>
      </c>
      <c r="C323" s="107" t="s">
        <v>78</v>
      </c>
      <c r="D323" s="108">
        <f>D324</f>
        <v>99</v>
      </c>
      <c r="E323" s="108">
        <f t="shared" si="54"/>
        <v>0</v>
      </c>
      <c r="F323" s="108">
        <f t="shared" si="54"/>
        <v>0</v>
      </c>
    </row>
    <row r="324" spans="1:6" s="25" customFormat="1" ht="26.25" x14ac:dyDescent="0.25">
      <c r="A324" s="113" t="s">
        <v>208</v>
      </c>
      <c r="B324" s="107" t="s">
        <v>211</v>
      </c>
      <c r="C324" s="107" t="s">
        <v>80</v>
      </c>
      <c r="D324" s="108">
        <f>49+50</f>
        <v>99</v>
      </c>
      <c r="E324" s="108">
        <v>0</v>
      </c>
      <c r="F324" s="108">
        <v>0</v>
      </c>
    </row>
    <row r="325" spans="1:6" s="25" customFormat="1" ht="39" hidden="1" x14ac:dyDescent="0.25">
      <c r="A325" s="113" t="s">
        <v>212</v>
      </c>
      <c r="B325" s="107" t="s">
        <v>213</v>
      </c>
      <c r="C325" s="107" t="s">
        <v>58</v>
      </c>
      <c r="D325" s="108">
        <f>D326</f>
        <v>0</v>
      </c>
      <c r="E325" s="108">
        <f t="shared" ref="E325:F327" si="55">E326</f>
        <v>0</v>
      </c>
      <c r="F325" s="108">
        <f t="shared" si="55"/>
        <v>0</v>
      </c>
    </row>
    <row r="326" spans="1:6" s="25" customFormat="1" ht="15" hidden="1" x14ac:dyDescent="0.25">
      <c r="A326" s="113" t="s">
        <v>134</v>
      </c>
      <c r="B326" s="107" t="s">
        <v>214</v>
      </c>
      <c r="C326" s="107" t="s">
        <v>58</v>
      </c>
      <c r="D326" s="108">
        <f>D327</f>
        <v>0</v>
      </c>
      <c r="E326" s="108">
        <f t="shared" si="55"/>
        <v>0</v>
      </c>
      <c r="F326" s="108">
        <f t="shared" si="55"/>
        <v>0</v>
      </c>
    </row>
    <row r="327" spans="1:6" s="25" customFormat="1" ht="26.25" hidden="1" x14ac:dyDescent="0.25">
      <c r="A327" s="113" t="s">
        <v>77</v>
      </c>
      <c r="B327" s="107" t="s">
        <v>214</v>
      </c>
      <c r="C327" s="107" t="s">
        <v>78</v>
      </c>
      <c r="D327" s="108">
        <f>D328</f>
        <v>0</v>
      </c>
      <c r="E327" s="108">
        <f t="shared" si="55"/>
        <v>0</v>
      </c>
      <c r="F327" s="108">
        <f t="shared" si="55"/>
        <v>0</v>
      </c>
    </row>
    <row r="328" spans="1:6" s="25" customFormat="1" ht="26.25" hidden="1" x14ac:dyDescent="0.25">
      <c r="A328" s="113" t="s">
        <v>79</v>
      </c>
      <c r="B328" s="107" t="s">
        <v>214</v>
      </c>
      <c r="C328" s="107" t="s">
        <v>80</v>
      </c>
      <c r="D328" s="108"/>
      <c r="E328" s="108"/>
      <c r="F328" s="108"/>
    </row>
    <row r="329" spans="1:6" s="25" customFormat="1" ht="77.25" hidden="1" x14ac:dyDescent="0.25">
      <c r="A329" s="113" t="s">
        <v>215</v>
      </c>
      <c r="B329" s="107" t="s">
        <v>216</v>
      </c>
      <c r="C329" s="107" t="s">
        <v>58</v>
      </c>
      <c r="D329" s="108">
        <f>D330+D333</f>
        <v>0</v>
      </c>
      <c r="E329" s="108">
        <f>E330+E333</f>
        <v>0</v>
      </c>
      <c r="F329" s="108">
        <f>F330+F333</f>
        <v>0</v>
      </c>
    </row>
    <row r="330" spans="1:6" s="25" customFormat="1" ht="15" hidden="1" x14ac:dyDescent="0.25">
      <c r="A330" s="113" t="s">
        <v>134</v>
      </c>
      <c r="B330" s="107" t="s">
        <v>217</v>
      </c>
      <c r="C330" s="107" t="s">
        <v>58</v>
      </c>
      <c r="D330" s="108">
        <f t="shared" ref="D330:F331" si="56">D331</f>
        <v>0</v>
      </c>
      <c r="E330" s="108">
        <f t="shared" si="56"/>
        <v>0</v>
      </c>
      <c r="F330" s="108">
        <f t="shared" si="56"/>
        <v>0</v>
      </c>
    </row>
    <row r="331" spans="1:6" s="25" customFormat="1" ht="26.25" hidden="1" x14ac:dyDescent="0.25">
      <c r="A331" s="113" t="s">
        <v>77</v>
      </c>
      <c r="B331" s="107" t="s">
        <v>217</v>
      </c>
      <c r="C331" s="107" t="s">
        <v>78</v>
      </c>
      <c r="D331" s="108">
        <f t="shared" si="56"/>
        <v>0</v>
      </c>
      <c r="E331" s="108">
        <f t="shared" si="56"/>
        <v>0</v>
      </c>
      <c r="F331" s="108">
        <f t="shared" si="56"/>
        <v>0</v>
      </c>
    </row>
    <row r="332" spans="1:6" s="25" customFormat="1" ht="26.25" hidden="1" x14ac:dyDescent="0.25">
      <c r="A332" s="113" t="s">
        <v>79</v>
      </c>
      <c r="B332" s="107" t="s">
        <v>217</v>
      </c>
      <c r="C332" s="107" t="s">
        <v>80</v>
      </c>
      <c r="D332" s="108"/>
      <c r="E332" s="108"/>
      <c r="F332" s="108"/>
    </row>
    <row r="333" spans="1:6" s="25" customFormat="1" ht="26.25" hidden="1" x14ac:dyDescent="0.25">
      <c r="A333" s="113" t="s">
        <v>218</v>
      </c>
      <c r="B333" s="107" t="s">
        <v>219</v>
      </c>
      <c r="C333" s="107" t="s">
        <v>58</v>
      </c>
      <c r="D333" s="108">
        <f t="shared" ref="D333:F334" si="57">D334</f>
        <v>0</v>
      </c>
      <c r="E333" s="108">
        <f t="shared" si="57"/>
        <v>0</v>
      </c>
      <c r="F333" s="108">
        <f t="shared" si="57"/>
        <v>0</v>
      </c>
    </row>
    <row r="334" spans="1:6" s="25" customFormat="1" ht="26.25" hidden="1" x14ac:dyDescent="0.25">
      <c r="A334" s="113" t="s">
        <v>77</v>
      </c>
      <c r="B334" s="107" t="s">
        <v>219</v>
      </c>
      <c r="C334" s="107" t="s">
        <v>78</v>
      </c>
      <c r="D334" s="108">
        <f t="shared" si="57"/>
        <v>0</v>
      </c>
      <c r="E334" s="108">
        <f t="shared" si="57"/>
        <v>0</v>
      </c>
      <c r="F334" s="108">
        <f t="shared" si="57"/>
        <v>0</v>
      </c>
    </row>
    <row r="335" spans="1:6" s="25" customFormat="1" ht="26.25" hidden="1" x14ac:dyDescent="0.25">
      <c r="A335" s="113" t="s">
        <v>79</v>
      </c>
      <c r="B335" s="107" t="s">
        <v>219</v>
      </c>
      <c r="C335" s="107" t="s">
        <v>80</v>
      </c>
      <c r="D335" s="108"/>
      <c r="E335" s="108"/>
      <c r="F335" s="108"/>
    </row>
    <row r="336" spans="1:6" s="25" customFormat="1" ht="39" x14ac:dyDescent="0.25">
      <c r="A336" s="113" t="s">
        <v>159</v>
      </c>
      <c r="B336" s="107" t="s">
        <v>160</v>
      </c>
      <c r="C336" s="107" t="s">
        <v>58</v>
      </c>
      <c r="D336" s="108">
        <f>D337+D341+D344+D348+D352</f>
        <v>683.2</v>
      </c>
      <c r="E336" s="108">
        <f>E337+E341+E344</f>
        <v>0</v>
      </c>
      <c r="F336" s="108">
        <f>F337+F341+F344</f>
        <v>0</v>
      </c>
    </row>
    <row r="337" spans="1:6" s="25" customFormat="1" ht="39" x14ac:dyDescent="0.25">
      <c r="A337" s="113" t="s">
        <v>161</v>
      </c>
      <c r="B337" s="107" t="s">
        <v>162</v>
      </c>
      <c r="C337" s="107" t="s">
        <v>58</v>
      </c>
      <c r="D337" s="108">
        <f>D338</f>
        <v>171.2</v>
      </c>
      <c r="E337" s="108">
        <f t="shared" ref="E337:F339" si="58">E338</f>
        <v>0</v>
      </c>
      <c r="F337" s="108">
        <f t="shared" si="58"/>
        <v>0</v>
      </c>
    </row>
    <row r="338" spans="1:6" s="25" customFormat="1" ht="15" x14ac:dyDescent="0.25">
      <c r="A338" s="113" t="s">
        <v>134</v>
      </c>
      <c r="B338" s="107" t="s">
        <v>163</v>
      </c>
      <c r="C338" s="107" t="s">
        <v>58</v>
      </c>
      <c r="D338" s="108">
        <f>D339</f>
        <v>171.2</v>
      </c>
      <c r="E338" s="108">
        <f t="shared" si="58"/>
        <v>0</v>
      </c>
      <c r="F338" s="108">
        <f t="shared" si="58"/>
        <v>0</v>
      </c>
    </row>
    <row r="339" spans="1:6" s="25" customFormat="1" ht="26.25" x14ac:dyDescent="0.25">
      <c r="A339" s="113" t="s">
        <v>77</v>
      </c>
      <c r="B339" s="107" t="s">
        <v>163</v>
      </c>
      <c r="C339" s="107" t="s">
        <v>78</v>
      </c>
      <c r="D339" s="108">
        <f>D340</f>
        <v>171.2</v>
      </c>
      <c r="E339" s="108">
        <f t="shared" si="58"/>
        <v>0</v>
      </c>
      <c r="F339" s="108">
        <f t="shared" si="58"/>
        <v>0</v>
      </c>
    </row>
    <row r="340" spans="1:6" s="25" customFormat="1" ht="26.25" x14ac:dyDescent="0.25">
      <c r="A340" s="113" t="s">
        <v>79</v>
      </c>
      <c r="B340" s="107" t="s">
        <v>163</v>
      </c>
      <c r="C340" s="107" t="s">
        <v>80</v>
      </c>
      <c r="D340" s="108">
        <f>87.6+83.6</f>
        <v>171.2</v>
      </c>
      <c r="E340" s="108">
        <v>0</v>
      </c>
      <c r="F340" s="108">
        <v>0</v>
      </c>
    </row>
    <row r="341" spans="1:6" s="25" customFormat="1" ht="77.25" hidden="1" x14ac:dyDescent="0.25">
      <c r="A341" s="113" t="s">
        <v>220</v>
      </c>
      <c r="B341" s="107" t="s">
        <v>221</v>
      </c>
      <c r="C341" s="107" t="s">
        <v>58</v>
      </c>
      <c r="D341" s="108">
        <f t="shared" ref="D341:F342" si="59">D342</f>
        <v>0</v>
      </c>
      <c r="E341" s="108">
        <f t="shared" si="59"/>
        <v>0</v>
      </c>
      <c r="F341" s="108">
        <f t="shared" si="59"/>
        <v>0</v>
      </c>
    </row>
    <row r="342" spans="1:6" s="25" customFormat="1" ht="26.25" hidden="1" x14ac:dyDescent="0.25">
      <c r="A342" s="113" t="s">
        <v>77</v>
      </c>
      <c r="B342" s="107" t="s">
        <v>222</v>
      </c>
      <c r="C342" s="107" t="s">
        <v>78</v>
      </c>
      <c r="D342" s="108">
        <f t="shared" si="59"/>
        <v>0</v>
      </c>
      <c r="E342" s="108">
        <f t="shared" si="59"/>
        <v>0</v>
      </c>
      <c r="F342" s="108">
        <f t="shared" si="59"/>
        <v>0</v>
      </c>
    </row>
    <row r="343" spans="1:6" s="25" customFormat="1" ht="26.25" hidden="1" x14ac:dyDescent="0.25">
      <c r="A343" s="113" t="s">
        <v>79</v>
      </c>
      <c r="B343" s="107" t="s">
        <v>222</v>
      </c>
      <c r="C343" s="107" t="s">
        <v>80</v>
      </c>
      <c r="D343" s="108"/>
      <c r="E343" s="108"/>
      <c r="F343" s="108"/>
    </row>
    <row r="344" spans="1:6" s="25" customFormat="1" ht="39" hidden="1" x14ac:dyDescent="0.25">
      <c r="A344" s="113" t="s">
        <v>223</v>
      </c>
      <c r="B344" s="107" t="s">
        <v>224</v>
      </c>
      <c r="C344" s="107" t="s">
        <v>58</v>
      </c>
      <c r="D344" s="108">
        <f>D345</f>
        <v>0</v>
      </c>
      <c r="E344" s="108">
        <f t="shared" ref="E344:F346" si="60">E345</f>
        <v>0</v>
      </c>
      <c r="F344" s="108">
        <f t="shared" si="60"/>
        <v>0</v>
      </c>
    </row>
    <row r="345" spans="1:6" s="25" customFormat="1" ht="15" hidden="1" x14ac:dyDescent="0.25">
      <c r="A345" s="113" t="s">
        <v>134</v>
      </c>
      <c r="B345" s="107" t="s">
        <v>225</v>
      </c>
      <c r="C345" s="107" t="s">
        <v>58</v>
      </c>
      <c r="D345" s="108">
        <f>D346</f>
        <v>0</v>
      </c>
      <c r="E345" s="108">
        <f t="shared" si="60"/>
        <v>0</v>
      </c>
      <c r="F345" s="108">
        <f t="shared" si="60"/>
        <v>0</v>
      </c>
    </row>
    <row r="346" spans="1:6" s="25" customFormat="1" ht="26.25" hidden="1" x14ac:dyDescent="0.25">
      <c r="A346" s="113" t="s">
        <v>77</v>
      </c>
      <c r="B346" s="107" t="s">
        <v>225</v>
      </c>
      <c r="C346" s="107" t="s">
        <v>78</v>
      </c>
      <c r="D346" s="108">
        <f>D347</f>
        <v>0</v>
      </c>
      <c r="E346" s="108">
        <f t="shared" si="60"/>
        <v>0</v>
      </c>
      <c r="F346" s="108">
        <f t="shared" si="60"/>
        <v>0</v>
      </c>
    </row>
    <row r="347" spans="1:6" s="25" customFormat="1" ht="26.25" hidden="1" x14ac:dyDescent="0.25">
      <c r="A347" s="113" t="s">
        <v>79</v>
      </c>
      <c r="B347" s="107" t="s">
        <v>225</v>
      </c>
      <c r="C347" s="107" t="s">
        <v>80</v>
      </c>
      <c r="D347" s="108"/>
      <c r="E347" s="108"/>
      <c r="F347" s="108"/>
    </row>
    <row r="348" spans="1:6" s="25" customFormat="1" ht="71.25" customHeight="1" x14ac:dyDescent="0.25">
      <c r="A348" s="113" t="s">
        <v>220</v>
      </c>
      <c r="B348" s="107" t="s">
        <v>221</v>
      </c>
      <c r="C348" s="107" t="s">
        <v>58</v>
      </c>
      <c r="D348" s="108">
        <f>D349</f>
        <v>463</v>
      </c>
      <c r="E348" s="108">
        <f t="shared" ref="E348:F350" si="61">E349</f>
        <v>0</v>
      </c>
      <c r="F348" s="108">
        <f t="shared" si="61"/>
        <v>0</v>
      </c>
    </row>
    <row r="349" spans="1:6" s="25" customFormat="1" ht="15" x14ac:dyDescent="0.25">
      <c r="A349" s="113" t="s">
        <v>134</v>
      </c>
      <c r="B349" s="107" t="s">
        <v>222</v>
      </c>
      <c r="C349" s="107" t="s">
        <v>58</v>
      </c>
      <c r="D349" s="108">
        <f>D350</f>
        <v>463</v>
      </c>
      <c r="E349" s="108">
        <f t="shared" si="61"/>
        <v>0</v>
      </c>
      <c r="F349" s="108">
        <f t="shared" si="61"/>
        <v>0</v>
      </c>
    </row>
    <row r="350" spans="1:6" s="25" customFormat="1" ht="26.25" x14ac:dyDescent="0.25">
      <c r="A350" s="113" t="s">
        <v>77</v>
      </c>
      <c r="B350" s="107" t="s">
        <v>222</v>
      </c>
      <c r="C350" s="107" t="s">
        <v>78</v>
      </c>
      <c r="D350" s="108">
        <f>D351</f>
        <v>463</v>
      </c>
      <c r="E350" s="108">
        <f t="shared" si="61"/>
        <v>0</v>
      </c>
      <c r="F350" s="108">
        <f t="shared" si="61"/>
        <v>0</v>
      </c>
    </row>
    <row r="351" spans="1:6" s="25" customFormat="1" ht="26.25" x14ac:dyDescent="0.25">
      <c r="A351" s="113" t="s">
        <v>79</v>
      </c>
      <c r="B351" s="107" t="s">
        <v>222</v>
      </c>
      <c r="C351" s="107" t="s">
        <v>80</v>
      </c>
      <c r="D351" s="108">
        <v>463</v>
      </c>
      <c r="E351" s="108">
        <v>0</v>
      </c>
      <c r="F351" s="108">
        <v>0</v>
      </c>
    </row>
    <row r="352" spans="1:6" s="25" customFormat="1" ht="39" x14ac:dyDescent="0.25">
      <c r="A352" s="113" t="s">
        <v>223</v>
      </c>
      <c r="B352" s="107" t="s">
        <v>224</v>
      </c>
      <c r="C352" s="107" t="s">
        <v>58</v>
      </c>
      <c r="D352" s="108">
        <f>D353</f>
        <v>49</v>
      </c>
      <c r="E352" s="108">
        <f t="shared" ref="E352:F354" si="62">E353</f>
        <v>0</v>
      </c>
      <c r="F352" s="108">
        <f t="shared" si="62"/>
        <v>0</v>
      </c>
    </row>
    <row r="353" spans="1:6" s="25" customFormat="1" ht="15" x14ac:dyDescent="0.25">
      <c r="A353" s="113" t="s">
        <v>134</v>
      </c>
      <c r="B353" s="107" t="s">
        <v>225</v>
      </c>
      <c r="C353" s="107" t="s">
        <v>58</v>
      </c>
      <c r="D353" s="108">
        <f>D354</f>
        <v>49</v>
      </c>
      <c r="E353" s="108">
        <f t="shared" si="62"/>
        <v>0</v>
      </c>
      <c r="F353" s="108">
        <f t="shared" si="62"/>
        <v>0</v>
      </c>
    </row>
    <row r="354" spans="1:6" s="25" customFormat="1" ht="26.25" x14ac:dyDescent="0.25">
      <c r="A354" s="113" t="s">
        <v>77</v>
      </c>
      <c r="B354" s="107" t="s">
        <v>225</v>
      </c>
      <c r="C354" s="107" t="s">
        <v>78</v>
      </c>
      <c r="D354" s="108">
        <f>D355</f>
        <v>49</v>
      </c>
      <c r="E354" s="108">
        <f t="shared" si="62"/>
        <v>0</v>
      </c>
      <c r="F354" s="108">
        <f t="shared" si="62"/>
        <v>0</v>
      </c>
    </row>
    <row r="355" spans="1:6" s="25" customFormat="1" ht="26.25" x14ac:dyDescent="0.25">
      <c r="A355" s="113" t="s">
        <v>79</v>
      </c>
      <c r="B355" s="107" t="s">
        <v>225</v>
      </c>
      <c r="C355" s="107" t="s">
        <v>80</v>
      </c>
      <c r="D355" s="108">
        <v>49</v>
      </c>
      <c r="E355" s="108">
        <v>0</v>
      </c>
      <c r="F355" s="108">
        <v>0</v>
      </c>
    </row>
    <row r="356" spans="1:6" s="25" customFormat="1" ht="15" hidden="1" x14ac:dyDescent="0.25">
      <c r="A356" s="113"/>
      <c r="B356" s="107"/>
      <c r="C356" s="107"/>
      <c r="D356" s="108"/>
      <c r="E356" s="108"/>
      <c r="F356" s="108"/>
    </row>
    <row r="357" spans="1:6" s="25" customFormat="1" ht="15" hidden="1" x14ac:dyDescent="0.25">
      <c r="A357" s="113"/>
      <c r="B357" s="107"/>
      <c r="C357" s="107"/>
      <c r="D357" s="108"/>
      <c r="E357" s="108"/>
      <c r="F357" s="108"/>
    </row>
    <row r="358" spans="1:6" s="25" customFormat="1" ht="15" hidden="1" x14ac:dyDescent="0.25">
      <c r="A358" s="113"/>
      <c r="B358" s="107"/>
      <c r="C358" s="107"/>
      <c r="D358" s="108"/>
      <c r="E358" s="108"/>
      <c r="F358" s="108"/>
    </row>
    <row r="359" spans="1:6" s="25" customFormat="1" ht="15" hidden="1" x14ac:dyDescent="0.25">
      <c r="A359" s="113"/>
      <c r="B359" s="107"/>
      <c r="C359" s="107"/>
      <c r="D359" s="108"/>
      <c r="E359" s="108"/>
      <c r="F359" s="108"/>
    </row>
    <row r="360" spans="1:6" s="25" customFormat="1" ht="15" hidden="1" x14ac:dyDescent="0.25">
      <c r="A360" s="113"/>
      <c r="B360" s="107"/>
      <c r="C360" s="107"/>
      <c r="D360" s="108"/>
      <c r="E360" s="108"/>
      <c r="F360" s="108"/>
    </row>
    <row r="361" spans="1:6" s="25" customFormat="1" ht="15" hidden="1" x14ac:dyDescent="0.25">
      <c r="A361" s="113"/>
      <c r="B361" s="107"/>
      <c r="C361" s="107"/>
      <c r="D361" s="108"/>
      <c r="E361" s="108"/>
      <c r="F361" s="108"/>
    </row>
    <row r="362" spans="1:6" s="25" customFormat="1" ht="15" hidden="1" x14ac:dyDescent="0.25">
      <c r="A362" s="113"/>
      <c r="B362" s="107"/>
      <c r="C362" s="107"/>
      <c r="D362" s="108"/>
      <c r="E362" s="108"/>
      <c r="F362" s="108"/>
    </row>
    <row r="363" spans="1:6" s="25" customFormat="1" ht="15" hidden="1" x14ac:dyDescent="0.25">
      <c r="A363" s="113"/>
      <c r="B363" s="107"/>
      <c r="C363" s="107"/>
      <c r="D363" s="108"/>
      <c r="E363" s="108"/>
      <c r="F363" s="108"/>
    </row>
    <row r="364" spans="1:6" s="25" customFormat="1" ht="15" hidden="1" x14ac:dyDescent="0.25">
      <c r="A364" s="113"/>
      <c r="B364" s="107"/>
      <c r="C364" s="107"/>
      <c r="D364" s="108"/>
      <c r="E364" s="108"/>
      <c r="F364" s="108"/>
    </row>
    <row r="365" spans="1:6" s="25" customFormat="1" ht="15" hidden="1" x14ac:dyDescent="0.25">
      <c r="A365" s="113"/>
      <c r="B365" s="107"/>
      <c r="C365" s="107"/>
      <c r="D365" s="108"/>
      <c r="E365" s="108"/>
      <c r="F365" s="108"/>
    </row>
    <row r="366" spans="1:6" s="25" customFormat="1" ht="15" hidden="1" x14ac:dyDescent="0.25">
      <c r="A366" s="113"/>
      <c r="B366" s="107"/>
      <c r="C366" s="107"/>
      <c r="D366" s="108"/>
      <c r="E366" s="108"/>
      <c r="F366" s="108"/>
    </row>
    <row r="367" spans="1:6" s="25" customFormat="1" ht="15" hidden="1" x14ac:dyDescent="0.25">
      <c r="A367" s="113"/>
      <c r="B367" s="107"/>
      <c r="C367" s="107"/>
      <c r="D367" s="108"/>
      <c r="E367" s="108"/>
      <c r="F367" s="108"/>
    </row>
    <row r="368" spans="1:6" s="25" customFormat="1" ht="15" hidden="1" x14ac:dyDescent="0.25">
      <c r="A368" s="113"/>
      <c r="B368" s="107"/>
      <c r="C368" s="107"/>
      <c r="D368" s="108"/>
      <c r="E368" s="108"/>
      <c r="F368" s="108"/>
    </row>
    <row r="369" spans="1:6" s="25" customFormat="1" ht="15" hidden="1" x14ac:dyDescent="0.25">
      <c r="A369" s="113"/>
      <c r="B369" s="107"/>
      <c r="C369" s="107"/>
      <c r="D369" s="108"/>
      <c r="E369" s="108"/>
      <c r="F369" s="108"/>
    </row>
    <row r="370" spans="1:6" s="25" customFormat="1" ht="15" hidden="1" x14ac:dyDescent="0.25">
      <c r="A370" s="113"/>
      <c r="B370" s="107"/>
      <c r="C370" s="107"/>
      <c r="D370" s="108"/>
      <c r="E370" s="108"/>
      <c r="F370" s="108"/>
    </row>
    <row r="371" spans="1:6" s="25" customFormat="1" ht="42" customHeight="1" x14ac:dyDescent="0.25">
      <c r="A371" s="113" t="s">
        <v>780</v>
      </c>
      <c r="B371" s="107" t="s">
        <v>300</v>
      </c>
      <c r="C371" s="107" t="s">
        <v>58</v>
      </c>
      <c r="D371" s="108">
        <f>D376</f>
        <v>673.9</v>
      </c>
      <c r="E371" s="108">
        <f>E376</f>
        <v>490.3</v>
      </c>
      <c r="F371" s="108">
        <f>F376</f>
        <v>63.4</v>
      </c>
    </row>
    <row r="372" spans="1:6" s="25" customFormat="1" ht="39" hidden="1" x14ac:dyDescent="0.25">
      <c r="A372" s="113" t="s">
        <v>301</v>
      </c>
      <c r="B372" s="107" t="s">
        <v>302</v>
      </c>
      <c r="C372" s="107" t="s">
        <v>58</v>
      </c>
      <c r="D372" s="108">
        <f>D373</f>
        <v>0</v>
      </c>
      <c r="E372" s="108">
        <f t="shared" ref="E372:F374" si="63">E373</f>
        <v>0</v>
      </c>
      <c r="F372" s="108">
        <f t="shared" si="63"/>
        <v>0</v>
      </c>
    </row>
    <row r="373" spans="1:6" s="25" customFormat="1" ht="15" hidden="1" x14ac:dyDescent="0.25">
      <c r="A373" s="113" t="s">
        <v>134</v>
      </c>
      <c r="B373" s="107" t="s">
        <v>303</v>
      </c>
      <c r="C373" s="107" t="s">
        <v>58</v>
      </c>
      <c r="D373" s="108">
        <f>D374</f>
        <v>0</v>
      </c>
      <c r="E373" s="108">
        <f t="shared" si="63"/>
        <v>0</v>
      </c>
      <c r="F373" s="108">
        <f t="shared" si="63"/>
        <v>0</v>
      </c>
    </row>
    <row r="374" spans="1:6" s="25" customFormat="1" ht="26.25" hidden="1" x14ac:dyDescent="0.25">
      <c r="A374" s="113" t="s">
        <v>77</v>
      </c>
      <c r="B374" s="107" t="s">
        <v>303</v>
      </c>
      <c r="C374" s="107" t="s">
        <v>78</v>
      </c>
      <c r="D374" s="108">
        <f>D375</f>
        <v>0</v>
      </c>
      <c r="E374" s="108">
        <f t="shared" si="63"/>
        <v>0</v>
      </c>
      <c r="F374" s="108">
        <f t="shared" si="63"/>
        <v>0</v>
      </c>
    </row>
    <row r="375" spans="1:6" s="25" customFormat="1" ht="26.25" hidden="1" x14ac:dyDescent="0.25">
      <c r="A375" s="113" t="s">
        <v>79</v>
      </c>
      <c r="B375" s="107" t="s">
        <v>303</v>
      </c>
      <c r="C375" s="107" t="s">
        <v>80</v>
      </c>
      <c r="D375" s="108"/>
      <c r="E375" s="108"/>
      <c r="F375" s="108"/>
    </row>
    <row r="376" spans="1:6" s="25" customFormat="1" ht="27.75" customHeight="1" x14ac:dyDescent="0.25">
      <c r="A376" s="113" t="s">
        <v>304</v>
      </c>
      <c r="B376" s="107" t="s">
        <v>305</v>
      </c>
      <c r="C376" s="107" t="s">
        <v>58</v>
      </c>
      <c r="D376" s="108">
        <f>D377+D380</f>
        <v>673.9</v>
      </c>
      <c r="E376" s="108">
        <f t="shared" ref="E376:F378" si="64">E377</f>
        <v>490.3</v>
      </c>
      <c r="F376" s="108">
        <f t="shared" si="64"/>
        <v>63.4</v>
      </c>
    </row>
    <row r="377" spans="1:6" s="25" customFormat="1" ht="20.25" customHeight="1" x14ac:dyDescent="0.25">
      <c r="A377" s="113" t="s">
        <v>134</v>
      </c>
      <c r="B377" s="107" t="s">
        <v>306</v>
      </c>
      <c r="C377" s="107" t="s">
        <v>58</v>
      </c>
      <c r="D377" s="108">
        <f>D378</f>
        <v>673.9</v>
      </c>
      <c r="E377" s="108">
        <f t="shared" si="64"/>
        <v>490.3</v>
      </c>
      <c r="F377" s="108">
        <f t="shared" si="64"/>
        <v>63.4</v>
      </c>
    </row>
    <row r="378" spans="1:6" s="25" customFormat="1" ht="31.5" customHeight="1" x14ac:dyDescent="0.25">
      <c r="A378" s="113" t="s">
        <v>77</v>
      </c>
      <c r="B378" s="107" t="s">
        <v>306</v>
      </c>
      <c r="C378" s="107" t="s">
        <v>78</v>
      </c>
      <c r="D378" s="108">
        <f>D379</f>
        <v>673.9</v>
      </c>
      <c r="E378" s="108">
        <f t="shared" si="64"/>
        <v>490.3</v>
      </c>
      <c r="F378" s="108">
        <f t="shared" si="64"/>
        <v>63.4</v>
      </c>
    </row>
    <row r="379" spans="1:6" s="25" customFormat="1" ht="26.25" x14ac:dyDescent="0.25">
      <c r="A379" s="113" t="s">
        <v>79</v>
      </c>
      <c r="B379" s="107" t="s">
        <v>306</v>
      </c>
      <c r="C379" s="107" t="s">
        <v>80</v>
      </c>
      <c r="D379" s="108">
        <f>490.3+183.6</f>
        <v>673.9</v>
      </c>
      <c r="E379" s="108">
        <v>490.3</v>
      </c>
      <c r="F379" s="108">
        <v>63.4</v>
      </c>
    </row>
    <row r="380" spans="1:6" s="25" customFormat="1" ht="39" hidden="1" x14ac:dyDescent="0.25">
      <c r="A380" s="113" t="s">
        <v>642</v>
      </c>
      <c r="B380" s="107" t="s">
        <v>657</v>
      </c>
      <c r="C380" s="107" t="s">
        <v>58</v>
      </c>
      <c r="D380" s="108">
        <f>D381</f>
        <v>0</v>
      </c>
      <c r="E380" s="108">
        <v>0</v>
      </c>
      <c r="F380" s="108">
        <v>0</v>
      </c>
    </row>
    <row r="381" spans="1:6" s="25" customFormat="1" ht="26.25" hidden="1" x14ac:dyDescent="0.25">
      <c r="A381" s="113" t="s">
        <v>77</v>
      </c>
      <c r="B381" s="107" t="s">
        <v>657</v>
      </c>
      <c r="C381" s="107" t="s">
        <v>78</v>
      </c>
      <c r="D381" s="108">
        <f>D382</f>
        <v>0</v>
      </c>
      <c r="E381" s="108">
        <v>0</v>
      </c>
      <c r="F381" s="108">
        <v>0</v>
      </c>
    </row>
    <row r="382" spans="1:6" s="25" customFormat="1" ht="26.25" hidden="1" x14ac:dyDescent="0.25">
      <c r="A382" s="113" t="s">
        <v>79</v>
      </c>
      <c r="B382" s="107" t="s">
        <v>657</v>
      </c>
      <c r="C382" s="107" t="s">
        <v>80</v>
      </c>
      <c r="D382" s="108">
        <v>0</v>
      </c>
      <c r="E382" s="108">
        <v>0</v>
      </c>
      <c r="F382" s="108">
        <v>0</v>
      </c>
    </row>
    <row r="383" spans="1:6" s="25" customFormat="1" ht="42.75" customHeight="1" x14ac:dyDescent="0.25">
      <c r="A383" s="124" t="s">
        <v>784</v>
      </c>
      <c r="B383" s="125" t="s">
        <v>361</v>
      </c>
      <c r="C383" s="125" t="s">
        <v>58</v>
      </c>
      <c r="D383" s="121">
        <f>D384+D404+D408</f>
        <v>2752.6999999999994</v>
      </c>
      <c r="E383" s="121">
        <f>E384+E404+E408</f>
        <v>2701.3</v>
      </c>
      <c r="F383" s="121">
        <f>F384+F404+F408</f>
        <v>0</v>
      </c>
    </row>
    <row r="384" spans="1:6" s="25" customFormat="1" ht="53.25" customHeight="1" x14ac:dyDescent="0.25">
      <c r="A384" s="113" t="s">
        <v>362</v>
      </c>
      <c r="B384" s="107" t="s">
        <v>363</v>
      </c>
      <c r="C384" s="107" t="s">
        <v>58</v>
      </c>
      <c r="D384" s="108">
        <f>D391+D398+D401+D385+D388</f>
        <v>2268.4999999999995</v>
      </c>
      <c r="E384" s="108">
        <f t="shared" ref="E384:F384" si="65">E391+E398+E401+E385+E388</f>
        <v>2423</v>
      </c>
      <c r="F384" s="108">
        <f t="shared" si="65"/>
        <v>0</v>
      </c>
    </row>
    <row r="385" spans="1:6" s="25" customFormat="1" ht="42" customHeight="1" x14ac:dyDescent="0.25">
      <c r="A385" s="113" t="s">
        <v>726</v>
      </c>
      <c r="B385" s="107" t="s">
        <v>727</v>
      </c>
      <c r="C385" s="107" t="s">
        <v>58</v>
      </c>
      <c r="D385" s="108">
        <f>D386</f>
        <v>293</v>
      </c>
      <c r="E385" s="108">
        <f t="shared" ref="E385:F386" si="66">E386</f>
        <v>293</v>
      </c>
      <c r="F385" s="108">
        <f t="shared" si="66"/>
        <v>0</v>
      </c>
    </row>
    <row r="386" spans="1:6" s="25" customFormat="1" ht="74.25" customHeight="1" x14ac:dyDescent="0.25">
      <c r="A386" s="113" t="s">
        <v>67</v>
      </c>
      <c r="B386" s="107" t="s">
        <v>727</v>
      </c>
      <c r="C386" s="107" t="s">
        <v>68</v>
      </c>
      <c r="D386" s="108">
        <f>D387</f>
        <v>293</v>
      </c>
      <c r="E386" s="108">
        <f t="shared" si="66"/>
        <v>293</v>
      </c>
      <c r="F386" s="108">
        <f t="shared" si="66"/>
        <v>0</v>
      </c>
    </row>
    <row r="387" spans="1:6" s="25" customFormat="1" ht="26.25" customHeight="1" x14ac:dyDescent="0.25">
      <c r="A387" s="113" t="s">
        <v>192</v>
      </c>
      <c r="B387" s="107" t="s">
        <v>727</v>
      </c>
      <c r="C387" s="107" t="s">
        <v>193</v>
      </c>
      <c r="D387" s="108">
        <v>293</v>
      </c>
      <c r="E387" s="108">
        <v>293</v>
      </c>
      <c r="F387" s="108">
        <v>0</v>
      </c>
    </row>
    <row r="388" spans="1:6" s="25" customFormat="1" ht="57.75" customHeight="1" x14ac:dyDescent="0.25">
      <c r="A388" s="113" t="s">
        <v>685</v>
      </c>
      <c r="B388" s="107" t="s">
        <v>728</v>
      </c>
      <c r="C388" s="107" t="s">
        <v>58</v>
      </c>
      <c r="D388" s="108">
        <f>D389</f>
        <v>15.399999999999991</v>
      </c>
      <c r="E388" s="108">
        <f t="shared" ref="E388:F389" si="67">E389</f>
        <v>97.6</v>
      </c>
      <c r="F388" s="108">
        <f t="shared" si="67"/>
        <v>0</v>
      </c>
    </row>
    <row r="389" spans="1:6" s="25" customFormat="1" ht="69" customHeight="1" x14ac:dyDescent="0.25">
      <c r="A389" s="113" t="s">
        <v>67</v>
      </c>
      <c r="B389" s="107" t="s">
        <v>728</v>
      </c>
      <c r="C389" s="107" t="s">
        <v>68</v>
      </c>
      <c r="D389" s="108">
        <f>D390</f>
        <v>15.399999999999991</v>
      </c>
      <c r="E389" s="108">
        <f t="shared" si="67"/>
        <v>97.6</v>
      </c>
      <c r="F389" s="108">
        <f t="shared" si="67"/>
        <v>0</v>
      </c>
    </row>
    <row r="390" spans="1:6" s="25" customFormat="1" ht="23.25" customHeight="1" x14ac:dyDescent="0.25">
      <c r="A390" s="113" t="s">
        <v>192</v>
      </c>
      <c r="B390" s="107" t="s">
        <v>728</v>
      </c>
      <c r="C390" s="107" t="s">
        <v>193</v>
      </c>
      <c r="D390" s="108">
        <f>97.6-63.1-19.1</f>
        <v>15.399999999999991</v>
      </c>
      <c r="E390" s="108">
        <v>97.6</v>
      </c>
      <c r="F390" s="108">
        <v>0</v>
      </c>
    </row>
    <row r="391" spans="1:6" s="25" customFormat="1" ht="27.75" customHeight="1" x14ac:dyDescent="0.25">
      <c r="A391" s="113" t="s">
        <v>190</v>
      </c>
      <c r="B391" s="107" t="s">
        <v>364</v>
      </c>
      <c r="C391" s="107" t="s">
        <v>58</v>
      </c>
      <c r="D391" s="108">
        <f>D392+D394+D396</f>
        <v>1960.0999999999997</v>
      </c>
      <c r="E391" s="108">
        <f>E392+E394</f>
        <v>2032.4</v>
      </c>
      <c r="F391" s="108">
        <f>F392+F394</f>
        <v>0</v>
      </c>
    </row>
    <row r="392" spans="1:6" s="25" customFormat="1" ht="51" customHeight="1" x14ac:dyDescent="0.25">
      <c r="A392" s="113" t="s">
        <v>67</v>
      </c>
      <c r="B392" s="107" t="s">
        <v>364</v>
      </c>
      <c r="C392" s="107" t="s">
        <v>68</v>
      </c>
      <c r="D392" s="108">
        <f>D393</f>
        <v>1950.0999999999997</v>
      </c>
      <c r="E392" s="108">
        <f>E393</f>
        <v>2032.4</v>
      </c>
      <c r="F392" s="108">
        <f>F393</f>
        <v>0</v>
      </c>
    </row>
    <row r="393" spans="1:6" s="25" customFormat="1" ht="19.5" customHeight="1" x14ac:dyDescent="0.25">
      <c r="A393" s="113" t="s">
        <v>192</v>
      </c>
      <c r="B393" s="107" t="s">
        <v>364</v>
      </c>
      <c r="C393" s="107" t="s">
        <v>193</v>
      </c>
      <c r="D393" s="108">
        <f>1865.3+65.1+19.6+0.1</f>
        <v>1950.0999999999997</v>
      </c>
      <c r="E393" s="108">
        <v>2032.4</v>
      </c>
      <c r="F393" s="108">
        <v>0</v>
      </c>
    </row>
    <row r="394" spans="1:6" s="25" customFormat="1" ht="30" hidden="1" customHeight="1" x14ac:dyDescent="0.25">
      <c r="A394" s="113" t="s">
        <v>77</v>
      </c>
      <c r="B394" s="107" t="s">
        <v>364</v>
      </c>
      <c r="C394" s="107" t="s">
        <v>78</v>
      </c>
      <c r="D394" s="108">
        <f>D395</f>
        <v>0</v>
      </c>
      <c r="E394" s="108">
        <f>E395</f>
        <v>0</v>
      </c>
      <c r="F394" s="108">
        <f>F395</f>
        <v>0</v>
      </c>
    </row>
    <row r="395" spans="1:6" s="25" customFormat="1" ht="26.25" hidden="1" x14ac:dyDescent="0.25">
      <c r="A395" s="113" t="s">
        <v>208</v>
      </c>
      <c r="B395" s="107" t="s">
        <v>364</v>
      </c>
      <c r="C395" s="107" t="s">
        <v>80</v>
      </c>
      <c r="D395" s="108"/>
      <c r="E395" s="108"/>
      <c r="F395" s="108"/>
    </row>
    <row r="396" spans="1:6" s="25" customFormat="1" ht="26.25" x14ac:dyDescent="0.25">
      <c r="A396" s="113" t="s">
        <v>77</v>
      </c>
      <c r="B396" s="107" t="s">
        <v>364</v>
      </c>
      <c r="C396" s="107" t="s">
        <v>78</v>
      </c>
      <c r="D396" s="108">
        <f>D397</f>
        <v>10</v>
      </c>
      <c r="E396" s="108">
        <v>0</v>
      </c>
      <c r="F396" s="108">
        <v>0</v>
      </c>
    </row>
    <row r="397" spans="1:6" s="25" customFormat="1" ht="26.25" x14ac:dyDescent="0.25">
      <c r="A397" s="113" t="s">
        <v>208</v>
      </c>
      <c r="B397" s="107" t="s">
        <v>364</v>
      </c>
      <c r="C397" s="107" t="s">
        <v>80</v>
      </c>
      <c r="D397" s="108">
        <v>10</v>
      </c>
      <c r="E397" s="108">
        <v>0</v>
      </c>
      <c r="F397" s="108">
        <v>0</v>
      </c>
    </row>
    <row r="398" spans="1:6" s="25" customFormat="1" ht="39" hidden="1" x14ac:dyDescent="0.25">
      <c r="A398" s="113" t="s">
        <v>647</v>
      </c>
      <c r="B398" s="107" t="s">
        <v>681</v>
      </c>
      <c r="C398" s="107" t="s">
        <v>58</v>
      </c>
      <c r="D398" s="108">
        <f>D399</f>
        <v>0</v>
      </c>
      <c r="E398" s="108">
        <f t="shared" ref="E398:F399" si="68">E399</f>
        <v>0</v>
      </c>
      <c r="F398" s="108">
        <f t="shared" si="68"/>
        <v>0</v>
      </c>
    </row>
    <row r="399" spans="1:6" s="25" customFormat="1" ht="64.5" hidden="1" x14ac:dyDescent="0.25">
      <c r="A399" s="113" t="s">
        <v>67</v>
      </c>
      <c r="B399" s="107" t="s">
        <v>681</v>
      </c>
      <c r="C399" s="107" t="s">
        <v>68</v>
      </c>
      <c r="D399" s="108">
        <f>D400</f>
        <v>0</v>
      </c>
      <c r="E399" s="108">
        <f t="shared" si="68"/>
        <v>0</v>
      </c>
      <c r="F399" s="108">
        <f t="shared" si="68"/>
        <v>0</v>
      </c>
    </row>
    <row r="400" spans="1:6" s="25" customFormat="1" ht="15" hidden="1" x14ac:dyDescent="0.25">
      <c r="A400" s="113" t="s">
        <v>192</v>
      </c>
      <c r="B400" s="107" t="s">
        <v>681</v>
      </c>
      <c r="C400" s="107" t="s">
        <v>193</v>
      </c>
      <c r="D400" s="108">
        <f>2.6-2-0.6</f>
        <v>0</v>
      </c>
      <c r="E400" s="108">
        <v>0</v>
      </c>
      <c r="F400" s="108">
        <v>0</v>
      </c>
    </row>
    <row r="401" spans="1:6" s="25" customFormat="1" ht="26.25" hidden="1" x14ac:dyDescent="0.25">
      <c r="A401" s="113" t="s">
        <v>644</v>
      </c>
      <c r="B401" s="107" t="s">
        <v>682</v>
      </c>
      <c r="C401" s="107" t="s">
        <v>58</v>
      </c>
      <c r="D401" s="108">
        <f>D402</f>
        <v>0</v>
      </c>
      <c r="E401" s="108">
        <f t="shared" ref="E401:F402" si="69">E402</f>
        <v>0</v>
      </c>
      <c r="F401" s="108">
        <f t="shared" si="69"/>
        <v>0</v>
      </c>
    </row>
    <row r="402" spans="1:6" s="25" customFormat="1" ht="64.5" hidden="1" x14ac:dyDescent="0.25">
      <c r="A402" s="113" t="s">
        <v>67</v>
      </c>
      <c r="B402" s="107" t="s">
        <v>682</v>
      </c>
      <c r="C402" s="107" t="s">
        <v>68</v>
      </c>
      <c r="D402" s="108">
        <f>D403</f>
        <v>0</v>
      </c>
      <c r="E402" s="108">
        <f t="shared" si="69"/>
        <v>0</v>
      </c>
      <c r="F402" s="108">
        <f t="shared" si="69"/>
        <v>0</v>
      </c>
    </row>
    <row r="403" spans="1:6" s="25" customFormat="1" ht="15" hidden="1" x14ac:dyDescent="0.25">
      <c r="A403" s="113" t="s">
        <v>192</v>
      </c>
      <c r="B403" s="107" t="s">
        <v>682</v>
      </c>
      <c r="C403" s="107" t="s">
        <v>193</v>
      </c>
      <c r="D403" s="108">
        <f>50.3-38.6-11.7</f>
        <v>0</v>
      </c>
      <c r="E403" s="108">
        <v>0</v>
      </c>
      <c r="F403" s="108">
        <v>0</v>
      </c>
    </row>
    <row r="404" spans="1:6" s="25" customFormat="1" ht="37.5" customHeight="1" x14ac:dyDescent="0.25">
      <c r="A404" s="113" t="s">
        <v>365</v>
      </c>
      <c r="B404" s="107" t="s">
        <v>366</v>
      </c>
      <c r="C404" s="107" t="s">
        <v>58</v>
      </c>
      <c r="D404" s="108">
        <f>D405</f>
        <v>51.5</v>
      </c>
      <c r="E404" s="108">
        <f t="shared" ref="E404:F406" si="70">E405</f>
        <v>0</v>
      </c>
      <c r="F404" s="108">
        <f t="shared" si="70"/>
        <v>0</v>
      </c>
    </row>
    <row r="405" spans="1:6" s="25" customFormat="1" ht="25.5" customHeight="1" x14ac:dyDescent="0.25">
      <c r="A405" s="113" t="s">
        <v>190</v>
      </c>
      <c r="B405" s="107" t="s">
        <v>367</v>
      </c>
      <c r="C405" s="107" t="s">
        <v>58</v>
      </c>
      <c r="D405" s="108">
        <f>D406</f>
        <v>51.5</v>
      </c>
      <c r="E405" s="108">
        <f t="shared" si="70"/>
        <v>0</v>
      </c>
      <c r="F405" s="108">
        <f t="shared" si="70"/>
        <v>0</v>
      </c>
    </row>
    <row r="406" spans="1:6" s="25" customFormat="1" ht="26.25" customHeight="1" x14ac:dyDescent="0.25">
      <c r="A406" s="113" t="s">
        <v>77</v>
      </c>
      <c r="B406" s="107" t="s">
        <v>367</v>
      </c>
      <c r="C406" s="107" t="s">
        <v>78</v>
      </c>
      <c r="D406" s="108">
        <f>D407</f>
        <v>51.5</v>
      </c>
      <c r="E406" s="108">
        <f t="shared" si="70"/>
        <v>0</v>
      </c>
      <c r="F406" s="108">
        <f t="shared" si="70"/>
        <v>0</v>
      </c>
    </row>
    <row r="407" spans="1:6" s="25" customFormat="1" ht="26.25" x14ac:dyDescent="0.25">
      <c r="A407" s="113" t="s">
        <v>208</v>
      </c>
      <c r="B407" s="107" t="s">
        <v>367</v>
      </c>
      <c r="C407" s="107" t="s">
        <v>80</v>
      </c>
      <c r="D407" s="108">
        <v>51.5</v>
      </c>
      <c r="E407" s="108">
        <v>0</v>
      </c>
      <c r="F407" s="108">
        <v>0</v>
      </c>
    </row>
    <row r="408" spans="1:6" s="25" customFormat="1" ht="26.25" x14ac:dyDescent="0.25">
      <c r="A408" s="113" t="s">
        <v>368</v>
      </c>
      <c r="B408" s="107" t="s">
        <v>369</v>
      </c>
      <c r="C408" s="107" t="s">
        <v>58</v>
      </c>
      <c r="D408" s="108">
        <f>D409+D412</f>
        <v>432.7</v>
      </c>
      <c r="E408" s="108">
        <f>E409+E412</f>
        <v>278.3</v>
      </c>
      <c r="F408" s="108">
        <f>F409+F412</f>
        <v>0</v>
      </c>
    </row>
    <row r="409" spans="1:6" s="25" customFormat="1" ht="27.75" customHeight="1" x14ac:dyDescent="0.25">
      <c r="A409" s="113" t="s">
        <v>190</v>
      </c>
      <c r="B409" s="107" t="s">
        <v>370</v>
      </c>
      <c r="C409" s="107" t="s">
        <v>58</v>
      </c>
      <c r="D409" s="108">
        <f t="shared" ref="D409:F410" si="71">D410</f>
        <v>392.7</v>
      </c>
      <c r="E409" s="108">
        <f t="shared" si="71"/>
        <v>231.7</v>
      </c>
      <c r="F409" s="108">
        <f t="shared" si="71"/>
        <v>0</v>
      </c>
    </row>
    <row r="410" spans="1:6" s="25" customFormat="1" ht="30.75" customHeight="1" x14ac:dyDescent="0.25">
      <c r="A410" s="113" t="s">
        <v>77</v>
      </c>
      <c r="B410" s="107" t="s">
        <v>370</v>
      </c>
      <c r="C410" s="107" t="s">
        <v>78</v>
      </c>
      <c r="D410" s="108">
        <f t="shared" si="71"/>
        <v>392.7</v>
      </c>
      <c r="E410" s="108">
        <f t="shared" si="71"/>
        <v>231.7</v>
      </c>
      <c r="F410" s="108">
        <f t="shared" si="71"/>
        <v>0</v>
      </c>
    </row>
    <row r="411" spans="1:6" s="25" customFormat="1" ht="26.25" x14ac:dyDescent="0.25">
      <c r="A411" s="113" t="s">
        <v>208</v>
      </c>
      <c r="B411" s="107" t="s">
        <v>370</v>
      </c>
      <c r="C411" s="107" t="s">
        <v>80</v>
      </c>
      <c r="D411" s="108">
        <v>392.7</v>
      </c>
      <c r="E411" s="108">
        <v>231.7</v>
      </c>
      <c r="F411" s="108">
        <v>0</v>
      </c>
    </row>
    <row r="412" spans="1:6" s="25" customFormat="1" ht="51.75" x14ac:dyDescent="0.25">
      <c r="A412" s="113" t="s">
        <v>188</v>
      </c>
      <c r="B412" s="107" t="s">
        <v>371</v>
      </c>
      <c r="C412" s="107" t="s">
        <v>58</v>
      </c>
      <c r="D412" s="108">
        <f t="shared" ref="D412:F413" si="72">D413</f>
        <v>40</v>
      </c>
      <c r="E412" s="108">
        <f t="shared" si="72"/>
        <v>46.6</v>
      </c>
      <c r="F412" s="108">
        <f t="shared" si="72"/>
        <v>0</v>
      </c>
    </row>
    <row r="413" spans="1:6" s="25" customFormat="1" ht="15" x14ac:dyDescent="0.25">
      <c r="A413" s="113" t="s">
        <v>81</v>
      </c>
      <c r="B413" s="107" t="s">
        <v>371</v>
      </c>
      <c r="C413" s="107" t="s">
        <v>82</v>
      </c>
      <c r="D413" s="108">
        <f t="shared" si="72"/>
        <v>40</v>
      </c>
      <c r="E413" s="108">
        <f t="shared" si="72"/>
        <v>46.6</v>
      </c>
      <c r="F413" s="108">
        <f t="shared" si="72"/>
        <v>0</v>
      </c>
    </row>
    <row r="414" spans="1:6" s="25" customFormat="1" ht="15" x14ac:dyDescent="0.25">
      <c r="A414" s="113" t="s">
        <v>83</v>
      </c>
      <c r="B414" s="107" t="s">
        <v>371</v>
      </c>
      <c r="C414" s="107" t="s">
        <v>84</v>
      </c>
      <c r="D414" s="108">
        <v>40</v>
      </c>
      <c r="E414" s="108">
        <v>46.6</v>
      </c>
      <c r="F414" s="108">
        <v>0</v>
      </c>
    </row>
    <row r="415" spans="1:6" s="25" customFormat="1" ht="15" hidden="1" x14ac:dyDescent="0.25">
      <c r="A415" s="113"/>
      <c r="B415" s="107"/>
      <c r="C415" s="107"/>
      <c r="D415" s="108"/>
      <c r="E415" s="108"/>
      <c r="F415" s="108"/>
    </row>
    <row r="416" spans="1:6" s="25" customFormat="1" ht="15" hidden="1" x14ac:dyDescent="0.25">
      <c r="A416" s="113"/>
      <c r="B416" s="107"/>
      <c r="C416" s="107"/>
      <c r="D416" s="108"/>
      <c r="E416" s="108"/>
      <c r="F416" s="108"/>
    </row>
    <row r="417" spans="1:6" s="25" customFormat="1" ht="88.5" customHeight="1" x14ac:dyDescent="0.25">
      <c r="A417" s="113" t="s">
        <v>797</v>
      </c>
      <c r="B417" s="107" t="s">
        <v>452</v>
      </c>
      <c r="C417" s="107" t="s">
        <v>58</v>
      </c>
      <c r="D417" s="108">
        <f>D418</f>
        <v>1486.6000000000001</v>
      </c>
      <c r="E417" s="108">
        <f t="shared" ref="E417:F420" si="73">E418</f>
        <v>1380.9</v>
      </c>
      <c r="F417" s="108">
        <f t="shared" si="73"/>
        <v>0</v>
      </c>
    </row>
    <row r="418" spans="1:6" s="25" customFormat="1" ht="52.5" customHeight="1" x14ac:dyDescent="0.25">
      <c r="A418" s="113" t="s">
        <v>453</v>
      </c>
      <c r="B418" s="107" t="s">
        <v>454</v>
      </c>
      <c r="C418" s="107" t="s">
        <v>58</v>
      </c>
      <c r="D418" s="108">
        <f>D419+D422+D425+D428+D431</f>
        <v>1486.6000000000001</v>
      </c>
      <c r="E418" s="108">
        <f t="shared" ref="E418:F418" si="74">E419+E422</f>
        <v>1380.9</v>
      </c>
      <c r="F418" s="108">
        <f t="shared" si="74"/>
        <v>0</v>
      </c>
    </row>
    <row r="419" spans="1:6" s="25" customFormat="1" ht="39" x14ac:dyDescent="0.25">
      <c r="A419" s="113" t="s">
        <v>346</v>
      </c>
      <c r="B419" s="107" t="s">
        <v>455</v>
      </c>
      <c r="C419" s="107" t="s">
        <v>58</v>
      </c>
      <c r="D419" s="108">
        <f>D420</f>
        <v>1486.6000000000001</v>
      </c>
      <c r="E419" s="108">
        <f t="shared" si="73"/>
        <v>1380.9</v>
      </c>
      <c r="F419" s="108">
        <f t="shared" si="73"/>
        <v>0</v>
      </c>
    </row>
    <row r="420" spans="1:6" s="25" customFormat="1" ht="26.25" x14ac:dyDescent="0.25">
      <c r="A420" s="113" t="s">
        <v>339</v>
      </c>
      <c r="B420" s="107" t="s">
        <v>455</v>
      </c>
      <c r="C420" s="107" t="s">
        <v>340</v>
      </c>
      <c r="D420" s="108">
        <f>D421</f>
        <v>1486.6000000000001</v>
      </c>
      <c r="E420" s="108">
        <f t="shared" si="73"/>
        <v>1380.9</v>
      </c>
      <c r="F420" s="108">
        <f t="shared" si="73"/>
        <v>0</v>
      </c>
    </row>
    <row r="421" spans="1:6" s="25" customFormat="1" ht="15" x14ac:dyDescent="0.25">
      <c r="A421" s="113" t="s">
        <v>341</v>
      </c>
      <c r="B421" s="107" t="s">
        <v>455</v>
      </c>
      <c r="C421" s="107" t="s">
        <v>342</v>
      </c>
      <c r="D421" s="108">
        <f>1485.4+1.2</f>
        <v>1486.6000000000001</v>
      </c>
      <c r="E421" s="108">
        <v>1380.9</v>
      </c>
      <c r="F421" s="108">
        <v>0</v>
      </c>
    </row>
    <row r="422" spans="1:6" s="25" customFormat="1" ht="26.25" hidden="1" x14ac:dyDescent="0.25">
      <c r="A422" s="113" t="s">
        <v>644</v>
      </c>
      <c r="B422" s="107" t="s">
        <v>675</v>
      </c>
      <c r="C422" s="107" t="s">
        <v>58</v>
      </c>
      <c r="D422" s="108">
        <f>D423</f>
        <v>0</v>
      </c>
      <c r="E422" s="108">
        <f t="shared" ref="E422:F423" si="75">E423</f>
        <v>0</v>
      </c>
      <c r="F422" s="108">
        <f t="shared" si="75"/>
        <v>0</v>
      </c>
    </row>
    <row r="423" spans="1:6" s="25" customFormat="1" ht="26.25" hidden="1" x14ac:dyDescent="0.25">
      <c r="A423" s="113" t="s">
        <v>339</v>
      </c>
      <c r="B423" s="107" t="s">
        <v>675</v>
      </c>
      <c r="C423" s="107" t="s">
        <v>340</v>
      </c>
      <c r="D423" s="108">
        <f>D424</f>
        <v>0</v>
      </c>
      <c r="E423" s="108">
        <f t="shared" si="75"/>
        <v>0</v>
      </c>
      <c r="F423" s="108">
        <f t="shared" si="75"/>
        <v>0</v>
      </c>
    </row>
    <row r="424" spans="1:6" s="25" customFormat="1" ht="15" hidden="1" x14ac:dyDescent="0.25">
      <c r="A424" s="113" t="s">
        <v>341</v>
      </c>
      <c r="B424" s="107" t="s">
        <v>675</v>
      </c>
      <c r="C424" s="107" t="s">
        <v>342</v>
      </c>
      <c r="D424" s="108">
        <f>23.7-23.7</f>
        <v>0</v>
      </c>
      <c r="E424" s="108">
        <v>0</v>
      </c>
      <c r="F424" s="108">
        <v>0</v>
      </c>
    </row>
    <row r="425" spans="1:6" s="25" customFormat="1" ht="42.75" hidden="1" customHeight="1" x14ac:dyDescent="0.25">
      <c r="A425" s="113" t="s">
        <v>647</v>
      </c>
      <c r="B425" s="107" t="s">
        <v>674</v>
      </c>
      <c r="C425" s="107" t="s">
        <v>58</v>
      </c>
      <c r="D425" s="108">
        <f>D426</f>
        <v>0</v>
      </c>
      <c r="E425" s="108">
        <f t="shared" ref="E425:F426" si="76">E426</f>
        <v>0</v>
      </c>
      <c r="F425" s="108">
        <f t="shared" si="76"/>
        <v>0</v>
      </c>
    </row>
    <row r="426" spans="1:6" s="25" customFormat="1" ht="26.25" hidden="1" x14ac:dyDescent="0.25">
      <c r="A426" s="113" t="s">
        <v>339</v>
      </c>
      <c r="B426" s="107" t="s">
        <v>674</v>
      </c>
      <c r="C426" s="107" t="s">
        <v>340</v>
      </c>
      <c r="D426" s="108">
        <f>D427</f>
        <v>0</v>
      </c>
      <c r="E426" s="108">
        <f t="shared" si="76"/>
        <v>0</v>
      </c>
      <c r="F426" s="108">
        <f t="shared" si="76"/>
        <v>0</v>
      </c>
    </row>
    <row r="427" spans="1:6" s="25" customFormat="1" ht="15" hidden="1" x14ac:dyDescent="0.25">
      <c r="A427" s="113" t="s">
        <v>341</v>
      </c>
      <c r="B427" s="107" t="s">
        <v>674</v>
      </c>
      <c r="C427" s="107" t="s">
        <v>342</v>
      </c>
      <c r="D427" s="108">
        <f>1.2-1.2</f>
        <v>0</v>
      </c>
      <c r="E427" s="108">
        <v>0</v>
      </c>
      <c r="F427" s="108">
        <v>0</v>
      </c>
    </row>
    <row r="428" spans="1:6" s="25" customFormat="1" ht="26.25" hidden="1" x14ac:dyDescent="0.25">
      <c r="A428" s="113" t="s">
        <v>676</v>
      </c>
      <c r="B428" s="107" t="s">
        <v>677</v>
      </c>
      <c r="C428" s="107" t="s">
        <v>58</v>
      </c>
      <c r="D428" s="108">
        <f>D429</f>
        <v>0</v>
      </c>
      <c r="E428" s="108">
        <v>0</v>
      </c>
      <c r="F428" s="108">
        <v>0</v>
      </c>
    </row>
    <row r="429" spans="1:6" s="25" customFormat="1" ht="26.25" hidden="1" x14ac:dyDescent="0.25">
      <c r="A429" s="113" t="s">
        <v>339</v>
      </c>
      <c r="B429" s="107" t="s">
        <v>677</v>
      </c>
      <c r="C429" s="107" t="s">
        <v>340</v>
      </c>
      <c r="D429" s="108">
        <f>D430</f>
        <v>0</v>
      </c>
      <c r="E429" s="108">
        <v>0</v>
      </c>
      <c r="F429" s="108">
        <v>0</v>
      </c>
    </row>
    <row r="430" spans="1:6" s="25" customFormat="1" ht="15" hidden="1" x14ac:dyDescent="0.25">
      <c r="A430" s="113" t="s">
        <v>341</v>
      </c>
      <c r="B430" s="107" t="s">
        <v>677</v>
      </c>
      <c r="C430" s="107" t="s">
        <v>342</v>
      </c>
      <c r="D430" s="108">
        <v>0</v>
      </c>
      <c r="E430" s="108">
        <v>0</v>
      </c>
      <c r="F430" s="108">
        <v>0</v>
      </c>
    </row>
    <row r="431" spans="1:6" s="25" customFormat="1" ht="39" hidden="1" x14ac:dyDescent="0.25">
      <c r="A431" s="113" t="s">
        <v>642</v>
      </c>
      <c r="B431" s="107" t="s">
        <v>673</v>
      </c>
      <c r="C431" s="107" t="s">
        <v>58</v>
      </c>
      <c r="D431" s="108">
        <f>D432</f>
        <v>0</v>
      </c>
      <c r="E431" s="108">
        <v>0</v>
      </c>
      <c r="F431" s="108">
        <v>0</v>
      </c>
    </row>
    <row r="432" spans="1:6" s="25" customFormat="1" ht="26.25" hidden="1" x14ac:dyDescent="0.25">
      <c r="A432" s="113" t="s">
        <v>339</v>
      </c>
      <c r="B432" s="107" t="s">
        <v>673</v>
      </c>
      <c r="C432" s="107" t="s">
        <v>340</v>
      </c>
      <c r="D432" s="108">
        <f>D433</f>
        <v>0</v>
      </c>
      <c r="E432" s="108">
        <v>0</v>
      </c>
      <c r="F432" s="108">
        <v>0</v>
      </c>
    </row>
    <row r="433" spans="1:6" s="25" customFormat="1" ht="15" hidden="1" x14ac:dyDescent="0.25">
      <c r="A433" s="113" t="s">
        <v>341</v>
      </c>
      <c r="B433" s="107" t="s">
        <v>673</v>
      </c>
      <c r="C433" s="107" t="s">
        <v>342</v>
      </c>
      <c r="D433" s="108">
        <v>0</v>
      </c>
      <c r="E433" s="108">
        <v>0</v>
      </c>
      <c r="F433" s="108">
        <v>0</v>
      </c>
    </row>
    <row r="434" spans="1:6" s="25" customFormat="1" ht="15" hidden="1" x14ac:dyDescent="0.25">
      <c r="A434" s="113"/>
      <c r="B434" s="107"/>
      <c r="C434" s="107"/>
      <c r="D434" s="108"/>
      <c r="E434" s="108"/>
      <c r="F434" s="108"/>
    </row>
    <row r="435" spans="1:6" s="25" customFormat="1" ht="15" hidden="1" x14ac:dyDescent="0.25">
      <c r="A435" s="113"/>
      <c r="B435" s="107"/>
      <c r="C435" s="107"/>
      <c r="D435" s="108"/>
      <c r="E435" s="108"/>
      <c r="F435" s="108"/>
    </row>
    <row r="436" spans="1:6" s="25" customFormat="1" ht="15" hidden="1" x14ac:dyDescent="0.25">
      <c r="A436" s="113"/>
      <c r="B436" s="107"/>
      <c r="C436" s="107"/>
      <c r="D436" s="108"/>
      <c r="E436" s="108"/>
      <c r="F436" s="108"/>
    </row>
    <row r="437" spans="1:6" s="25" customFormat="1" ht="15" hidden="1" x14ac:dyDescent="0.25">
      <c r="A437" s="113"/>
      <c r="B437" s="107"/>
      <c r="C437" s="107"/>
      <c r="D437" s="108"/>
      <c r="E437" s="108"/>
      <c r="F437" s="108"/>
    </row>
    <row r="438" spans="1:6" s="25" customFormat="1" ht="15" hidden="1" x14ac:dyDescent="0.25">
      <c r="A438" s="113"/>
      <c r="B438" s="107"/>
      <c r="C438" s="107"/>
      <c r="D438" s="108"/>
      <c r="E438" s="108"/>
      <c r="F438" s="108"/>
    </row>
    <row r="439" spans="1:6" s="25" customFormat="1" ht="15" hidden="1" x14ac:dyDescent="0.25">
      <c r="A439" s="113"/>
      <c r="B439" s="107"/>
      <c r="C439" s="107"/>
      <c r="D439" s="108"/>
      <c r="E439" s="108"/>
      <c r="F439" s="108"/>
    </row>
    <row r="440" spans="1:6" s="25" customFormat="1" ht="15" hidden="1" x14ac:dyDescent="0.25">
      <c r="A440" s="113"/>
      <c r="B440" s="107"/>
      <c r="C440" s="107"/>
      <c r="D440" s="108"/>
      <c r="E440" s="108"/>
      <c r="F440" s="108"/>
    </row>
    <row r="441" spans="1:6" s="25" customFormat="1" ht="15" hidden="1" x14ac:dyDescent="0.25">
      <c r="A441" s="113"/>
      <c r="B441" s="107"/>
      <c r="C441" s="107"/>
      <c r="D441" s="108"/>
      <c r="E441" s="108"/>
      <c r="F441" s="108"/>
    </row>
    <row r="442" spans="1:6" s="25" customFormat="1" ht="15" hidden="1" x14ac:dyDescent="0.25">
      <c r="A442" s="113"/>
      <c r="B442" s="107"/>
      <c r="C442" s="107"/>
      <c r="D442" s="108"/>
      <c r="E442" s="108"/>
      <c r="F442" s="108"/>
    </row>
    <row r="443" spans="1:6" s="25" customFormat="1" ht="99" customHeight="1" x14ac:dyDescent="0.25">
      <c r="A443" s="113" t="s">
        <v>768</v>
      </c>
      <c r="B443" s="107" t="s">
        <v>372</v>
      </c>
      <c r="C443" s="107" t="s">
        <v>58</v>
      </c>
      <c r="D443" s="108">
        <f>D444</f>
        <v>24621.199999999997</v>
      </c>
      <c r="E443" s="108">
        <f>E444</f>
        <v>23000.2</v>
      </c>
      <c r="F443" s="108">
        <f>F444</f>
        <v>0</v>
      </c>
    </row>
    <row r="444" spans="1:6" s="25" customFormat="1" ht="60.75" customHeight="1" x14ac:dyDescent="0.25">
      <c r="A444" s="113" t="s">
        <v>373</v>
      </c>
      <c r="B444" s="107" t="s">
        <v>374</v>
      </c>
      <c r="C444" s="107" t="s">
        <v>58</v>
      </c>
      <c r="D444" s="108">
        <f>D454+D457+D460+D448+D451+D445</f>
        <v>24621.199999999997</v>
      </c>
      <c r="E444" s="108">
        <f>E454+E457+E460+E448</f>
        <v>23000.2</v>
      </c>
      <c r="F444" s="108">
        <f>F454+F457+F460+F448</f>
        <v>0</v>
      </c>
    </row>
    <row r="445" spans="1:6" s="25" customFormat="1" ht="47.25" hidden="1" customHeight="1" x14ac:dyDescent="0.25">
      <c r="A445" s="113" t="s">
        <v>642</v>
      </c>
      <c r="B445" s="107" t="s">
        <v>662</v>
      </c>
      <c r="C445" s="107" t="s">
        <v>58</v>
      </c>
      <c r="D445" s="108">
        <f>D446</f>
        <v>0</v>
      </c>
      <c r="E445" s="108">
        <v>0</v>
      </c>
      <c r="F445" s="108">
        <v>0</v>
      </c>
    </row>
    <row r="446" spans="1:6" s="25" customFormat="1" ht="38.25" hidden="1" customHeight="1" x14ac:dyDescent="0.25">
      <c r="A446" s="113" t="s">
        <v>339</v>
      </c>
      <c r="B446" s="107" t="s">
        <v>662</v>
      </c>
      <c r="C446" s="107" t="s">
        <v>340</v>
      </c>
      <c r="D446" s="108">
        <f>D447</f>
        <v>0</v>
      </c>
      <c r="E446" s="108">
        <v>0</v>
      </c>
      <c r="F446" s="108">
        <v>0</v>
      </c>
    </row>
    <row r="447" spans="1:6" s="25" customFormat="1" ht="23.25" hidden="1" customHeight="1" x14ac:dyDescent="0.25">
      <c r="A447" s="113" t="s">
        <v>341</v>
      </c>
      <c r="B447" s="107" t="s">
        <v>662</v>
      </c>
      <c r="C447" s="107" t="s">
        <v>342</v>
      </c>
      <c r="D447" s="108">
        <v>0</v>
      </c>
      <c r="E447" s="108">
        <v>0</v>
      </c>
      <c r="F447" s="108">
        <v>0</v>
      </c>
    </row>
    <row r="448" spans="1:6" s="25" customFormat="1" ht="32.25" customHeight="1" x14ac:dyDescent="0.25">
      <c r="A448" s="113" t="s">
        <v>644</v>
      </c>
      <c r="B448" s="107" t="s">
        <v>663</v>
      </c>
      <c r="C448" s="107" t="s">
        <v>58</v>
      </c>
      <c r="D448" s="108">
        <f>D449</f>
        <v>299.3</v>
      </c>
      <c r="E448" s="108">
        <f t="shared" ref="E448:F449" si="77">E449</f>
        <v>0</v>
      </c>
      <c r="F448" s="108">
        <f t="shared" si="77"/>
        <v>0</v>
      </c>
    </row>
    <row r="449" spans="1:6" s="25" customFormat="1" ht="33" customHeight="1" x14ac:dyDescent="0.25">
      <c r="A449" s="113" t="s">
        <v>339</v>
      </c>
      <c r="B449" s="107" t="s">
        <v>663</v>
      </c>
      <c r="C449" s="107" t="s">
        <v>340</v>
      </c>
      <c r="D449" s="108">
        <f>D450</f>
        <v>299.3</v>
      </c>
      <c r="E449" s="108">
        <f t="shared" si="77"/>
        <v>0</v>
      </c>
      <c r="F449" s="108">
        <f t="shared" si="77"/>
        <v>0</v>
      </c>
    </row>
    <row r="450" spans="1:6" s="25" customFormat="1" ht="21.75" customHeight="1" x14ac:dyDescent="0.25">
      <c r="A450" s="113" t="s">
        <v>341</v>
      </c>
      <c r="B450" s="107" t="s">
        <v>663</v>
      </c>
      <c r="C450" s="107" t="s">
        <v>342</v>
      </c>
      <c r="D450" s="108">
        <v>299.3</v>
      </c>
      <c r="E450" s="108">
        <v>0</v>
      </c>
      <c r="F450" s="108">
        <v>0</v>
      </c>
    </row>
    <row r="451" spans="1:6" s="25" customFormat="1" ht="44.25" customHeight="1" x14ac:dyDescent="0.25">
      <c r="A451" s="113" t="s">
        <v>647</v>
      </c>
      <c r="B451" s="107" t="s">
        <v>664</v>
      </c>
      <c r="C451" s="107" t="s">
        <v>58</v>
      </c>
      <c r="D451" s="108">
        <f>D452</f>
        <v>15.8</v>
      </c>
      <c r="E451" s="108">
        <f t="shared" ref="E451:F452" si="78">E452</f>
        <v>0</v>
      </c>
      <c r="F451" s="108">
        <f t="shared" si="78"/>
        <v>0</v>
      </c>
    </row>
    <row r="452" spans="1:6" s="25" customFormat="1" ht="33" customHeight="1" x14ac:dyDescent="0.25">
      <c r="A452" s="113" t="s">
        <v>339</v>
      </c>
      <c r="B452" s="107" t="s">
        <v>664</v>
      </c>
      <c r="C452" s="107" t="s">
        <v>340</v>
      </c>
      <c r="D452" s="108">
        <f>D453</f>
        <v>15.8</v>
      </c>
      <c r="E452" s="108">
        <f t="shared" si="78"/>
        <v>0</v>
      </c>
      <c r="F452" s="108">
        <f t="shared" si="78"/>
        <v>0</v>
      </c>
    </row>
    <row r="453" spans="1:6" s="25" customFormat="1" ht="21.75" customHeight="1" x14ac:dyDescent="0.25">
      <c r="A453" s="113" t="s">
        <v>341</v>
      </c>
      <c r="B453" s="107" t="s">
        <v>664</v>
      </c>
      <c r="C453" s="107" t="s">
        <v>342</v>
      </c>
      <c r="D453" s="108">
        <v>15.8</v>
      </c>
      <c r="E453" s="108">
        <v>0</v>
      </c>
      <c r="F453" s="108">
        <v>0</v>
      </c>
    </row>
    <row r="454" spans="1:6" s="25" customFormat="1" ht="71.25" customHeight="1" x14ac:dyDescent="0.25">
      <c r="A454" s="113" t="s">
        <v>375</v>
      </c>
      <c r="B454" s="107" t="s">
        <v>376</v>
      </c>
      <c r="C454" s="107" t="s">
        <v>58</v>
      </c>
      <c r="D454" s="108">
        <f t="shared" ref="D454:F455" si="79">D455</f>
        <v>285.7</v>
      </c>
      <c r="E454" s="108">
        <f t="shared" si="79"/>
        <v>285.7</v>
      </c>
      <c r="F454" s="108">
        <f t="shared" si="79"/>
        <v>0</v>
      </c>
    </row>
    <row r="455" spans="1:6" s="25" customFormat="1" ht="29.25" customHeight="1" x14ac:dyDescent="0.25">
      <c r="A455" s="113" t="s">
        <v>339</v>
      </c>
      <c r="B455" s="107" t="s">
        <v>376</v>
      </c>
      <c r="C455" s="107" t="s">
        <v>340</v>
      </c>
      <c r="D455" s="108">
        <f t="shared" si="79"/>
        <v>285.7</v>
      </c>
      <c r="E455" s="108">
        <f t="shared" si="79"/>
        <v>285.7</v>
      </c>
      <c r="F455" s="108">
        <f t="shared" si="79"/>
        <v>0</v>
      </c>
    </row>
    <row r="456" spans="1:6" s="25" customFormat="1" ht="20.25" customHeight="1" x14ac:dyDescent="0.25">
      <c r="A456" s="113" t="s">
        <v>341</v>
      </c>
      <c r="B456" s="107" t="s">
        <v>376</v>
      </c>
      <c r="C456" s="107" t="s">
        <v>342</v>
      </c>
      <c r="D456" s="108">
        <v>285.7</v>
      </c>
      <c r="E456" s="108">
        <v>285.7</v>
      </c>
      <c r="F456" s="108">
        <v>0</v>
      </c>
    </row>
    <row r="457" spans="1:6" s="25" customFormat="1" ht="41.25" customHeight="1" x14ac:dyDescent="0.25">
      <c r="A457" s="113" t="s">
        <v>346</v>
      </c>
      <c r="B457" s="107" t="s">
        <v>377</v>
      </c>
      <c r="C457" s="107" t="s">
        <v>58</v>
      </c>
      <c r="D457" s="108">
        <f t="shared" ref="D457:F458" si="80">D458</f>
        <v>9066.7999999999993</v>
      </c>
      <c r="E457" s="108">
        <f t="shared" si="80"/>
        <v>7279.6</v>
      </c>
      <c r="F457" s="108">
        <f t="shared" si="80"/>
        <v>0</v>
      </c>
    </row>
    <row r="458" spans="1:6" s="25" customFormat="1" ht="27.75" customHeight="1" x14ac:dyDescent="0.25">
      <c r="A458" s="113" t="s">
        <v>339</v>
      </c>
      <c r="B458" s="107" t="s">
        <v>377</v>
      </c>
      <c r="C458" s="107" t="s">
        <v>340</v>
      </c>
      <c r="D458" s="108">
        <f t="shared" si="80"/>
        <v>9066.7999999999993</v>
      </c>
      <c r="E458" s="108">
        <f t="shared" si="80"/>
        <v>7279.6</v>
      </c>
      <c r="F458" s="108">
        <f t="shared" si="80"/>
        <v>0</v>
      </c>
    </row>
    <row r="459" spans="1:6" s="25" customFormat="1" ht="18.75" customHeight="1" x14ac:dyDescent="0.25">
      <c r="A459" s="113" t="s">
        <v>341</v>
      </c>
      <c r="B459" s="107" t="s">
        <v>377</v>
      </c>
      <c r="C459" s="107" t="s">
        <v>342</v>
      </c>
      <c r="D459" s="108">
        <f>9066.8</f>
        <v>9066.7999999999993</v>
      </c>
      <c r="E459" s="108">
        <f>7661.6-94-288</f>
        <v>7279.6</v>
      </c>
      <c r="F459" s="108">
        <v>0</v>
      </c>
    </row>
    <row r="460" spans="1:6" s="25" customFormat="1" ht="30.75" customHeight="1" x14ac:dyDescent="0.25">
      <c r="A460" s="113" t="s">
        <v>378</v>
      </c>
      <c r="B460" s="107" t="s">
        <v>379</v>
      </c>
      <c r="C460" s="107" t="s">
        <v>58</v>
      </c>
      <c r="D460" s="108">
        <f t="shared" ref="D460:F461" si="81">D461</f>
        <v>14953.6</v>
      </c>
      <c r="E460" s="108">
        <f t="shared" si="81"/>
        <v>15434.9</v>
      </c>
      <c r="F460" s="108">
        <f t="shared" si="81"/>
        <v>0</v>
      </c>
    </row>
    <row r="461" spans="1:6" s="25" customFormat="1" ht="31.5" customHeight="1" x14ac:dyDescent="0.25">
      <c r="A461" s="113" t="s">
        <v>339</v>
      </c>
      <c r="B461" s="107" t="s">
        <v>379</v>
      </c>
      <c r="C461" s="107" t="s">
        <v>340</v>
      </c>
      <c r="D461" s="108">
        <f t="shared" si="81"/>
        <v>14953.6</v>
      </c>
      <c r="E461" s="108">
        <f t="shared" si="81"/>
        <v>15434.9</v>
      </c>
      <c r="F461" s="108">
        <f t="shared" si="81"/>
        <v>0</v>
      </c>
    </row>
    <row r="462" spans="1:6" s="25" customFormat="1" ht="15" x14ac:dyDescent="0.25">
      <c r="A462" s="113" t="s">
        <v>341</v>
      </c>
      <c r="B462" s="107" t="s">
        <v>379</v>
      </c>
      <c r="C462" s="107" t="s">
        <v>342</v>
      </c>
      <c r="D462" s="108">
        <v>14953.6</v>
      </c>
      <c r="E462" s="108">
        <v>15434.9</v>
      </c>
      <c r="F462" s="108">
        <v>0</v>
      </c>
    </row>
    <row r="463" spans="1:6" s="25" customFormat="1" ht="15" hidden="1" x14ac:dyDescent="0.25">
      <c r="A463" s="113"/>
      <c r="B463" s="107"/>
      <c r="C463" s="107"/>
      <c r="D463" s="108"/>
      <c r="E463" s="108"/>
      <c r="F463" s="108"/>
    </row>
    <row r="464" spans="1:6" s="25" customFormat="1" ht="15" hidden="1" x14ac:dyDescent="0.25">
      <c r="A464" s="113"/>
      <c r="B464" s="107"/>
      <c r="C464" s="107"/>
      <c r="D464" s="108"/>
      <c r="E464" s="108"/>
      <c r="F464" s="108"/>
    </row>
    <row r="465" spans="1:6" s="25" customFormat="1" ht="15" hidden="1" x14ac:dyDescent="0.25">
      <c r="A465" s="113"/>
      <c r="B465" s="107"/>
      <c r="C465" s="107"/>
      <c r="D465" s="108"/>
      <c r="E465" s="108"/>
      <c r="F465" s="108"/>
    </row>
    <row r="466" spans="1:6" s="25" customFormat="1" ht="15" hidden="1" x14ac:dyDescent="0.25">
      <c r="A466" s="113"/>
      <c r="B466" s="107"/>
      <c r="C466" s="107"/>
      <c r="D466" s="108"/>
      <c r="E466" s="108"/>
      <c r="F466" s="108"/>
    </row>
    <row r="467" spans="1:6" s="25" customFormat="1" ht="15" hidden="1" x14ac:dyDescent="0.25">
      <c r="A467" s="113"/>
      <c r="B467" s="107"/>
      <c r="C467" s="107"/>
      <c r="D467" s="108"/>
      <c r="E467" s="108"/>
      <c r="F467" s="108"/>
    </row>
    <row r="468" spans="1:6" s="25" customFormat="1" ht="15" hidden="1" x14ac:dyDescent="0.25">
      <c r="A468" s="113"/>
      <c r="B468" s="107"/>
      <c r="C468" s="107"/>
      <c r="D468" s="108"/>
      <c r="E468" s="108"/>
      <c r="F468" s="108"/>
    </row>
    <row r="469" spans="1:6" s="25" customFormat="1" ht="15" hidden="1" x14ac:dyDescent="0.25">
      <c r="A469" s="113"/>
      <c r="B469" s="107"/>
      <c r="C469" s="107"/>
      <c r="D469" s="108"/>
      <c r="E469" s="108"/>
      <c r="F469" s="108"/>
    </row>
    <row r="470" spans="1:6" s="25" customFormat="1" ht="15" hidden="1" x14ac:dyDescent="0.25">
      <c r="A470" s="113"/>
      <c r="B470" s="107"/>
      <c r="C470" s="107"/>
      <c r="D470" s="108"/>
      <c r="E470" s="108"/>
      <c r="F470" s="108"/>
    </row>
    <row r="471" spans="1:6" s="25" customFormat="1" ht="15" hidden="1" x14ac:dyDescent="0.25">
      <c r="A471" s="113"/>
      <c r="B471" s="107"/>
      <c r="C471" s="107"/>
      <c r="D471" s="108"/>
      <c r="E471" s="108"/>
      <c r="F471" s="108"/>
    </row>
    <row r="472" spans="1:6" s="25" customFormat="1" ht="15" hidden="1" x14ac:dyDescent="0.25">
      <c r="A472" s="113"/>
      <c r="B472" s="107"/>
      <c r="C472" s="107"/>
      <c r="D472" s="108"/>
      <c r="E472" s="108"/>
      <c r="F472" s="108"/>
    </row>
    <row r="473" spans="1:6" s="25" customFormat="1" ht="15" hidden="1" x14ac:dyDescent="0.25">
      <c r="A473" s="113"/>
      <c r="B473" s="107"/>
      <c r="C473" s="107"/>
      <c r="D473" s="108"/>
      <c r="E473" s="108"/>
      <c r="F473" s="108"/>
    </row>
    <row r="474" spans="1:6" s="25" customFormat="1" ht="15" hidden="1" x14ac:dyDescent="0.25">
      <c r="A474" s="113"/>
      <c r="B474" s="107"/>
      <c r="C474" s="107"/>
      <c r="D474" s="108"/>
      <c r="E474" s="108"/>
      <c r="F474" s="108"/>
    </row>
    <row r="475" spans="1:6" s="25" customFormat="1" ht="26.25" x14ac:dyDescent="0.25">
      <c r="A475" s="113" t="s">
        <v>750</v>
      </c>
      <c r="B475" s="107" t="s">
        <v>164</v>
      </c>
      <c r="C475" s="107" t="s">
        <v>58</v>
      </c>
      <c r="D475" s="108">
        <f>D476+D484+D480</f>
        <v>1833.1999999999998</v>
      </c>
      <c r="E475" s="108">
        <f>E476+E484+E480</f>
        <v>2000.1000000000001</v>
      </c>
      <c r="F475" s="108">
        <f>F476+F484+F480</f>
        <v>0</v>
      </c>
    </row>
    <row r="476" spans="1:6" s="25" customFormat="1" ht="39" hidden="1" x14ac:dyDescent="0.25">
      <c r="A476" s="113" t="s">
        <v>165</v>
      </c>
      <c r="B476" s="107" t="s">
        <v>166</v>
      </c>
      <c r="C476" s="107" t="s">
        <v>58</v>
      </c>
      <c r="D476" s="108">
        <f>D477</f>
        <v>0</v>
      </c>
      <c r="E476" s="108">
        <f t="shared" ref="E476:F478" si="82">E477</f>
        <v>0</v>
      </c>
      <c r="F476" s="108">
        <f t="shared" si="82"/>
        <v>0</v>
      </c>
    </row>
    <row r="477" spans="1:6" s="25" customFormat="1" ht="15" hidden="1" x14ac:dyDescent="0.25">
      <c r="A477" s="113" t="s">
        <v>134</v>
      </c>
      <c r="B477" s="107" t="s">
        <v>167</v>
      </c>
      <c r="C477" s="107" t="s">
        <v>58</v>
      </c>
      <c r="D477" s="108">
        <f>D478</f>
        <v>0</v>
      </c>
      <c r="E477" s="108">
        <f t="shared" si="82"/>
        <v>0</v>
      </c>
      <c r="F477" s="108">
        <f t="shared" si="82"/>
        <v>0</v>
      </c>
    </row>
    <row r="478" spans="1:6" s="25" customFormat="1" ht="29.25" hidden="1" customHeight="1" x14ac:dyDescent="0.25">
      <c r="A478" s="113" t="s">
        <v>77</v>
      </c>
      <c r="B478" s="107" t="s">
        <v>167</v>
      </c>
      <c r="C478" s="107" t="s">
        <v>78</v>
      </c>
      <c r="D478" s="108">
        <f>D479</f>
        <v>0</v>
      </c>
      <c r="E478" s="108">
        <f t="shared" si="82"/>
        <v>0</v>
      </c>
      <c r="F478" s="108">
        <f t="shared" si="82"/>
        <v>0</v>
      </c>
    </row>
    <row r="479" spans="1:6" s="25" customFormat="1" ht="26.25" hidden="1" x14ac:dyDescent="0.25">
      <c r="A479" s="113" t="s">
        <v>79</v>
      </c>
      <c r="B479" s="107" t="s">
        <v>167</v>
      </c>
      <c r="C479" s="107" t="s">
        <v>80</v>
      </c>
      <c r="D479" s="108"/>
      <c r="E479" s="108"/>
      <c r="F479" s="108"/>
    </row>
    <row r="480" spans="1:6" s="25" customFormat="1" ht="39" x14ac:dyDescent="0.25">
      <c r="A480" s="113" t="s">
        <v>165</v>
      </c>
      <c r="B480" s="107" t="s">
        <v>166</v>
      </c>
      <c r="C480" s="107" t="s">
        <v>58</v>
      </c>
      <c r="D480" s="108">
        <f>D481</f>
        <v>360</v>
      </c>
      <c r="E480" s="108">
        <f t="shared" ref="E480:F482" si="83">E481</f>
        <v>0</v>
      </c>
      <c r="F480" s="108">
        <f t="shared" si="83"/>
        <v>0</v>
      </c>
    </row>
    <row r="481" spans="1:6" s="25" customFormat="1" ht="15" x14ac:dyDescent="0.25">
      <c r="A481" s="113" t="s">
        <v>134</v>
      </c>
      <c r="B481" s="107" t="s">
        <v>167</v>
      </c>
      <c r="C481" s="107" t="s">
        <v>58</v>
      </c>
      <c r="D481" s="108">
        <f>D482</f>
        <v>360</v>
      </c>
      <c r="E481" s="108">
        <f t="shared" si="83"/>
        <v>0</v>
      </c>
      <c r="F481" s="108">
        <f t="shared" si="83"/>
        <v>0</v>
      </c>
    </row>
    <row r="482" spans="1:6" s="25" customFormat="1" ht="26.25" x14ac:dyDescent="0.25">
      <c r="A482" s="113" t="s">
        <v>77</v>
      </c>
      <c r="B482" s="107" t="s">
        <v>167</v>
      </c>
      <c r="C482" s="107" t="s">
        <v>78</v>
      </c>
      <c r="D482" s="108">
        <f>D483</f>
        <v>360</v>
      </c>
      <c r="E482" s="108">
        <f t="shared" si="83"/>
        <v>0</v>
      </c>
      <c r="F482" s="108">
        <f t="shared" si="83"/>
        <v>0</v>
      </c>
    </row>
    <row r="483" spans="1:6" s="25" customFormat="1" ht="26.25" x14ac:dyDescent="0.25">
      <c r="A483" s="113" t="s">
        <v>79</v>
      </c>
      <c r="B483" s="107" t="s">
        <v>167</v>
      </c>
      <c r="C483" s="107" t="s">
        <v>80</v>
      </c>
      <c r="D483" s="108">
        <v>360</v>
      </c>
      <c r="E483" s="108">
        <v>0</v>
      </c>
      <c r="F483" s="108">
        <v>0</v>
      </c>
    </row>
    <row r="484" spans="1:6" s="25" customFormat="1" ht="15" x14ac:dyDescent="0.25">
      <c r="A484" s="113" t="s">
        <v>173</v>
      </c>
      <c r="B484" s="107" t="s">
        <v>174</v>
      </c>
      <c r="C484" s="107" t="s">
        <v>58</v>
      </c>
      <c r="D484" s="108">
        <f>D485</f>
        <v>1473.1999999999998</v>
      </c>
      <c r="E484" s="108">
        <f t="shared" ref="E484:F486" si="84">E485</f>
        <v>2000.1000000000001</v>
      </c>
      <c r="F484" s="108">
        <f t="shared" si="84"/>
        <v>0</v>
      </c>
    </row>
    <row r="485" spans="1:6" s="25" customFormat="1" ht="15" x14ac:dyDescent="0.25">
      <c r="A485" s="113" t="s">
        <v>134</v>
      </c>
      <c r="B485" s="107" t="s">
        <v>175</v>
      </c>
      <c r="C485" s="107" t="s">
        <v>58</v>
      </c>
      <c r="D485" s="108">
        <f>D486+D505</f>
        <v>1473.1999999999998</v>
      </c>
      <c r="E485" s="108">
        <f>E486+E505</f>
        <v>2000.1000000000001</v>
      </c>
      <c r="F485" s="108">
        <f t="shared" si="84"/>
        <v>0</v>
      </c>
    </row>
    <row r="486" spans="1:6" s="25" customFormat="1" ht="29.25" customHeight="1" x14ac:dyDescent="0.25">
      <c r="A486" s="113" t="s">
        <v>77</v>
      </c>
      <c r="B486" s="107" t="s">
        <v>175</v>
      </c>
      <c r="C486" s="107" t="s">
        <v>78</v>
      </c>
      <c r="D486" s="108">
        <f>D487</f>
        <v>1166.8</v>
      </c>
      <c r="E486" s="108">
        <f t="shared" si="84"/>
        <v>1781.4</v>
      </c>
      <c r="F486" s="108">
        <f t="shared" si="84"/>
        <v>0</v>
      </c>
    </row>
    <row r="487" spans="1:6" s="25" customFormat="1" ht="26.25" x14ac:dyDescent="0.25">
      <c r="A487" s="113" t="s">
        <v>79</v>
      </c>
      <c r="B487" s="107" t="s">
        <v>175</v>
      </c>
      <c r="C487" s="107" t="s">
        <v>80</v>
      </c>
      <c r="D487" s="108">
        <f>1098.9+50+290.8+396-500-55.9-100-13</f>
        <v>1166.8</v>
      </c>
      <c r="E487" s="108">
        <f>1098.9+119.9+166.6+396</f>
        <v>1781.4</v>
      </c>
      <c r="F487" s="108">
        <v>0</v>
      </c>
    </row>
    <row r="488" spans="1:6" s="25" customFormat="1" ht="39" hidden="1" x14ac:dyDescent="0.25">
      <c r="A488" s="113" t="s">
        <v>327</v>
      </c>
      <c r="B488" s="107" t="s">
        <v>328</v>
      </c>
      <c r="C488" s="107" t="s">
        <v>58</v>
      </c>
      <c r="D488" s="108">
        <f>D489</f>
        <v>0</v>
      </c>
      <c r="E488" s="108">
        <f t="shared" ref="E488:F490" si="85">E489</f>
        <v>0</v>
      </c>
      <c r="F488" s="108">
        <f t="shared" si="85"/>
        <v>0</v>
      </c>
    </row>
    <row r="489" spans="1:6" s="25" customFormat="1" ht="15" hidden="1" x14ac:dyDescent="0.25">
      <c r="A489" s="113" t="s">
        <v>134</v>
      </c>
      <c r="B489" s="107" t="s">
        <v>329</v>
      </c>
      <c r="C489" s="107" t="s">
        <v>58</v>
      </c>
      <c r="D489" s="108">
        <f>D490</f>
        <v>0</v>
      </c>
      <c r="E489" s="108">
        <f t="shared" si="85"/>
        <v>0</v>
      </c>
      <c r="F489" s="108">
        <f t="shared" si="85"/>
        <v>0</v>
      </c>
    </row>
    <row r="490" spans="1:6" s="25" customFormat="1" ht="39" hidden="1" x14ac:dyDescent="0.25">
      <c r="A490" s="113" t="s">
        <v>179</v>
      </c>
      <c r="B490" s="107" t="s">
        <v>329</v>
      </c>
      <c r="C490" s="107" t="s">
        <v>180</v>
      </c>
      <c r="D490" s="108">
        <f>D491</f>
        <v>0</v>
      </c>
      <c r="E490" s="108">
        <f t="shared" si="85"/>
        <v>0</v>
      </c>
      <c r="F490" s="108">
        <f t="shared" si="85"/>
        <v>0</v>
      </c>
    </row>
    <row r="491" spans="1:6" s="25" customFormat="1" ht="15" hidden="1" x14ac:dyDescent="0.25">
      <c r="A491" s="113" t="s">
        <v>181</v>
      </c>
      <c r="B491" s="107" t="s">
        <v>329</v>
      </c>
      <c r="C491" s="107" t="s">
        <v>182</v>
      </c>
      <c r="D491" s="108"/>
      <c r="E491" s="108"/>
      <c r="F491" s="108"/>
    </row>
    <row r="492" spans="1:6" s="25" customFormat="1" ht="26.25" hidden="1" x14ac:dyDescent="0.25">
      <c r="A492" s="113" t="s">
        <v>183</v>
      </c>
      <c r="B492" s="107" t="s">
        <v>184</v>
      </c>
      <c r="C492" s="107" t="s">
        <v>58</v>
      </c>
      <c r="D492" s="108">
        <f>D493</f>
        <v>0</v>
      </c>
      <c r="E492" s="108">
        <f t="shared" ref="E492:F494" si="86">E493</f>
        <v>0</v>
      </c>
      <c r="F492" s="108">
        <f t="shared" si="86"/>
        <v>0</v>
      </c>
    </row>
    <row r="493" spans="1:6" s="25" customFormat="1" ht="15" hidden="1" x14ac:dyDescent="0.25">
      <c r="A493" s="113" t="s">
        <v>134</v>
      </c>
      <c r="B493" s="107" t="s">
        <v>185</v>
      </c>
      <c r="C493" s="107" t="s">
        <v>58</v>
      </c>
      <c r="D493" s="108">
        <f>D494</f>
        <v>0</v>
      </c>
      <c r="E493" s="108">
        <f t="shared" si="86"/>
        <v>0</v>
      </c>
      <c r="F493" s="108">
        <f t="shared" si="86"/>
        <v>0</v>
      </c>
    </row>
    <row r="494" spans="1:6" s="25" customFormat="1" ht="26.25" hidden="1" x14ac:dyDescent="0.25">
      <c r="A494" s="113" t="s">
        <v>77</v>
      </c>
      <c r="B494" s="107" t="s">
        <v>185</v>
      </c>
      <c r="C494" s="107" t="s">
        <v>78</v>
      </c>
      <c r="D494" s="108">
        <f>D495</f>
        <v>0</v>
      </c>
      <c r="E494" s="108">
        <f t="shared" si="86"/>
        <v>0</v>
      </c>
      <c r="F494" s="108">
        <f t="shared" si="86"/>
        <v>0</v>
      </c>
    </row>
    <row r="495" spans="1:6" s="25" customFormat="1" ht="26.25" hidden="1" x14ac:dyDescent="0.25">
      <c r="A495" s="113" t="s">
        <v>79</v>
      </c>
      <c r="B495" s="107" t="s">
        <v>185</v>
      </c>
      <c r="C495" s="107" t="s">
        <v>80</v>
      </c>
      <c r="D495" s="108"/>
      <c r="E495" s="108"/>
      <c r="F495" s="108"/>
    </row>
    <row r="496" spans="1:6" s="25" customFormat="1" ht="39" hidden="1" x14ac:dyDescent="0.25">
      <c r="A496" s="113" t="s">
        <v>262</v>
      </c>
      <c r="B496" s="107" t="s">
        <v>263</v>
      </c>
      <c r="C496" s="107" t="s">
        <v>58</v>
      </c>
      <c r="D496" s="108">
        <f>D497</f>
        <v>0</v>
      </c>
      <c r="E496" s="108">
        <f t="shared" ref="E496:F499" si="87">E497</f>
        <v>0</v>
      </c>
      <c r="F496" s="108">
        <f t="shared" si="87"/>
        <v>0</v>
      </c>
    </row>
    <row r="497" spans="1:6" s="25" customFormat="1" ht="51.75" hidden="1" x14ac:dyDescent="0.25">
      <c r="A497" s="113" t="s">
        <v>264</v>
      </c>
      <c r="B497" s="107" t="s">
        <v>265</v>
      </c>
      <c r="C497" s="107" t="s">
        <v>58</v>
      </c>
      <c r="D497" s="108">
        <f>D498</f>
        <v>0</v>
      </c>
      <c r="E497" s="108">
        <f t="shared" si="87"/>
        <v>0</v>
      </c>
      <c r="F497" s="108">
        <f t="shared" si="87"/>
        <v>0</v>
      </c>
    </row>
    <row r="498" spans="1:6" s="25" customFormat="1" ht="39" hidden="1" x14ac:dyDescent="0.25">
      <c r="A498" s="113" t="s">
        <v>266</v>
      </c>
      <c r="B498" s="107" t="s">
        <v>267</v>
      </c>
      <c r="C498" s="107" t="s">
        <v>58</v>
      </c>
      <c r="D498" s="108">
        <f>D499</f>
        <v>0</v>
      </c>
      <c r="E498" s="108">
        <f t="shared" si="87"/>
        <v>0</v>
      </c>
      <c r="F498" s="108">
        <f t="shared" si="87"/>
        <v>0</v>
      </c>
    </row>
    <row r="499" spans="1:6" s="25" customFormat="1" ht="39" hidden="1" x14ac:dyDescent="0.25">
      <c r="A499" s="113" t="s">
        <v>268</v>
      </c>
      <c r="B499" s="107" t="s">
        <v>267</v>
      </c>
      <c r="C499" s="107" t="s">
        <v>82</v>
      </c>
      <c r="D499" s="108">
        <f>D500</f>
        <v>0</v>
      </c>
      <c r="E499" s="108">
        <f t="shared" si="87"/>
        <v>0</v>
      </c>
      <c r="F499" s="108">
        <f t="shared" si="87"/>
        <v>0</v>
      </c>
    </row>
    <row r="500" spans="1:6" s="25" customFormat="1" ht="15" hidden="1" x14ac:dyDescent="0.25">
      <c r="A500" s="113" t="s">
        <v>81</v>
      </c>
      <c r="B500" s="107" t="s">
        <v>267</v>
      </c>
      <c r="C500" s="107" t="s">
        <v>269</v>
      </c>
      <c r="D500" s="108"/>
      <c r="E500" s="108"/>
      <c r="F500" s="108"/>
    </row>
    <row r="501" spans="1:6" s="25" customFormat="1" ht="39" hidden="1" x14ac:dyDescent="0.25">
      <c r="A501" s="113" t="s">
        <v>270</v>
      </c>
      <c r="B501" s="107" t="s">
        <v>271</v>
      </c>
      <c r="C501" s="107" t="s">
        <v>58</v>
      </c>
      <c r="D501" s="108">
        <f>D502</f>
        <v>0</v>
      </c>
      <c r="E501" s="108">
        <f>E502</f>
        <v>0</v>
      </c>
      <c r="F501" s="108">
        <f>F502</f>
        <v>0</v>
      </c>
    </row>
    <row r="502" spans="1:6" s="25" customFormat="1" ht="39" hidden="1" x14ac:dyDescent="0.25">
      <c r="A502" s="113" t="s">
        <v>268</v>
      </c>
      <c r="B502" s="107" t="s">
        <v>271</v>
      </c>
      <c r="C502" s="107" t="s">
        <v>269</v>
      </c>
      <c r="D502" s="108"/>
      <c r="E502" s="108"/>
      <c r="F502" s="108"/>
    </row>
    <row r="503" spans="1:6" s="25" customFormat="1" ht="39" hidden="1" x14ac:dyDescent="0.25">
      <c r="A503" s="113" t="s">
        <v>272</v>
      </c>
      <c r="B503" s="107" t="s">
        <v>273</v>
      </c>
      <c r="C503" s="107" t="s">
        <v>58</v>
      </c>
      <c r="D503" s="108">
        <f>D504</f>
        <v>0</v>
      </c>
      <c r="E503" s="108">
        <f>E504</f>
        <v>0</v>
      </c>
      <c r="F503" s="108">
        <f>F504</f>
        <v>0</v>
      </c>
    </row>
    <row r="504" spans="1:6" s="25" customFormat="1" ht="39" hidden="1" x14ac:dyDescent="0.25">
      <c r="A504" s="113" t="s">
        <v>268</v>
      </c>
      <c r="B504" s="107" t="s">
        <v>273</v>
      </c>
      <c r="C504" s="107" t="s">
        <v>269</v>
      </c>
      <c r="D504" s="108"/>
      <c r="E504" s="108"/>
      <c r="F504" s="108"/>
    </row>
    <row r="505" spans="1:6" s="25" customFormat="1" ht="15" x14ac:dyDescent="0.25">
      <c r="A505" s="113" t="s">
        <v>81</v>
      </c>
      <c r="B505" s="107" t="s">
        <v>175</v>
      </c>
      <c r="C505" s="107" t="s">
        <v>82</v>
      </c>
      <c r="D505" s="108">
        <f>D506+D515</f>
        <v>306.39999999999998</v>
      </c>
      <c r="E505" s="108">
        <f>E506</f>
        <v>218.7</v>
      </c>
      <c r="F505" s="108">
        <f t="shared" ref="F505" si="88">F506</f>
        <v>0</v>
      </c>
    </row>
    <row r="506" spans="1:6" s="25" customFormat="1" ht="42.75" customHeight="1" x14ac:dyDescent="0.25">
      <c r="A506" s="123" t="s">
        <v>658</v>
      </c>
      <c r="B506" s="107" t="s">
        <v>175</v>
      </c>
      <c r="C506" s="107" t="s">
        <v>269</v>
      </c>
      <c r="D506" s="108">
        <v>218.7</v>
      </c>
      <c r="E506" s="108">
        <v>218.7</v>
      </c>
      <c r="F506" s="108">
        <v>0</v>
      </c>
    </row>
    <row r="507" spans="1:6" s="25" customFormat="1" ht="33.75" hidden="1" customHeight="1" x14ac:dyDescent="0.25">
      <c r="A507" s="113"/>
      <c r="B507" s="107"/>
      <c r="C507" s="107"/>
      <c r="D507" s="108"/>
      <c r="E507" s="108"/>
      <c r="F507" s="108"/>
    </row>
    <row r="508" spans="1:6" s="25" customFormat="1" ht="27" hidden="1" customHeight="1" x14ac:dyDescent="0.25">
      <c r="A508" s="113"/>
      <c r="B508" s="107"/>
      <c r="C508" s="107"/>
      <c r="D508" s="108"/>
      <c r="E508" s="108"/>
      <c r="F508" s="108"/>
    </row>
    <row r="509" spans="1:6" s="25" customFormat="1" ht="27.75" hidden="1" customHeight="1" x14ac:dyDescent="0.25">
      <c r="A509" s="113"/>
      <c r="B509" s="107"/>
      <c r="C509" s="107"/>
      <c r="D509" s="108"/>
      <c r="E509" s="108"/>
      <c r="F509" s="108"/>
    </row>
    <row r="510" spans="1:6" s="25" customFormat="1" ht="27.75" hidden="1" customHeight="1" x14ac:dyDescent="0.25">
      <c r="A510" s="113"/>
      <c r="B510" s="107"/>
      <c r="C510" s="107"/>
      <c r="D510" s="108"/>
      <c r="E510" s="108"/>
      <c r="F510" s="108"/>
    </row>
    <row r="511" spans="1:6" s="25" customFormat="1" ht="29.25" hidden="1" customHeight="1" x14ac:dyDescent="0.25">
      <c r="A511" s="123"/>
      <c r="B511" s="107"/>
      <c r="C511" s="107"/>
      <c r="D511" s="108"/>
      <c r="E511" s="108"/>
      <c r="F511" s="108"/>
    </row>
    <row r="512" spans="1:6" s="25" customFormat="1" ht="27" hidden="1" customHeight="1" x14ac:dyDescent="0.25">
      <c r="A512" s="123"/>
      <c r="B512" s="107"/>
      <c r="C512" s="107"/>
      <c r="D512" s="108"/>
      <c r="E512" s="108"/>
      <c r="F512" s="108"/>
    </row>
    <row r="513" spans="1:6" s="25" customFormat="1" ht="27" hidden="1" customHeight="1" x14ac:dyDescent="0.25">
      <c r="A513" s="113"/>
      <c r="B513" s="107"/>
      <c r="C513" s="107"/>
      <c r="D513" s="108"/>
      <c r="E513" s="108"/>
      <c r="F513" s="108"/>
    </row>
    <row r="514" spans="1:6" s="25" customFormat="1" ht="44.25" hidden="1" customHeight="1" x14ac:dyDescent="0.25">
      <c r="A514" s="123"/>
      <c r="B514" s="107"/>
      <c r="C514" s="107"/>
      <c r="D514" s="108"/>
      <c r="E514" s="108"/>
      <c r="F514" s="108"/>
    </row>
    <row r="515" spans="1:6" s="25" customFormat="1" ht="19.5" customHeight="1" x14ac:dyDescent="0.25">
      <c r="A515" s="113" t="s">
        <v>83</v>
      </c>
      <c r="B515" s="107" t="s">
        <v>175</v>
      </c>
      <c r="C515" s="107" t="s">
        <v>84</v>
      </c>
      <c r="D515" s="108">
        <f>83.5+4.2</f>
        <v>87.7</v>
      </c>
      <c r="E515" s="108">
        <v>0</v>
      </c>
      <c r="F515" s="108">
        <v>0</v>
      </c>
    </row>
    <row r="516" spans="1:6" s="25" customFormat="1" ht="44.25" hidden="1" customHeight="1" x14ac:dyDescent="0.25">
      <c r="A516" s="123"/>
      <c r="B516" s="107"/>
      <c r="C516" s="107"/>
      <c r="D516" s="108"/>
      <c r="E516" s="108"/>
      <c r="F516" s="108"/>
    </row>
    <row r="517" spans="1:6" s="25" customFormat="1" ht="52.5" customHeight="1" x14ac:dyDescent="0.25">
      <c r="A517" s="113" t="s">
        <v>697</v>
      </c>
      <c r="B517" s="107" t="s">
        <v>177</v>
      </c>
      <c r="C517" s="107" t="s">
        <v>58</v>
      </c>
      <c r="D517" s="108">
        <f>D518+D523</f>
        <v>3156.1</v>
      </c>
      <c r="E517" s="108">
        <f>E518</f>
        <v>116.1</v>
      </c>
      <c r="F517" s="108">
        <f>F518</f>
        <v>0</v>
      </c>
    </row>
    <row r="518" spans="1:6" s="25" customFormat="1" ht="15" x14ac:dyDescent="0.25">
      <c r="A518" s="113" t="s">
        <v>134</v>
      </c>
      <c r="B518" s="107" t="s">
        <v>308</v>
      </c>
      <c r="C518" s="107" t="s">
        <v>58</v>
      </c>
      <c r="D518" s="108">
        <f>D519+D521</f>
        <v>116.1</v>
      </c>
      <c r="E518" s="108">
        <f>E519+E521</f>
        <v>116.1</v>
      </c>
      <c r="F518" s="108">
        <f>F519+F521</f>
        <v>0</v>
      </c>
    </row>
    <row r="519" spans="1:6" s="25" customFormat="1" ht="26.25" x14ac:dyDescent="0.25">
      <c r="A519" s="113" t="s">
        <v>77</v>
      </c>
      <c r="B519" s="107" t="s">
        <v>308</v>
      </c>
      <c r="C519" s="107" t="s">
        <v>78</v>
      </c>
      <c r="D519" s="108">
        <f>D520</f>
        <v>116.1</v>
      </c>
      <c r="E519" s="108">
        <f>E520</f>
        <v>116.1</v>
      </c>
      <c r="F519" s="108">
        <f>F520</f>
        <v>0</v>
      </c>
    </row>
    <row r="520" spans="1:6" s="25" customFormat="1" ht="26.25" x14ac:dyDescent="0.25">
      <c r="A520" s="113" t="s">
        <v>79</v>
      </c>
      <c r="B520" s="107" t="s">
        <v>308</v>
      </c>
      <c r="C520" s="107" t="s">
        <v>80</v>
      </c>
      <c r="D520" s="108">
        <v>116.1</v>
      </c>
      <c r="E520" s="108">
        <v>116.1</v>
      </c>
      <c r="F520" s="108">
        <v>0</v>
      </c>
    </row>
    <row r="521" spans="1:6" s="25" customFormat="1" ht="27.75" hidden="1" customHeight="1" x14ac:dyDescent="0.25">
      <c r="A521" s="113" t="s">
        <v>179</v>
      </c>
      <c r="B521" s="107" t="s">
        <v>308</v>
      </c>
      <c r="C521" s="107" t="s">
        <v>180</v>
      </c>
      <c r="D521" s="108">
        <f>D522</f>
        <v>0</v>
      </c>
      <c r="E521" s="108">
        <f>E522</f>
        <v>0</v>
      </c>
      <c r="F521" s="108">
        <f>F522</f>
        <v>0</v>
      </c>
    </row>
    <row r="522" spans="1:6" s="25" customFormat="1" ht="19.5" hidden="1" customHeight="1" x14ac:dyDescent="0.25">
      <c r="A522" s="113" t="s">
        <v>181</v>
      </c>
      <c r="B522" s="107" t="s">
        <v>308</v>
      </c>
      <c r="C522" s="107" t="s">
        <v>182</v>
      </c>
      <c r="D522" s="108">
        <v>0</v>
      </c>
      <c r="E522" s="108">
        <v>0</v>
      </c>
      <c r="F522" s="108">
        <v>0</v>
      </c>
    </row>
    <row r="523" spans="1:6" s="25" customFormat="1" ht="44.25" customHeight="1" x14ac:dyDescent="0.25">
      <c r="A523" s="113" t="s">
        <v>810</v>
      </c>
      <c r="B523" s="107" t="s">
        <v>809</v>
      </c>
      <c r="C523" s="107" t="s">
        <v>58</v>
      </c>
      <c r="D523" s="108">
        <f>D524</f>
        <v>3040</v>
      </c>
      <c r="E523" s="108">
        <v>0</v>
      </c>
      <c r="F523" s="108">
        <v>0</v>
      </c>
    </row>
    <row r="524" spans="1:6" s="25" customFormat="1" ht="30" customHeight="1" x14ac:dyDescent="0.25">
      <c r="A524" s="113" t="s">
        <v>77</v>
      </c>
      <c r="B524" s="107" t="s">
        <v>809</v>
      </c>
      <c r="C524" s="107" t="s">
        <v>78</v>
      </c>
      <c r="D524" s="108">
        <f>D525</f>
        <v>3040</v>
      </c>
      <c r="E524" s="108">
        <v>0</v>
      </c>
      <c r="F524" s="108">
        <v>0</v>
      </c>
    </row>
    <row r="525" spans="1:6" s="25" customFormat="1" ht="31.5" customHeight="1" x14ac:dyDescent="0.25">
      <c r="A525" s="113" t="s">
        <v>79</v>
      </c>
      <c r="B525" s="107" t="s">
        <v>809</v>
      </c>
      <c r="C525" s="107" t="s">
        <v>80</v>
      </c>
      <c r="D525" s="108">
        <v>3040</v>
      </c>
      <c r="E525" s="108">
        <v>0</v>
      </c>
      <c r="F525" s="108">
        <v>0</v>
      </c>
    </row>
    <row r="526" spans="1:6" s="25" customFormat="1" ht="45" customHeight="1" x14ac:dyDescent="0.25">
      <c r="A526" s="113" t="s">
        <v>744</v>
      </c>
      <c r="B526" s="107" t="s">
        <v>742</v>
      </c>
      <c r="C526" s="107" t="s">
        <v>58</v>
      </c>
      <c r="D526" s="108">
        <f t="shared" ref="D526:F528" si="89">D527</f>
        <v>0</v>
      </c>
      <c r="E526" s="108">
        <f t="shared" si="89"/>
        <v>0</v>
      </c>
      <c r="F526" s="108">
        <f>F529+F531</f>
        <v>80</v>
      </c>
    </row>
    <row r="527" spans="1:6" s="25" customFormat="1" ht="16.5" customHeight="1" x14ac:dyDescent="0.25">
      <c r="A527" s="113" t="s">
        <v>134</v>
      </c>
      <c r="B527" s="107" t="s">
        <v>743</v>
      </c>
      <c r="C527" s="107" t="s">
        <v>58</v>
      </c>
      <c r="D527" s="108">
        <f t="shared" si="89"/>
        <v>0</v>
      </c>
      <c r="E527" s="108">
        <f t="shared" si="89"/>
        <v>0</v>
      </c>
      <c r="F527" s="108">
        <f t="shared" si="89"/>
        <v>50</v>
      </c>
    </row>
    <row r="528" spans="1:6" s="25" customFormat="1" ht="28.5" customHeight="1" x14ac:dyDescent="0.25">
      <c r="A528" s="113" t="s">
        <v>77</v>
      </c>
      <c r="B528" s="107" t="s">
        <v>743</v>
      </c>
      <c r="C528" s="107" t="s">
        <v>78</v>
      </c>
      <c r="D528" s="108">
        <f t="shared" si="89"/>
        <v>0</v>
      </c>
      <c r="E528" s="108">
        <f t="shared" si="89"/>
        <v>0</v>
      </c>
      <c r="F528" s="108">
        <f t="shared" si="89"/>
        <v>50</v>
      </c>
    </row>
    <row r="529" spans="1:6" s="25" customFormat="1" ht="25.5" customHeight="1" x14ac:dyDescent="0.25">
      <c r="A529" s="113" t="s">
        <v>208</v>
      </c>
      <c r="B529" s="107" t="s">
        <v>743</v>
      </c>
      <c r="C529" s="107" t="s">
        <v>80</v>
      </c>
      <c r="D529" s="108">
        <v>0</v>
      </c>
      <c r="E529" s="108">
        <v>0</v>
      </c>
      <c r="F529" s="108">
        <v>50</v>
      </c>
    </row>
    <row r="530" spans="1:6" s="25" customFormat="1" ht="22.5" customHeight="1" x14ac:dyDescent="0.25">
      <c r="A530" s="113" t="s">
        <v>81</v>
      </c>
      <c r="B530" s="107" t="s">
        <v>743</v>
      </c>
      <c r="C530" s="107" t="s">
        <v>82</v>
      </c>
      <c r="D530" s="108">
        <f>D531</f>
        <v>0</v>
      </c>
      <c r="E530" s="108">
        <f>E531</f>
        <v>0</v>
      </c>
      <c r="F530" s="108">
        <f>F531</f>
        <v>30</v>
      </c>
    </row>
    <row r="531" spans="1:6" s="25" customFormat="1" ht="22.5" customHeight="1" x14ac:dyDescent="0.25">
      <c r="A531" s="113" t="s">
        <v>83</v>
      </c>
      <c r="B531" s="107" t="s">
        <v>743</v>
      </c>
      <c r="C531" s="107" t="s">
        <v>84</v>
      </c>
      <c r="D531" s="108">
        <v>0</v>
      </c>
      <c r="E531" s="108">
        <v>0</v>
      </c>
      <c r="F531" s="108">
        <v>30</v>
      </c>
    </row>
    <row r="532" spans="1:6" s="25" customFormat="1" ht="54.75" customHeight="1" x14ac:dyDescent="0.25">
      <c r="A532" s="113" t="s">
        <v>749</v>
      </c>
      <c r="B532" s="107" t="s">
        <v>746</v>
      </c>
      <c r="C532" s="107" t="s">
        <v>58</v>
      </c>
      <c r="D532" s="108">
        <f>D533</f>
        <v>0</v>
      </c>
      <c r="E532" s="108">
        <f>E533+E538+E541</f>
        <v>2427.3000000000002</v>
      </c>
      <c r="F532" s="108">
        <f>F533+F538+F541</f>
        <v>2339.1</v>
      </c>
    </row>
    <row r="533" spans="1:6" s="25" customFormat="1" ht="29.25" customHeight="1" x14ac:dyDescent="0.25">
      <c r="A533" s="113" t="s">
        <v>190</v>
      </c>
      <c r="B533" s="107" t="s">
        <v>801</v>
      </c>
      <c r="C533" s="107" t="s">
        <v>58</v>
      </c>
      <c r="D533" s="108">
        <f>D534+D536+D539</f>
        <v>0</v>
      </c>
      <c r="E533" s="108">
        <f>E534+E536</f>
        <v>2209.5</v>
      </c>
      <c r="F533" s="108">
        <f>F534+F536</f>
        <v>2198.5</v>
      </c>
    </row>
    <row r="534" spans="1:6" s="25" customFormat="1" ht="68.25" customHeight="1" x14ac:dyDescent="0.25">
      <c r="A534" s="113" t="s">
        <v>67</v>
      </c>
      <c r="B534" s="107" t="s">
        <v>801</v>
      </c>
      <c r="C534" s="107" t="s">
        <v>68</v>
      </c>
      <c r="D534" s="108">
        <f>D535</f>
        <v>0</v>
      </c>
      <c r="E534" s="108">
        <f>E535</f>
        <v>2198.5</v>
      </c>
      <c r="F534" s="108">
        <f>F535</f>
        <v>2198.5</v>
      </c>
    </row>
    <row r="535" spans="1:6" s="25" customFormat="1" ht="22.5" customHeight="1" x14ac:dyDescent="0.25">
      <c r="A535" s="113" t="s">
        <v>192</v>
      </c>
      <c r="B535" s="107" t="s">
        <v>801</v>
      </c>
      <c r="C535" s="107" t="s">
        <v>193</v>
      </c>
      <c r="D535" s="108">
        <v>0</v>
      </c>
      <c r="E535" s="108">
        <v>2198.5</v>
      </c>
      <c r="F535" s="108">
        <v>2198.5</v>
      </c>
    </row>
    <row r="536" spans="1:6" s="25" customFormat="1" ht="30.75" customHeight="1" x14ac:dyDescent="0.25">
      <c r="A536" s="113" t="s">
        <v>77</v>
      </c>
      <c r="B536" s="107" t="s">
        <v>801</v>
      </c>
      <c r="C536" s="107" t="s">
        <v>78</v>
      </c>
      <c r="D536" s="108">
        <f>D537</f>
        <v>0</v>
      </c>
      <c r="E536" s="108">
        <f>E537</f>
        <v>11</v>
      </c>
      <c r="F536" s="108">
        <v>0</v>
      </c>
    </row>
    <row r="537" spans="1:6" s="25" customFormat="1" ht="29.25" customHeight="1" x14ac:dyDescent="0.25">
      <c r="A537" s="113" t="s">
        <v>79</v>
      </c>
      <c r="B537" s="107" t="s">
        <v>801</v>
      </c>
      <c r="C537" s="107" t="s">
        <v>80</v>
      </c>
      <c r="D537" s="108">
        <v>0</v>
      </c>
      <c r="E537" s="108">
        <v>11</v>
      </c>
      <c r="F537" s="108">
        <v>0</v>
      </c>
    </row>
    <row r="538" spans="1:6" s="25" customFormat="1" ht="53.25" customHeight="1" x14ac:dyDescent="0.25">
      <c r="A538" s="113" t="s">
        <v>188</v>
      </c>
      <c r="B538" s="107" t="s">
        <v>802</v>
      </c>
      <c r="C538" s="107" t="s">
        <v>58</v>
      </c>
      <c r="D538" s="108">
        <v>0</v>
      </c>
      <c r="E538" s="108">
        <f>E539</f>
        <v>4</v>
      </c>
      <c r="F538" s="108">
        <f>F539</f>
        <v>4</v>
      </c>
    </row>
    <row r="539" spans="1:6" s="25" customFormat="1" ht="22.5" customHeight="1" x14ac:dyDescent="0.25">
      <c r="A539" s="113" t="s">
        <v>81</v>
      </c>
      <c r="B539" s="107" t="s">
        <v>802</v>
      </c>
      <c r="C539" s="107" t="s">
        <v>82</v>
      </c>
      <c r="D539" s="108">
        <f>D540</f>
        <v>0</v>
      </c>
      <c r="E539" s="108">
        <f>E540</f>
        <v>4</v>
      </c>
      <c r="F539" s="108">
        <f>F540</f>
        <v>4</v>
      </c>
    </row>
    <row r="540" spans="1:6" s="25" customFormat="1" ht="22.5" customHeight="1" x14ac:dyDescent="0.25">
      <c r="A540" s="113" t="s">
        <v>83</v>
      </c>
      <c r="B540" s="107" t="s">
        <v>802</v>
      </c>
      <c r="C540" s="107" t="s">
        <v>84</v>
      </c>
      <c r="D540" s="108">
        <v>0</v>
      </c>
      <c r="E540" s="108">
        <v>4</v>
      </c>
      <c r="F540" s="108">
        <v>4</v>
      </c>
    </row>
    <row r="541" spans="1:6" s="25" customFormat="1" ht="22.5" customHeight="1" x14ac:dyDescent="0.25">
      <c r="A541" s="113" t="s">
        <v>134</v>
      </c>
      <c r="B541" s="107" t="s">
        <v>747</v>
      </c>
      <c r="C541" s="107" t="s">
        <v>58</v>
      </c>
      <c r="D541" s="108">
        <v>0</v>
      </c>
      <c r="E541" s="108">
        <f>E542</f>
        <v>213.8</v>
      </c>
      <c r="F541" s="108">
        <f>F542</f>
        <v>136.6</v>
      </c>
    </row>
    <row r="542" spans="1:6" s="25" customFormat="1" ht="30" customHeight="1" x14ac:dyDescent="0.25">
      <c r="A542" s="113" t="s">
        <v>77</v>
      </c>
      <c r="B542" s="107" t="s">
        <v>747</v>
      </c>
      <c r="C542" s="107" t="s">
        <v>78</v>
      </c>
      <c r="D542" s="108">
        <v>0</v>
      </c>
      <c r="E542" s="108">
        <f>E543</f>
        <v>213.8</v>
      </c>
      <c r="F542" s="108">
        <f>F543</f>
        <v>136.6</v>
      </c>
    </row>
    <row r="543" spans="1:6" s="25" customFormat="1" ht="27.75" customHeight="1" x14ac:dyDescent="0.25">
      <c r="A543" s="113" t="s">
        <v>79</v>
      </c>
      <c r="B543" s="107" t="s">
        <v>747</v>
      </c>
      <c r="C543" s="107" t="s">
        <v>80</v>
      </c>
      <c r="D543" s="108">
        <v>0</v>
      </c>
      <c r="E543" s="108">
        <v>213.8</v>
      </c>
      <c r="F543" s="108">
        <v>136.6</v>
      </c>
    </row>
    <row r="544" spans="1:6" s="25" customFormat="1" ht="27.75" customHeight="1" x14ac:dyDescent="0.25">
      <c r="A544" s="113" t="s">
        <v>778</v>
      </c>
      <c r="B544" s="107" t="s">
        <v>757</v>
      </c>
      <c r="C544" s="107" t="s">
        <v>58</v>
      </c>
      <c r="D544" s="108">
        <v>0</v>
      </c>
      <c r="E544" s="108">
        <v>0</v>
      </c>
      <c r="F544" s="108">
        <f>F545</f>
        <v>182.7</v>
      </c>
    </row>
    <row r="545" spans="1:6" s="25" customFormat="1" ht="27.75" customHeight="1" x14ac:dyDescent="0.25">
      <c r="A545" s="113" t="s">
        <v>134</v>
      </c>
      <c r="B545" s="107" t="s">
        <v>758</v>
      </c>
      <c r="C545" s="107" t="s">
        <v>58</v>
      </c>
      <c r="D545" s="108">
        <v>0</v>
      </c>
      <c r="E545" s="108">
        <v>0</v>
      </c>
      <c r="F545" s="108">
        <f>F546+F550</f>
        <v>182.7</v>
      </c>
    </row>
    <row r="546" spans="1:6" s="25" customFormat="1" ht="27.75" customHeight="1" x14ac:dyDescent="0.25">
      <c r="A546" s="113" t="s">
        <v>77</v>
      </c>
      <c r="B546" s="107" t="s">
        <v>758</v>
      </c>
      <c r="C546" s="107" t="s">
        <v>78</v>
      </c>
      <c r="D546" s="108">
        <v>0</v>
      </c>
      <c r="E546" s="108">
        <v>0</v>
      </c>
      <c r="F546" s="108">
        <f>F547</f>
        <v>66.599999999999994</v>
      </c>
    </row>
    <row r="547" spans="1:6" s="25" customFormat="1" ht="27.75" customHeight="1" x14ac:dyDescent="0.25">
      <c r="A547" s="113" t="s">
        <v>79</v>
      </c>
      <c r="B547" s="107" t="s">
        <v>758</v>
      </c>
      <c r="C547" s="107" t="s">
        <v>80</v>
      </c>
      <c r="D547" s="108">
        <v>0</v>
      </c>
      <c r="E547" s="108">
        <v>0</v>
      </c>
      <c r="F547" s="108">
        <v>66.599999999999994</v>
      </c>
    </row>
    <row r="548" spans="1:6" s="25" customFormat="1" ht="27.75" hidden="1" customHeight="1" x14ac:dyDescent="0.25">
      <c r="A548" s="123"/>
      <c r="B548" s="107"/>
      <c r="C548" s="107"/>
      <c r="D548" s="108"/>
      <c r="E548" s="108"/>
      <c r="F548" s="108"/>
    </row>
    <row r="549" spans="1:6" s="25" customFormat="1" ht="27.75" hidden="1" customHeight="1" x14ac:dyDescent="0.25">
      <c r="A549" s="123"/>
      <c r="B549" s="107"/>
      <c r="C549" s="107"/>
      <c r="D549" s="108"/>
      <c r="E549" s="108"/>
      <c r="F549" s="108"/>
    </row>
    <row r="550" spans="1:6" s="25" customFormat="1" ht="27.75" customHeight="1" x14ac:dyDescent="0.25">
      <c r="A550" s="113" t="s">
        <v>81</v>
      </c>
      <c r="B550" s="107" t="s">
        <v>758</v>
      </c>
      <c r="C550" s="107" t="s">
        <v>82</v>
      </c>
      <c r="D550" s="108">
        <v>0</v>
      </c>
      <c r="E550" s="108">
        <v>0</v>
      </c>
      <c r="F550" s="108">
        <f>F551</f>
        <v>116.1</v>
      </c>
    </row>
    <row r="551" spans="1:6" s="25" customFormat="1" ht="27.75" customHeight="1" x14ac:dyDescent="0.25">
      <c r="A551" s="123" t="s">
        <v>658</v>
      </c>
      <c r="B551" s="107" t="s">
        <v>758</v>
      </c>
      <c r="C551" s="107" t="s">
        <v>269</v>
      </c>
      <c r="D551" s="108">
        <v>0</v>
      </c>
      <c r="E551" s="108">
        <v>0</v>
      </c>
      <c r="F551" s="108">
        <v>116.1</v>
      </c>
    </row>
    <row r="552" spans="1:6" s="25" customFormat="1" ht="69" customHeight="1" x14ac:dyDescent="0.25">
      <c r="A552" s="113" t="s">
        <v>776</v>
      </c>
      <c r="B552" s="107" t="s">
        <v>754</v>
      </c>
      <c r="C552" s="107" t="s">
        <v>58</v>
      </c>
      <c r="D552" s="108">
        <v>0</v>
      </c>
      <c r="E552" s="108">
        <f t="shared" ref="E552:F554" si="90">E553</f>
        <v>2915.7</v>
      </c>
      <c r="F552" s="108">
        <f t="shared" si="90"/>
        <v>1958.1</v>
      </c>
    </row>
    <row r="553" spans="1:6" s="25" customFormat="1" ht="21.75" customHeight="1" x14ac:dyDescent="0.25">
      <c r="A553" s="113" t="s">
        <v>134</v>
      </c>
      <c r="B553" s="107" t="s">
        <v>755</v>
      </c>
      <c r="C553" s="107" t="s">
        <v>58</v>
      </c>
      <c r="D553" s="108">
        <v>0</v>
      </c>
      <c r="E553" s="108">
        <f t="shared" si="90"/>
        <v>2915.7</v>
      </c>
      <c r="F553" s="108">
        <f t="shared" si="90"/>
        <v>1958.1</v>
      </c>
    </row>
    <row r="554" spans="1:6" s="25" customFormat="1" ht="27.75" customHeight="1" x14ac:dyDescent="0.25">
      <c r="A554" s="113" t="s">
        <v>77</v>
      </c>
      <c r="B554" s="107" t="s">
        <v>755</v>
      </c>
      <c r="C554" s="107" t="s">
        <v>78</v>
      </c>
      <c r="D554" s="108">
        <v>0</v>
      </c>
      <c r="E554" s="108">
        <f t="shared" si="90"/>
        <v>2915.7</v>
      </c>
      <c r="F554" s="108">
        <f t="shared" si="90"/>
        <v>1958.1</v>
      </c>
    </row>
    <row r="555" spans="1:6" s="25" customFormat="1" ht="27.75" customHeight="1" x14ac:dyDescent="0.25">
      <c r="A555" s="113" t="s">
        <v>79</v>
      </c>
      <c r="B555" s="107" t="s">
        <v>755</v>
      </c>
      <c r="C555" s="107" t="s">
        <v>80</v>
      </c>
      <c r="D555" s="108">
        <v>0</v>
      </c>
      <c r="E555" s="108">
        <f>2800.5+115.2</f>
        <v>2915.7</v>
      </c>
      <c r="F555" s="108">
        <v>1958.1</v>
      </c>
    </row>
    <row r="556" spans="1:6" s="25" customFormat="1" ht="45" customHeight="1" x14ac:dyDescent="0.25">
      <c r="A556" s="113" t="s">
        <v>762</v>
      </c>
      <c r="B556" s="107" t="s">
        <v>763</v>
      </c>
      <c r="C556" s="107" t="s">
        <v>58</v>
      </c>
      <c r="D556" s="108">
        <v>0</v>
      </c>
      <c r="E556" s="108">
        <v>0</v>
      </c>
      <c r="F556" s="108">
        <f>F557+F560+F563+F566</f>
        <v>14423.5</v>
      </c>
    </row>
    <row r="557" spans="1:6" s="25" customFormat="1" ht="40.5" customHeight="1" x14ac:dyDescent="0.25">
      <c r="A557" s="113" t="s">
        <v>346</v>
      </c>
      <c r="B557" s="107" t="s">
        <v>771</v>
      </c>
      <c r="C557" s="107" t="s">
        <v>58</v>
      </c>
      <c r="D557" s="108">
        <v>0</v>
      </c>
      <c r="E557" s="108">
        <v>0</v>
      </c>
      <c r="F557" s="108">
        <f>F558</f>
        <v>4708.8999999999996</v>
      </c>
    </row>
    <row r="558" spans="1:6" s="25" customFormat="1" ht="27.75" customHeight="1" x14ac:dyDescent="0.25">
      <c r="A558" s="113" t="s">
        <v>339</v>
      </c>
      <c r="B558" s="107" t="s">
        <v>771</v>
      </c>
      <c r="C558" s="107" t="s">
        <v>340</v>
      </c>
      <c r="D558" s="108">
        <v>0</v>
      </c>
      <c r="E558" s="108">
        <v>0</v>
      </c>
      <c r="F558" s="108">
        <f>F559</f>
        <v>4708.8999999999996</v>
      </c>
    </row>
    <row r="559" spans="1:6" s="25" customFormat="1" ht="27.75" customHeight="1" x14ac:dyDescent="0.25">
      <c r="A559" s="113" t="s">
        <v>341</v>
      </c>
      <c r="B559" s="107" t="s">
        <v>771</v>
      </c>
      <c r="C559" s="107" t="s">
        <v>342</v>
      </c>
      <c r="D559" s="108">
        <v>0</v>
      </c>
      <c r="E559" s="108">
        <v>0</v>
      </c>
      <c r="F559" s="108">
        <v>4708.8999999999996</v>
      </c>
    </row>
    <row r="560" spans="1:6" s="25" customFormat="1" ht="57.75" customHeight="1" x14ac:dyDescent="0.25">
      <c r="A560" s="113" t="s">
        <v>348</v>
      </c>
      <c r="B560" s="107" t="s">
        <v>764</v>
      </c>
      <c r="C560" s="107" t="s">
        <v>58</v>
      </c>
      <c r="D560" s="108">
        <v>0</v>
      </c>
      <c r="E560" s="108">
        <v>0</v>
      </c>
      <c r="F560" s="108">
        <f>F561</f>
        <v>89</v>
      </c>
    </row>
    <row r="561" spans="1:6" s="25" customFormat="1" ht="27.75" customHeight="1" x14ac:dyDescent="0.25">
      <c r="A561" s="113" t="s">
        <v>339</v>
      </c>
      <c r="B561" s="107" t="s">
        <v>764</v>
      </c>
      <c r="C561" s="107" t="s">
        <v>340</v>
      </c>
      <c r="D561" s="108">
        <v>0</v>
      </c>
      <c r="E561" s="108">
        <v>0</v>
      </c>
      <c r="F561" s="108">
        <f>F562</f>
        <v>89</v>
      </c>
    </row>
    <row r="562" spans="1:6" s="25" customFormat="1" ht="18.75" customHeight="1" x14ac:dyDescent="0.25">
      <c r="A562" s="113" t="s">
        <v>341</v>
      </c>
      <c r="B562" s="107" t="s">
        <v>764</v>
      </c>
      <c r="C562" s="107" t="s">
        <v>342</v>
      </c>
      <c r="D562" s="108">
        <v>0</v>
      </c>
      <c r="E562" s="108">
        <v>0</v>
      </c>
      <c r="F562" s="108">
        <v>89</v>
      </c>
    </row>
    <row r="563" spans="1:6" s="25" customFormat="1" ht="150.75" customHeight="1" x14ac:dyDescent="0.25">
      <c r="A563" s="113" t="s">
        <v>350</v>
      </c>
      <c r="B563" s="107" t="s">
        <v>765</v>
      </c>
      <c r="C563" s="107" t="s">
        <v>58</v>
      </c>
      <c r="D563" s="108">
        <v>0</v>
      </c>
      <c r="E563" s="108">
        <v>0</v>
      </c>
      <c r="F563" s="108">
        <f>F564</f>
        <v>54</v>
      </c>
    </row>
    <row r="564" spans="1:6" s="25" customFormat="1" ht="27.75" customHeight="1" x14ac:dyDescent="0.25">
      <c r="A564" s="113" t="s">
        <v>339</v>
      </c>
      <c r="B564" s="107" t="s">
        <v>765</v>
      </c>
      <c r="C564" s="107" t="s">
        <v>340</v>
      </c>
      <c r="D564" s="108">
        <v>0</v>
      </c>
      <c r="E564" s="108">
        <v>0</v>
      </c>
      <c r="F564" s="108">
        <f>F565</f>
        <v>54</v>
      </c>
    </row>
    <row r="565" spans="1:6" s="25" customFormat="1" ht="21.75" customHeight="1" x14ac:dyDescent="0.25">
      <c r="A565" s="113" t="s">
        <v>341</v>
      </c>
      <c r="B565" s="107" t="s">
        <v>765</v>
      </c>
      <c r="C565" s="107" t="s">
        <v>342</v>
      </c>
      <c r="D565" s="108">
        <v>0</v>
      </c>
      <c r="E565" s="108">
        <v>0</v>
      </c>
      <c r="F565" s="108">
        <v>54</v>
      </c>
    </row>
    <row r="566" spans="1:6" s="25" customFormat="1" ht="42.75" customHeight="1" x14ac:dyDescent="0.25">
      <c r="A566" s="113" t="s">
        <v>352</v>
      </c>
      <c r="B566" s="107" t="s">
        <v>766</v>
      </c>
      <c r="C566" s="107" t="s">
        <v>58</v>
      </c>
      <c r="D566" s="108">
        <v>0</v>
      </c>
      <c r="E566" s="108">
        <v>0</v>
      </c>
      <c r="F566" s="108">
        <f>F567</f>
        <v>9571.6</v>
      </c>
    </row>
    <row r="567" spans="1:6" s="25" customFormat="1" ht="27.75" customHeight="1" x14ac:dyDescent="0.25">
      <c r="A567" s="113" t="s">
        <v>339</v>
      </c>
      <c r="B567" s="107" t="s">
        <v>766</v>
      </c>
      <c r="C567" s="107" t="s">
        <v>340</v>
      </c>
      <c r="D567" s="108">
        <v>0</v>
      </c>
      <c r="E567" s="108">
        <v>0</v>
      </c>
      <c r="F567" s="108">
        <f>F568</f>
        <v>9571.6</v>
      </c>
    </row>
    <row r="568" spans="1:6" s="25" customFormat="1" ht="19.5" customHeight="1" x14ac:dyDescent="0.25">
      <c r="A568" s="113" t="s">
        <v>341</v>
      </c>
      <c r="B568" s="107" t="s">
        <v>766</v>
      </c>
      <c r="C568" s="107" t="s">
        <v>342</v>
      </c>
      <c r="D568" s="108">
        <v>0</v>
      </c>
      <c r="E568" s="108">
        <v>0</v>
      </c>
      <c r="F568" s="108">
        <v>9571.6</v>
      </c>
    </row>
    <row r="569" spans="1:6" s="25" customFormat="1" ht="87" customHeight="1" x14ac:dyDescent="0.25">
      <c r="A569" s="113" t="s">
        <v>769</v>
      </c>
      <c r="B569" s="107" t="s">
        <v>767</v>
      </c>
      <c r="C569" s="107" t="s">
        <v>58</v>
      </c>
      <c r="D569" s="108">
        <v>0</v>
      </c>
      <c r="E569" s="108">
        <v>0</v>
      </c>
      <c r="F569" s="108">
        <f>F570+F573+F576</f>
        <v>19728.900000000001</v>
      </c>
    </row>
    <row r="570" spans="1:6" s="25" customFormat="1" ht="72" customHeight="1" x14ac:dyDescent="0.25">
      <c r="A570" s="113" t="s">
        <v>375</v>
      </c>
      <c r="B570" s="107" t="s">
        <v>770</v>
      </c>
      <c r="C570" s="107" t="s">
        <v>58</v>
      </c>
      <c r="D570" s="108">
        <v>0</v>
      </c>
      <c r="E570" s="108">
        <v>0</v>
      </c>
      <c r="F570" s="108">
        <f>F571</f>
        <v>285.7</v>
      </c>
    </row>
    <row r="571" spans="1:6" s="25" customFormat="1" ht="36" customHeight="1" x14ac:dyDescent="0.25">
      <c r="A571" s="113" t="s">
        <v>339</v>
      </c>
      <c r="B571" s="107" t="s">
        <v>770</v>
      </c>
      <c r="C571" s="107" t="s">
        <v>340</v>
      </c>
      <c r="D571" s="108">
        <v>0</v>
      </c>
      <c r="E571" s="108">
        <v>0</v>
      </c>
      <c r="F571" s="108">
        <f>F572</f>
        <v>285.7</v>
      </c>
    </row>
    <row r="572" spans="1:6" s="25" customFormat="1" ht="19.5" customHeight="1" x14ac:dyDescent="0.25">
      <c r="A572" s="113" t="s">
        <v>341</v>
      </c>
      <c r="B572" s="107" t="s">
        <v>770</v>
      </c>
      <c r="C572" s="107" t="s">
        <v>342</v>
      </c>
      <c r="D572" s="108">
        <v>0</v>
      </c>
      <c r="E572" s="108">
        <v>0</v>
      </c>
      <c r="F572" s="108">
        <v>285.7</v>
      </c>
    </row>
    <row r="573" spans="1:6" s="25" customFormat="1" ht="40.5" customHeight="1" x14ac:dyDescent="0.25">
      <c r="A573" s="113" t="s">
        <v>346</v>
      </c>
      <c r="B573" s="107" t="s">
        <v>772</v>
      </c>
      <c r="C573" s="107" t="s">
        <v>58</v>
      </c>
      <c r="D573" s="108">
        <v>0</v>
      </c>
      <c r="E573" s="108">
        <v>0</v>
      </c>
      <c r="F573" s="108">
        <f>F574</f>
        <v>3274.8</v>
      </c>
    </row>
    <row r="574" spans="1:6" s="25" customFormat="1" ht="34.5" customHeight="1" x14ac:dyDescent="0.25">
      <c r="A574" s="113" t="s">
        <v>339</v>
      </c>
      <c r="B574" s="107" t="s">
        <v>772</v>
      </c>
      <c r="C574" s="107" t="s">
        <v>340</v>
      </c>
      <c r="D574" s="108">
        <v>0</v>
      </c>
      <c r="E574" s="108">
        <v>0</v>
      </c>
      <c r="F574" s="108">
        <f>F575</f>
        <v>3274.8</v>
      </c>
    </row>
    <row r="575" spans="1:6" s="25" customFormat="1" ht="19.5" customHeight="1" x14ac:dyDescent="0.25">
      <c r="A575" s="113" t="s">
        <v>341</v>
      </c>
      <c r="B575" s="107" t="s">
        <v>772</v>
      </c>
      <c r="C575" s="107" t="s">
        <v>342</v>
      </c>
      <c r="D575" s="108">
        <v>0</v>
      </c>
      <c r="E575" s="108">
        <v>0</v>
      </c>
      <c r="F575" s="108">
        <v>3274.8</v>
      </c>
    </row>
    <row r="576" spans="1:6" s="25" customFormat="1" ht="32.25" customHeight="1" x14ac:dyDescent="0.25">
      <c r="A576" s="113" t="s">
        <v>378</v>
      </c>
      <c r="B576" s="107" t="s">
        <v>773</v>
      </c>
      <c r="C576" s="107" t="s">
        <v>58</v>
      </c>
      <c r="D576" s="108">
        <v>0</v>
      </c>
      <c r="E576" s="108">
        <v>0</v>
      </c>
      <c r="F576" s="108">
        <f>F577</f>
        <v>16168.4</v>
      </c>
    </row>
    <row r="577" spans="1:6" s="25" customFormat="1" ht="30.75" customHeight="1" x14ac:dyDescent="0.25">
      <c r="A577" s="113" t="s">
        <v>339</v>
      </c>
      <c r="B577" s="107" t="s">
        <v>773</v>
      </c>
      <c r="C577" s="107" t="s">
        <v>340</v>
      </c>
      <c r="D577" s="108">
        <v>0</v>
      </c>
      <c r="E577" s="108">
        <v>0</v>
      </c>
      <c r="F577" s="108">
        <f>F578</f>
        <v>16168.4</v>
      </c>
    </row>
    <row r="578" spans="1:6" s="25" customFormat="1" ht="19.5" customHeight="1" x14ac:dyDescent="0.25">
      <c r="A578" s="113" t="s">
        <v>341</v>
      </c>
      <c r="B578" s="107" t="s">
        <v>773</v>
      </c>
      <c r="C578" s="107" t="s">
        <v>342</v>
      </c>
      <c r="D578" s="108">
        <v>0</v>
      </c>
      <c r="E578" s="108">
        <v>0</v>
      </c>
      <c r="F578" s="108">
        <v>16168.4</v>
      </c>
    </row>
    <row r="579" spans="1:6" s="25" customFormat="1" ht="45.75" customHeight="1" x14ac:dyDescent="0.25">
      <c r="A579" s="113" t="s">
        <v>796</v>
      </c>
      <c r="B579" s="107" t="s">
        <v>774</v>
      </c>
      <c r="C579" s="107" t="s">
        <v>58</v>
      </c>
      <c r="D579" s="108">
        <v>0</v>
      </c>
      <c r="E579" s="108">
        <f>E580</f>
        <v>403</v>
      </c>
      <c r="F579" s="108">
        <f>F580</f>
        <v>312.2</v>
      </c>
    </row>
    <row r="580" spans="1:6" s="25" customFormat="1" ht="19.5" customHeight="1" x14ac:dyDescent="0.25">
      <c r="A580" s="113" t="s">
        <v>134</v>
      </c>
      <c r="B580" s="107" t="s">
        <v>775</v>
      </c>
      <c r="C580" s="107" t="s">
        <v>58</v>
      </c>
      <c r="D580" s="108">
        <v>0</v>
      </c>
      <c r="E580" s="108">
        <f>E581+E583</f>
        <v>403</v>
      </c>
      <c r="F580" s="108">
        <f>F581+F583</f>
        <v>312.2</v>
      </c>
    </row>
    <row r="581" spans="1:6" s="25" customFormat="1" ht="63.75" customHeight="1" x14ac:dyDescent="0.25">
      <c r="A581" s="113" t="s">
        <v>67</v>
      </c>
      <c r="B581" s="107" t="s">
        <v>775</v>
      </c>
      <c r="C581" s="107" t="s">
        <v>68</v>
      </c>
      <c r="D581" s="108">
        <v>0</v>
      </c>
      <c r="E581" s="108">
        <f>E582</f>
        <v>221.8</v>
      </c>
      <c r="F581" s="108">
        <f>F582</f>
        <v>141</v>
      </c>
    </row>
    <row r="582" spans="1:6" s="25" customFormat="1" ht="27.75" customHeight="1" x14ac:dyDescent="0.25">
      <c r="A582" s="113" t="s">
        <v>192</v>
      </c>
      <c r="B582" s="107" t="s">
        <v>775</v>
      </c>
      <c r="C582" s="107" t="s">
        <v>193</v>
      </c>
      <c r="D582" s="108">
        <v>0</v>
      </c>
      <c r="E582" s="108">
        <v>221.8</v>
      </c>
      <c r="F582" s="108">
        <v>141</v>
      </c>
    </row>
    <row r="583" spans="1:6" s="25" customFormat="1" ht="27.75" customHeight="1" x14ac:dyDescent="0.25">
      <c r="A583" s="113" t="s">
        <v>77</v>
      </c>
      <c r="B583" s="107" t="s">
        <v>775</v>
      </c>
      <c r="C583" s="107" t="s">
        <v>78</v>
      </c>
      <c r="D583" s="108">
        <v>0</v>
      </c>
      <c r="E583" s="108">
        <f>E584</f>
        <v>181.2</v>
      </c>
      <c r="F583" s="108">
        <f>F584</f>
        <v>171.2</v>
      </c>
    </row>
    <row r="584" spans="1:6" s="25" customFormat="1" ht="39" customHeight="1" x14ac:dyDescent="0.25">
      <c r="A584" s="113" t="s">
        <v>79</v>
      </c>
      <c r="B584" s="107" t="s">
        <v>775</v>
      </c>
      <c r="C584" s="107" t="s">
        <v>80</v>
      </c>
      <c r="D584" s="108">
        <v>0</v>
      </c>
      <c r="E584" s="108">
        <f>21+140.2+20</f>
        <v>181.2</v>
      </c>
      <c r="F584" s="108">
        <f>21+130.2+20</f>
        <v>171.2</v>
      </c>
    </row>
    <row r="585" spans="1:6" s="25" customFormat="1" ht="48.75" customHeight="1" x14ac:dyDescent="0.25">
      <c r="A585" s="124" t="s">
        <v>785</v>
      </c>
      <c r="B585" s="107" t="s">
        <v>783</v>
      </c>
      <c r="C585" s="107" t="s">
        <v>58</v>
      </c>
      <c r="D585" s="108">
        <v>0</v>
      </c>
      <c r="E585" s="108">
        <v>0</v>
      </c>
      <c r="F585" s="108">
        <f>F586+F591+F594+F597</f>
        <v>2600.6</v>
      </c>
    </row>
    <row r="586" spans="1:6" s="25" customFormat="1" ht="31.5" customHeight="1" x14ac:dyDescent="0.25">
      <c r="A586" s="113" t="s">
        <v>190</v>
      </c>
      <c r="B586" s="107" t="s">
        <v>786</v>
      </c>
      <c r="C586" s="107" t="s">
        <v>58</v>
      </c>
      <c r="D586" s="108">
        <v>0</v>
      </c>
      <c r="E586" s="108">
        <v>0</v>
      </c>
      <c r="F586" s="108">
        <f>F587+F589</f>
        <v>2163.4</v>
      </c>
    </row>
    <row r="587" spans="1:6" s="25" customFormat="1" ht="67.5" customHeight="1" x14ac:dyDescent="0.25">
      <c r="A587" s="113" t="s">
        <v>67</v>
      </c>
      <c r="B587" s="107" t="s">
        <v>786</v>
      </c>
      <c r="C587" s="107" t="s">
        <v>68</v>
      </c>
      <c r="D587" s="108">
        <v>0</v>
      </c>
      <c r="E587" s="108">
        <v>0</v>
      </c>
      <c r="F587" s="108">
        <f>F588</f>
        <v>2032.4</v>
      </c>
    </row>
    <row r="588" spans="1:6" s="25" customFormat="1" ht="22.5" customHeight="1" x14ac:dyDescent="0.25">
      <c r="A588" s="113" t="s">
        <v>192</v>
      </c>
      <c r="B588" s="107" t="s">
        <v>786</v>
      </c>
      <c r="C588" s="107" t="s">
        <v>193</v>
      </c>
      <c r="D588" s="108">
        <v>0</v>
      </c>
      <c r="E588" s="108">
        <v>0</v>
      </c>
      <c r="F588" s="108">
        <v>2032.4</v>
      </c>
    </row>
    <row r="589" spans="1:6" s="25" customFormat="1" ht="33.75" customHeight="1" x14ac:dyDescent="0.25">
      <c r="A589" s="113" t="s">
        <v>77</v>
      </c>
      <c r="B589" s="107" t="s">
        <v>786</v>
      </c>
      <c r="C589" s="107" t="s">
        <v>78</v>
      </c>
      <c r="D589" s="108">
        <v>0</v>
      </c>
      <c r="E589" s="108">
        <v>0</v>
      </c>
      <c r="F589" s="108">
        <f>F590</f>
        <v>131</v>
      </c>
    </row>
    <row r="590" spans="1:6" s="25" customFormat="1" ht="31.5" customHeight="1" x14ac:dyDescent="0.25">
      <c r="A590" s="113" t="s">
        <v>79</v>
      </c>
      <c r="B590" s="107" t="s">
        <v>786</v>
      </c>
      <c r="C590" s="107" t="s">
        <v>80</v>
      </c>
      <c r="D590" s="108">
        <v>0</v>
      </c>
      <c r="E590" s="108">
        <v>0</v>
      </c>
      <c r="F590" s="108">
        <v>131</v>
      </c>
    </row>
    <row r="591" spans="1:6" s="25" customFormat="1" ht="54" customHeight="1" x14ac:dyDescent="0.25">
      <c r="A591" s="113" t="s">
        <v>188</v>
      </c>
      <c r="B591" s="107" t="s">
        <v>803</v>
      </c>
      <c r="C591" s="107" t="s">
        <v>58</v>
      </c>
      <c r="D591" s="108">
        <v>0</v>
      </c>
      <c r="E591" s="108">
        <v>0</v>
      </c>
      <c r="F591" s="108">
        <f>F592</f>
        <v>46.6</v>
      </c>
    </row>
    <row r="592" spans="1:6" s="25" customFormat="1" ht="16.5" customHeight="1" x14ac:dyDescent="0.25">
      <c r="A592" s="113" t="s">
        <v>81</v>
      </c>
      <c r="B592" s="107" t="s">
        <v>803</v>
      </c>
      <c r="C592" s="107" t="s">
        <v>82</v>
      </c>
      <c r="D592" s="108">
        <v>0</v>
      </c>
      <c r="E592" s="108">
        <v>0</v>
      </c>
      <c r="F592" s="108">
        <f>F593</f>
        <v>46.6</v>
      </c>
    </row>
    <row r="593" spans="1:6" s="25" customFormat="1" ht="22.5" customHeight="1" x14ac:dyDescent="0.25">
      <c r="A593" s="113" t="s">
        <v>83</v>
      </c>
      <c r="B593" s="107" t="s">
        <v>803</v>
      </c>
      <c r="C593" s="107" t="s">
        <v>84</v>
      </c>
      <c r="D593" s="108">
        <v>0</v>
      </c>
      <c r="E593" s="108">
        <v>0</v>
      </c>
      <c r="F593" s="108">
        <v>46.6</v>
      </c>
    </row>
    <row r="594" spans="1:6" s="25" customFormat="1" ht="43.5" customHeight="1" x14ac:dyDescent="0.25">
      <c r="A594" s="113" t="s">
        <v>726</v>
      </c>
      <c r="B594" s="107" t="s">
        <v>787</v>
      </c>
      <c r="C594" s="107" t="s">
        <v>58</v>
      </c>
      <c r="D594" s="108">
        <v>0</v>
      </c>
      <c r="E594" s="108">
        <v>0</v>
      </c>
      <c r="F594" s="108">
        <f>F595</f>
        <v>293</v>
      </c>
    </row>
    <row r="595" spans="1:6" s="25" customFormat="1" ht="38.25" customHeight="1" x14ac:dyDescent="0.25">
      <c r="A595" s="113" t="s">
        <v>67</v>
      </c>
      <c r="B595" s="107" t="s">
        <v>787</v>
      </c>
      <c r="C595" s="107" t="s">
        <v>68</v>
      </c>
      <c r="D595" s="108">
        <v>0</v>
      </c>
      <c r="E595" s="108">
        <v>0</v>
      </c>
      <c r="F595" s="108">
        <f>F596</f>
        <v>293</v>
      </c>
    </row>
    <row r="596" spans="1:6" s="25" customFormat="1" ht="22.5" customHeight="1" x14ac:dyDescent="0.25">
      <c r="A596" s="113" t="s">
        <v>192</v>
      </c>
      <c r="B596" s="107" t="s">
        <v>787</v>
      </c>
      <c r="C596" s="107" t="s">
        <v>193</v>
      </c>
      <c r="D596" s="108">
        <v>0</v>
      </c>
      <c r="E596" s="108">
        <v>0</v>
      </c>
      <c r="F596" s="108">
        <v>293</v>
      </c>
    </row>
    <row r="597" spans="1:6" s="25" customFormat="1" ht="51" customHeight="1" x14ac:dyDescent="0.25">
      <c r="A597" s="113" t="s">
        <v>685</v>
      </c>
      <c r="B597" s="107" t="s">
        <v>804</v>
      </c>
      <c r="C597" s="107" t="s">
        <v>58</v>
      </c>
      <c r="D597" s="108">
        <v>0</v>
      </c>
      <c r="E597" s="108">
        <v>0</v>
      </c>
      <c r="F597" s="108">
        <f>F598</f>
        <v>97.6</v>
      </c>
    </row>
    <row r="598" spans="1:6" s="25" customFormat="1" ht="69" customHeight="1" x14ac:dyDescent="0.25">
      <c r="A598" s="113" t="s">
        <v>67</v>
      </c>
      <c r="B598" s="107" t="s">
        <v>804</v>
      </c>
      <c r="C598" s="107" t="s">
        <v>68</v>
      </c>
      <c r="D598" s="108">
        <v>0</v>
      </c>
      <c r="E598" s="108">
        <v>0</v>
      </c>
      <c r="F598" s="108">
        <f>F599</f>
        <v>97.6</v>
      </c>
    </row>
    <row r="599" spans="1:6" s="25" customFormat="1" ht="22.5" customHeight="1" x14ac:dyDescent="0.25">
      <c r="A599" s="113" t="s">
        <v>192</v>
      </c>
      <c r="B599" s="107" t="s">
        <v>804</v>
      </c>
      <c r="C599" s="107" t="s">
        <v>193</v>
      </c>
      <c r="D599" s="108">
        <v>0</v>
      </c>
      <c r="E599" s="108">
        <v>0</v>
      </c>
      <c r="F599" s="108">
        <v>97.6</v>
      </c>
    </row>
    <row r="600" spans="1:6" s="25" customFormat="1" ht="34.5" customHeight="1" x14ac:dyDescent="0.25">
      <c r="A600" s="113" t="s">
        <v>792</v>
      </c>
      <c r="B600" s="107" t="s">
        <v>789</v>
      </c>
      <c r="C600" s="107" t="s">
        <v>58</v>
      </c>
      <c r="D600" s="108">
        <v>0</v>
      </c>
      <c r="E600" s="108">
        <f t="shared" ref="E600:F602" si="91">E601</f>
        <v>316.5</v>
      </c>
      <c r="F600" s="108">
        <f>F601</f>
        <v>316.5</v>
      </c>
    </row>
    <row r="601" spans="1:6" s="25" customFormat="1" ht="18" customHeight="1" x14ac:dyDescent="0.25">
      <c r="A601" s="113" t="s">
        <v>134</v>
      </c>
      <c r="B601" s="107" t="s">
        <v>790</v>
      </c>
      <c r="C601" s="107" t="s">
        <v>58</v>
      </c>
      <c r="D601" s="108">
        <v>0</v>
      </c>
      <c r="E601" s="108">
        <f t="shared" si="91"/>
        <v>316.5</v>
      </c>
      <c r="F601" s="108">
        <f t="shared" si="91"/>
        <v>316.5</v>
      </c>
    </row>
    <row r="602" spans="1:6" s="25" customFormat="1" ht="29.25" customHeight="1" x14ac:dyDescent="0.25">
      <c r="A602" s="113" t="s">
        <v>339</v>
      </c>
      <c r="B602" s="107" t="s">
        <v>790</v>
      </c>
      <c r="C602" s="107" t="s">
        <v>340</v>
      </c>
      <c r="D602" s="108">
        <v>0</v>
      </c>
      <c r="E602" s="108">
        <f t="shared" si="91"/>
        <v>316.5</v>
      </c>
      <c r="F602" s="108">
        <f t="shared" si="91"/>
        <v>316.5</v>
      </c>
    </row>
    <row r="603" spans="1:6" s="25" customFormat="1" ht="22.5" customHeight="1" x14ac:dyDescent="0.25">
      <c r="A603" s="113" t="s">
        <v>341</v>
      </c>
      <c r="B603" s="107" t="s">
        <v>790</v>
      </c>
      <c r="C603" s="107" t="s">
        <v>342</v>
      </c>
      <c r="D603" s="108">
        <v>0</v>
      </c>
      <c r="E603" s="108">
        <f>261.8+54.7</f>
        <v>316.5</v>
      </c>
      <c r="F603" s="108">
        <f>261.8+54.7</f>
        <v>316.5</v>
      </c>
    </row>
    <row r="604" spans="1:6" s="25" customFormat="1" ht="87" customHeight="1" x14ac:dyDescent="0.25">
      <c r="A604" s="113" t="s">
        <v>798</v>
      </c>
      <c r="B604" s="107" t="s">
        <v>799</v>
      </c>
      <c r="C604" s="107" t="s">
        <v>58</v>
      </c>
      <c r="D604" s="108">
        <v>0</v>
      </c>
      <c r="E604" s="108">
        <v>0</v>
      </c>
      <c r="F604" s="108">
        <f>F605</f>
        <v>1260.7</v>
      </c>
    </row>
    <row r="605" spans="1:6" s="25" customFormat="1" ht="43.5" customHeight="1" x14ac:dyDescent="0.25">
      <c r="A605" s="113" t="s">
        <v>346</v>
      </c>
      <c r="B605" s="107" t="s">
        <v>800</v>
      </c>
      <c r="C605" s="107" t="s">
        <v>58</v>
      </c>
      <c r="D605" s="108">
        <v>0</v>
      </c>
      <c r="E605" s="108">
        <v>0</v>
      </c>
      <c r="F605" s="108">
        <f>F606</f>
        <v>1260.7</v>
      </c>
    </row>
    <row r="606" spans="1:6" s="25" customFormat="1" ht="30" customHeight="1" x14ac:dyDescent="0.25">
      <c r="A606" s="113" t="s">
        <v>339</v>
      </c>
      <c r="B606" s="107" t="s">
        <v>800</v>
      </c>
      <c r="C606" s="107" t="s">
        <v>340</v>
      </c>
      <c r="D606" s="108">
        <v>0</v>
      </c>
      <c r="E606" s="108">
        <v>0</v>
      </c>
      <c r="F606" s="108">
        <f>F607</f>
        <v>1260.7</v>
      </c>
    </row>
    <row r="607" spans="1:6" s="25" customFormat="1" ht="22.5" customHeight="1" x14ac:dyDescent="0.25">
      <c r="A607" s="113" t="s">
        <v>341</v>
      </c>
      <c r="B607" s="107" t="s">
        <v>800</v>
      </c>
      <c r="C607" s="107" t="s">
        <v>342</v>
      </c>
      <c r="D607" s="108">
        <v>0</v>
      </c>
      <c r="E607" s="108">
        <v>0</v>
      </c>
      <c r="F607" s="108">
        <v>1260.7</v>
      </c>
    </row>
    <row r="608" spans="1:6" s="25" customFormat="1" ht="43.5" customHeight="1" x14ac:dyDescent="0.25">
      <c r="A608" s="113" t="s">
        <v>858</v>
      </c>
      <c r="B608" s="107" t="s">
        <v>859</v>
      </c>
      <c r="C608" s="107" t="s">
        <v>58</v>
      </c>
      <c r="D608" s="108">
        <f>D609+D613+D617</f>
        <v>710.1</v>
      </c>
      <c r="E608" s="108">
        <v>0</v>
      </c>
      <c r="F608" s="108">
        <v>0</v>
      </c>
    </row>
    <row r="609" spans="1:6" s="25" customFormat="1" ht="68.25" customHeight="1" x14ac:dyDescent="0.25">
      <c r="A609" s="113" t="s">
        <v>860</v>
      </c>
      <c r="B609" s="107" t="s">
        <v>861</v>
      </c>
      <c r="C609" s="107" t="s">
        <v>58</v>
      </c>
      <c r="D609" s="108">
        <f>D610</f>
        <v>60</v>
      </c>
      <c r="E609" s="108">
        <v>0</v>
      </c>
      <c r="F609" s="108">
        <v>0</v>
      </c>
    </row>
    <row r="610" spans="1:6" s="25" customFormat="1" ht="16.5" customHeight="1" x14ac:dyDescent="0.25">
      <c r="A610" s="113" t="s">
        <v>134</v>
      </c>
      <c r="B610" s="107" t="s">
        <v>862</v>
      </c>
      <c r="C610" s="107" t="s">
        <v>58</v>
      </c>
      <c r="D610" s="108">
        <f>D611</f>
        <v>60</v>
      </c>
      <c r="E610" s="108">
        <v>0</v>
      </c>
      <c r="F610" s="108">
        <v>0</v>
      </c>
    </row>
    <row r="611" spans="1:6" s="25" customFormat="1" ht="28.5" customHeight="1" x14ac:dyDescent="0.25">
      <c r="A611" s="113" t="s">
        <v>77</v>
      </c>
      <c r="B611" s="107" t="s">
        <v>862</v>
      </c>
      <c r="C611" s="107" t="s">
        <v>78</v>
      </c>
      <c r="D611" s="108">
        <f>D612</f>
        <v>60</v>
      </c>
      <c r="E611" s="108">
        <v>0</v>
      </c>
      <c r="F611" s="108">
        <v>0</v>
      </c>
    </row>
    <row r="612" spans="1:6" s="25" customFormat="1" ht="28.5" customHeight="1" x14ac:dyDescent="0.25">
      <c r="A612" s="113" t="s">
        <v>79</v>
      </c>
      <c r="B612" s="107" t="s">
        <v>862</v>
      </c>
      <c r="C612" s="107" t="s">
        <v>80</v>
      </c>
      <c r="D612" s="108">
        <v>60</v>
      </c>
      <c r="E612" s="108">
        <v>0</v>
      </c>
      <c r="F612" s="108">
        <v>0</v>
      </c>
    </row>
    <row r="613" spans="1:6" s="25" customFormat="1" ht="69" customHeight="1" x14ac:dyDescent="0.25">
      <c r="A613" s="113" t="s">
        <v>863</v>
      </c>
      <c r="B613" s="107" t="s">
        <v>864</v>
      </c>
      <c r="C613" s="107" t="s">
        <v>58</v>
      </c>
      <c r="D613" s="108">
        <f>D614</f>
        <v>40</v>
      </c>
      <c r="E613" s="108">
        <v>0</v>
      </c>
      <c r="F613" s="108">
        <v>0</v>
      </c>
    </row>
    <row r="614" spans="1:6" s="25" customFormat="1" ht="22.5" customHeight="1" x14ac:dyDescent="0.25">
      <c r="A614" s="113" t="s">
        <v>134</v>
      </c>
      <c r="B614" s="107" t="s">
        <v>865</v>
      </c>
      <c r="C614" s="107" t="s">
        <v>58</v>
      </c>
      <c r="D614" s="108">
        <f>D615</f>
        <v>40</v>
      </c>
      <c r="E614" s="108">
        <v>0</v>
      </c>
      <c r="F614" s="108">
        <v>0</v>
      </c>
    </row>
    <row r="615" spans="1:6" s="25" customFormat="1" ht="29.25" customHeight="1" x14ac:dyDescent="0.25">
      <c r="A615" s="113" t="s">
        <v>77</v>
      </c>
      <c r="B615" s="107" t="s">
        <v>865</v>
      </c>
      <c r="C615" s="107" t="s">
        <v>78</v>
      </c>
      <c r="D615" s="108">
        <f>D616</f>
        <v>40</v>
      </c>
      <c r="E615" s="108">
        <v>0</v>
      </c>
      <c r="F615" s="108">
        <v>0</v>
      </c>
    </row>
    <row r="616" spans="1:6" s="25" customFormat="1" ht="31.5" customHeight="1" x14ac:dyDescent="0.25">
      <c r="A616" s="113" t="s">
        <v>79</v>
      </c>
      <c r="B616" s="107" t="s">
        <v>865</v>
      </c>
      <c r="C616" s="107" t="s">
        <v>80</v>
      </c>
      <c r="D616" s="108">
        <v>40</v>
      </c>
      <c r="E616" s="108">
        <v>0</v>
      </c>
      <c r="F616" s="108">
        <v>0</v>
      </c>
    </row>
    <row r="617" spans="1:6" s="25" customFormat="1" ht="42" customHeight="1" x14ac:dyDescent="0.25">
      <c r="A617" s="113" t="s">
        <v>876</v>
      </c>
      <c r="B617" s="107" t="s">
        <v>877</v>
      </c>
      <c r="C617" s="107" t="s">
        <v>58</v>
      </c>
      <c r="D617" s="108">
        <f>D618+D621</f>
        <v>610.1</v>
      </c>
      <c r="E617" s="108">
        <v>0</v>
      </c>
      <c r="F617" s="108">
        <v>0</v>
      </c>
    </row>
    <row r="618" spans="1:6" s="25" customFormat="1" ht="31.5" customHeight="1" x14ac:dyDescent="0.25">
      <c r="A618" s="113" t="s">
        <v>878</v>
      </c>
      <c r="B618" s="107" t="s">
        <v>879</v>
      </c>
      <c r="C618" s="107" t="s">
        <v>58</v>
      </c>
      <c r="D618" s="108">
        <f>D620</f>
        <v>604</v>
      </c>
      <c r="E618" s="108">
        <v>0</v>
      </c>
      <c r="F618" s="108">
        <v>0</v>
      </c>
    </row>
    <row r="619" spans="1:6" s="25" customFormat="1" ht="31.5" customHeight="1" x14ac:dyDescent="0.25">
      <c r="A619" s="113" t="s">
        <v>77</v>
      </c>
      <c r="B619" s="107" t="s">
        <v>879</v>
      </c>
      <c r="C619" s="107" t="s">
        <v>78</v>
      </c>
      <c r="D619" s="108">
        <f>D620</f>
        <v>604</v>
      </c>
      <c r="E619" s="108">
        <v>0</v>
      </c>
      <c r="F619" s="108">
        <v>0</v>
      </c>
    </row>
    <row r="620" spans="1:6" s="25" customFormat="1" ht="31.5" customHeight="1" x14ac:dyDescent="0.25">
      <c r="A620" s="113" t="s">
        <v>79</v>
      </c>
      <c r="B620" s="107" t="s">
        <v>879</v>
      </c>
      <c r="C620" s="107" t="s">
        <v>80</v>
      </c>
      <c r="D620" s="108">
        <v>604</v>
      </c>
      <c r="E620" s="108">
        <v>0</v>
      </c>
      <c r="F620" s="108">
        <v>0</v>
      </c>
    </row>
    <row r="621" spans="1:6" s="25" customFormat="1" ht="31.5" customHeight="1" x14ac:dyDescent="0.25">
      <c r="A621" s="113" t="s">
        <v>880</v>
      </c>
      <c r="B621" s="107" t="s">
        <v>881</v>
      </c>
      <c r="C621" s="107" t="s">
        <v>58</v>
      </c>
      <c r="D621" s="108">
        <f>D622</f>
        <v>6.1</v>
      </c>
      <c r="E621" s="108">
        <v>0</v>
      </c>
      <c r="F621" s="108">
        <v>0</v>
      </c>
    </row>
    <row r="622" spans="1:6" s="25" customFormat="1" ht="31.5" customHeight="1" x14ac:dyDescent="0.25">
      <c r="A622" s="113" t="s">
        <v>77</v>
      </c>
      <c r="B622" s="107" t="s">
        <v>881</v>
      </c>
      <c r="C622" s="107" t="s">
        <v>78</v>
      </c>
      <c r="D622" s="108">
        <f>D623</f>
        <v>6.1</v>
      </c>
      <c r="E622" s="108">
        <v>0</v>
      </c>
      <c r="F622" s="108">
        <v>0</v>
      </c>
    </row>
    <row r="623" spans="1:6" s="25" customFormat="1" ht="31.5" customHeight="1" x14ac:dyDescent="0.25">
      <c r="A623" s="113" t="s">
        <v>79</v>
      </c>
      <c r="B623" s="107" t="s">
        <v>881</v>
      </c>
      <c r="C623" s="107" t="s">
        <v>80</v>
      </c>
      <c r="D623" s="108">
        <v>6.1</v>
      </c>
      <c r="E623" s="108">
        <v>0</v>
      </c>
      <c r="F623" s="108">
        <v>0</v>
      </c>
    </row>
    <row r="624" spans="1:6" s="25" customFormat="1" ht="31.5" hidden="1" customHeight="1" x14ac:dyDescent="0.25">
      <c r="A624" s="113"/>
      <c r="B624" s="107"/>
      <c r="C624" s="107"/>
      <c r="D624" s="108"/>
      <c r="E624" s="108"/>
      <c r="F624" s="108"/>
    </row>
    <row r="625" spans="1:6" s="25" customFormat="1" ht="27.75" customHeight="1" x14ac:dyDescent="0.25">
      <c r="A625" s="113" t="s">
        <v>289</v>
      </c>
      <c r="B625" s="107" t="s">
        <v>290</v>
      </c>
      <c r="C625" s="107" t="s">
        <v>58</v>
      </c>
      <c r="D625" s="108">
        <f>D626+D632+D635</f>
        <v>386.8</v>
      </c>
      <c r="E625" s="108">
        <f>E632+E638+E722+E747</f>
        <v>20680.400000000001</v>
      </c>
      <c r="F625" s="108">
        <f>F632+F638+F722+F747</f>
        <v>19963.399999999998</v>
      </c>
    </row>
    <row r="626" spans="1:6" s="25" customFormat="1" ht="18.75" hidden="1" customHeight="1" x14ac:dyDescent="0.25">
      <c r="A626" s="113" t="s">
        <v>421</v>
      </c>
      <c r="B626" s="107" t="s">
        <v>422</v>
      </c>
      <c r="C626" s="107" t="s">
        <v>58</v>
      </c>
      <c r="D626" s="108">
        <f t="shared" ref="D626:F627" si="92">D627</f>
        <v>0</v>
      </c>
      <c r="E626" s="108">
        <f t="shared" si="92"/>
        <v>0</v>
      </c>
      <c r="F626" s="108">
        <f t="shared" si="92"/>
        <v>0</v>
      </c>
    </row>
    <row r="627" spans="1:6" s="25" customFormat="1" ht="18" hidden="1" customHeight="1" x14ac:dyDescent="0.25">
      <c r="A627" s="113" t="s">
        <v>423</v>
      </c>
      <c r="B627" s="107" t="s">
        <v>422</v>
      </c>
      <c r="C627" s="107" t="s">
        <v>424</v>
      </c>
      <c r="D627" s="108">
        <f t="shared" si="92"/>
        <v>0</v>
      </c>
      <c r="E627" s="108">
        <f t="shared" si="92"/>
        <v>0</v>
      </c>
      <c r="F627" s="108">
        <f t="shared" si="92"/>
        <v>0</v>
      </c>
    </row>
    <row r="628" spans="1:6" s="25" customFormat="1" ht="21" hidden="1" customHeight="1" x14ac:dyDescent="0.25">
      <c r="A628" s="113" t="s">
        <v>425</v>
      </c>
      <c r="B628" s="107" t="s">
        <v>422</v>
      </c>
      <c r="C628" s="107" t="s">
        <v>426</v>
      </c>
      <c r="D628" s="108">
        <v>0</v>
      </c>
      <c r="E628" s="108">
        <v>0</v>
      </c>
      <c r="F628" s="108">
        <v>0</v>
      </c>
    </row>
    <row r="629" spans="1:6" s="25" customFormat="1" ht="15.75" hidden="1" customHeight="1" x14ac:dyDescent="0.25">
      <c r="A629" s="113" t="s">
        <v>291</v>
      </c>
      <c r="B629" s="107" t="s">
        <v>292</v>
      </c>
      <c r="C629" s="107" t="s">
        <v>58</v>
      </c>
      <c r="D629" s="108">
        <f t="shared" ref="D629:F630" si="93">D630</f>
        <v>0</v>
      </c>
      <c r="E629" s="108">
        <f t="shared" si="93"/>
        <v>0</v>
      </c>
      <c r="F629" s="108">
        <f t="shared" si="93"/>
        <v>0</v>
      </c>
    </row>
    <row r="630" spans="1:6" s="25" customFormat="1" ht="15" hidden="1" x14ac:dyDescent="0.25">
      <c r="A630" s="113" t="s">
        <v>81</v>
      </c>
      <c r="B630" s="107" t="s">
        <v>292</v>
      </c>
      <c r="C630" s="107" t="s">
        <v>82</v>
      </c>
      <c r="D630" s="108">
        <f t="shared" si="93"/>
        <v>0</v>
      </c>
      <c r="E630" s="108">
        <f t="shared" si="93"/>
        <v>0</v>
      </c>
      <c r="F630" s="108">
        <f t="shared" si="93"/>
        <v>0</v>
      </c>
    </row>
    <row r="631" spans="1:6" s="25" customFormat="1" ht="30" hidden="1" customHeight="1" x14ac:dyDescent="0.25">
      <c r="A631" s="113" t="s">
        <v>268</v>
      </c>
      <c r="B631" s="107" t="s">
        <v>292</v>
      </c>
      <c r="C631" s="107" t="s">
        <v>269</v>
      </c>
      <c r="D631" s="108"/>
      <c r="E631" s="108"/>
      <c r="F631" s="108"/>
    </row>
    <row r="632" spans="1:6" s="25" customFormat="1" ht="56.25" customHeight="1" x14ac:dyDescent="0.25">
      <c r="A632" s="113" t="s">
        <v>430</v>
      </c>
      <c r="B632" s="107" t="s">
        <v>431</v>
      </c>
      <c r="C632" s="107" t="s">
        <v>58</v>
      </c>
      <c r="D632" s="108">
        <f t="shared" ref="D632:F633" si="94">D633</f>
        <v>386.8</v>
      </c>
      <c r="E632" s="108">
        <f t="shared" si="94"/>
        <v>344.9</v>
      </c>
      <c r="F632" s="108">
        <f t="shared" si="94"/>
        <v>317.10000000000002</v>
      </c>
    </row>
    <row r="633" spans="1:6" s="25" customFormat="1" ht="15.75" customHeight="1" x14ac:dyDescent="0.25">
      <c r="A633" s="113" t="s">
        <v>432</v>
      </c>
      <c r="B633" s="107" t="s">
        <v>431</v>
      </c>
      <c r="C633" s="107" t="s">
        <v>424</v>
      </c>
      <c r="D633" s="108">
        <f t="shared" si="94"/>
        <v>386.8</v>
      </c>
      <c r="E633" s="108">
        <f t="shared" si="94"/>
        <v>344.9</v>
      </c>
      <c r="F633" s="108">
        <f t="shared" si="94"/>
        <v>317.10000000000002</v>
      </c>
    </row>
    <row r="634" spans="1:6" s="25" customFormat="1" ht="18.75" customHeight="1" x14ac:dyDescent="0.25">
      <c r="A634" s="113" t="s">
        <v>425</v>
      </c>
      <c r="B634" s="107" t="s">
        <v>431</v>
      </c>
      <c r="C634" s="107" t="s">
        <v>426</v>
      </c>
      <c r="D634" s="108">
        <v>386.8</v>
      </c>
      <c r="E634" s="108">
        <v>344.9</v>
      </c>
      <c r="F634" s="108">
        <v>317.10000000000002</v>
      </c>
    </row>
    <row r="635" spans="1:6" s="25" customFormat="1" ht="25.5" hidden="1" customHeight="1" x14ac:dyDescent="0.25">
      <c r="A635" s="113" t="s">
        <v>291</v>
      </c>
      <c r="B635" s="107" t="s">
        <v>292</v>
      </c>
      <c r="C635" s="107" t="s">
        <v>58</v>
      </c>
      <c r="D635" s="108">
        <f t="shared" ref="D635:F636" si="95">D636</f>
        <v>0</v>
      </c>
      <c r="E635" s="108">
        <f t="shared" si="95"/>
        <v>0</v>
      </c>
      <c r="F635" s="108">
        <f t="shared" si="95"/>
        <v>0</v>
      </c>
    </row>
    <row r="636" spans="1:6" s="25" customFormat="1" ht="41.25" hidden="1" customHeight="1" x14ac:dyDescent="0.25">
      <c r="A636" s="113" t="s">
        <v>268</v>
      </c>
      <c r="B636" s="107" t="s">
        <v>292</v>
      </c>
      <c r="C636" s="107" t="s">
        <v>82</v>
      </c>
      <c r="D636" s="108">
        <f t="shared" si="95"/>
        <v>0</v>
      </c>
      <c r="E636" s="108">
        <f t="shared" si="95"/>
        <v>0</v>
      </c>
      <c r="F636" s="108">
        <f t="shared" si="95"/>
        <v>0</v>
      </c>
    </row>
    <row r="637" spans="1:6" s="25" customFormat="1" ht="18.75" hidden="1" customHeight="1" x14ac:dyDescent="0.25">
      <c r="A637" s="113" t="s">
        <v>81</v>
      </c>
      <c r="B637" s="107" t="s">
        <v>292</v>
      </c>
      <c r="C637" s="107" t="s">
        <v>269</v>
      </c>
      <c r="D637" s="108"/>
      <c r="E637" s="108"/>
      <c r="F637" s="108"/>
    </row>
    <row r="638" spans="1:6" s="25" customFormat="1" ht="30" customHeight="1" x14ac:dyDescent="0.25">
      <c r="A638" s="113" t="s">
        <v>61</v>
      </c>
      <c r="B638" s="107" t="s">
        <v>62</v>
      </c>
      <c r="C638" s="107" t="s">
        <v>58</v>
      </c>
      <c r="D638" s="108">
        <f>D639</f>
        <v>15052</v>
      </c>
      <c r="E638" s="108">
        <f>E639</f>
        <v>15671.7</v>
      </c>
      <c r="F638" s="108">
        <f>F639</f>
        <v>16174.3</v>
      </c>
    </row>
    <row r="639" spans="1:6" s="25" customFormat="1" ht="31.5" customHeight="1" x14ac:dyDescent="0.25">
      <c r="A639" s="113" t="s">
        <v>63</v>
      </c>
      <c r="B639" s="107" t="s">
        <v>64</v>
      </c>
      <c r="C639" s="107" t="s">
        <v>58</v>
      </c>
      <c r="D639" s="108">
        <f>D640+D646+D653+D656+D667+D672+D677+D684+D689+D694+D702+D711+D716+D719+D699+D661</f>
        <v>15052</v>
      </c>
      <c r="E639" s="108">
        <f>E640+E646+E653+E656+E667+E672+E677+E684+E689+E694+E702+E711+E716+E719</f>
        <v>15671.7</v>
      </c>
      <c r="F639" s="108">
        <f>F640+F646+F653+F656+F667+F672+F677+F684+F689+F694+F702+F711+F716+F719</f>
        <v>16174.3</v>
      </c>
    </row>
    <row r="640" spans="1:6" s="25" customFormat="1" ht="34.5" customHeight="1" x14ac:dyDescent="0.25">
      <c r="A640" s="113" t="s">
        <v>65</v>
      </c>
      <c r="B640" s="107" t="s">
        <v>66</v>
      </c>
      <c r="C640" s="107" t="s">
        <v>58</v>
      </c>
      <c r="D640" s="108">
        <f t="shared" ref="D640:F641" si="96">D641</f>
        <v>1567.6</v>
      </c>
      <c r="E640" s="108">
        <f>E641</f>
        <v>1629</v>
      </c>
      <c r="F640" s="108">
        <f t="shared" si="96"/>
        <v>1683</v>
      </c>
    </row>
    <row r="641" spans="1:6" s="25" customFormat="1" ht="64.5" customHeight="1" x14ac:dyDescent="0.25">
      <c r="A641" s="113" t="s">
        <v>67</v>
      </c>
      <c r="B641" s="107" t="s">
        <v>66</v>
      </c>
      <c r="C641" s="107" t="s">
        <v>68</v>
      </c>
      <c r="D641" s="108">
        <f t="shared" si="96"/>
        <v>1567.6</v>
      </c>
      <c r="E641" s="108">
        <f>E642</f>
        <v>1629</v>
      </c>
      <c r="F641" s="108">
        <f t="shared" si="96"/>
        <v>1683</v>
      </c>
    </row>
    <row r="642" spans="1:6" s="25" customFormat="1" ht="27.75" customHeight="1" x14ac:dyDescent="0.25">
      <c r="A642" s="113" t="s">
        <v>69</v>
      </c>
      <c r="B642" s="107" t="s">
        <v>66</v>
      </c>
      <c r="C642" s="107" t="s">
        <v>70</v>
      </c>
      <c r="D642" s="108">
        <v>1567.6</v>
      </c>
      <c r="E642" s="108">
        <v>1629</v>
      </c>
      <c r="F642" s="108">
        <v>1683</v>
      </c>
    </row>
    <row r="643" spans="1:6" s="25" customFormat="1" ht="17.25" hidden="1" customHeight="1" x14ac:dyDescent="0.25">
      <c r="A643" s="113" t="s">
        <v>73</v>
      </c>
      <c r="B643" s="107" t="s">
        <v>74</v>
      </c>
      <c r="C643" s="107" t="s">
        <v>58</v>
      </c>
      <c r="D643" s="108">
        <f t="shared" ref="D643:F644" si="97">D644</f>
        <v>0</v>
      </c>
      <c r="E643" s="108">
        <f t="shared" si="97"/>
        <v>0</v>
      </c>
      <c r="F643" s="108">
        <f t="shared" si="97"/>
        <v>0</v>
      </c>
    </row>
    <row r="644" spans="1:6" s="25" customFormat="1" ht="39.75" hidden="1" customHeight="1" x14ac:dyDescent="0.25">
      <c r="A644" s="113" t="s">
        <v>67</v>
      </c>
      <c r="B644" s="107" t="s">
        <v>74</v>
      </c>
      <c r="C644" s="107" t="s">
        <v>68</v>
      </c>
      <c r="D644" s="108">
        <f t="shared" si="97"/>
        <v>0</v>
      </c>
      <c r="E644" s="108">
        <f t="shared" si="97"/>
        <v>0</v>
      </c>
      <c r="F644" s="108">
        <f t="shared" si="97"/>
        <v>0</v>
      </c>
    </row>
    <row r="645" spans="1:6" s="25" customFormat="1" ht="16.5" hidden="1" customHeight="1" x14ac:dyDescent="0.25">
      <c r="A645" s="113" t="s">
        <v>69</v>
      </c>
      <c r="B645" s="107" t="s">
        <v>74</v>
      </c>
      <c r="C645" s="107" t="s">
        <v>70</v>
      </c>
      <c r="D645" s="108"/>
      <c r="E645" s="108"/>
      <c r="F645" s="108"/>
    </row>
    <row r="646" spans="1:6" s="25" customFormat="1" ht="21.75" customHeight="1" x14ac:dyDescent="0.25">
      <c r="A646" s="113" t="s">
        <v>75</v>
      </c>
      <c r="B646" s="107" t="s">
        <v>76</v>
      </c>
      <c r="C646" s="107" t="s">
        <v>58</v>
      </c>
      <c r="D646" s="108">
        <f>D647+D649+D651</f>
        <v>10813.000000000002</v>
      </c>
      <c r="E646" s="108">
        <f>E647+E649+E651</f>
        <v>11288.800000000001</v>
      </c>
      <c r="F646" s="108">
        <f>F647+F649+F651</f>
        <v>11655.5</v>
      </c>
    </row>
    <row r="647" spans="1:6" s="25" customFormat="1" ht="65.25" customHeight="1" x14ac:dyDescent="0.25">
      <c r="A647" s="113" t="s">
        <v>67</v>
      </c>
      <c r="B647" s="107" t="s">
        <v>76</v>
      </c>
      <c r="C647" s="107" t="s">
        <v>68</v>
      </c>
      <c r="D647" s="108">
        <f>D648</f>
        <v>10746.800000000001</v>
      </c>
      <c r="E647" s="108">
        <f>E648</f>
        <v>11222.6</v>
      </c>
      <c r="F647" s="108">
        <f>F648</f>
        <v>11589.3</v>
      </c>
    </row>
    <row r="648" spans="1:6" s="25" customFormat="1" ht="27" customHeight="1" x14ac:dyDescent="0.25">
      <c r="A648" s="113" t="s">
        <v>69</v>
      </c>
      <c r="B648" s="107" t="s">
        <v>76</v>
      </c>
      <c r="C648" s="107" t="s">
        <v>70</v>
      </c>
      <c r="D648" s="108">
        <f>2491.1+8255.7</f>
        <v>10746.800000000001</v>
      </c>
      <c r="E648" s="108">
        <f>2622+8600.6</f>
        <v>11222.6</v>
      </c>
      <c r="F648" s="108">
        <f>2721.2+8868.1</f>
        <v>11589.3</v>
      </c>
    </row>
    <row r="649" spans="1:6" s="25" customFormat="1" ht="30" customHeight="1" x14ac:dyDescent="0.25">
      <c r="A649" s="113" t="s">
        <v>77</v>
      </c>
      <c r="B649" s="107" t="s">
        <v>76</v>
      </c>
      <c r="C649" s="107" t="s">
        <v>78</v>
      </c>
      <c r="D649" s="108">
        <f>D650</f>
        <v>35</v>
      </c>
      <c r="E649" s="108">
        <f>E650</f>
        <v>35</v>
      </c>
      <c r="F649" s="108">
        <f>F650</f>
        <v>35</v>
      </c>
    </row>
    <row r="650" spans="1:6" s="25" customFormat="1" ht="30" customHeight="1" x14ac:dyDescent="0.25">
      <c r="A650" s="113" t="s">
        <v>79</v>
      </c>
      <c r="B650" s="107" t="s">
        <v>76</v>
      </c>
      <c r="C650" s="107" t="s">
        <v>80</v>
      </c>
      <c r="D650" s="108">
        <v>35</v>
      </c>
      <c r="E650" s="108">
        <v>35</v>
      </c>
      <c r="F650" s="108">
        <v>35</v>
      </c>
    </row>
    <row r="651" spans="1:6" s="25" customFormat="1" ht="17.25" customHeight="1" x14ac:dyDescent="0.25">
      <c r="A651" s="113" t="s">
        <v>81</v>
      </c>
      <c r="B651" s="107" t="s">
        <v>76</v>
      </c>
      <c r="C651" s="107" t="s">
        <v>82</v>
      </c>
      <c r="D651" s="108">
        <f>D652</f>
        <v>31.2</v>
      </c>
      <c r="E651" s="108">
        <f>E652</f>
        <v>31.2</v>
      </c>
      <c r="F651" s="108">
        <f>F652</f>
        <v>31.2</v>
      </c>
    </row>
    <row r="652" spans="1:6" s="25" customFormat="1" ht="21" customHeight="1" x14ac:dyDescent="0.25">
      <c r="A652" s="120" t="s">
        <v>83</v>
      </c>
      <c r="B652" s="107" t="s">
        <v>76</v>
      </c>
      <c r="C652" s="107" t="s">
        <v>84</v>
      </c>
      <c r="D652" s="108">
        <f>2+29.2</f>
        <v>31.2</v>
      </c>
      <c r="E652" s="108">
        <f>2+29.2</f>
        <v>31.2</v>
      </c>
      <c r="F652" s="108">
        <f>2+29.2</f>
        <v>31.2</v>
      </c>
    </row>
    <row r="653" spans="1:6" s="25" customFormat="1" ht="32.25" customHeight="1" x14ac:dyDescent="0.25">
      <c r="A653" s="113" t="s">
        <v>110</v>
      </c>
      <c r="B653" s="107" t="s">
        <v>111</v>
      </c>
      <c r="C653" s="107" t="s">
        <v>58</v>
      </c>
      <c r="D653" s="108">
        <f t="shared" ref="D653:F654" si="98">D654</f>
        <v>599.1</v>
      </c>
      <c r="E653" s="108">
        <f t="shared" si="98"/>
        <v>622</v>
      </c>
      <c r="F653" s="108">
        <f t="shared" si="98"/>
        <v>643.5</v>
      </c>
    </row>
    <row r="654" spans="1:6" s="25" customFormat="1" ht="73.5" customHeight="1" x14ac:dyDescent="0.25">
      <c r="A654" s="113" t="s">
        <v>67</v>
      </c>
      <c r="B654" s="107" t="s">
        <v>111</v>
      </c>
      <c r="C654" s="107" t="s">
        <v>68</v>
      </c>
      <c r="D654" s="108">
        <f t="shared" si="98"/>
        <v>599.1</v>
      </c>
      <c r="E654" s="108">
        <f t="shared" si="98"/>
        <v>622</v>
      </c>
      <c r="F654" s="108">
        <f t="shared" si="98"/>
        <v>643.5</v>
      </c>
    </row>
    <row r="655" spans="1:6" s="25" customFormat="1" ht="30.75" customHeight="1" x14ac:dyDescent="0.25">
      <c r="A655" s="113" t="s">
        <v>69</v>
      </c>
      <c r="B655" s="107" t="s">
        <v>111</v>
      </c>
      <c r="C655" s="107" t="s">
        <v>70</v>
      </c>
      <c r="D655" s="108">
        <v>599.1</v>
      </c>
      <c r="E655" s="108">
        <v>622</v>
      </c>
      <c r="F655" s="108">
        <v>643.5</v>
      </c>
    </row>
    <row r="656" spans="1:6" s="25" customFormat="1" ht="28.5" customHeight="1" x14ac:dyDescent="0.25">
      <c r="A656" s="113" t="s">
        <v>197</v>
      </c>
      <c r="B656" s="107" t="s">
        <v>198</v>
      </c>
      <c r="C656" s="107" t="s">
        <v>58</v>
      </c>
      <c r="D656" s="108">
        <f>D657+D659</f>
        <v>82.899999999999991</v>
      </c>
      <c r="E656" s="108">
        <f t="shared" ref="E656:F656" si="99">E657+E659</f>
        <v>82.9</v>
      </c>
      <c r="F656" s="108">
        <f t="shared" si="99"/>
        <v>82.9</v>
      </c>
    </row>
    <row r="657" spans="1:6" s="25" customFormat="1" ht="69.75" customHeight="1" x14ac:dyDescent="0.25">
      <c r="A657" s="113" t="s">
        <v>67</v>
      </c>
      <c r="B657" s="107" t="s">
        <v>198</v>
      </c>
      <c r="C657" s="107" t="s">
        <v>68</v>
      </c>
      <c r="D657" s="108">
        <f t="shared" ref="D657:F657" si="100">D658</f>
        <v>76.599999999999994</v>
      </c>
      <c r="E657" s="108">
        <f t="shared" si="100"/>
        <v>79.5</v>
      </c>
      <c r="F657" s="108">
        <f t="shared" si="100"/>
        <v>82.2</v>
      </c>
    </row>
    <row r="658" spans="1:6" s="25" customFormat="1" ht="30.75" customHeight="1" x14ac:dyDescent="0.25">
      <c r="A658" s="113" t="s">
        <v>69</v>
      </c>
      <c r="B658" s="107" t="s">
        <v>198</v>
      </c>
      <c r="C658" s="107" t="s">
        <v>70</v>
      </c>
      <c r="D658" s="108">
        <f>76.3+0.3</f>
        <v>76.599999999999994</v>
      </c>
      <c r="E658" s="108">
        <f>79.2+0.3</f>
        <v>79.5</v>
      </c>
      <c r="F658" s="108">
        <f>81.9+0.3</f>
        <v>82.2</v>
      </c>
    </row>
    <row r="659" spans="1:6" s="25" customFormat="1" ht="30.75" customHeight="1" x14ac:dyDescent="0.25">
      <c r="A659" s="113" t="s">
        <v>77</v>
      </c>
      <c r="B659" s="107" t="s">
        <v>198</v>
      </c>
      <c r="C659" s="107" t="s">
        <v>78</v>
      </c>
      <c r="D659" s="108">
        <f>D660</f>
        <v>6.3</v>
      </c>
      <c r="E659" s="108">
        <f t="shared" ref="E659:F659" si="101">E660</f>
        <v>3.4</v>
      </c>
      <c r="F659" s="108">
        <f t="shared" si="101"/>
        <v>0.7</v>
      </c>
    </row>
    <row r="660" spans="1:6" s="25" customFormat="1" ht="30.75" customHeight="1" x14ac:dyDescent="0.25">
      <c r="A660" s="113" t="s">
        <v>79</v>
      </c>
      <c r="B660" s="107" t="s">
        <v>198</v>
      </c>
      <c r="C660" s="107" t="s">
        <v>80</v>
      </c>
      <c r="D660" s="108">
        <v>6.3</v>
      </c>
      <c r="E660" s="108">
        <v>3.4</v>
      </c>
      <c r="F660" s="108">
        <v>0.7</v>
      </c>
    </row>
    <row r="661" spans="1:6" s="25" customFormat="1" ht="42.75" hidden="1" customHeight="1" x14ac:dyDescent="0.25">
      <c r="A661" s="113" t="s">
        <v>103</v>
      </c>
      <c r="B661" s="107" t="s">
        <v>107</v>
      </c>
      <c r="C661" s="107" t="s">
        <v>58</v>
      </c>
      <c r="D661" s="108">
        <f t="shared" ref="D661:F662" si="102">D662</f>
        <v>0</v>
      </c>
      <c r="E661" s="108">
        <f t="shared" si="102"/>
        <v>0</v>
      </c>
      <c r="F661" s="108">
        <f t="shared" si="102"/>
        <v>0</v>
      </c>
    </row>
    <row r="662" spans="1:6" s="25" customFormat="1" ht="26.25" hidden="1" customHeight="1" x14ac:dyDescent="0.25">
      <c r="A662" s="113" t="s">
        <v>77</v>
      </c>
      <c r="B662" s="107" t="s">
        <v>107</v>
      </c>
      <c r="C662" s="107" t="s">
        <v>78</v>
      </c>
      <c r="D662" s="108">
        <f t="shared" si="102"/>
        <v>0</v>
      </c>
      <c r="E662" s="108">
        <f t="shared" si="102"/>
        <v>0</v>
      </c>
      <c r="F662" s="108">
        <f t="shared" si="102"/>
        <v>0</v>
      </c>
    </row>
    <row r="663" spans="1:6" s="25" customFormat="1" ht="30.75" hidden="1" customHeight="1" x14ac:dyDescent="0.25">
      <c r="A663" s="113" t="s">
        <v>79</v>
      </c>
      <c r="B663" s="107" t="s">
        <v>107</v>
      </c>
      <c r="C663" s="107" t="s">
        <v>80</v>
      </c>
      <c r="D663" s="108">
        <v>0</v>
      </c>
      <c r="E663" s="108">
        <v>0</v>
      </c>
      <c r="F663" s="108">
        <v>0</v>
      </c>
    </row>
    <row r="664" spans="1:6" s="25" customFormat="1" ht="37.5" hidden="1" customHeight="1" x14ac:dyDescent="0.25">
      <c r="A664" s="113" t="s">
        <v>228</v>
      </c>
      <c r="B664" s="107" t="s">
        <v>229</v>
      </c>
      <c r="C664" s="107" t="s">
        <v>58</v>
      </c>
      <c r="D664" s="108">
        <f t="shared" ref="D664:F665" si="103">D665</f>
        <v>0</v>
      </c>
      <c r="E664" s="108">
        <f t="shared" si="103"/>
        <v>0</v>
      </c>
      <c r="F664" s="108">
        <f t="shared" si="103"/>
        <v>0</v>
      </c>
    </row>
    <row r="665" spans="1:6" s="25" customFormat="1" ht="31.5" hidden="1" customHeight="1" x14ac:dyDescent="0.25">
      <c r="A665" s="113" t="s">
        <v>77</v>
      </c>
      <c r="B665" s="107" t="s">
        <v>229</v>
      </c>
      <c r="C665" s="107" t="s">
        <v>78</v>
      </c>
      <c r="D665" s="108">
        <f t="shared" si="103"/>
        <v>0</v>
      </c>
      <c r="E665" s="108">
        <f t="shared" si="103"/>
        <v>0</v>
      </c>
      <c r="F665" s="108">
        <f t="shared" si="103"/>
        <v>0</v>
      </c>
    </row>
    <row r="666" spans="1:6" s="25" customFormat="1" ht="32.25" hidden="1" customHeight="1" x14ac:dyDescent="0.25">
      <c r="A666" s="113" t="s">
        <v>79</v>
      </c>
      <c r="B666" s="107" t="s">
        <v>229</v>
      </c>
      <c r="C666" s="107" t="s">
        <v>80</v>
      </c>
      <c r="D666" s="108"/>
      <c r="E666" s="108"/>
      <c r="F666" s="108"/>
    </row>
    <row r="667" spans="1:6" ht="30.75" customHeight="1" x14ac:dyDescent="0.25">
      <c r="A667" s="113" t="s">
        <v>85</v>
      </c>
      <c r="B667" s="107" t="s">
        <v>86</v>
      </c>
      <c r="C667" s="107" t="s">
        <v>58</v>
      </c>
      <c r="D667" s="108">
        <f>D668+D670</f>
        <v>212.79999999999998</v>
      </c>
      <c r="E667" s="108">
        <f>E668+E670</f>
        <v>219.70000000000002</v>
      </c>
      <c r="F667" s="108">
        <f>F668+F670</f>
        <v>226.7</v>
      </c>
    </row>
    <row r="668" spans="1:6" ht="68.25" customHeight="1" x14ac:dyDescent="0.25">
      <c r="A668" s="113" t="s">
        <v>67</v>
      </c>
      <c r="B668" s="107" t="s">
        <v>86</v>
      </c>
      <c r="C668" s="107" t="s">
        <v>68</v>
      </c>
      <c r="D668" s="108">
        <f>D669</f>
        <v>202.7</v>
      </c>
      <c r="E668" s="108">
        <f>E669</f>
        <v>210.4</v>
      </c>
      <c r="F668" s="108">
        <f>F669</f>
        <v>217.7</v>
      </c>
    </row>
    <row r="669" spans="1:6" ht="30.75" customHeight="1" x14ac:dyDescent="0.25">
      <c r="A669" s="113" t="s">
        <v>69</v>
      </c>
      <c r="B669" s="107" t="s">
        <v>86</v>
      </c>
      <c r="C669" s="107" t="s">
        <v>70</v>
      </c>
      <c r="D669" s="108">
        <v>202.7</v>
      </c>
      <c r="E669" s="108">
        <v>210.4</v>
      </c>
      <c r="F669" s="108">
        <v>217.7</v>
      </c>
    </row>
    <row r="670" spans="1:6" ht="33.75" customHeight="1" x14ac:dyDescent="0.25">
      <c r="A670" s="113" t="s">
        <v>77</v>
      </c>
      <c r="B670" s="107" t="s">
        <v>86</v>
      </c>
      <c r="C670" s="107" t="s">
        <v>78</v>
      </c>
      <c r="D670" s="108">
        <f>D671</f>
        <v>10.1</v>
      </c>
      <c r="E670" s="108">
        <f>E671</f>
        <v>9.3000000000000007</v>
      </c>
      <c r="F670" s="108">
        <f>F671</f>
        <v>9</v>
      </c>
    </row>
    <row r="671" spans="1:6" ht="26.25" x14ac:dyDescent="0.25">
      <c r="A671" s="113" t="s">
        <v>79</v>
      </c>
      <c r="B671" s="107" t="s">
        <v>86</v>
      </c>
      <c r="C671" s="107" t="s">
        <v>80</v>
      </c>
      <c r="D671" s="108">
        <v>10.1</v>
      </c>
      <c r="E671" s="108">
        <v>9.3000000000000007</v>
      </c>
      <c r="F671" s="108">
        <v>9</v>
      </c>
    </row>
    <row r="672" spans="1:6" ht="59.25" customHeight="1" x14ac:dyDescent="0.25">
      <c r="A672" s="113" t="s">
        <v>811</v>
      </c>
      <c r="B672" s="107" t="s">
        <v>87</v>
      </c>
      <c r="C672" s="107" t="s">
        <v>58</v>
      </c>
      <c r="D672" s="108">
        <f>D673+D675</f>
        <v>214.8</v>
      </c>
      <c r="E672" s="108">
        <f>E673+E675</f>
        <v>221.70000000000002</v>
      </c>
      <c r="F672" s="108">
        <f>F673+F675</f>
        <v>228.6</v>
      </c>
    </row>
    <row r="673" spans="1:6" ht="71.25" customHeight="1" x14ac:dyDescent="0.25">
      <c r="A673" s="113" t="s">
        <v>67</v>
      </c>
      <c r="B673" s="107" t="s">
        <v>87</v>
      </c>
      <c r="C673" s="107" t="s">
        <v>68</v>
      </c>
      <c r="D673" s="108">
        <f>D674</f>
        <v>186.5</v>
      </c>
      <c r="E673" s="108">
        <f>E674</f>
        <v>192.8</v>
      </c>
      <c r="F673" s="108">
        <f>F674</f>
        <v>199.2</v>
      </c>
    </row>
    <row r="674" spans="1:6" ht="30" customHeight="1" x14ac:dyDescent="0.25">
      <c r="A674" s="113" t="s">
        <v>69</v>
      </c>
      <c r="B674" s="107" t="s">
        <v>87</v>
      </c>
      <c r="C674" s="107" t="s">
        <v>70</v>
      </c>
      <c r="D674" s="108">
        <v>186.5</v>
      </c>
      <c r="E674" s="108">
        <v>192.8</v>
      </c>
      <c r="F674" s="108">
        <v>199.2</v>
      </c>
    </row>
    <row r="675" spans="1:6" ht="30.75" customHeight="1" x14ac:dyDescent="0.25">
      <c r="A675" s="113" t="s">
        <v>77</v>
      </c>
      <c r="B675" s="107" t="s">
        <v>87</v>
      </c>
      <c r="C675" s="107" t="s">
        <v>78</v>
      </c>
      <c r="D675" s="108">
        <f>D676</f>
        <v>28.3</v>
      </c>
      <c r="E675" s="108">
        <f>E676</f>
        <v>28.9</v>
      </c>
      <c r="F675" s="108">
        <f>F676</f>
        <v>29.4</v>
      </c>
    </row>
    <row r="676" spans="1:6" ht="26.25" x14ac:dyDescent="0.25">
      <c r="A676" s="113" t="s">
        <v>79</v>
      </c>
      <c r="B676" s="107" t="s">
        <v>87</v>
      </c>
      <c r="C676" s="107" t="s">
        <v>80</v>
      </c>
      <c r="D676" s="108">
        <v>28.3</v>
      </c>
      <c r="E676" s="108">
        <v>28.9</v>
      </c>
      <c r="F676" s="108">
        <v>29.4</v>
      </c>
    </row>
    <row r="677" spans="1:6" ht="42" customHeight="1" x14ac:dyDescent="0.25">
      <c r="A677" s="113" t="s">
        <v>88</v>
      </c>
      <c r="B677" s="107" t="s">
        <v>89</v>
      </c>
      <c r="C677" s="107" t="s">
        <v>58</v>
      </c>
      <c r="D677" s="108">
        <f>D678+D680</f>
        <v>221.6</v>
      </c>
      <c r="E677" s="108">
        <f>E678+E680</f>
        <v>228.5</v>
      </c>
      <c r="F677" s="108">
        <f>F678+F680</f>
        <v>235.5</v>
      </c>
    </row>
    <row r="678" spans="1:6" ht="67.5" customHeight="1" x14ac:dyDescent="0.25">
      <c r="A678" s="113" t="s">
        <v>67</v>
      </c>
      <c r="B678" s="107" t="s">
        <v>89</v>
      </c>
      <c r="C678" s="107" t="s">
        <v>68</v>
      </c>
      <c r="D678" s="108">
        <f>D679</f>
        <v>212</v>
      </c>
      <c r="E678" s="108">
        <f>E679</f>
        <v>219.1</v>
      </c>
      <c r="F678" s="108">
        <f>F679</f>
        <v>226.7</v>
      </c>
    </row>
    <row r="679" spans="1:6" ht="29.25" customHeight="1" x14ac:dyDescent="0.25">
      <c r="A679" s="113" t="s">
        <v>69</v>
      </c>
      <c r="B679" s="107" t="s">
        <v>89</v>
      </c>
      <c r="C679" s="107" t="s">
        <v>70</v>
      </c>
      <c r="D679" s="108">
        <v>212</v>
      </c>
      <c r="E679" s="108">
        <v>219.1</v>
      </c>
      <c r="F679" s="108">
        <v>226.7</v>
      </c>
    </row>
    <row r="680" spans="1:6" ht="30.75" customHeight="1" x14ac:dyDescent="0.25">
      <c r="A680" s="113" t="s">
        <v>77</v>
      </c>
      <c r="B680" s="107" t="s">
        <v>89</v>
      </c>
      <c r="C680" s="107" t="s">
        <v>78</v>
      </c>
      <c r="D680" s="108">
        <f>D681</f>
        <v>9.6</v>
      </c>
      <c r="E680" s="108">
        <f>E681</f>
        <v>9.4</v>
      </c>
      <c r="F680" s="108">
        <f>F681</f>
        <v>8.8000000000000007</v>
      </c>
    </row>
    <row r="681" spans="1:6" ht="26.25" x14ac:dyDescent="0.25">
      <c r="A681" s="113" t="s">
        <v>79</v>
      </c>
      <c r="B681" s="107" t="s">
        <v>89</v>
      </c>
      <c r="C681" s="107" t="s">
        <v>80</v>
      </c>
      <c r="D681" s="108">
        <v>9.6</v>
      </c>
      <c r="E681" s="108">
        <v>9.4</v>
      </c>
      <c r="F681" s="108">
        <v>8.8000000000000007</v>
      </c>
    </row>
    <row r="682" spans="1:6" ht="26.25" hidden="1" x14ac:dyDescent="0.25">
      <c r="A682" s="113" t="s">
        <v>77</v>
      </c>
      <c r="B682" s="107" t="s">
        <v>89</v>
      </c>
      <c r="C682" s="107" t="s">
        <v>78</v>
      </c>
      <c r="D682" s="108">
        <f>D683</f>
        <v>0</v>
      </c>
      <c r="E682" s="108">
        <f>E683</f>
        <v>0</v>
      </c>
      <c r="F682" s="108">
        <f>F683</f>
        <v>0</v>
      </c>
    </row>
    <row r="683" spans="1:6" ht="26.25" hidden="1" x14ac:dyDescent="0.25">
      <c r="A683" s="113" t="s">
        <v>79</v>
      </c>
      <c r="B683" s="107" t="s">
        <v>89</v>
      </c>
      <c r="C683" s="107" t="s">
        <v>80</v>
      </c>
      <c r="D683" s="108">
        <f>24.7-24.7</f>
        <v>0</v>
      </c>
      <c r="E683" s="108">
        <f>24.7-24.7</f>
        <v>0</v>
      </c>
      <c r="F683" s="108">
        <f>24.7-24.7</f>
        <v>0</v>
      </c>
    </row>
    <row r="684" spans="1:6" ht="69.75" customHeight="1" x14ac:dyDescent="0.25">
      <c r="A684" s="113" t="s">
        <v>90</v>
      </c>
      <c r="B684" s="107" t="s">
        <v>91</v>
      </c>
      <c r="C684" s="107" t="s">
        <v>58</v>
      </c>
      <c r="D684" s="108">
        <f>D685+D687</f>
        <v>213</v>
      </c>
      <c r="E684" s="108">
        <f>E685+E687</f>
        <v>219.89999999999998</v>
      </c>
      <c r="F684" s="108">
        <f>F685+F687</f>
        <v>226.8</v>
      </c>
    </row>
    <row r="685" spans="1:6" ht="38.25" customHeight="1" x14ac:dyDescent="0.25">
      <c r="A685" s="113" t="s">
        <v>67</v>
      </c>
      <c r="B685" s="107" t="s">
        <v>91</v>
      </c>
      <c r="C685" s="107" t="s">
        <v>68</v>
      </c>
      <c r="D685" s="108">
        <f>D686</f>
        <v>184.7</v>
      </c>
      <c r="E685" s="108">
        <f>E686</f>
        <v>191.7</v>
      </c>
      <c r="F685" s="108">
        <f>F686</f>
        <v>198.3</v>
      </c>
    </row>
    <row r="686" spans="1:6" ht="28.5" customHeight="1" x14ac:dyDescent="0.25">
      <c r="A686" s="113" t="s">
        <v>69</v>
      </c>
      <c r="B686" s="107" t="s">
        <v>91</v>
      </c>
      <c r="C686" s="107" t="s">
        <v>70</v>
      </c>
      <c r="D686" s="108">
        <v>184.7</v>
      </c>
      <c r="E686" s="108">
        <v>191.7</v>
      </c>
      <c r="F686" s="108">
        <v>198.3</v>
      </c>
    </row>
    <row r="687" spans="1:6" ht="27.75" customHeight="1" x14ac:dyDescent="0.25">
      <c r="A687" s="113" t="s">
        <v>77</v>
      </c>
      <c r="B687" s="107" t="s">
        <v>91</v>
      </c>
      <c r="C687" s="107" t="s">
        <v>78</v>
      </c>
      <c r="D687" s="108">
        <f>D688</f>
        <v>28.3</v>
      </c>
      <c r="E687" s="108">
        <f>E688</f>
        <v>28.2</v>
      </c>
      <c r="F687" s="108">
        <f>F688</f>
        <v>28.5</v>
      </c>
    </row>
    <row r="688" spans="1:6" ht="26.25" x14ac:dyDescent="0.25">
      <c r="A688" s="113" t="s">
        <v>79</v>
      </c>
      <c r="B688" s="107" t="s">
        <v>91</v>
      </c>
      <c r="C688" s="107" t="s">
        <v>80</v>
      </c>
      <c r="D688" s="108">
        <v>28.3</v>
      </c>
      <c r="E688" s="108">
        <v>28.2</v>
      </c>
      <c r="F688" s="108">
        <v>28.5</v>
      </c>
    </row>
    <row r="689" spans="1:6" ht="42.75" customHeight="1" x14ac:dyDescent="0.25">
      <c r="A689" s="113" t="s">
        <v>92</v>
      </c>
      <c r="B689" s="107" t="s">
        <v>93</v>
      </c>
      <c r="C689" s="107" t="s">
        <v>58</v>
      </c>
      <c r="D689" s="108">
        <f>D690+D692</f>
        <v>674.6</v>
      </c>
      <c r="E689" s="108">
        <f>E690+E692</f>
        <v>695.3</v>
      </c>
      <c r="F689" s="108">
        <f>F690+F692</f>
        <v>716.30000000000007</v>
      </c>
    </row>
    <row r="690" spans="1:6" ht="71.25" customHeight="1" x14ac:dyDescent="0.25">
      <c r="A690" s="113" t="s">
        <v>67</v>
      </c>
      <c r="B690" s="107" t="s">
        <v>93</v>
      </c>
      <c r="C690" s="107" t="s">
        <v>68</v>
      </c>
      <c r="D690" s="108">
        <f>D691</f>
        <v>633.70000000000005</v>
      </c>
      <c r="E690" s="108">
        <f>E691</f>
        <v>656.4</v>
      </c>
      <c r="F690" s="108">
        <f>F691</f>
        <v>679.1</v>
      </c>
    </row>
    <row r="691" spans="1:6" ht="30.75" customHeight="1" x14ac:dyDescent="0.25">
      <c r="A691" s="113" t="s">
        <v>69</v>
      </c>
      <c r="B691" s="107" t="s">
        <v>93</v>
      </c>
      <c r="C691" s="107" t="s">
        <v>70</v>
      </c>
      <c r="D691" s="108">
        <v>633.70000000000005</v>
      </c>
      <c r="E691" s="108">
        <v>656.4</v>
      </c>
      <c r="F691" s="108">
        <v>679.1</v>
      </c>
    </row>
    <row r="692" spans="1:6" ht="27.75" customHeight="1" x14ac:dyDescent="0.25">
      <c r="A692" s="113" t="s">
        <v>77</v>
      </c>
      <c r="B692" s="107" t="s">
        <v>93</v>
      </c>
      <c r="C692" s="107" t="s">
        <v>78</v>
      </c>
      <c r="D692" s="108">
        <f>D693</f>
        <v>40.9</v>
      </c>
      <c r="E692" s="108">
        <f>E693</f>
        <v>38.9</v>
      </c>
      <c r="F692" s="108">
        <f>F693</f>
        <v>37.200000000000003</v>
      </c>
    </row>
    <row r="693" spans="1:6" ht="26.25" x14ac:dyDescent="0.25">
      <c r="A693" s="113" t="s">
        <v>79</v>
      </c>
      <c r="B693" s="107" t="s">
        <v>93</v>
      </c>
      <c r="C693" s="107" t="s">
        <v>80</v>
      </c>
      <c r="D693" s="108">
        <v>40.9</v>
      </c>
      <c r="E693" s="108">
        <v>38.9</v>
      </c>
      <c r="F693" s="108">
        <v>37.200000000000003</v>
      </c>
    </row>
    <row r="694" spans="1:6" ht="93.75" customHeight="1" x14ac:dyDescent="0.25">
      <c r="A694" s="113" t="s">
        <v>94</v>
      </c>
      <c r="B694" s="107" t="s">
        <v>95</v>
      </c>
      <c r="C694" s="107" t="s">
        <v>58</v>
      </c>
      <c r="D694" s="108">
        <f t="shared" ref="D694:F695" si="104">D695</f>
        <v>202.8</v>
      </c>
      <c r="E694" s="108">
        <f t="shared" si="104"/>
        <v>209.7</v>
      </c>
      <c r="F694" s="108">
        <f t="shared" si="104"/>
        <v>216.5</v>
      </c>
    </row>
    <row r="695" spans="1:6" ht="68.25" customHeight="1" x14ac:dyDescent="0.25">
      <c r="A695" s="113" t="s">
        <v>67</v>
      </c>
      <c r="B695" s="107" t="s">
        <v>95</v>
      </c>
      <c r="C695" s="107" t="s">
        <v>68</v>
      </c>
      <c r="D695" s="108">
        <f t="shared" si="104"/>
        <v>202.8</v>
      </c>
      <c r="E695" s="108">
        <f t="shared" si="104"/>
        <v>209.7</v>
      </c>
      <c r="F695" s="108">
        <f t="shared" si="104"/>
        <v>216.5</v>
      </c>
    </row>
    <row r="696" spans="1:6" ht="30" customHeight="1" x14ac:dyDescent="0.25">
      <c r="A696" s="113" t="s">
        <v>69</v>
      </c>
      <c r="B696" s="107" t="s">
        <v>95</v>
      </c>
      <c r="C696" s="107" t="s">
        <v>70</v>
      </c>
      <c r="D696" s="108">
        <v>202.8</v>
      </c>
      <c r="E696" s="108">
        <v>209.7</v>
      </c>
      <c r="F696" s="108">
        <v>216.5</v>
      </c>
    </row>
    <row r="697" spans="1:6" ht="30.75" hidden="1" customHeight="1" x14ac:dyDescent="0.25">
      <c r="A697" s="113" t="s">
        <v>77</v>
      </c>
      <c r="B697" s="107" t="s">
        <v>508</v>
      </c>
      <c r="C697" s="107" t="s">
        <v>78</v>
      </c>
      <c r="D697" s="108">
        <f>D698</f>
        <v>0</v>
      </c>
      <c r="E697" s="108">
        <f>E698</f>
        <v>0</v>
      </c>
      <c r="F697" s="108">
        <f>F698</f>
        <v>0</v>
      </c>
    </row>
    <row r="698" spans="1:6" ht="26.25" hidden="1" x14ac:dyDescent="0.25">
      <c r="A698" s="113" t="s">
        <v>79</v>
      </c>
      <c r="B698" s="107" t="s">
        <v>508</v>
      </c>
      <c r="C698" s="107" t="s">
        <v>80</v>
      </c>
      <c r="D698" s="108">
        <v>0</v>
      </c>
      <c r="E698" s="108">
        <v>0</v>
      </c>
      <c r="F698" s="108">
        <v>0</v>
      </c>
    </row>
    <row r="699" spans="1:6" ht="66" hidden="1" customHeight="1" x14ac:dyDescent="0.25">
      <c r="A699" s="113" t="s">
        <v>96</v>
      </c>
      <c r="B699" s="107" t="s">
        <v>97</v>
      </c>
      <c r="C699" s="107" t="s">
        <v>58</v>
      </c>
      <c r="D699" s="108">
        <f t="shared" ref="D699:F700" si="105">D700</f>
        <v>0</v>
      </c>
      <c r="E699" s="108">
        <f t="shared" si="105"/>
        <v>0</v>
      </c>
      <c r="F699" s="108">
        <f t="shared" si="105"/>
        <v>0</v>
      </c>
    </row>
    <row r="700" spans="1:6" ht="26.25" hidden="1" x14ac:dyDescent="0.25">
      <c r="A700" s="113" t="s">
        <v>77</v>
      </c>
      <c r="B700" s="107" t="s">
        <v>97</v>
      </c>
      <c r="C700" s="107" t="s">
        <v>78</v>
      </c>
      <c r="D700" s="108">
        <f t="shared" si="105"/>
        <v>0</v>
      </c>
      <c r="E700" s="108">
        <f t="shared" si="105"/>
        <v>0</v>
      </c>
      <c r="F700" s="108">
        <f t="shared" si="105"/>
        <v>0</v>
      </c>
    </row>
    <row r="701" spans="1:6" ht="26.25" hidden="1" x14ac:dyDescent="0.25">
      <c r="A701" s="113" t="s">
        <v>79</v>
      </c>
      <c r="B701" s="107" t="s">
        <v>97</v>
      </c>
      <c r="C701" s="107" t="s">
        <v>80</v>
      </c>
      <c r="D701" s="108">
        <f>4.9-4.9</f>
        <v>0</v>
      </c>
      <c r="E701" s="108">
        <f>4.9-4.9</f>
        <v>0</v>
      </c>
      <c r="F701" s="108">
        <f>4.9-4.9</f>
        <v>0</v>
      </c>
    </row>
    <row r="702" spans="1:6" ht="81" customHeight="1" x14ac:dyDescent="0.25">
      <c r="A702" s="113" t="s">
        <v>98</v>
      </c>
      <c r="B702" s="107" t="s">
        <v>99</v>
      </c>
      <c r="C702" s="107" t="s">
        <v>58</v>
      </c>
      <c r="D702" s="108">
        <f>D703+D705</f>
        <v>25.000000000000004</v>
      </c>
      <c r="E702" s="108">
        <f>E703+E705</f>
        <v>22.900000000000002</v>
      </c>
      <c r="F702" s="108">
        <f>F703+F705</f>
        <v>21</v>
      </c>
    </row>
    <row r="703" spans="1:6" ht="67.5" customHeight="1" x14ac:dyDescent="0.25">
      <c r="A703" s="113" t="s">
        <v>67</v>
      </c>
      <c r="B703" s="107" t="s">
        <v>99</v>
      </c>
      <c r="C703" s="107" t="s">
        <v>68</v>
      </c>
      <c r="D703" s="108">
        <f>D704</f>
        <v>18.000000000000004</v>
      </c>
      <c r="E703" s="108">
        <f>E704</f>
        <v>18.100000000000001</v>
      </c>
      <c r="F703" s="108">
        <f>F704</f>
        <v>16.5</v>
      </c>
    </row>
    <row r="704" spans="1:6" ht="30.75" customHeight="1" x14ac:dyDescent="0.25">
      <c r="A704" s="113" t="s">
        <v>69</v>
      </c>
      <c r="B704" s="107" t="s">
        <v>99</v>
      </c>
      <c r="C704" s="107" t="s">
        <v>70</v>
      </c>
      <c r="D704" s="108">
        <f>19.6-1.2-0.4</f>
        <v>18.000000000000004</v>
      </c>
      <c r="E704" s="108">
        <v>18.100000000000001</v>
      </c>
      <c r="F704" s="108">
        <v>16.5</v>
      </c>
    </row>
    <row r="705" spans="1:6" ht="33.75" customHeight="1" x14ac:dyDescent="0.25">
      <c r="A705" s="113" t="s">
        <v>77</v>
      </c>
      <c r="B705" s="107" t="s">
        <v>99</v>
      </c>
      <c r="C705" s="107" t="s">
        <v>78</v>
      </c>
      <c r="D705" s="108">
        <f>D706</f>
        <v>7</v>
      </c>
      <c r="E705" s="108">
        <f>E706</f>
        <v>4.8</v>
      </c>
      <c r="F705" s="108">
        <f>F706</f>
        <v>4.5</v>
      </c>
    </row>
    <row r="706" spans="1:6" ht="27" customHeight="1" x14ac:dyDescent="0.25">
      <c r="A706" s="113" t="s">
        <v>79</v>
      </c>
      <c r="B706" s="107" t="s">
        <v>99</v>
      </c>
      <c r="C706" s="107" t="s">
        <v>80</v>
      </c>
      <c r="D706" s="108">
        <f>5.4+1.6</f>
        <v>7</v>
      </c>
      <c r="E706" s="108">
        <v>4.8</v>
      </c>
      <c r="F706" s="108">
        <v>4.5</v>
      </c>
    </row>
    <row r="707" spans="1:6" ht="19.5" hidden="1" customHeight="1" x14ac:dyDescent="0.25">
      <c r="A707" s="113" t="s">
        <v>100</v>
      </c>
      <c r="B707" s="107" t="s">
        <v>102</v>
      </c>
      <c r="C707" s="107" t="s">
        <v>58</v>
      </c>
      <c r="D707" s="108">
        <f>D708</f>
        <v>0</v>
      </c>
      <c r="E707" s="108">
        <f t="shared" ref="E707:F709" si="106">E708</f>
        <v>0</v>
      </c>
      <c r="F707" s="108">
        <f t="shared" si="106"/>
        <v>0</v>
      </c>
    </row>
    <row r="708" spans="1:6" ht="42.75" hidden="1" customHeight="1" x14ac:dyDescent="0.25">
      <c r="A708" s="113" t="s">
        <v>103</v>
      </c>
      <c r="B708" s="107" t="s">
        <v>104</v>
      </c>
      <c r="C708" s="107" t="s">
        <v>58</v>
      </c>
      <c r="D708" s="108">
        <f>D709</f>
        <v>0</v>
      </c>
      <c r="E708" s="108">
        <f t="shared" si="106"/>
        <v>0</v>
      </c>
      <c r="F708" s="108">
        <f t="shared" si="106"/>
        <v>0</v>
      </c>
    </row>
    <row r="709" spans="1:6" ht="27" hidden="1" customHeight="1" x14ac:dyDescent="0.25">
      <c r="A709" s="113" t="s">
        <v>105</v>
      </c>
      <c r="B709" s="107" t="s">
        <v>104</v>
      </c>
      <c r="C709" s="107" t="s">
        <v>78</v>
      </c>
      <c r="D709" s="108">
        <f>D710</f>
        <v>0</v>
      </c>
      <c r="E709" s="108">
        <f t="shared" si="106"/>
        <v>0</v>
      </c>
      <c r="F709" s="108">
        <f t="shared" si="106"/>
        <v>0</v>
      </c>
    </row>
    <row r="710" spans="1:6" ht="27" hidden="1" customHeight="1" x14ac:dyDescent="0.25">
      <c r="A710" s="113" t="s">
        <v>79</v>
      </c>
      <c r="B710" s="107" t="s">
        <v>104</v>
      </c>
      <c r="C710" s="107" t="s">
        <v>80</v>
      </c>
      <c r="D710" s="108">
        <v>0</v>
      </c>
      <c r="E710" s="108">
        <v>0</v>
      </c>
      <c r="F710" s="108">
        <v>0</v>
      </c>
    </row>
    <row r="711" spans="1:6" ht="57" customHeight="1" x14ac:dyDescent="0.25">
      <c r="A711" s="113" t="s">
        <v>812</v>
      </c>
      <c r="B711" s="107" t="s">
        <v>428</v>
      </c>
      <c r="C711" s="107" t="s">
        <v>58</v>
      </c>
      <c r="D711" s="108">
        <f>D712+D714</f>
        <v>174.79999999999998</v>
      </c>
      <c r="E711" s="108">
        <f>E712+E714</f>
        <v>181.3</v>
      </c>
      <c r="F711" s="108">
        <f>F712+F714</f>
        <v>188</v>
      </c>
    </row>
    <row r="712" spans="1:6" ht="28.5" customHeight="1" x14ac:dyDescent="0.25">
      <c r="A712" s="113" t="s">
        <v>77</v>
      </c>
      <c r="B712" s="107" t="s">
        <v>428</v>
      </c>
      <c r="C712" s="107" t="s">
        <v>78</v>
      </c>
      <c r="D712" s="108">
        <f>D713</f>
        <v>3.1</v>
      </c>
      <c r="E712" s="108">
        <f>E713</f>
        <v>3.3</v>
      </c>
      <c r="F712" s="108">
        <f>F713</f>
        <v>3.4</v>
      </c>
    </row>
    <row r="713" spans="1:6" ht="27" customHeight="1" x14ac:dyDescent="0.25">
      <c r="A713" s="113" t="s">
        <v>208</v>
      </c>
      <c r="B713" s="107" t="s">
        <v>428</v>
      </c>
      <c r="C713" s="107" t="s">
        <v>80</v>
      </c>
      <c r="D713" s="108">
        <v>3.1</v>
      </c>
      <c r="E713" s="108">
        <v>3.3</v>
      </c>
      <c r="F713" s="108">
        <v>3.4</v>
      </c>
    </row>
    <row r="714" spans="1:6" ht="14.25" customHeight="1" x14ac:dyDescent="0.25">
      <c r="A714" s="113" t="s">
        <v>423</v>
      </c>
      <c r="B714" s="107" t="s">
        <v>428</v>
      </c>
      <c r="C714" s="107" t="s">
        <v>424</v>
      </c>
      <c r="D714" s="108">
        <f>D715</f>
        <v>171.7</v>
      </c>
      <c r="E714" s="108">
        <f>E715</f>
        <v>178</v>
      </c>
      <c r="F714" s="108">
        <f>F715</f>
        <v>184.6</v>
      </c>
    </row>
    <row r="715" spans="1:6" ht="18" customHeight="1" x14ac:dyDescent="0.25">
      <c r="A715" s="113" t="s">
        <v>425</v>
      </c>
      <c r="B715" s="107" t="s">
        <v>428</v>
      </c>
      <c r="C715" s="107" t="s">
        <v>426</v>
      </c>
      <c r="D715" s="108">
        <v>171.7</v>
      </c>
      <c r="E715" s="108">
        <v>178</v>
      </c>
      <c r="F715" s="108">
        <v>184.6</v>
      </c>
    </row>
    <row r="716" spans="1:6" ht="58.5" customHeight="1" x14ac:dyDescent="0.25">
      <c r="A716" s="113" t="s">
        <v>741</v>
      </c>
      <c r="B716" s="107" t="s">
        <v>106</v>
      </c>
      <c r="C716" s="107" t="s">
        <v>58</v>
      </c>
      <c r="D716" s="108">
        <f t="shared" ref="D716:F717" si="107">D717</f>
        <v>1.3</v>
      </c>
      <c r="E716" s="108">
        <f t="shared" si="107"/>
        <v>1.3</v>
      </c>
      <c r="F716" s="108">
        <f t="shared" si="107"/>
        <v>1.3</v>
      </c>
    </row>
    <row r="717" spans="1:6" ht="67.5" customHeight="1" x14ac:dyDescent="0.25">
      <c r="A717" s="113" t="s">
        <v>67</v>
      </c>
      <c r="B717" s="107" t="s">
        <v>106</v>
      </c>
      <c r="C717" s="107" t="s">
        <v>68</v>
      </c>
      <c r="D717" s="108">
        <f t="shared" si="107"/>
        <v>1.3</v>
      </c>
      <c r="E717" s="108">
        <f t="shared" si="107"/>
        <v>1.3</v>
      </c>
      <c r="F717" s="108">
        <f t="shared" si="107"/>
        <v>1.3</v>
      </c>
    </row>
    <row r="718" spans="1:6" ht="27.75" customHeight="1" x14ac:dyDescent="0.25">
      <c r="A718" s="113" t="s">
        <v>69</v>
      </c>
      <c r="B718" s="107" t="s">
        <v>106</v>
      </c>
      <c r="C718" s="107" t="s">
        <v>70</v>
      </c>
      <c r="D718" s="108">
        <v>1.3</v>
      </c>
      <c r="E718" s="108">
        <v>1.3</v>
      </c>
      <c r="F718" s="108">
        <v>1.3</v>
      </c>
    </row>
    <row r="719" spans="1:6" ht="31.5" customHeight="1" x14ac:dyDescent="0.25">
      <c r="A719" s="113" t="s">
        <v>230</v>
      </c>
      <c r="B719" s="107" t="s">
        <v>231</v>
      </c>
      <c r="C719" s="107" t="s">
        <v>58</v>
      </c>
      <c r="D719" s="108">
        <f t="shared" ref="D719:F720" si="108">D720</f>
        <v>48.7</v>
      </c>
      <c r="E719" s="108">
        <f t="shared" si="108"/>
        <v>48.7</v>
      </c>
      <c r="F719" s="108">
        <f t="shared" si="108"/>
        <v>48.7</v>
      </c>
    </row>
    <row r="720" spans="1:6" ht="33" customHeight="1" x14ac:dyDescent="0.25">
      <c r="A720" s="113" t="s">
        <v>77</v>
      </c>
      <c r="B720" s="107" t="s">
        <v>231</v>
      </c>
      <c r="C720" s="107" t="s">
        <v>78</v>
      </c>
      <c r="D720" s="108">
        <f t="shared" si="108"/>
        <v>48.7</v>
      </c>
      <c r="E720" s="108">
        <f t="shared" si="108"/>
        <v>48.7</v>
      </c>
      <c r="F720" s="108">
        <f t="shared" si="108"/>
        <v>48.7</v>
      </c>
    </row>
    <row r="721" spans="1:6" ht="30" customHeight="1" x14ac:dyDescent="0.25">
      <c r="A721" s="113" t="s">
        <v>79</v>
      </c>
      <c r="B721" s="107" t="s">
        <v>231</v>
      </c>
      <c r="C721" s="107" t="s">
        <v>80</v>
      </c>
      <c r="D721" s="108">
        <v>48.7</v>
      </c>
      <c r="E721" s="108">
        <v>48.7</v>
      </c>
      <c r="F721" s="108">
        <v>48.7</v>
      </c>
    </row>
    <row r="722" spans="1:6" ht="31.5" customHeight="1" x14ac:dyDescent="0.25">
      <c r="A722" s="113" t="s">
        <v>186</v>
      </c>
      <c r="B722" s="107" t="s">
        <v>187</v>
      </c>
      <c r="C722" s="107" t="s">
        <v>58</v>
      </c>
      <c r="D722" s="108">
        <f>D723+D737+D731+D734+D728</f>
        <v>5434.8</v>
      </c>
      <c r="E722" s="108">
        <f>E723+E737</f>
        <v>4564.8</v>
      </c>
      <c r="F722" s="108">
        <f>F723+F731+F734+F737</f>
        <v>3373</v>
      </c>
    </row>
    <row r="723" spans="1:6" ht="28.5" customHeight="1" x14ac:dyDescent="0.25">
      <c r="A723" s="113" t="s">
        <v>190</v>
      </c>
      <c r="B723" s="107" t="s">
        <v>191</v>
      </c>
      <c r="C723" s="107" t="s">
        <v>58</v>
      </c>
      <c r="D723" s="108">
        <f>D724+D726</f>
        <v>5082.1000000000004</v>
      </c>
      <c r="E723" s="108">
        <f>E724+E726</f>
        <v>4068.8</v>
      </c>
      <c r="F723" s="108">
        <f>F724+F726</f>
        <v>3073</v>
      </c>
    </row>
    <row r="724" spans="1:6" ht="74.25" customHeight="1" x14ac:dyDescent="0.25">
      <c r="A724" s="113" t="s">
        <v>67</v>
      </c>
      <c r="B724" s="107" t="s">
        <v>191</v>
      </c>
      <c r="C724" s="107" t="s">
        <v>68</v>
      </c>
      <c r="D724" s="108">
        <f>D725</f>
        <v>2556.2000000000003</v>
      </c>
      <c r="E724" s="108">
        <f>E725</f>
        <v>2600</v>
      </c>
      <c r="F724" s="108">
        <f>F725</f>
        <v>2600</v>
      </c>
    </row>
    <row r="725" spans="1:6" ht="14.25" customHeight="1" x14ac:dyDescent="0.25">
      <c r="A725" s="113" t="s">
        <v>192</v>
      </c>
      <c r="B725" s="107" t="s">
        <v>191</v>
      </c>
      <c r="C725" s="107" t="s">
        <v>193</v>
      </c>
      <c r="D725" s="108">
        <f>2545.4+8.3+2.5</f>
        <v>2556.2000000000003</v>
      </c>
      <c r="E725" s="108">
        <v>2600</v>
      </c>
      <c r="F725" s="108">
        <v>2600</v>
      </c>
    </row>
    <row r="726" spans="1:6" ht="31.5" customHeight="1" x14ac:dyDescent="0.25">
      <c r="A726" s="113" t="s">
        <v>77</v>
      </c>
      <c r="B726" s="107" t="s">
        <v>191</v>
      </c>
      <c r="C726" s="107" t="s">
        <v>78</v>
      </c>
      <c r="D726" s="108">
        <f>D727</f>
        <v>2525.9</v>
      </c>
      <c r="E726" s="108">
        <f>E727</f>
        <v>1468.8</v>
      </c>
      <c r="F726" s="108">
        <f>F727</f>
        <v>473</v>
      </c>
    </row>
    <row r="727" spans="1:6" ht="27" customHeight="1" x14ac:dyDescent="0.25">
      <c r="A727" s="113" t="s">
        <v>208</v>
      </c>
      <c r="B727" s="107" t="s">
        <v>191</v>
      </c>
      <c r="C727" s="107" t="s">
        <v>80</v>
      </c>
      <c r="D727" s="108">
        <v>2525.9</v>
      </c>
      <c r="E727" s="108">
        <f>1757.3-288.5</f>
        <v>1468.8</v>
      </c>
      <c r="F727" s="108">
        <v>473</v>
      </c>
    </row>
    <row r="728" spans="1:6" ht="42" hidden="1" customHeight="1" x14ac:dyDescent="0.25">
      <c r="A728" s="113" t="s">
        <v>642</v>
      </c>
      <c r="B728" s="107" t="s">
        <v>646</v>
      </c>
      <c r="C728" s="107" t="s">
        <v>58</v>
      </c>
      <c r="D728" s="108">
        <f>D729</f>
        <v>0</v>
      </c>
      <c r="E728" s="108">
        <v>0</v>
      </c>
      <c r="F728" s="108">
        <v>0</v>
      </c>
    </row>
    <row r="729" spans="1:6" ht="18.75" hidden="1" customHeight="1" x14ac:dyDescent="0.25">
      <c r="A729" s="113" t="s">
        <v>81</v>
      </c>
      <c r="B729" s="107" t="s">
        <v>646</v>
      </c>
      <c r="C729" s="107" t="s">
        <v>82</v>
      </c>
      <c r="D729" s="108">
        <f>D730</f>
        <v>0</v>
      </c>
      <c r="E729" s="108">
        <v>0</v>
      </c>
      <c r="F729" s="108">
        <v>0</v>
      </c>
    </row>
    <row r="730" spans="1:6" ht="20.25" hidden="1" customHeight="1" x14ac:dyDescent="0.25">
      <c r="A730" s="113" t="s">
        <v>83</v>
      </c>
      <c r="B730" s="107" t="s">
        <v>646</v>
      </c>
      <c r="C730" s="107" t="s">
        <v>84</v>
      </c>
      <c r="D730" s="108">
        <v>0</v>
      </c>
      <c r="E730" s="108">
        <v>0</v>
      </c>
      <c r="F730" s="108">
        <v>0</v>
      </c>
    </row>
    <row r="731" spans="1:6" ht="27" hidden="1" customHeight="1" x14ac:dyDescent="0.25">
      <c r="A731" s="113" t="s">
        <v>644</v>
      </c>
      <c r="B731" s="107" t="s">
        <v>645</v>
      </c>
      <c r="C731" s="107" t="s">
        <v>58</v>
      </c>
      <c r="D731" s="108">
        <f>D732</f>
        <v>0</v>
      </c>
      <c r="E731" s="108">
        <f t="shared" ref="E731:F732" si="109">E732</f>
        <v>0</v>
      </c>
      <c r="F731" s="108">
        <f t="shared" si="109"/>
        <v>0</v>
      </c>
    </row>
    <row r="732" spans="1:6" ht="69" hidden="1" customHeight="1" x14ac:dyDescent="0.25">
      <c r="A732" s="113" t="s">
        <v>67</v>
      </c>
      <c r="B732" s="107" t="s">
        <v>645</v>
      </c>
      <c r="C732" s="107" t="s">
        <v>68</v>
      </c>
      <c r="D732" s="108">
        <f>D733</f>
        <v>0</v>
      </c>
      <c r="E732" s="108">
        <f t="shared" si="109"/>
        <v>0</v>
      </c>
      <c r="F732" s="108">
        <f t="shared" si="109"/>
        <v>0</v>
      </c>
    </row>
    <row r="733" spans="1:6" ht="27" hidden="1" customHeight="1" x14ac:dyDescent="0.25">
      <c r="A733" s="113" t="s">
        <v>192</v>
      </c>
      <c r="B733" s="107" t="s">
        <v>645</v>
      </c>
      <c r="C733" s="107" t="s">
        <v>193</v>
      </c>
      <c r="D733" s="108">
        <f>204.5-157.1-47.4</f>
        <v>0</v>
      </c>
      <c r="E733" s="108">
        <v>0</v>
      </c>
      <c r="F733" s="108">
        <v>0</v>
      </c>
    </row>
    <row r="734" spans="1:6" ht="44.25" hidden="1" customHeight="1" x14ac:dyDescent="0.25">
      <c r="A734" s="113" t="s">
        <v>647</v>
      </c>
      <c r="B734" s="107" t="s">
        <v>648</v>
      </c>
      <c r="C734" s="107" t="s">
        <v>58</v>
      </c>
      <c r="D734" s="108">
        <f>D735</f>
        <v>0</v>
      </c>
      <c r="E734" s="108">
        <f t="shared" ref="E734:F735" si="110">E735</f>
        <v>0</v>
      </c>
      <c r="F734" s="108">
        <f t="shared" si="110"/>
        <v>0</v>
      </c>
    </row>
    <row r="735" spans="1:6" ht="66.75" hidden="1" customHeight="1" x14ac:dyDescent="0.25">
      <c r="A735" s="113" t="s">
        <v>67</v>
      </c>
      <c r="B735" s="107" t="s">
        <v>648</v>
      </c>
      <c r="C735" s="107" t="s">
        <v>68</v>
      </c>
      <c r="D735" s="108">
        <f>D736</f>
        <v>0</v>
      </c>
      <c r="E735" s="108">
        <f t="shared" si="110"/>
        <v>0</v>
      </c>
      <c r="F735" s="108">
        <f t="shared" si="110"/>
        <v>0</v>
      </c>
    </row>
    <row r="736" spans="1:6" ht="27" hidden="1" customHeight="1" x14ac:dyDescent="0.25">
      <c r="A736" s="113" t="s">
        <v>192</v>
      </c>
      <c r="B736" s="107" t="s">
        <v>648</v>
      </c>
      <c r="C736" s="107" t="s">
        <v>193</v>
      </c>
      <c r="D736" s="108">
        <f>10.8-8.3-2.5</f>
        <v>0</v>
      </c>
      <c r="E736" s="108">
        <v>0</v>
      </c>
      <c r="F736" s="108">
        <v>0</v>
      </c>
    </row>
    <row r="737" spans="1:6" ht="57" customHeight="1" x14ac:dyDescent="0.25">
      <c r="A737" s="113" t="s">
        <v>188</v>
      </c>
      <c r="B737" s="107" t="s">
        <v>189</v>
      </c>
      <c r="C737" s="107" t="s">
        <v>58</v>
      </c>
      <c r="D737" s="108">
        <f t="shared" ref="D737:F738" si="111">D738</f>
        <v>352.7</v>
      </c>
      <c r="E737" s="108">
        <f>E738</f>
        <v>496</v>
      </c>
      <c r="F737" s="108">
        <f>F738</f>
        <v>300</v>
      </c>
    </row>
    <row r="738" spans="1:6" ht="16.5" customHeight="1" x14ac:dyDescent="0.25">
      <c r="A738" s="113" t="s">
        <v>81</v>
      </c>
      <c r="B738" s="107" t="s">
        <v>189</v>
      </c>
      <c r="C738" s="107" t="s">
        <v>82</v>
      </c>
      <c r="D738" s="108">
        <f t="shared" si="111"/>
        <v>352.7</v>
      </c>
      <c r="E738" s="108">
        <f t="shared" si="111"/>
        <v>496</v>
      </c>
      <c r="F738" s="108">
        <f t="shared" si="111"/>
        <v>300</v>
      </c>
    </row>
    <row r="739" spans="1:6" ht="18" customHeight="1" x14ac:dyDescent="0.25">
      <c r="A739" s="113" t="s">
        <v>83</v>
      </c>
      <c r="B739" s="107" t="s">
        <v>189</v>
      </c>
      <c r="C739" s="107" t="s">
        <v>84</v>
      </c>
      <c r="D739" s="108">
        <f>357.2-4.5</f>
        <v>352.7</v>
      </c>
      <c r="E739" s="108">
        <v>496</v>
      </c>
      <c r="F739" s="108">
        <v>300</v>
      </c>
    </row>
    <row r="740" spans="1:6" ht="17.25" hidden="1" customHeight="1" x14ac:dyDescent="0.25">
      <c r="A740" s="113" t="s">
        <v>468</v>
      </c>
      <c r="B740" s="107" t="s">
        <v>469</v>
      </c>
      <c r="C740" s="107" t="s">
        <v>58</v>
      </c>
      <c r="D740" s="108">
        <f t="shared" ref="D740:F741" si="112">D741</f>
        <v>0</v>
      </c>
      <c r="E740" s="108">
        <f t="shared" si="112"/>
        <v>0</v>
      </c>
      <c r="F740" s="108">
        <f t="shared" si="112"/>
        <v>0</v>
      </c>
    </row>
    <row r="741" spans="1:6" ht="27" hidden="1" customHeight="1" x14ac:dyDescent="0.25">
      <c r="A741" s="113" t="s">
        <v>470</v>
      </c>
      <c r="B741" s="107" t="s">
        <v>471</v>
      </c>
      <c r="C741" s="107" t="s">
        <v>58</v>
      </c>
      <c r="D741" s="108">
        <f t="shared" si="112"/>
        <v>0</v>
      </c>
      <c r="E741" s="108">
        <f t="shared" si="112"/>
        <v>0</v>
      </c>
      <c r="F741" s="108">
        <f t="shared" si="112"/>
        <v>0</v>
      </c>
    </row>
    <row r="742" spans="1:6" ht="15" hidden="1" customHeight="1" x14ac:dyDescent="0.25">
      <c r="A742" s="113" t="s">
        <v>472</v>
      </c>
      <c r="B742" s="107" t="s">
        <v>471</v>
      </c>
      <c r="C742" s="107" t="s">
        <v>473</v>
      </c>
      <c r="D742" s="108"/>
      <c r="E742" s="108"/>
      <c r="F742" s="108"/>
    </row>
    <row r="743" spans="1:6" ht="15" hidden="1" customHeight="1" x14ac:dyDescent="0.25">
      <c r="A743" s="113" t="s">
        <v>114</v>
      </c>
      <c r="B743" s="107" t="s">
        <v>115</v>
      </c>
      <c r="C743" s="107" t="s">
        <v>58</v>
      </c>
      <c r="D743" s="108">
        <f>D744</f>
        <v>0</v>
      </c>
      <c r="E743" s="108">
        <f t="shared" ref="E743:F745" si="113">E744</f>
        <v>0</v>
      </c>
      <c r="F743" s="108">
        <f t="shared" si="113"/>
        <v>0</v>
      </c>
    </row>
    <row r="744" spans="1:6" ht="32.25" hidden="1" customHeight="1" x14ac:dyDescent="0.25">
      <c r="A744" s="113" t="s">
        <v>116</v>
      </c>
      <c r="B744" s="107" t="s">
        <v>117</v>
      </c>
      <c r="C744" s="107" t="s">
        <v>58</v>
      </c>
      <c r="D744" s="108">
        <f>D745</f>
        <v>0</v>
      </c>
      <c r="E744" s="108">
        <f t="shared" si="113"/>
        <v>0</v>
      </c>
      <c r="F744" s="108">
        <f t="shared" si="113"/>
        <v>0</v>
      </c>
    </row>
    <row r="745" spans="1:6" ht="31.5" hidden="1" customHeight="1" x14ac:dyDescent="0.25">
      <c r="A745" s="113" t="s">
        <v>77</v>
      </c>
      <c r="B745" s="107" t="s">
        <v>117</v>
      </c>
      <c r="C745" s="107" t="s">
        <v>78</v>
      </c>
      <c r="D745" s="108">
        <f>D746</f>
        <v>0</v>
      </c>
      <c r="E745" s="108">
        <f t="shared" si="113"/>
        <v>0</v>
      </c>
      <c r="F745" s="108">
        <f t="shared" si="113"/>
        <v>0</v>
      </c>
    </row>
    <row r="746" spans="1:6" ht="33" hidden="1" customHeight="1" x14ac:dyDescent="0.25">
      <c r="A746" s="113" t="s">
        <v>79</v>
      </c>
      <c r="B746" s="107" t="s">
        <v>117</v>
      </c>
      <c r="C746" s="107" t="s">
        <v>80</v>
      </c>
      <c r="D746" s="108"/>
      <c r="E746" s="108"/>
      <c r="F746" s="108"/>
    </row>
    <row r="747" spans="1:6" ht="16.5" customHeight="1" x14ac:dyDescent="0.25">
      <c r="A747" s="113" t="s">
        <v>120</v>
      </c>
      <c r="B747" s="107" t="s">
        <v>121</v>
      </c>
      <c r="C747" s="107" t="s">
        <v>58</v>
      </c>
      <c r="D747" s="108">
        <f>D748</f>
        <v>99</v>
      </c>
      <c r="E747" s="108">
        <f>E748</f>
        <v>99</v>
      </c>
      <c r="F747" s="108">
        <f>F748</f>
        <v>99</v>
      </c>
    </row>
    <row r="748" spans="1:6" ht="18" customHeight="1" x14ac:dyDescent="0.25">
      <c r="A748" s="113" t="s">
        <v>122</v>
      </c>
      <c r="B748" s="107" t="s">
        <v>123</v>
      </c>
      <c r="C748" s="107" t="s">
        <v>58</v>
      </c>
      <c r="D748" s="108">
        <f t="shared" ref="D748:F750" si="114">D749</f>
        <v>99</v>
      </c>
      <c r="E748" s="108">
        <f t="shared" si="114"/>
        <v>99</v>
      </c>
      <c r="F748" s="108">
        <f t="shared" si="114"/>
        <v>99</v>
      </c>
    </row>
    <row r="749" spans="1:6" ht="32.25" customHeight="1" x14ac:dyDescent="0.25">
      <c r="A749" s="113" t="s">
        <v>124</v>
      </c>
      <c r="B749" s="107" t="s">
        <v>125</v>
      </c>
      <c r="C749" s="107" t="s">
        <v>58</v>
      </c>
      <c r="D749" s="108">
        <f t="shared" si="114"/>
        <v>99</v>
      </c>
      <c r="E749" s="108">
        <f t="shared" si="114"/>
        <v>99</v>
      </c>
      <c r="F749" s="108">
        <f t="shared" si="114"/>
        <v>99</v>
      </c>
    </row>
    <row r="750" spans="1:6" ht="16.5" customHeight="1" x14ac:dyDescent="0.25">
      <c r="A750" s="113" t="s">
        <v>81</v>
      </c>
      <c r="B750" s="107" t="s">
        <v>125</v>
      </c>
      <c r="C750" s="107" t="s">
        <v>82</v>
      </c>
      <c r="D750" s="108">
        <f t="shared" si="114"/>
        <v>99</v>
      </c>
      <c r="E750" s="108">
        <f t="shared" si="114"/>
        <v>99</v>
      </c>
      <c r="F750" s="108">
        <f t="shared" si="114"/>
        <v>99</v>
      </c>
    </row>
    <row r="751" spans="1:6" ht="15.75" customHeight="1" x14ac:dyDescent="0.25">
      <c r="A751" s="113" t="s">
        <v>126</v>
      </c>
      <c r="B751" s="107" t="s">
        <v>125</v>
      </c>
      <c r="C751" s="107" t="s">
        <v>127</v>
      </c>
      <c r="D751" s="108">
        <v>99</v>
      </c>
      <c r="E751" s="108">
        <v>99</v>
      </c>
      <c r="F751" s="108">
        <v>99</v>
      </c>
    </row>
    <row r="752" spans="1:6" ht="26.25" hidden="1" x14ac:dyDescent="0.25">
      <c r="A752" s="113" t="s">
        <v>61</v>
      </c>
      <c r="B752" s="107" t="s">
        <v>486</v>
      </c>
      <c r="C752" s="107" t="s">
        <v>58</v>
      </c>
      <c r="D752" s="108">
        <f t="shared" ref="D752:F755" si="115">D753</f>
        <v>0</v>
      </c>
      <c r="E752" s="108">
        <f t="shared" si="115"/>
        <v>0</v>
      </c>
      <c r="F752" s="108">
        <f t="shared" si="115"/>
        <v>0</v>
      </c>
    </row>
    <row r="753" spans="1:6" ht="13.5" hidden="1" customHeight="1" x14ac:dyDescent="0.25">
      <c r="A753" s="113" t="s">
        <v>63</v>
      </c>
      <c r="B753" s="107" t="s">
        <v>487</v>
      </c>
      <c r="C753" s="107" t="s">
        <v>58</v>
      </c>
      <c r="D753" s="108">
        <f t="shared" si="115"/>
        <v>0</v>
      </c>
      <c r="E753" s="108">
        <f t="shared" si="115"/>
        <v>0</v>
      </c>
      <c r="F753" s="108">
        <f t="shared" si="115"/>
        <v>0</v>
      </c>
    </row>
    <row r="754" spans="1:6" ht="39" hidden="1" x14ac:dyDescent="0.25">
      <c r="A754" s="113" t="s">
        <v>488</v>
      </c>
      <c r="B754" s="107" t="s">
        <v>489</v>
      </c>
      <c r="C754" s="107" t="s">
        <v>58</v>
      </c>
      <c r="D754" s="108">
        <f t="shared" si="115"/>
        <v>0</v>
      </c>
      <c r="E754" s="108">
        <f t="shared" si="115"/>
        <v>0</v>
      </c>
      <c r="F754" s="108">
        <f t="shared" si="115"/>
        <v>0</v>
      </c>
    </row>
    <row r="755" spans="1:6" ht="15" hidden="1" x14ac:dyDescent="0.25">
      <c r="A755" s="113" t="s">
        <v>81</v>
      </c>
      <c r="B755" s="107" t="s">
        <v>489</v>
      </c>
      <c r="C755" s="107" t="s">
        <v>82</v>
      </c>
      <c r="D755" s="108">
        <f t="shared" si="115"/>
        <v>0</v>
      </c>
      <c r="E755" s="108">
        <f t="shared" si="115"/>
        <v>0</v>
      </c>
      <c r="F755" s="108">
        <f t="shared" si="115"/>
        <v>0</v>
      </c>
    </row>
    <row r="756" spans="1:6" ht="15" hidden="1" x14ac:dyDescent="0.25">
      <c r="A756" s="120" t="s">
        <v>83</v>
      </c>
      <c r="B756" s="107" t="s">
        <v>489</v>
      </c>
      <c r="C756" s="107" t="s">
        <v>84</v>
      </c>
      <c r="D756" s="108">
        <v>0</v>
      </c>
      <c r="E756" s="108">
        <v>0</v>
      </c>
      <c r="F756" s="108">
        <v>0</v>
      </c>
    </row>
    <row r="757" spans="1:6" s="32" customFormat="1" ht="2.25" hidden="1" customHeight="1" x14ac:dyDescent="0.25">
      <c r="A757" s="113"/>
      <c r="B757" s="107"/>
      <c r="C757" s="107"/>
      <c r="D757" s="108" t="e">
        <f>#REF!/1000</f>
        <v>#REF!</v>
      </c>
      <c r="E757" s="108" t="e">
        <f>#REF!/1000</f>
        <v>#REF!</v>
      </c>
      <c r="F757" s="108" t="e">
        <f>#REF!/1000</f>
        <v>#REF!</v>
      </c>
    </row>
    <row r="758" spans="1:6" s="31" customFormat="1" ht="15" hidden="1" x14ac:dyDescent="0.25">
      <c r="A758" s="113" t="s">
        <v>433</v>
      </c>
      <c r="B758" s="107" t="s">
        <v>57</v>
      </c>
      <c r="C758" s="107" t="s">
        <v>58</v>
      </c>
      <c r="D758" s="108">
        <f t="shared" ref="D758:F761" si="116">D759</f>
        <v>0</v>
      </c>
      <c r="E758" s="108">
        <f t="shared" si="116"/>
        <v>0</v>
      </c>
      <c r="F758" s="108">
        <f t="shared" si="116"/>
        <v>0</v>
      </c>
    </row>
    <row r="759" spans="1:6" s="31" customFormat="1" ht="26.25" hidden="1" x14ac:dyDescent="0.25">
      <c r="A759" s="113" t="s">
        <v>289</v>
      </c>
      <c r="B759" s="107" t="s">
        <v>290</v>
      </c>
      <c r="C759" s="107" t="s">
        <v>58</v>
      </c>
      <c r="D759" s="108">
        <f t="shared" si="116"/>
        <v>0</v>
      </c>
      <c r="E759" s="108">
        <f t="shared" si="116"/>
        <v>0</v>
      </c>
      <c r="F759" s="108">
        <f t="shared" si="116"/>
        <v>0</v>
      </c>
    </row>
    <row r="760" spans="1:6" s="31" customFormat="1" ht="26.25" hidden="1" x14ac:dyDescent="0.25">
      <c r="A760" s="113" t="s">
        <v>434</v>
      </c>
      <c r="B760" s="107" t="s">
        <v>435</v>
      </c>
      <c r="C760" s="107" t="s">
        <v>58</v>
      </c>
      <c r="D760" s="108">
        <f t="shared" si="116"/>
        <v>0</v>
      </c>
      <c r="E760" s="108">
        <f t="shared" si="116"/>
        <v>0</v>
      </c>
      <c r="F760" s="108">
        <f t="shared" si="116"/>
        <v>0</v>
      </c>
    </row>
    <row r="761" spans="1:6" s="31" customFormat="1" ht="15" hidden="1" x14ac:dyDescent="0.25">
      <c r="A761" s="113" t="s">
        <v>432</v>
      </c>
      <c r="B761" s="107" t="s">
        <v>435</v>
      </c>
      <c r="C761" s="107" t="s">
        <v>424</v>
      </c>
      <c r="D761" s="108">
        <f t="shared" si="116"/>
        <v>0</v>
      </c>
      <c r="E761" s="108">
        <f t="shared" si="116"/>
        <v>0</v>
      </c>
      <c r="F761" s="108">
        <f t="shared" si="116"/>
        <v>0</v>
      </c>
    </row>
    <row r="762" spans="1:6" s="31" customFormat="1" ht="15.75" hidden="1" customHeight="1" x14ac:dyDescent="0.25">
      <c r="A762" s="113" t="s">
        <v>425</v>
      </c>
      <c r="B762" s="107" t="s">
        <v>435</v>
      </c>
      <c r="C762" s="107" t="s">
        <v>426</v>
      </c>
      <c r="D762" s="108">
        <v>0</v>
      </c>
      <c r="E762" s="108">
        <v>0</v>
      </c>
      <c r="F762" s="108">
        <v>0</v>
      </c>
    </row>
    <row r="763" spans="1:6" s="31" customFormat="1" ht="30.75" hidden="1" customHeight="1" x14ac:dyDescent="0.25">
      <c r="A763" s="122" t="s">
        <v>456</v>
      </c>
      <c r="B763" s="107" t="s">
        <v>457</v>
      </c>
      <c r="C763" s="107" t="s">
        <v>58</v>
      </c>
      <c r="D763" s="108">
        <f t="shared" ref="D763:F764" si="117">D764</f>
        <v>0</v>
      </c>
      <c r="E763" s="108">
        <f t="shared" si="117"/>
        <v>0</v>
      </c>
      <c r="F763" s="108">
        <f t="shared" si="117"/>
        <v>0</v>
      </c>
    </row>
    <row r="764" spans="1:6" s="31" customFormat="1" ht="26.25" hidden="1" x14ac:dyDescent="0.25">
      <c r="A764" s="113" t="s">
        <v>458</v>
      </c>
      <c r="B764" s="107" t="s">
        <v>457</v>
      </c>
      <c r="C764" s="107" t="s">
        <v>78</v>
      </c>
      <c r="D764" s="108">
        <f t="shared" si="117"/>
        <v>0</v>
      </c>
      <c r="E764" s="108">
        <f t="shared" si="117"/>
        <v>0</v>
      </c>
      <c r="F764" s="108">
        <f t="shared" si="117"/>
        <v>0</v>
      </c>
    </row>
    <row r="765" spans="1:6" s="31" customFormat="1" ht="26.25" hidden="1" x14ac:dyDescent="0.25">
      <c r="A765" s="113" t="s">
        <v>208</v>
      </c>
      <c r="B765" s="107" t="s">
        <v>457</v>
      </c>
      <c r="C765" s="107" t="s">
        <v>80</v>
      </c>
      <c r="D765" s="108">
        <v>0</v>
      </c>
      <c r="E765" s="108">
        <v>0</v>
      </c>
      <c r="F765" s="108">
        <v>0</v>
      </c>
    </row>
    <row r="766" spans="1:6" s="31" customFormat="1" ht="26.25" hidden="1" x14ac:dyDescent="0.25">
      <c r="A766" s="113" t="s">
        <v>459</v>
      </c>
      <c r="B766" s="107" t="s">
        <v>460</v>
      </c>
      <c r="C766" s="107" t="s">
        <v>58</v>
      </c>
      <c r="D766" s="108">
        <f t="shared" ref="D766:F767" si="118">D767</f>
        <v>0</v>
      </c>
      <c r="E766" s="108">
        <f t="shared" si="118"/>
        <v>0</v>
      </c>
      <c r="F766" s="108">
        <f t="shared" si="118"/>
        <v>0</v>
      </c>
    </row>
    <row r="767" spans="1:6" s="31" customFormat="1" ht="26.25" hidden="1" x14ac:dyDescent="0.25">
      <c r="A767" s="113" t="s">
        <v>458</v>
      </c>
      <c r="B767" s="107" t="s">
        <v>460</v>
      </c>
      <c r="C767" s="107" t="s">
        <v>78</v>
      </c>
      <c r="D767" s="108">
        <f t="shared" si="118"/>
        <v>0</v>
      </c>
      <c r="E767" s="108">
        <f t="shared" si="118"/>
        <v>0</v>
      </c>
      <c r="F767" s="108">
        <f t="shared" si="118"/>
        <v>0</v>
      </c>
    </row>
    <row r="768" spans="1:6" s="31" customFormat="1" ht="26.25" hidden="1" x14ac:dyDescent="0.25">
      <c r="A768" s="113" t="s">
        <v>208</v>
      </c>
      <c r="B768" s="107" t="s">
        <v>460</v>
      </c>
      <c r="C768" s="107" t="s">
        <v>80</v>
      </c>
      <c r="D768" s="108">
        <v>0</v>
      </c>
      <c r="E768" s="108">
        <v>0</v>
      </c>
      <c r="F768" s="108">
        <v>0</v>
      </c>
    </row>
    <row r="769" spans="1:7" ht="39" hidden="1" x14ac:dyDescent="0.25">
      <c r="A769" s="113" t="s">
        <v>461</v>
      </c>
      <c r="B769" s="107" t="s">
        <v>462</v>
      </c>
      <c r="C769" s="107" t="s">
        <v>58</v>
      </c>
      <c r="D769" s="108">
        <f t="shared" ref="D769:F771" si="119">D770</f>
        <v>0</v>
      </c>
      <c r="E769" s="108">
        <f t="shared" si="119"/>
        <v>0</v>
      </c>
      <c r="F769" s="108">
        <f t="shared" si="119"/>
        <v>0</v>
      </c>
    </row>
    <row r="770" spans="1:7" ht="26.25" hidden="1" x14ac:dyDescent="0.25">
      <c r="A770" s="113" t="s">
        <v>463</v>
      </c>
      <c r="B770" s="107" t="s">
        <v>462</v>
      </c>
      <c r="C770" s="107" t="s">
        <v>58</v>
      </c>
      <c r="D770" s="108">
        <f t="shared" si="119"/>
        <v>0</v>
      </c>
      <c r="E770" s="108">
        <f t="shared" si="119"/>
        <v>0</v>
      </c>
      <c r="F770" s="108">
        <f t="shared" si="119"/>
        <v>0</v>
      </c>
    </row>
    <row r="771" spans="1:7" ht="64.5" hidden="1" x14ac:dyDescent="0.25">
      <c r="A771" s="113" t="s">
        <v>67</v>
      </c>
      <c r="B771" s="107" t="s">
        <v>462</v>
      </c>
      <c r="C771" s="107" t="s">
        <v>68</v>
      </c>
      <c r="D771" s="108">
        <f t="shared" si="119"/>
        <v>0</v>
      </c>
      <c r="E771" s="108">
        <f t="shared" si="119"/>
        <v>0</v>
      </c>
      <c r="F771" s="108">
        <f t="shared" si="119"/>
        <v>0</v>
      </c>
    </row>
    <row r="772" spans="1:7" ht="15" hidden="1" x14ac:dyDescent="0.25">
      <c r="A772" s="113" t="s">
        <v>464</v>
      </c>
      <c r="B772" s="107" t="s">
        <v>462</v>
      </c>
      <c r="C772" s="107" t="s">
        <v>193</v>
      </c>
      <c r="D772" s="108">
        <f>30-30</f>
        <v>0</v>
      </c>
      <c r="E772" s="108">
        <f>30-30</f>
        <v>0</v>
      </c>
      <c r="F772" s="108">
        <f>30-30</f>
        <v>0</v>
      </c>
    </row>
    <row r="773" spans="1:7" ht="51.75" hidden="1" x14ac:dyDescent="0.25">
      <c r="A773" s="113" t="s">
        <v>465</v>
      </c>
      <c r="B773" s="107" t="s">
        <v>381</v>
      </c>
      <c r="C773" s="107" t="s">
        <v>58</v>
      </c>
      <c r="D773" s="108">
        <f t="shared" ref="D773:F774" si="120">D774</f>
        <v>0</v>
      </c>
      <c r="E773" s="108">
        <f t="shared" si="120"/>
        <v>0</v>
      </c>
      <c r="F773" s="108">
        <f t="shared" si="120"/>
        <v>0</v>
      </c>
    </row>
    <row r="774" spans="1:7" ht="26.25" hidden="1" x14ac:dyDescent="0.25">
      <c r="A774" s="113" t="s">
        <v>458</v>
      </c>
      <c r="B774" s="107" t="s">
        <v>381</v>
      </c>
      <c r="C774" s="107" t="s">
        <v>78</v>
      </c>
      <c r="D774" s="108">
        <f t="shared" si="120"/>
        <v>0</v>
      </c>
      <c r="E774" s="108">
        <f t="shared" si="120"/>
        <v>0</v>
      </c>
      <c r="F774" s="108">
        <f t="shared" si="120"/>
        <v>0</v>
      </c>
    </row>
    <row r="775" spans="1:7" ht="26.25" hidden="1" x14ac:dyDescent="0.25">
      <c r="A775" s="113" t="s">
        <v>208</v>
      </c>
      <c r="B775" s="107" t="s">
        <v>381</v>
      </c>
      <c r="C775" s="107" t="s">
        <v>80</v>
      </c>
      <c r="D775" s="108">
        <v>0</v>
      </c>
      <c r="E775" s="108">
        <v>0</v>
      </c>
      <c r="F775" s="108">
        <v>0</v>
      </c>
    </row>
    <row r="776" spans="1:7" ht="15" hidden="1" x14ac:dyDescent="0.25">
      <c r="A776" s="113"/>
      <c r="B776" s="107"/>
      <c r="C776" s="107"/>
      <c r="D776" s="108"/>
      <c r="E776" s="108"/>
      <c r="F776" s="108"/>
    </row>
    <row r="777" spans="1:7" s="34" customFormat="1" ht="15.75" x14ac:dyDescent="0.25">
      <c r="A777" s="113" t="s">
        <v>474</v>
      </c>
      <c r="B777" s="130"/>
      <c r="C777" s="130"/>
      <c r="D777" s="108">
        <f>D17+D30+D42+D51+D59+D68+D86+D124+D147+D179+D212+D261+D300+D371+D383+D417+D443+D475+D496+D625+D638+D722+D747+D517+D290+D608</f>
        <v>100660.1</v>
      </c>
      <c r="E777" s="108">
        <f>E30+E59+E86+E124+E147+E212+E261+E371+E383+E417+E443+E475+E517+E532+E552+E579+E600+E625</f>
        <v>84419.4</v>
      </c>
      <c r="F777" s="108">
        <f>F30+F59+F147+F212+F261+F371+F526+F532+F544+F552+F556+F569+F579+F585+F600+F604+F625</f>
        <v>69766.2</v>
      </c>
      <c r="G777" s="49"/>
    </row>
    <row r="778" spans="1:7" x14ac:dyDescent="0.2">
      <c r="A778" s="35"/>
      <c r="B778" s="36"/>
      <c r="C778" s="36"/>
      <c r="D778" s="36"/>
      <c r="E778" s="36"/>
      <c r="F778" s="36"/>
    </row>
    <row r="779" spans="1:7" x14ac:dyDescent="0.2">
      <c r="A779" s="35"/>
      <c r="B779" s="36"/>
      <c r="C779" s="36"/>
      <c r="D779" s="38"/>
      <c r="E779" s="38"/>
      <c r="F779" s="38"/>
    </row>
    <row r="780" spans="1:7" x14ac:dyDescent="0.2">
      <c r="A780" s="35"/>
      <c r="B780" s="36"/>
      <c r="C780" s="36"/>
      <c r="D780" s="36"/>
      <c r="E780" s="36"/>
      <c r="F780" s="36"/>
    </row>
    <row r="781" spans="1:7" x14ac:dyDescent="0.2">
      <c r="A781" s="35"/>
      <c r="B781" s="36"/>
      <c r="C781" s="36"/>
      <c r="D781" s="36"/>
      <c r="E781" s="36"/>
      <c r="F781" s="36"/>
    </row>
    <row r="782" spans="1:7" x14ac:dyDescent="0.2">
      <c r="A782" s="35"/>
      <c r="B782" s="36"/>
      <c r="C782" s="36"/>
      <c r="D782" s="36"/>
    </row>
    <row r="783" spans="1:7" x14ac:dyDescent="0.2">
      <c r="A783" s="35"/>
      <c r="B783" s="36"/>
      <c r="C783" s="36"/>
      <c r="D783" s="36"/>
    </row>
    <row r="784" spans="1:7" x14ac:dyDescent="0.2">
      <c r="A784" s="35"/>
      <c r="B784" s="36"/>
      <c r="C784" s="36"/>
      <c r="D784" s="36"/>
    </row>
    <row r="785" spans="1:4" x14ac:dyDescent="0.2">
      <c r="A785" s="35"/>
      <c r="B785" s="36"/>
      <c r="C785" s="36"/>
      <c r="D785" s="36"/>
    </row>
    <row r="786" spans="1:4" x14ac:dyDescent="0.2">
      <c r="A786" s="35"/>
      <c r="B786" s="36"/>
      <c r="C786" s="36"/>
      <c r="D786" s="36"/>
    </row>
    <row r="787" spans="1:4" x14ac:dyDescent="0.2">
      <c r="A787" s="35"/>
      <c r="B787" s="36"/>
      <c r="C787" s="36"/>
      <c r="D787" s="36"/>
    </row>
    <row r="788" spans="1:4" x14ac:dyDescent="0.2">
      <c r="A788" s="35"/>
      <c r="B788" s="36"/>
      <c r="C788" s="36"/>
      <c r="D788" s="36"/>
    </row>
    <row r="789" spans="1:4" x14ac:dyDescent="0.2">
      <c r="A789" s="35"/>
      <c r="B789" s="36"/>
      <c r="C789" s="36"/>
      <c r="D789" s="36"/>
    </row>
    <row r="790" spans="1:4" x14ac:dyDescent="0.2">
      <c r="A790" s="35"/>
      <c r="B790" s="36"/>
      <c r="C790" s="36"/>
      <c r="D790" s="36"/>
    </row>
    <row r="791" spans="1:4" x14ac:dyDescent="0.2">
      <c r="A791" s="35"/>
      <c r="B791" s="36"/>
      <c r="C791" s="36"/>
      <c r="D791" s="36"/>
    </row>
    <row r="792" spans="1:4" x14ac:dyDescent="0.2">
      <c r="A792" s="35"/>
      <c r="B792" s="36"/>
      <c r="C792" s="36"/>
      <c r="D792" s="36"/>
    </row>
    <row r="793" spans="1:4" x14ac:dyDescent="0.2">
      <c r="A793" s="35"/>
      <c r="B793" s="36"/>
      <c r="C793" s="36"/>
      <c r="D793" s="36"/>
    </row>
    <row r="794" spans="1:4" x14ac:dyDescent="0.2">
      <c r="A794" s="35"/>
      <c r="B794" s="36"/>
      <c r="C794" s="36"/>
      <c r="D794" s="36"/>
    </row>
    <row r="795" spans="1:4" x14ac:dyDescent="0.2">
      <c r="A795" s="35"/>
      <c r="B795" s="36"/>
      <c r="C795" s="36"/>
      <c r="D795" s="36"/>
    </row>
    <row r="796" spans="1:4" x14ac:dyDescent="0.2">
      <c r="A796" s="35"/>
      <c r="B796" s="36"/>
      <c r="C796" s="36"/>
      <c r="D796" s="36"/>
    </row>
    <row r="797" spans="1:4" x14ac:dyDescent="0.2">
      <c r="A797" s="35"/>
      <c r="B797" s="36"/>
      <c r="C797" s="36"/>
      <c r="D797" s="36"/>
    </row>
    <row r="798" spans="1:4" x14ac:dyDescent="0.2">
      <c r="A798" s="35"/>
      <c r="B798" s="36"/>
      <c r="C798" s="36"/>
      <c r="D798" s="36"/>
    </row>
    <row r="799" spans="1:4" x14ac:dyDescent="0.2">
      <c r="A799" s="35"/>
      <c r="B799" s="36"/>
      <c r="C799" s="36"/>
      <c r="D799" s="36"/>
    </row>
    <row r="800" spans="1:4" x14ac:dyDescent="0.2">
      <c r="A800" s="35"/>
      <c r="B800" s="36"/>
      <c r="C800" s="36"/>
      <c r="D800" s="36"/>
    </row>
    <row r="801" spans="1:4" x14ac:dyDescent="0.2">
      <c r="A801" s="35"/>
      <c r="B801" s="36"/>
      <c r="C801" s="36"/>
      <c r="D801" s="36"/>
    </row>
    <row r="802" spans="1:4" x14ac:dyDescent="0.2">
      <c r="A802" s="35"/>
      <c r="B802" s="36"/>
      <c r="C802" s="36"/>
      <c r="D802" s="36"/>
    </row>
    <row r="803" spans="1:4" x14ac:dyDescent="0.2">
      <c r="A803" s="35"/>
      <c r="B803" s="36"/>
      <c r="C803" s="36"/>
      <c r="D803" s="36"/>
    </row>
    <row r="804" spans="1:4" x14ac:dyDescent="0.2">
      <c r="A804" s="35"/>
      <c r="B804" s="36"/>
      <c r="C804" s="36"/>
      <c r="D804" s="36"/>
    </row>
    <row r="805" spans="1:4" x14ac:dyDescent="0.2">
      <c r="A805" s="35"/>
      <c r="B805" s="36"/>
      <c r="C805" s="36"/>
      <c r="D805" s="36"/>
    </row>
    <row r="806" spans="1:4" x14ac:dyDescent="0.2">
      <c r="A806" s="35"/>
      <c r="B806" s="36"/>
      <c r="C806" s="36"/>
      <c r="D806" s="36"/>
    </row>
    <row r="807" spans="1:4" x14ac:dyDescent="0.2">
      <c r="A807" s="35"/>
      <c r="B807" s="36"/>
      <c r="C807" s="36"/>
      <c r="D807" s="36"/>
    </row>
    <row r="808" spans="1:4" x14ac:dyDescent="0.2">
      <c r="A808" s="35"/>
      <c r="B808" s="36"/>
      <c r="C808" s="36"/>
      <c r="D808" s="36"/>
    </row>
    <row r="809" spans="1:4" x14ac:dyDescent="0.2">
      <c r="A809" s="35"/>
      <c r="B809" s="36"/>
      <c r="C809" s="36"/>
      <c r="D809" s="36"/>
    </row>
    <row r="810" spans="1:4" x14ac:dyDescent="0.2">
      <c r="A810" s="35"/>
      <c r="B810" s="36"/>
      <c r="C810" s="36"/>
      <c r="D810" s="36"/>
    </row>
    <row r="811" spans="1:4" x14ac:dyDescent="0.2">
      <c r="A811" s="35"/>
      <c r="B811" s="36"/>
      <c r="C811" s="36"/>
      <c r="D811" s="36"/>
    </row>
    <row r="812" spans="1:4" x14ac:dyDescent="0.2">
      <c r="A812" s="35"/>
      <c r="B812" s="36"/>
      <c r="C812" s="36"/>
      <c r="D812" s="36"/>
    </row>
    <row r="813" spans="1:4" x14ac:dyDescent="0.2">
      <c r="A813" s="35"/>
      <c r="B813" s="36"/>
      <c r="C813" s="36"/>
      <c r="D813" s="36"/>
    </row>
    <row r="814" spans="1:4" x14ac:dyDescent="0.2">
      <c r="A814" s="35"/>
      <c r="B814" s="36"/>
      <c r="C814" s="36"/>
      <c r="D814" s="36"/>
    </row>
    <row r="815" spans="1:4" x14ac:dyDescent="0.2">
      <c r="A815" s="35"/>
      <c r="B815" s="36"/>
      <c r="C815" s="36"/>
      <c r="D815" s="36"/>
    </row>
    <row r="816" spans="1:4" x14ac:dyDescent="0.2">
      <c r="A816" s="35"/>
      <c r="B816" s="36"/>
      <c r="C816" s="36"/>
      <c r="D816" s="36"/>
    </row>
    <row r="817" spans="1:4" x14ac:dyDescent="0.2">
      <c r="A817" s="35"/>
      <c r="B817" s="36"/>
      <c r="C817" s="36"/>
      <c r="D817" s="36"/>
    </row>
    <row r="818" spans="1:4" x14ac:dyDescent="0.2">
      <c r="A818" s="35"/>
      <c r="B818" s="36"/>
      <c r="C818" s="36"/>
      <c r="D818" s="36"/>
    </row>
    <row r="819" spans="1:4" x14ac:dyDescent="0.2">
      <c r="A819" s="35"/>
      <c r="B819" s="36"/>
      <c r="C819" s="36"/>
      <c r="D819" s="36"/>
    </row>
    <row r="820" spans="1:4" x14ac:dyDescent="0.2">
      <c r="A820" s="35"/>
      <c r="B820" s="36"/>
      <c r="C820" s="36"/>
      <c r="D820" s="36"/>
    </row>
    <row r="821" spans="1:4" x14ac:dyDescent="0.2">
      <c r="A821" s="35"/>
      <c r="B821" s="36"/>
      <c r="C821" s="36"/>
      <c r="D821" s="36"/>
    </row>
    <row r="822" spans="1:4" x14ac:dyDescent="0.2">
      <c r="A822" s="35"/>
      <c r="B822" s="36"/>
      <c r="C822" s="36"/>
      <c r="D822" s="36"/>
    </row>
    <row r="823" spans="1:4" x14ac:dyDescent="0.2">
      <c r="A823" s="35"/>
      <c r="B823" s="36"/>
      <c r="C823" s="36"/>
      <c r="D823" s="36"/>
    </row>
    <row r="824" spans="1:4" x14ac:dyDescent="0.2">
      <c r="A824" s="35"/>
      <c r="B824" s="36"/>
      <c r="C824" s="36"/>
      <c r="D824" s="36"/>
    </row>
    <row r="825" spans="1:4" x14ac:dyDescent="0.2">
      <c r="A825" s="35"/>
      <c r="B825" s="36"/>
      <c r="C825" s="36"/>
      <c r="D825" s="36"/>
    </row>
    <row r="826" spans="1:4" x14ac:dyDescent="0.2">
      <c r="A826" s="35"/>
      <c r="B826" s="36"/>
      <c r="C826" s="36"/>
      <c r="D826" s="36"/>
    </row>
    <row r="827" spans="1:4" x14ac:dyDescent="0.2">
      <c r="A827" s="35"/>
      <c r="B827" s="36"/>
      <c r="C827" s="36"/>
      <c r="D827" s="36"/>
    </row>
    <row r="828" spans="1:4" x14ac:dyDescent="0.2">
      <c r="A828" s="35"/>
      <c r="B828" s="36"/>
      <c r="C828" s="36"/>
      <c r="D828" s="36"/>
    </row>
    <row r="829" spans="1:4" x14ac:dyDescent="0.2">
      <c r="A829" s="35"/>
      <c r="B829" s="36"/>
      <c r="C829" s="36"/>
      <c r="D829" s="36"/>
    </row>
    <row r="830" spans="1:4" x14ac:dyDescent="0.2">
      <c r="A830" s="35"/>
      <c r="B830" s="36"/>
      <c r="C830" s="36"/>
      <c r="D830" s="36"/>
    </row>
    <row r="831" spans="1:4" x14ac:dyDescent="0.2">
      <c r="A831" s="35"/>
      <c r="B831" s="36"/>
      <c r="C831" s="36"/>
      <c r="D831" s="36"/>
    </row>
    <row r="832" spans="1:4" x14ac:dyDescent="0.2">
      <c r="A832" s="35"/>
      <c r="B832" s="36"/>
      <c r="C832" s="36"/>
      <c r="D832" s="36"/>
    </row>
    <row r="833" spans="1:4" x14ac:dyDescent="0.2">
      <c r="A833" s="35"/>
      <c r="B833" s="36"/>
      <c r="C833" s="36"/>
      <c r="D833" s="36"/>
    </row>
    <row r="834" spans="1:4" x14ac:dyDescent="0.2">
      <c r="A834" s="35"/>
      <c r="B834" s="36"/>
      <c r="C834" s="36"/>
      <c r="D834" s="36"/>
    </row>
    <row r="835" spans="1:4" x14ac:dyDescent="0.2">
      <c r="A835" s="35"/>
      <c r="B835" s="36"/>
      <c r="C835" s="36"/>
      <c r="D835" s="36"/>
    </row>
    <row r="836" spans="1:4" x14ac:dyDescent="0.2">
      <c r="A836" s="35"/>
      <c r="B836" s="36"/>
      <c r="C836" s="36"/>
      <c r="D836" s="36"/>
    </row>
    <row r="837" spans="1:4" x14ac:dyDescent="0.2">
      <c r="A837" s="35"/>
      <c r="B837" s="36"/>
      <c r="C837" s="36"/>
      <c r="D837" s="36"/>
    </row>
    <row r="838" spans="1:4" x14ac:dyDescent="0.2">
      <c r="A838" s="35"/>
      <c r="B838" s="36"/>
      <c r="C838" s="36"/>
      <c r="D838" s="36"/>
    </row>
    <row r="839" spans="1:4" x14ac:dyDescent="0.2">
      <c r="A839" s="35"/>
      <c r="B839" s="36"/>
      <c r="C839" s="36"/>
      <c r="D839" s="36"/>
    </row>
    <row r="840" spans="1:4" x14ac:dyDescent="0.2">
      <c r="A840" s="35"/>
      <c r="B840" s="36"/>
      <c r="C840" s="36"/>
      <c r="D840" s="36"/>
    </row>
    <row r="841" spans="1:4" x14ac:dyDescent="0.2">
      <c r="A841" s="35"/>
      <c r="B841" s="36"/>
      <c r="C841" s="36"/>
      <c r="D841" s="36"/>
    </row>
    <row r="842" spans="1:4" x14ac:dyDescent="0.2">
      <c r="A842" s="35"/>
      <c r="B842" s="36"/>
      <c r="C842" s="36"/>
      <c r="D842" s="36"/>
    </row>
    <row r="843" spans="1:4" x14ac:dyDescent="0.2">
      <c r="A843" s="35"/>
      <c r="B843" s="36"/>
      <c r="C843" s="36"/>
      <c r="D843" s="36"/>
    </row>
    <row r="844" spans="1:4" x14ac:dyDescent="0.2">
      <c r="A844" s="35"/>
      <c r="B844" s="36"/>
      <c r="C844" s="36"/>
      <c r="D844" s="36"/>
    </row>
    <row r="845" spans="1:4" x14ac:dyDescent="0.2">
      <c r="A845" s="35"/>
      <c r="B845" s="36"/>
      <c r="C845" s="36"/>
      <c r="D845" s="36"/>
    </row>
    <row r="846" spans="1:4" x14ac:dyDescent="0.2">
      <c r="A846" s="35"/>
      <c r="B846" s="36"/>
      <c r="C846" s="36"/>
      <c r="D846" s="36"/>
    </row>
    <row r="847" spans="1:4" x14ac:dyDescent="0.2">
      <c r="A847" s="35"/>
      <c r="B847" s="36"/>
      <c r="C847" s="36"/>
      <c r="D847" s="36"/>
    </row>
    <row r="848" spans="1:4" x14ac:dyDescent="0.2">
      <c r="A848" s="35"/>
      <c r="B848" s="36"/>
      <c r="C848" s="36"/>
      <c r="D848" s="36"/>
    </row>
    <row r="849" spans="1:4" x14ac:dyDescent="0.2">
      <c r="A849" s="35"/>
      <c r="B849" s="36"/>
      <c r="C849" s="36"/>
      <c r="D849" s="36"/>
    </row>
    <row r="850" spans="1:4" x14ac:dyDescent="0.2">
      <c r="A850" s="35"/>
      <c r="B850" s="36"/>
      <c r="C850" s="36"/>
      <c r="D850" s="36"/>
    </row>
    <row r="851" spans="1:4" x14ac:dyDescent="0.2">
      <c r="A851" s="35"/>
      <c r="B851" s="36"/>
      <c r="C851" s="36"/>
      <c r="D851" s="36"/>
    </row>
    <row r="852" spans="1:4" x14ac:dyDescent="0.2">
      <c r="A852" s="35"/>
      <c r="B852" s="36"/>
      <c r="C852" s="36"/>
      <c r="D852" s="36"/>
    </row>
    <row r="853" spans="1:4" x14ac:dyDescent="0.2">
      <c r="A853" s="35"/>
      <c r="B853" s="36"/>
      <c r="C853" s="36"/>
      <c r="D853" s="36"/>
    </row>
    <row r="854" spans="1:4" x14ac:dyDescent="0.2">
      <c r="A854" s="35"/>
      <c r="B854" s="36"/>
      <c r="C854" s="36"/>
      <c r="D854" s="36"/>
    </row>
    <row r="855" spans="1:4" x14ac:dyDescent="0.2">
      <c r="A855" s="35"/>
      <c r="B855" s="36"/>
      <c r="C855" s="36"/>
      <c r="D855" s="36"/>
    </row>
    <row r="856" spans="1:4" x14ac:dyDescent="0.2">
      <c r="A856" s="35"/>
      <c r="B856" s="36"/>
      <c r="C856" s="36"/>
      <c r="D856" s="36"/>
    </row>
    <row r="857" spans="1:4" x14ac:dyDescent="0.2">
      <c r="A857" s="35"/>
      <c r="B857" s="36"/>
      <c r="C857" s="36"/>
      <c r="D857" s="36"/>
    </row>
    <row r="858" spans="1:4" x14ac:dyDescent="0.2">
      <c r="A858" s="35"/>
      <c r="B858" s="36"/>
      <c r="C858" s="36"/>
      <c r="D858" s="36"/>
    </row>
    <row r="859" spans="1:4" x14ac:dyDescent="0.2">
      <c r="A859" s="35"/>
      <c r="B859" s="36"/>
      <c r="C859" s="36"/>
      <c r="D859" s="36"/>
    </row>
    <row r="860" spans="1:4" x14ac:dyDescent="0.2">
      <c r="A860" s="35"/>
      <c r="B860" s="36"/>
      <c r="C860" s="36"/>
      <c r="D860" s="36"/>
    </row>
    <row r="861" spans="1:4" x14ac:dyDescent="0.2">
      <c r="A861" s="35"/>
      <c r="B861" s="36"/>
      <c r="C861" s="36"/>
      <c r="D861" s="36"/>
    </row>
    <row r="862" spans="1:4" x14ac:dyDescent="0.2">
      <c r="A862" s="35"/>
      <c r="B862" s="36"/>
      <c r="C862" s="36"/>
      <c r="D862" s="36"/>
    </row>
    <row r="863" spans="1:4" x14ac:dyDescent="0.2">
      <c r="A863" s="35"/>
      <c r="B863" s="36"/>
      <c r="C863" s="36"/>
      <c r="D863" s="36"/>
    </row>
    <row r="864" spans="1:4" x14ac:dyDescent="0.2">
      <c r="A864" s="35"/>
      <c r="B864" s="36"/>
      <c r="C864" s="36"/>
      <c r="D864" s="36"/>
    </row>
    <row r="865" spans="1:4" x14ac:dyDescent="0.2">
      <c r="A865" s="35"/>
      <c r="B865" s="36"/>
      <c r="C865" s="36"/>
      <c r="D865" s="36"/>
    </row>
    <row r="866" spans="1:4" x14ac:dyDescent="0.2">
      <c r="A866" s="35"/>
      <c r="B866" s="36"/>
      <c r="C866" s="36"/>
      <c r="D866" s="36"/>
    </row>
    <row r="867" spans="1:4" x14ac:dyDescent="0.2">
      <c r="A867" s="35"/>
      <c r="B867" s="36"/>
      <c r="C867" s="36"/>
      <c r="D867" s="36"/>
    </row>
    <row r="868" spans="1:4" x14ac:dyDescent="0.2">
      <c r="A868" s="35"/>
      <c r="B868" s="36"/>
      <c r="C868" s="36"/>
      <c r="D868" s="36"/>
    </row>
  </sheetData>
  <mergeCells count="17">
    <mergeCell ref="A6:H6"/>
    <mergeCell ref="A1:H1"/>
    <mergeCell ref="A2:H2"/>
    <mergeCell ref="A3:F3"/>
    <mergeCell ref="A4:H4"/>
    <mergeCell ref="A5:H5"/>
    <mergeCell ref="F14:F15"/>
    <mergeCell ref="A8:H8"/>
    <mergeCell ref="A9:H9"/>
    <mergeCell ref="A10:H10"/>
    <mergeCell ref="A11:F11"/>
    <mergeCell ref="A12:F12"/>
    <mergeCell ref="A14:A15"/>
    <mergeCell ref="B14:B15"/>
    <mergeCell ref="C14:C15"/>
    <mergeCell ref="D14:D15"/>
    <mergeCell ref="E14:E1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8" max="7" man="1"/>
    <brk id="135" max="7" man="1"/>
    <brk id="173" max="7" man="1"/>
    <brk id="245" max="7" man="1"/>
    <brk id="287" max="7" man="1"/>
    <brk id="349" max="7" man="1"/>
    <brk id="459" max="7" man="1"/>
    <brk id="642" max="7" man="1"/>
    <brk id="68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Q16" sqref="Q16"/>
    </sheetView>
  </sheetViews>
  <sheetFormatPr defaultColWidth="17.42578125" defaultRowHeight="16.5" x14ac:dyDescent="0.25"/>
  <cols>
    <col min="1" max="1" width="5" style="137" customWidth="1"/>
    <col min="2" max="2" width="61.85546875" style="137" customWidth="1"/>
    <col min="3" max="3" width="15.85546875" style="135" customWidth="1"/>
    <col min="4" max="4" width="17" style="135" customWidth="1"/>
    <col min="5" max="5" width="17.42578125" style="137" hidden="1" customWidth="1"/>
    <col min="6" max="6" width="16.140625" style="137" hidden="1" customWidth="1"/>
    <col min="7" max="14" width="17.42578125" style="137" hidden="1" customWidth="1"/>
    <col min="15" max="256" width="17.42578125" style="137"/>
    <col min="257" max="257" width="5" style="137" customWidth="1"/>
    <col min="258" max="258" width="61.85546875" style="137" customWidth="1"/>
    <col min="259" max="259" width="15.85546875" style="137" customWidth="1"/>
    <col min="260" max="260" width="17.140625" style="137" customWidth="1"/>
    <col min="261" max="512" width="17.42578125" style="137"/>
    <col min="513" max="513" width="5" style="137" customWidth="1"/>
    <col min="514" max="514" width="61.85546875" style="137" customWidth="1"/>
    <col min="515" max="515" width="15.85546875" style="137" customWidth="1"/>
    <col min="516" max="516" width="17.140625" style="137" customWidth="1"/>
    <col min="517" max="768" width="17.42578125" style="137"/>
    <col min="769" max="769" width="5" style="137" customWidth="1"/>
    <col min="770" max="770" width="61.85546875" style="137" customWidth="1"/>
    <col min="771" max="771" width="15.85546875" style="137" customWidth="1"/>
    <col min="772" max="772" width="17.140625" style="137" customWidth="1"/>
    <col min="773" max="1024" width="17.42578125" style="137"/>
    <col min="1025" max="1025" width="5" style="137" customWidth="1"/>
    <col min="1026" max="1026" width="61.85546875" style="137" customWidth="1"/>
    <col min="1027" max="1027" width="15.85546875" style="137" customWidth="1"/>
    <col min="1028" max="1028" width="17.140625" style="137" customWidth="1"/>
    <col min="1029" max="1280" width="17.42578125" style="137"/>
    <col min="1281" max="1281" width="5" style="137" customWidth="1"/>
    <col min="1282" max="1282" width="61.85546875" style="137" customWidth="1"/>
    <col min="1283" max="1283" width="15.85546875" style="137" customWidth="1"/>
    <col min="1284" max="1284" width="17.140625" style="137" customWidth="1"/>
    <col min="1285" max="1536" width="17.42578125" style="137"/>
    <col min="1537" max="1537" width="5" style="137" customWidth="1"/>
    <col min="1538" max="1538" width="61.85546875" style="137" customWidth="1"/>
    <col min="1539" max="1539" width="15.85546875" style="137" customWidth="1"/>
    <col min="1540" max="1540" width="17.140625" style="137" customWidth="1"/>
    <col min="1541" max="1792" width="17.42578125" style="137"/>
    <col min="1793" max="1793" width="5" style="137" customWidth="1"/>
    <col min="1794" max="1794" width="61.85546875" style="137" customWidth="1"/>
    <col min="1795" max="1795" width="15.85546875" style="137" customWidth="1"/>
    <col min="1796" max="1796" width="17.140625" style="137" customWidth="1"/>
    <col min="1797" max="2048" width="17.42578125" style="137"/>
    <col min="2049" max="2049" width="5" style="137" customWidth="1"/>
    <col min="2050" max="2050" width="61.85546875" style="137" customWidth="1"/>
    <col min="2051" max="2051" width="15.85546875" style="137" customWidth="1"/>
    <col min="2052" max="2052" width="17.140625" style="137" customWidth="1"/>
    <col min="2053" max="2304" width="17.42578125" style="137"/>
    <col min="2305" max="2305" width="5" style="137" customWidth="1"/>
    <col min="2306" max="2306" width="61.85546875" style="137" customWidth="1"/>
    <col min="2307" max="2307" width="15.85546875" style="137" customWidth="1"/>
    <col min="2308" max="2308" width="17.140625" style="137" customWidth="1"/>
    <col min="2309" max="2560" width="17.42578125" style="137"/>
    <col min="2561" max="2561" width="5" style="137" customWidth="1"/>
    <col min="2562" max="2562" width="61.85546875" style="137" customWidth="1"/>
    <col min="2563" max="2563" width="15.85546875" style="137" customWidth="1"/>
    <col min="2564" max="2564" width="17.140625" style="137" customWidth="1"/>
    <col min="2565" max="2816" width="17.42578125" style="137"/>
    <col min="2817" max="2817" width="5" style="137" customWidth="1"/>
    <col min="2818" max="2818" width="61.85546875" style="137" customWidth="1"/>
    <col min="2819" max="2819" width="15.85546875" style="137" customWidth="1"/>
    <col min="2820" max="2820" width="17.140625" style="137" customWidth="1"/>
    <col min="2821" max="3072" width="17.42578125" style="137"/>
    <col min="3073" max="3073" width="5" style="137" customWidth="1"/>
    <col min="3074" max="3074" width="61.85546875" style="137" customWidth="1"/>
    <col min="3075" max="3075" width="15.85546875" style="137" customWidth="1"/>
    <col min="3076" max="3076" width="17.140625" style="137" customWidth="1"/>
    <col min="3077" max="3328" width="17.42578125" style="137"/>
    <col min="3329" max="3329" width="5" style="137" customWidth="1"/>
    <col min="3330" max="3330" width="61.85546875" style="137" customWidth="1"/>
    <col min="3331" max="3331" width="15.85546875" style="137" customWidth="1"/>
    <col min="3332" max="3332" width="17.140625" style="137" customWidth="1"/>
    <col min="3333" max="3584" width="17.42578125" style="137"/>
    <col min="3585" max="3585" width="5" style="137" customWidth="1"/>
    <col min="3586" max="3586" width="61.85546875" style="137" customWidth="1"/>
    <col min="3587" max="3587" width="15.85546875" style="137" customWidth="1"/>
    <col min="3588" max="3588" width="17.140625" style="137" customWidth="1"/>
    <col min="3589" max="3840" width="17.42578125" style="137"/>
    <col min="3841" max="3841" width="5" style="137" customWidth="1"/>
    <col min="3842" max="3842" width="61.85546875" style="137" customWidth="1"/>
    <col min="3843" max="3843" width="15.85546875" style="137" customWidth="1"/>
    <col min="3844" max="3844" width="17.140625" style="137" customWidth="1"/>
    <col min="3845" max="4096" width="17.42578125" style="137"/>
    <col min="4097" max="4097" width="5" style="137" customWidth="1"/>
    <col min="4098" max="4098" width="61.85546875" style="137" customWidth="1"/>
    <col min="4099" max="4099" width="15.85546875" style="137" customWidth="1"/>
    <col min="4100" max="4100" width="17.140625" style="137" customWidth="1"/>
    <col min="4101" max="4352" width="17.42578125" style="137"/>
    <col min="4353" max="4353" width="5" style="137" customWidth="1"/>
    <col min="4354" max="4354" width="61.85546875" style="137" customWidth="1"/>
    <col min="4355" max="4355" width="15.85546875" style="137" customWidth="1"/>
    <col min="4356" max="4356" width="17.140625" style="137" customWidth="1"/>
    <col min="4357" max="4608" width="17.42578125" style="137"/>
    <col min="4609" max="4609" width="5" style="137" customWidth="1"/>
    <col min="4610" max="4610" width="61.85546875" style="137" customWidth="1"/>
    <col min="4611" max="4611" width="15.85546875" style="137" customWidth="1"/>
    <col min="4612" max="4612" width="17.140625" style="137" customWidth="1"/>
    <col min="4613" max="4864" width="17.42578125" style="137"/>
    <col min="4865" max="4865" width="5" style="137" customWidth="1"/>
    <col min="4866" max="4866" width="61.85546875" style="137" customWidth="1"/>
    <col min="4867" max="4867" width="15.85546875" style="137" customWidth="1"/>
    <col min="4868" max="4868" width="17.140625" style="137" customWidth="1"/>
    <col min="4869" max="5120" width="17.42578125" style="137"/>
    <col min="5121" max="5121" width="5" style="137" customWidth="1"/>
    <col min="5122" max="5122" width="61.85546875" style="137" customWidth="1"/>
    <col min="5123" max="5123" width="15.85546875" style="137" customWidth="1"/>
    <col min="5124" max="5124" width="17.140625" style="137" customWidth="1"/>
    <col min="5125" max="5376" width="17.42578125" style="137"/>
    <col min="5377" max="5377" width="5" style="137" customWidth="1"/>
    <col min="5378" max="5378" width="61.85546875" style="137" customWidth="1"/>
    <col min="5379" max="5379" width="15.85546875" style="137" customWidth="1"/>
    <col min="5380" max="5380" width="17.140625" style="137" customWidth="1"/>
    <col min="5381" max="5632" width="17.42578125" style="137"/>
    <col min="5633" max="5633" width="5" style="137" customWidth="1"/>
    <col min="5634" max="5634" width="61.85546875" style="137" customWidth="1"/>
    <col min="5635" max="5635" width="15.85546875" style="137" customWidth="1"/>
    <col min="5636" max="5636" width="17.140625" style="137" customWidth="1"/>
    <col min="5637" max="5888" width="17.42578125" style="137"/>
    <col min="5889" max="5889" width="5" style="137" customWidth="1"/>
    <col min="5890" max="5890" width="61.85546875" style="137" customWidth="1"/>
    <col min="5891" max="5891" width="15.85546875" style="137" customWidth="1"/>
    <col min="5892" max="5892" width="17.140625" style="137" customWidth="1"/>
    <col min="5893" max="6144" width="17.42578125" style="137"/>
    <col min="6145" max="6145" width="5" style="137" customWidth="1"/>
    <col min="6146" max="6146" width="61.85546875" style="137" customWidth="1"/>
    <col min="6147" max="6147" width="15.85546875" style="137" customWidth="1"/>
    <col min="6148" max="6148" width="17.140625" style="137" customWidth="1"/>
    <col min="6149" max="6400" width="17.42578125" style="137"/>
    <col min="6401" max="6401" width="5" style="137" customWidth="1"/>
    <col min="6402" max="6402" width="61.85546875" style="137" customWidth="1"/>
    <col min="6403" max="6403" width="15.85546875" style="137" customWidth="1"/>
    <col min="6404" max="6404" width="17.140625" style="137" customWidth="1"/>
    <col min="6405" max="6656" width="17.42578125" style="137"/>
    <col min="6657" max="6657" width="5" style="137" customWidth="1"/>
    <col min="6658" max="6658" width="61.85546875" style="137" customWidth="1"/>
    <col min="6659" max="6659" width="15.85546875" style="137" customWidth="1"/>
    <col min="6660" max="6660" width="17.140625" style="137" customWidth="1"/>
    <col min="6661" max="6912" width="17.42578125" style="137"/>
    <col min="6913" max="6913" width="5" style="137" customWidth="1"/>
    <col min="6914" max="6914" width="61.85546875" style="137" customWidth="1"/>
    <col min="6915" max="6915" width="15.85546875" style="137" customWidth="1"/>
    <col min="6916" max="6916" width="17.140625" style="137" customWidth="1"/>
    <col min="6917" max="7168" width="17.42578125" style="137"/>
    <col min="7169" max="7169" width="5" style="137" customWidth="1"/>
    <col min="7170" max="7170" width="61.85546875" style="137" customWidth="1"/>
    <col min="7171" max="7171" width="15.85546875" style="137" customWidth="1"/>
    <col min="7172" max="7172" width="17.140625" style="137" customWidth="1"/>
    <col min="7173" max="7424" width="17.42578125" style="137"/>
    <col min="7425" max="7425" width="5" style="137" customWidth="1"/>
    <col min="7426" max="7426" width="61.85546875" style="137" customWidth="1"/>
    <col min="7427" max="7427" width="15.85546875" style="137" customWidth="1"/>
    <col min="7428" max="7428" width="17.140625" style="137" customWidth="1"/>
    <col min="7429" max="7680" width="17.42578125" style="137"/>
    <col min="7681" max="7681" width="5" style="137" customWidth="1"/>
    <col min="7682" max="7682" width="61.85546875" style="137" customWidth="1"/>
    <col min="7683" max="7683" width="15.85546875" style="137" customWidth="1"/>
    <col min="7684" max="7684" width="17.140625" style="137" customWidth="1"/>
    <col min="7685" max="7936" width="17.42578125" style="137"/>
    <col min="7937" max="7937" width="5" style="137" customWidth="1"/>
    <col min="7938" max="7938" width="61.85546875" style="137" customWidth="1"/>
    <col min="7939" max="7939" width="15.85546875" style="137" customWidth="1"/>
    <col min="7940" max="7940" width="17.140625" style="137" customWidth="1"/>
    <col min="7941" max="8192" width="17.42578125" style="137"/>
    <col min="8193" max="8193" width="5" style="137" customWidth="1"/>
    <col min="8194" max="8194" width="61.85546875" style="137" customWidth="1"/>
    <col min="8195" max="8195" width="15.85546875" style="137" customWidth="1"/>
    <col min="8196" max="8196" width="17.140625" style="137" customWidth="1"/>
    <col min="8197" max="8448" width="17.42578125" style="137"/>
    <col min="8449" max="8449" width="5" style="137" customWidth="1"/>
    <col min="8450" max="8450" width="61.85546875" style="137" customWidth="1"/>
    <col min="8451" max="8451" width="15.85546875" style="137" customWidth="1"/>
    <col min="8452" max="8452" width="17.140625" style="137" customWidth="1"/>
    <col min="8453" max="8704" width="17.42578125" style="137"/>
    <col min="8705" max="8705" width="5" style="137" customWidth="1"/>
    <col min="8706" max="8706" width="61.85546875" style="137" customWidth="1"/>
    <col min="8707" max="8707" width="15.85546875" style="137" customWidth="1"/>
    <col min="8708" max="8708" width="17.140625" style="137" customWidth="1"/>
    <col min="8709" max="8960" width="17.42578125" style="137"/>
    <col min="8961" max="8961" width="5" style="137" customWidth="1"/>
    <col min="8962" max="8962" width="61.85546875" style="137" customWidth="1"/>
    <col min="8963" max="8963" width="15.85546875" style="137" customWidth="1"/>
    <col min="8964" max="8964" width="17.140625" style="137" customWidth="1"/>
    <col min="8965" max="9216" width="17.42578125" style="137"/>
    <col min="9217" max="9217" width="5" style="137" customWidth="1"/>
    <col min="9218" max="9218" width="61.85546875" style="137" customWidth="1"/>
    <col min="9219" max="9219" width="15.85546875" style="137" customWidth="1"/>
    <col min="9220" max="9220" width="17.140625" style="137" customWidth="1"/>
    <col min="9221" max="9472" width="17.42578125" style="137"/>
    <col min="9473" max="9473" width="5" style="137" customWidth="1"/>
    <col min="9474" max="9474" width="61.85546875" style="137" customWidth="1"/>
    <col min="9475" max="9475" width="15.85546875" style="137" customWidth="1"/>
    <col min="9476" max="9476" width="17.140625" style="137" customWidth="1"/>
    <col min="9477" max="9728" width="17.42578125" style="137"/>
    <col min="9729" max="9729" width="5" style="137" customWidth="1"/>
    <col min="9730" max="9730" width="61.85546875" style="137" customWidth="1"/>
    <col min="9731" max="9731" width="15.85546875" style="137" customWidth="1"/>
    <col min="9732" max="9732" width="17.140625" style="137" customWidth="1"/>
    <col min="9733" max="9984" width="17.42578125" style="137"/>
    <col min="9985" max="9985" width="5" style="137" customWidth="1"/>
    <col min="9986" max="9986" width="61.85546875" style="137" customWidth="1"/>
    <col min="9987" max="9987" width="15.85546875" style="137" customWidth="1"/>
    <col min="9988" max="9988" width="17.140625" style="137" customWidth="1"/>
    <col min="9989" max="10240" width="17.42578125" style="137"/>
    <col min="10241" max="10241" width="5" style="137" customWidth="1"/>
    <col min="10242" max="10242" width="61.85546875" style="137" customWidth="1"/>
    <col min="10243" max="10243" width="15.85546875" style="137" customWidth="1"/>
    <col min="10244" max="10244" width="17.140625" style="137" customWidth="1"/>
    <col min="10245" max="10496" width="17.42578125" style="137"/>
    <col min="10497" max="10497" width="5" style="137" customWidth="1"/>
    <col min="10498" max="10498" width="61.85546875" style="137" customWidth="1"/>
    <col min="10499" max="10499" width="15.85546875" style="137" customWidth="1"/>
    <col min="10500" max="10500" width="17.140625" style="137" customWidth="1"/>
    <col min="10501" max="10752" width="17.42578125" style="137"/>
    <col min="10753" max="10753" width="5" style="137" customWidth="1"/>
    <col min="10754" max="10754" width="61.85546875" style="137" customWidth="1"/>
    <col min="10755" max="10755" width="15.85546875" style="137" customWidth="1"/>
    <col min="10756" max="10756" width="17.140625" style="137" customWidth="1"/>
    <col min="10757" max="11008" width="17.42578125" style="137"/>
    <col min="11009" max="11009" width="5" style="137" customWidth="1"/>
    <col min="11010" max="11010" width="61.85546875" style="137" customWidth="1"/>
    <col min="11011" max="11011" width="15.85546875" style="137" customWidth="1"/>
    <col min="11012" max="11012" width="17.140625" style="137" customWidth="1"/>
    <col min="11013" max="11264" width="17.42578125" style="137"/>
    <col min="11265" max="11265" width="5" style="137" customWidth="1"/>
    <col min="11266" max="11266" width="61.85546875" style="137" customWidth="1"/>
    <col min="11267" max="11267" width="15.85546875" style="137" customWidth="1"/>
    <col min="11268" max="11268" width="17.140625" style="137" customWidth="1"/>
    <col min="11269" max="11520" width="17.42578125" style="137"/>
    <col min="11521" max="11521" width="5" style="137" customWidth="1"/>
    <col min="11522" max="11522" width="61.85546875" style="137" customWidth="1"/>
    <col min="11523" max="11523" width="15.85546875" style="137" customWidth="1"/>
    <col min="11524" max="11524" width="17.140625" style="137" customWidth="1"/>
    <col min="11525" max="11776" width="17.42578125" style="137"/>
    <col min="11777" max="11777" width="5" style="137" customWidth="1"/>
    <col min="11778" max="11778" width="61.85546875" style="137" customWidth="1"/>
    <col min="11779" max="11779" width="15.85546875" style="137" customWidth="1"/>
    <col min="11780" max="11780" width="17.140625" style="137" customWidth="1"/>
    <col min="11781" max="12032" width="17.42578125" style="137"/>
    <col min="12033" max="12033" width="5" style="137" customWidth="1"/>
    <col min="12034" max="12034" width="61.85546875" style="137" customWidth="1"/>
    <col min="12035" max="12035" width="15.85546875" style="137" customWidth="1"/>
    <col min="12036" max="12036" width="17.140625" style="137" customWidth="1"/>
    <col min="12037" max="12288" width="17.42578125" style="137"/>
    <col min="12289" max="12289" width="5" style="137" customWidth="1"/>
    <col min="12290" max="12290" width="61.85546875" style="137" customWidth="1"/>
    <col min="12291" max="12291" width="15.85546875" style="137" customWidth="1"/>
    <col min="12292" max="12292" width="17.140625" style="137" customWidth="1"/>
    <col min="12293" max="12544" width="17.42578125" style="137"/>
    <col min="12545" max="12545" width="5" style="137" customWidth="1"/>
    <col min="12546" max="12546" width="61.85546875" style="137" customWidth="1"/>
    <col min="12547" max="12547" width="15.85546875" style="137" customWidth="1"/>
    <col min="12548" max="12548" width="17.140625" style="137" customWidth="1"/>
    <col min="12549" max="12800" width="17.42578125" style="137"/>
    <col min="12801" max="12801" width="5" style="137" customWidth="1"/>
    <col min="12802" max="12802" width="61.85546875" style="137" customWidth="1"/>
    <col min="12803" max="12803" width="15.85546875" style="137" customWidth="1"/>
    <col min="12804" max="12804" width="17.140625" style="137" customWidth="1"/>
    <col min="12805" max="13056" width="17.42578125" style="137"/>
    <col min="13057" max="13057" width="5" style="137" customWidth="1"/>
    <col min="13058" max="13058" width="61.85546875" style="137" customWidth="1"/>
    <col min="13059" max="13059" width="15.85546875" style="137" customWidth="1"/>
    <col min="13060" max="13060" width="17.140625" style="137" customWidth="1"/>
    <col min="13061" max="13312" width="17.42578125" style="137"/>
    <col min="13313" max="13313" width="5" style="137" customWidth="1"/>
    <col min="13314" max="13314" width="61.85546875" style="137" customWidth="1"/>
    <col min="13315" max="13315" width="15.85546875" style="137" customWidth="1"/>
    <col min="13316" max="13316" width="17.140625" style="137" customWidth="1"/>
    <col min="13317" max="13568" width="17.42578125" style="137"/>
    <col min="13569" max="13569" width="5" style="137" customWidth="1"/>
    <col min="13570" max="13570" width="61.85546875" style="137" customWidth="1"/>
    <col min="13571" max="13571" width="15.85546875" style="137" customWidth="1"/>
    <col min="13572" max="13572" width="17.140625" style="137" customWidth="1"/>
    <col min="13573" max="13824" width="17.42578125" style="137"/>
    <col min="13825" max="13825" width="5" style="137" customWidth="1"/>
    <col min="13826" max="13826" width="61.85546875" style="137" customWidth="1"/>
    <col min="13827" max="13827" width="15.85546875" style="137" customWidth="1"/>
    <col min="13828" max="13828" width="17.140625" style="137" customWidth="1"/>
    <col min="13829" max="14080" width="17.42578125" style="137"/>
    <col min="14081" max="14081" width="5" style="137" customWidth="1"/>
    <col min="14082" max="14082" width="61.85546875" style="137" customWidth="1"/>
    <col min="14083" max="14083" width="15.85546875" style="137" customWidth="1"/>
    <col min="14084" max="14084" width="17.140625" style="137" customWidth="1"/>
    <col min="14085" max="14336" width="17.42578125" style="137"/>
    <col min="14337" max="14337" width="5" style="137" customWidth="1"/>
    <col min="14338" max="14338" width="61.85546875" style="137" customWidth="1"/>
    <col min="14339" max="14339" width="15.85546875" style="137" customWidth="1"/>
    <col min="14340" max="14340" width="17.140625" style="137" customWidth="1"/>
    <col min="14341" max="14592" width="17.42578125" style="137"/>
    <col min="14593" max="14593" width="5" style="137" customWidth="1"/>
    <col min="14594" max="14594" width="61.85546875" style="137" customWidth="1"/>
    <col min="14595" max="14595" width="15.85546875" style="137" customWidth="1"/>
    <col min="14596" max="14596" width="17.140625" style="137" customWidth="1"/>
    <col min="14597" max="14848" width="17.42578125" style="137"/>
    <col min="14849" max="14849" width="5" style="137" customWidth="1"/>
    <col min="14850" max="14850" width="61.85546875" style="137" customWidth="1"/>
    <col min="14851" max="14851" width="15.85546875" style="137" customWidth="1"/>
    <col min="14852" max="14852" width="17.140625" style="137" customWidth="1"/>
    <col min="14853" max="15104" width="17.42578125" style="137"/>
    <col min="15105" max="15105" width="5" style="137" customWidth="1"/>
    <col min="15106" max="15106" width="61.85546875" style="137" customWidth="1"/>
    <col min="15107" max="15107" width="15.85546875" style="137" customWidth="1"/>
    <col min="15108" max="15108" width="17.140625" style="137" customWidth="1"/>
    <col min="15109" max="15360" width="17.42578125" style="137"/>
    <col min="15361" max="15361" width="5" style="137" customWidth="1"/>
    <col min="15362" max="15362" width="61.85546875" style="137" customWidth="1"/>
    <col min="15363" max="15363" width="15.85546875" style="137" customWidth="1"/>
    <col min="15364" max="15364" width="17.140625" style="137" customWidth="1"/>
    <col min="15365" max="15616" width="17.42578125" style="137"/>
    <col min="15617" max="15617" width="5" style="137" customWidth="1"/>
    <col min="15618" max="15618" width="61.85546875" style="137" customWidth="1"/>
    <col min="15619" max="15619" width="15.85546875" style="137" customWidth="1"/>
    <col min="15620" max="15620" width="17.140625" style="137" customWidth="1"/>
    <col min="15621" max="15872" width="17.42578125" style="137"/>
    <col min="15873" max="15873" width="5" style="137" customWidth="1"/>
    <col min="15874" max="15874" width="61.85546875" style="137" customWidth="1"/>
    <col min="15875" max="15875" width="15.85546875" style="137" customWidth="1"/>
    <col min="15876" max="15876" width="17.140625" style="137" customWidth="1"/>
    <col min="15877" max="16128" width="17.42578125" style="137"/>
    <col min="16129" max="16129" width="5" style="137" customWidth="1"/>
    <col min="16130" max="16130" width="61.85546875" style="137" customWidth="1"/>
    <col min="16131" max="16131" width="15.85546875" style="137" customWidth="1"/>
    <col min="16132" max="16132" width="17.140625" style="137" customWidth="1"/>
    <col min="16133" max="16384" width="17.42578125" style="137"/>
  </cols>
  <sheetData>
    <row r="1" spans="1:14" s="135" customFormat="1" hidden="1" x14ac:dyDescent="0.25">
      <c r="B1" s="136"/>
      <c r="C1" s="136"/>
      <c r="D1" s="134"/>
    </row>
    <row r="2" spans="1:14" s="135" customFormat="1" hidden="1" x14ac:dyDescent="0.25">
      <c r="B2" s="185"/>
      <c r="C2" s="185"/>
      <c r="D2" s="185"/>
    </row>
    <row r="3" spans="1:14" s="135" customFormat="1" hidden="1" x14ac:dyDescent="0.25">
      <c r="B3" s="179"/>
      <c r="C3" s="179"/>
      <c r="D3" s="179"/>
      <c r="E3" s="99"/>
      <c r="F3" s="99"/>
      <c r="G3" s="99"/>
      <c r="H3" s="99"/>
      <c r="I3" s="99"/>
      <c r="J3" s="99"/>
      <c r="K3" s="99"/>
      <c r="L3" s="99"/>
      <c r="M3" s="99"/>
    </row>
    <row r="4" spans="1:14" s="135" customFormat="1" ht="31.5" hidden="1" customHeight="1" x14ac:dyDescent="0.25">
      <c r="B4" s="192"/>
      <c r="C4" s="192"/>
      <c r="D4" s="192"/>
      <c r="E4" s="41"/>
      <c r="F4" s="41"/>
      <c r="G4" s="41"/>
      <c r="H4" s="41"/>
      <c r="I4" s="41"/>
      <c r="J4" s="41"/>
      <c r="K4" s="41"/>
      <c r="L4" s="41"/>
      <c r="M4" s="41"/>
    </row>
    <row r="5" spans="1:14" s="135" customFormat="1" ht="13.5" hidden="1" customHeight="1" x14ac:dyDescent="0.2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s="135" customFormat="1" ht="16.5" hidden="1" customHeight="1" x14ac:dyDescent="0.25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1:14" s="135" customFormat="1" ht="17.25" hidden="1" customHeight="1" x14ac:dyDescent="0.25"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</row>
    <row r="8" spans="1:14" s="135" customFormat="1" ht="21" customHeight="1" x14ac:dyDescent="0.25">
      <c r="B8" s="184" t="s">
        <v>734</v>
      </c>
      <c r="C8" s="184"/>
      <c r="D8" s="184"/>
      <c r="E8" s="184"/>
      <c r="F8" s="184"/>
      <c r="G8" s="184"/>
      <c r="H8" s="184"/>
      <c r="I8" s="184"/>
      <c r="J8" s="41"/>
      <c r="K8" s="41"/>
      <c r="L8" s="41"/>
      <c r="M8" s="41"/>
    </row>
    <row r="9" spans="1:14" s="135" customFormat="1" ht="15" customHeight="1" x14ac:dyDescent="0.25">
      <c r="B9" s="185" t="s">
        <v>689</v>
      </c>
      <c r="C9" s="185"/>
      <c r="D9" s="185"/>
      <c r="E9" s="185"/>
      <c r="F9" s="185"/>
      <c r="G9" s="185"/>
      <c r="H9" s="185"/>
      <c r="I9" s="185"/>
      <c r="J9" s="41"/>
      <c r="K9" s="41"/>
      <c r="L9" s="41"/>
      <c r="M9" s="41"/>
    </row>
    <row r="10" spans="1:14" s="135" customFormat="1" ht="16.5" customHeight="1" x14ac:dyDescent="0.25">
      <c r="B10" s="179" t="s">
        <v>813</v>
      </c>
      <c r="C10" s="179"/>
      <c r="D10" s="179"/>
      <c r="E10" s="179"/>
      <c r="F10" s="179"/>
      <c r="G10" s="179"/>
      <c r="H10" s="179"/>
      <c r="I10" s="179"/>
      <c r="J10" s="41"/>
      <c r="K10" s="41"/>
      <c r="L10" s="41"/>
      <c r="M10" s="41"/>
    </row>
    <row r="11" spans="1:14" s="135" customFormat="1" ht="15" customHeight="1" x14ac:dyDescent="0.25">
      <c r="B11" s="192"/>
      <c r="C11" s="192"/>
      <c r="D11" s="192"/>
      <c r="E11" s="41"/>
      <c r="F11" s="41"/>
      <c r="G11" s="41"/>
      <c r="H11" s="41"/>
      <c r="I11" s="41"/>
      <c r="J11" s="41"/>
      <c r="K11" s="41"/>
      <c r="L11" s="41"/>
      <c r="M11" s="41"/>
    </row>
    <row r="12" spans="1:14" ht="59.25" customHeight="1" x14ac:dyDescent="0.25">
      <c r="A12" s="210" t="s">
        <v>735</v>
      </c>
      <c r="B12" s="210"/>
      <c r="C12" s="210"/>
      <c r="D12" s="210"/>
    </row>
    <row r="13" spans="1:14" ht="13.5" customHeight="1" x14ac:dyDescent="0.25">
      <c r="A13" s="138"/>
      <c r="B13" s="139"/>
      <c r="C13" s="138"/>
      <c r="D13" s="138"/>
    </row>
    <row r="14" spans="1:14" ht="50.25" customHeight="1" x14ac:dyDescent="0.25">
      <c r="A14" s="209" t="s">
        <v>733</v>
      </c>
      <c r="B14" s="209"/>
      <c r="C14" s="209"/>
      <c r="D14" s="209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I8"/>
    <mergeCell ref="B9:I9"/>
    <mergeCell ref="B10:I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1"/>
  <sheetViews>
    <sheetView view="pageBreakPreview" topLeftCell="A14" zoomScaleNormal="100" zoomScaleSheetLayoutView="100" workbookViewId="0">
      <selection activeCell="A11" sqref="A11:XFD13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20" ht="12.75" hidden="1" customHeight="1" x14ac:dyDescent="0.2">
      <c r="B1" s="185"/>
      <c r="C1" s="185"/>
    </row>
    <row r="2" spans="1:20" ht="12.75" hidden="1" customHeight="1" x14ac:dyDescent="0.2">
      <c r="B2" s="185"/>
      <c r="C2" s="185"/>
    </row>
    <row r="3" spans="1:20" ht="12.75" hidden="1" customHeight="1" x14ac:dyDescent="0.2"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20" ht="33.75" hidden="1" customHeight="1" x14ac:dyDescent="0.25"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20" ht="15" hidden="1" customHeight="1" x14ac:dyDescent="0.25">
      <c r="A5" s="184" t="s">
        <v>617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20" ht="16.5" hidden="1" customHeight="1" x14ac:dyDescent="0.2">
      <c r="A6" s="185" t="s">
        <v>45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20" ht="16.5" hidden="1" customHeight="1" x14ac:dyDescent="0.2">
      <c r="A7" s="179" t="s">
        <v>636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20" ht="16.5" hidden="1" customHeight="1" x14ac:dyDescent="0.2">
      <c r="A8" s="179" t="s">
        <v>617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spans="1:20" ht="16.5" hidden="1" customHeight="1" x14ac:dyDescent="0.2">
      <c r="A9" s="179" t="s">
        <v>45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0" spans="1:20" ht="16.5" hidden="1" customHeight="1" x14ac:dyDescent="0.2">
      <c r="A10" s="179" t="s">
        <v>817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</row>
    <row r="11" spans="1:20" ht="16.5" hidden="1" customHeight="1" x14ac:dyDescent="0.25">
      <c r="A11" s="184" t="s">
        <v>617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97"/>
      <c r="O11" s="97"/>
      <c r="P11" s="97"/>
      <c r="Q11" s="97"/>
      <c r="R11" s="97"/>
      <c r="S11" s="97"/>
      <c r="T11" s="97"/>
    </row>
    <row r="12" spans="1:20" ht="16.5" hidden="1" customHeight="1" x14ac:dyDescent="0.2">
      <c r="A12" s="185" t="s">
        <v>689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</row>
    <row r="13" spans="1:20" ht="16.5" hidden="1" customHeight="1" x14ac:dyDescent="0.2">
      <c r="A13" s="179" t="s">
        <v>870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4" spans="1:20" ht="18" customHeight="1" x14ac:dyDescent="0.2">
      <c r="B14" s="185" t="s">
        <v>818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</row>
    <row r="15" spans="1:20" ht="17.25" customHeight="1" x14ac:dyDescent="0.2">
      <c r="B15" s="179" t="s">
        <v>45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1:20" ht="17.25" customHeight="1" x14ac:dyDescent="0.2">
      <c r="B16" s="179" t="s">
        <v>819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  <row r="17" spans="1:13" ht="18.75" customHeight="1" x14ac:dyDescent="0.25">
      <c r="B17" s="192"/>
      <c r="C17" s="192"/>
      <c r="D17" s="192"/>
      <c r="E17" s="192"/>
      <c r="F17" s="192"/>
      <c r="G17" s="192"/>
      <c r="H17" s="192"/>
      <c r="I17" s="192"/>
      <c r="J17" s="192"/>
      <c r="K17" s="192"/>
    </row>
    <row r="18" spans="1:13" ht="15.75" customHeight="1" x14ac:dyDescent="0.2">
      <c r="A18" s="205" t="s">
        <v>820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</row>
    <row r="19" spans="1:13" ht="29.25" customHeight="1" x14ac:dyDescent="0.2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</row>
    <row r="20" spans="1:13" ht="27.75" customHeight="1" x14ac:dyDescent="0.25">
      <c r="A20" s="205"/>
      <c r="B20" s="205"/>
      <c r="C20" s="205"/>
      <c r="D20" s="205"/>
    </row>
    <row r="21" spans="1:13" x14ac:dyDescent="0.2">
      <c r="A21" s="206" t="s">
        <v>4</v>
      </c>
      <c r="B21" s="207" t="s">
        <v>581</v>
      </c>
      <c r="C21" s="204" t="s">
        <v>821</v>
      </c>
      <c r="D21" s="208"/>
      <c r="L21" s="204" t="s">
        <v>821</v>
      </c>
      <c r="M21" s="204" t="s">
        <v>821</v>
      </c>
    </row>
    <row r="22" spans="1:13" ht="18.75" customHeight="1" x14ac:dyDescent="0.2">
      <c r="A22" s="206"/>
      <c r="B22" s="207"/>
      <c r="C22" s="204"/>
      <c r="D22" s="208"/>
      <c r="L22" s="204"/>
      <c r="M22" s="204"/>
    </row>
    <row r="23" spans="1:13" ht="15.75" x14ac:dyDescent="0.25">
      <c r="A23" s="167">
        <v>1</v>
      </c>
      <c r="B23" s="168" t="s">
        <v>822</v>
      </c>
      <c r="C23" s="141">
        <v>3</v>
      </c>
      <c r="D23" s="142"/>
      <c r="L23" s="141">
        <v>4</v>
      </c>
      <c r="M23" s="141">
        <v>5</v>
      </c>
    </row>
    <row r="24" spans="1:13" ht="46.5" customHeight="1" x14ac:dyDescent="0.2">
      <c r="A24" s="143" t="s">
        <v>823</v>
      </c>
      <c r="B24" s="144" t="s">
        <v>824</v>
      </c>
      <c r="C24" s="145">
        <f>C37+C34</f>
        <v>5100.2000000000116</v>
      </c>
      <c r="D24" s="142"/>
      <c r="L24" s="145">
        <f>L37+L34</f>
        <v>0</v>
      </c>
      <c r="M24" s="145">
        <f>M37+M34</f>
        <v>0</v>
      </c>
    </row>
    <row r="25" spans="1:13" ht="39" hidden="1" customHeight="1" x14ac:dyDescent="0.2">
      <c r="A25" s="143" t="s">
        <v>825</v>
      </c>
      <c r="B25" s="146" t="s">
        <v>826</v>
      </c>
      <c r="C25" s="147">
        <v>4604.3999999999996</v>
      </c>
      <c r="D25" s="148"/>
      <c r="L25" s="147">
        <v>4604.3999999999996</v>
      </c>
      <c r="M25" s="147">
        <v>4604.3999999999996</v>
      </c>
    </row>
    <row r="26" spans="1:13" ht="40.5" hidden="1" customHeight="1" x14ac:dyDescent="0.25">
      <c r="A26" s="149" t="s">
        <v>827</v>
      </c>
      <c r="B26" s="150" t="s">
        <v>828</v>
      </c>
      <c r="C26" s="151">
        <v>4602.8</v>
      </c>
      <c r="D26" s="152"/>
      <c r="L26" s="151">
        <v>4602.8</v>
      </c>
      <c r="M26" s="151">
        <v>4602.8</v>
      </c>
    </row>
    <row r="27" spans="1:13" ht="40.5" hidden="1" customHeight="1" x14ac:dyDescent="0.25">
      <c r="A27" s="149" t="s">
        <v>829</v>
      </c>
      <c r="B27" s="153" t="s">
        <v>830</v>
      </c>
      <c r="C27" s="151">
        <f>C28+C31</f>
        <v>0</v>
      </c>
      <c r="D27" s="34"/>
      <c r="L27" s="151">
        <f>L28+L31</f>
        <v>0</v>
      </c>
      <c r="M27" s="151">
        <f>M28+M31</f>
        <v>0</v>
      </c>
    </row>
    <row r="28" spans="1:13" ht="40.5" hidden="1" customHeight="1" x14ac:dyDescent="0.25">
      <c r="A28" s="149" t="s">
        <v>831</v>
      </c>
      <c r="B28" s="153" t="s">
        <v>832</v>
      </c>
      <c r="C28" s="151">
        <f>C29</f>
        <v>0</v>
      </c>
      <c r="D28" s="34"/>
      <c r="L28" s="151">
        <f>L29</f>
        <v>0</v>
      </c>
      <c r="M28" s="151">
        <f>M29</f>
        <v>0</v>
      </c>
    </row>
    <row r="29" spans="1:13" ht="40.5" hidden="1" customHeight="1" x14ac:dyDescent="0.25">
      <c r="A29" s="149" t="s">
        <v>833</v>
      </c>
      <c r="B29" s="153" t="s">
        <v>834</v>
      </c>
      <c r="C29" s="151">
        <f>C30</f>
        <v>0</v>
      </c>
      <c r="D29" s="34"/>
      <c r="L29" s="151">
        <f>L30</f>
        <v>0</v>
      </c>
      <c r="M29" s="151">
        <f>M30</f>
        <v>0</v>
      </c>
    </row>
    <row r="30" spans="1:13" ht="45.75" hidden="1" customHeight="1" x14ac:dyDescent="0.25">
      <c r="A30" s="149" t="s">
        <v>835</v>
      </c>
      <c r="B30" s="153" t="s">
        <v>836</v>
      </c>
      <c r="C30" s="151">
        <v>0</v>
      </c>
      <c r="D30" s="34"/>
      <c r="L30" s="151">
        <v>0</v>
      </c>
      <c r="M30" s="151">
        <v>0</v>
      </c>
    </row>
    <row r="31" spans="1:13" ht="40.5" hidden="1" customHeight="1" x14ac:dyDescent="0.25">
      <c r="A31" s="149" t="s">
        <v>837</v>
      </c>
      <c r="B31" s="153" t="s">
        <v>838</v>
      </c>
      <c r="C31" s="151">
        <f>C32</f>
        <v>0</v>
      </c>
      <c r="D31" s="34"/>
      <c r="L31" s="151">
        <f>L32</f>
        <v>0</v>
      </c>
      <c r="M31" s="151">
        <f>M32</f>
        <v>0</v>
      </c>
    </row>
    <row r="32" spans="1:13" ht="40.5" hidden="1" customHeight="1" x14ac:dyDescent="0.25">
      <c r="A32" s="149" t="s">
        <v>839</v>
      </c>
      <c r="B32" s="153" t="s">
        <v>840</v>
      </c>
      <c r="C32" s="151">
        <f>C33</f>
        <v>0</v>
      </c>
      <c r="D32" s="34"/>
      <c r="L32" s="151">
        <f>L33</f>
        <v>0</v>
      </c>
      <c r="M32" s="151">
        <f>M33</f>
        <v>0</v>
      </c>
    </row>
    <row r="33" spans="1:13" ht="46.5" hidden="1" customHeight="1" thickBot="1" x14ac:dyDescent="0.3">
      <c r="A33" s="149" t="s">
        <v>841</v>
      </c>
      <c r="B33" s="153" t="s">
        <v>842</v>
      </c>
      <c r="C33" s="151">
        <v>0</v>
      </c>
      <c r="D33" s="34"/>
      <c r="L33" s="151">
        <v>0</v>
      </c>
      <c r="M33" s="151">
        <v>0</v>
      </c>
    </row>
    <row r="34" spans="1:13" ht="23.25" hidden="1" customHeight="1" x14ac:dyDescent="0.25">
      <c r="A34" s="149" t="s">
        <v>843</v>
      </c>
      <c r="B34" s="153" t="s">
        <v>844</v>
      </c>
      <c r="C34" s="151">
        <f>C35</f>
        <v>0</v>
      </c>
      <c r="D34" s="34"/>
      <c r="L34" s="151">
        <f>L35</f>
        <v>0</v>
      </c>
      <c r="M34" s="151">
        <f>M35</f>
        <v>0</v>
      </c>
    </row>
    <row r="35" spans="1:13" ht="27" hidden="1" customHeight="1" x14ac:dyDescent="0.25">
      <c r="A35" s="149" t="s">
        <v>845</v>
      </c>
      <c r="B35" s="153" t="s">
        <v>846</v>
      </c>
      <c r="C35" s="151">
        <f>C36</f>
        <v>0</v>
      </c>
      <c r="D35" s="34"/>
      <c r="L35" s="151">
        <f>L36</f>
        <v>0</v>
      </c>
      <c r="M35" s="151">
        <f>M36</f>
        <v>0</v>
      </c>
    </row>
    <row r="36" spans="1:13" ht="26.25" hidden="1" customHeight="1" x14ac:dyDescent="0.25">
      <c r="A36" s="149" t="s">
        <v>847</v>
      </c>
      <c r="B36" s="153" t="s">
        <v>848</v>
      </c>
      <c r="C36" s="151">
        <v>0</v>
      </c>
      <c r="D36" s="34"/>
      <c r="L36" s="151">
        <v>0</v>
      </c>
      <c r="M36" s="151">
        <v>0</v>
      </c>
    </row>
    <row r="37" spans="1:13" ht="15.75" customHeight="1" x14ac:dyDescent="0.2">
      <c r="A37" s="154" t="s">
        <v>825</v>
      </c>
      <c r="B37" s="155" t="s">
        <v>849</v>
      </c>
      <c r="C37" s="156">
        <f>C38+C40</f>
        <v>5100.2000000000116</v>
      </c>
      <c r="L37" s="156">
        <f>L38+L40</f>
        <v>0</v>
      </c>
      <c r="M37" s="156">
        <f>M38+M40</f>
        <v>0</v>
      </c>
    </row>
    <row r="38" spans="1:13" ht="17.25" customHeight="1" x14ac:dyDescent="0.2">
      <c r="A38" s="149" t="s">
        <v>850</v>
      </c>
      <c r="B38" s="150" t="s">
        <v>851</v>
      </c>
      <c r="C38" s="156">
        <v>-95559.9</v>
      </c>
      <c r="L38" s="156">
        <f>L39</f>
        <v>-85859.9</v>
      </c>
      <c r="M38" s="156">
        <f>M39</f>
        <v>-71882.100000000006</v>
      </c>
    </row>
    <row r="39" spans="1:13" ht="24.75" customHeight="1" x14ac:dyDescent="0.2">
      <c r="A39" s="149" t="s">
        <v>852</v>
      </c>
      <c r="B39" s="157" t="s">
        <v>590</v>
      </c>
      <c r="C39" s="156">
        <v>-94955.9</v>
      </c>
      <c r="L39" s="156">
        <v>-85859.9</v>
      </c>
      <c r="M39" s="156">
        <v>-71882.100000000006</v>
      </c>
    </row>
    <row r="40" spans="1:13" ht="14.25" customHeight="1" x14ac:dyDescent="0.2">
      <c r="A40" s="149" t="s">
        <v>853</v>
      </c>
      <c r="B40" s="158" t="s">
        <v>854</v>
      </c>
      <c r="C40" s="156">
        <f>C41</f>
        <v>100660.1</v>
      </c>
      <c r="L40" s="156">
        <f>L41</f>
        <v>85859.9</v>
      </c>
      <c r="M40" s="156">
        <f>M41</f>
        <v>71882.100000000006</v>
      </c>
    </row>
    <row r="41" spans="1:13" ht="25.5" x14ac:dyDescent="0.2">
      <c r="A41" s="149" t="s">
        <v>855</v>
      </c>
      <c r="B41" s="158" t="s">
        <v>592</v>
      </c>
      <c r="C41" s="156">
        <v>100660.1</v>
      </c>
      <c r="L41" s="156">
        <v>85859.9</v>
      </c>
      <c r="M41" s="156">
        <v>71882.100000000006</v>
      </c>
    </row>
  </sheetData>
  <mergeCells count="25">
    <mergeCell ref="A6:M6"/>
    <mergeCell ref="B1:C1"/>
    <mergeCell ref="B2:C2"/>
    <mergeCell ref="B3:K3"/>
    <mergeCell ref="B4:K4"/>
    <mergeCell ref="A5:M5"/>
    <mergeCell ref="A18:M19"/>
    <mergeCell ref="A7:M7"/>
    <mergeCell ref="A8:M8"/>
    <mergeCell ref="A9:M9"/>
    <mergeCell ref="A10:M10"/>
    <mergeCell ref="A11:M11"/>
    <mergeCell ref="A12:M12"/>
    <mergeCell ref="A13:M13"/>
    <mergeCell ref="B14:M14"/>
    <mergeCell ref="B15:M15"/>
    <mergeCell ref="B16:M16"/>
    <mergeCell ref="B17:K17"/>
    <mergeCell ref="M21:M22"/>
    <mergeCell ref="A20:D20"/>
    <mergeCell ref="A21:A22"/>
    <mergeCell ref="B21:B22"/>
    <mergeCell ref="C21:C22"/>
    <mergeCell ref="D21:D22"/>
    <mergeCell ref="L21:L22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Приложение1 </vt:lpstr>
      <vt:lpstr>Приложение 2</vt:lpstr>
      <vt:lpstr>Приложение 3</vt:lpstr>
      <vt:lpstr>Приложение 4</vt:lpstr>
      <vt:lpstr>Приложение 5(1)</vt:lpstr>
      <vt:lpstr>Приложение 5</vt:lpstr>
      <vt:lpstr>Приложение 6</vt:lpstr>
      <vt:lpstr>Приложение 7</vt:lpstr>
      <vt:lpstr>Приложение 8</vt:lpstr>
      <vt:lpstr>Приложение 9 </vt:lpstr>
      <vt:lpstr>'Приложение 8'!Колво_мес</vt:lpstr>
      <vt:lpstr>'Приложение 2'!Область_печати</vt:lpstr>
      <vt:lpstr>'Приложение 5'!Область_печати</vt:lpstr>
      <vt:lpstr>'Приложение 5(1)'!Область_печати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 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2019-04-09T06:30:02Z</dcterms:modified>
</cp:coreProperties>
</file>