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01.04.2017" sheetId="2" r:id="rId1"/>
  </sheets>
  <definedNames>
    <definedName name="_xlnm._FilterDatabase" localSheetId="0" hidden="1">'01.04.2017'!$A$6:$T$108</definedName>
    <definedName name="_xlnm.Print_Titles" localSheetId="0">'01.04.2017'!$6:$6</definedName>
    <definedName name="_xlnm.Print_Area" localSheetId="0">'01.04.2017'!$A$1:$I$108</definedName>
  </definedNames>
  <calcPr calcId="145621"/>
</workbook>
</file>

<file path=xl/calcChain.xml><?xml version="1.0" encoding="utf-8"?>
<calcChain xmlns="http://schemas.openxmlformats.org/spreadsheetml/2006/main">
  <c r="F49" i="2" l="1"/>
  <c r="E49" i="2"/>
  <c r="D49" i="2"/>
  <c r="G67" i="2"/>
  <c r="H67" i="2"/>
  <c r="H65" i="2"/>
  <c r="G65" i="2"/>
  <c r="H64" i="2"/>
  <c r="G64" i="2"/>
  <c r="I22" i="2"/>
  <c r="I62" i="2" l="1"/>
  <c r="H62" i="2"/>
  <c r="C26" i="2"/>
  <c r="C24" i="2" s="1"/>
  <c r="C10" i="2"/>
  <c r="E48" i="2" l="1"/>
  <c r="F48" i="2"/>
  <c r="C49" i="2"/>
  <c r="G51" i="2"/>
  <c r="H51" i="2"/>
  <c r="I51" i="2"/>
  <c r="I52" i="2"/>
  <c r="G53" i="2"/>
  <c r="H53" i="2"/>
  <c r="I53" i="2"/>
  <c r="G66" i="2"/>
  <c r="H66" i="2"/>
  <c r="I66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G79" i="2"/>
  <c r="H79" i="2"/>
  <c r="I79" i="2"/>
  <c r="G80" i="2"/>
  <c r="H80" i="2"/>
  <c r="I80" i="2"/>
  <c r="G81" i="2"/>
  <c r="H81" i="2"/>
  <c r="I81" i="2"/>
  <c r="G82" i="2"/>
  <c r="H82" i="2"/>
  <c r="I82" i="2"/>
  <c r="G83" i="2"/>
  <c r="H83" i="2"/>
  <c r="I83" i="2"/>
  <c r="G87" i="2"/>
  <c r="H87" i="2"/>
  <c r="G89" i="2"/>
  <c r="H89" i="2"/>
  <c r="G90" i="2"/>
  <c r="H90" i="2"/>
  <c r="G91" i="2"/>
  <c r="H91" i="2"/>
  <c r="I91" i="2"/>
  <c r="G92" i="2"/>
  <c r="H92" i="2"/>
  <c r="G93" i="2"/>
  <c r="H93" i="2"/>
  <c r="G95" i="2"/>
  <c r="H95" i="2"/>
  <c r="G98" i="2"/>
  <c r="H98" i="2"/>
  <c r="I98" i="2"/>
  <c r="G99" i="2"/>
  <c r="H99" i="2"/>
  <c r="C103" i="2" l="1"/>
  <c r="I9" i="2"/>
  <c r="I11" i="2"/>
  <c r="I12" i="2"/>
  <c r="I13" i="2"/>
  <c r="I14" i="2"/>
  <c r="I16" i="2"/>
  <c r="I17" i="2"/>
  <c r="I18" i="2"/>
  <c r="I20" i="2"/>
  <c r="I21" i="2"/>
  <c r="I23" i="2"/>
  <c r="I25" i="2"/>
  <c r="I27" i="2"/>
  <c r="I28" i="2"/>
  <c r="I29" i="2"/>
  <c r="I30" i="2"/>
  <c r="I31" i="2"/>
  <c r="I32" i="2"/>
  <c r="I35" i="2"/>
  <c r="I37" i="2"/>
  <c r="I38" i="2"/>
  <c r="I41" i="2"/>
  <c r="I42" i="2"/>
  <c r="I43" i="2"/>
  <c r="I44" i="2"/>
  <c r="I46" i="2"/>
  <c r="I50" i="2"/>
  <c r="C40" i="2"/>
  <c r="D40" i="2"/>
  <c r="C48" i="2" l="1"/>
  <c r="C19" i="2"/>
  <c r="C15" i="2"/>
  <c r="C8" i="2"/>
  <c r="E40" i="2"/>
  <c r="F40" i="2"/>
  <c r="I40" i="2" s="1"/>
  <c r="H45" i="2"/>
  <c r="G45" i="2"/>
  <c r="H44" i="2"/>
  <c r="G44" i="2"/>
  <c r="H39" i="2"/>
  <c r="G39" i="2"/>
  <c r="D103" i="2"/>
  <c r="D48" i="2" s="1"/>
  <c r="H50" i="2"/>
  <c r="G50" i="2"/>
  <c r="C33" i="2" l="1"/>
  <c r="C7" i="2" s="1"/>
  <c r="C105" i="2" s="1"/>
  <c r="I34" i="2"/>
  <c r="I39" i="2"/>
  <c r="G97" i="2"/>
  <c r="I97" i="2"/>
  <c r="H97" i="2"/>
  <c r="H96" i="2"/>
  <c r="G96" i="2"/>
  <c r="I96" i="2"/>
  <c r="H49" i="2"/>
  <c r="I49" i="2"/>
  <c r="G49" i="2"/>
  <c r="G29" i="2"/>
  <c r="D10" i="2"/>
  <c r="G48" i="2" l="1"/>
  <c r="I48" i="2"/>
  <c r="H48" i="2"/>
  <c r="E10" i="2"/>
  <c r="G14" i="2" l="1"/>
  <c r="H12" i="2"/>
  <c r="H13" i="2"/>
  <c r="H14" i="2"/>
  <c r="H16" i="2"/>
  <c r="H17" i="2"/>
  <c r="H18" i="2"/>
  <c r="G11" i="2"/>
  <c r="G12" i="2"/>
  <c r="G13" i="2"/>
  <c r="H9" i="2"/>
  <c r="G9" i="2"/>
  <c r="H46" i="2"/>
  <c r="G46" i="2"/>
  <c r="H43" i="2"/>
  <c r="G43" i="2"/>
  <c r="H42" i="2"/>
  <c r="G42" i="2"/>
  <c r="H38" i="2"/>
  <c r="G38" i="2"/>
  <c r="H37" i="2"/>
  <c r="G37" i="2"/>
  <c r="I36" i="2"/>
  <c r="G36" i="2"/>
  <c r="H35" i="2"/>
  <c r="G35" i="2"/>
  <c r="H34" i="2"/>
  <c r="F33" i="2"/>
  <c r="I33" i="2" s="1"/>
  <c r="E33" i="2"/>
  <c r="D33" i="2"/>
  <c r="H32" i="2"/>
  <c r="G32" i="2"/>
  <c r="H31" i="2"/>
  <c r="G31" i="2"/>
  <c r="H30" i="2"/>
  <c r="G30" i="2"/>
  <c r="H29" i="2"/>
  <c r="H28" i="2"/>
  <c r="G28" i="2"/>
  <c r="H27" i="2"/>
  <c r="G27" i="2"/>
  <c r="F26" i="2"/>
  <c r="E26" i="2"/>
  <c r="E24" i="2" s="1"/>
  <c r="D26" i="2"/>
  <c r="D24" i="2" s="1"/>
  <c r="H21" i="2"/>
  <c r="G21" i="2"/>
  <c r="H20" i="2"/>
  <c r="G20" i="2"/>
  <c r="F19" i="2"/>
  <c r="I19" i="2" s="1"/>
  <c r="E19" i="2"/>
  <c r="D19" i="2"/>
  <c r="G18" i="2"/>
  <c r="G17" i="2"/>
  <c r="G16" i="2"/>
  <c r="F15" i="2"/>
  <c r="I15" i="2" s="1"/>
  <c r="E15" i="2"/>
  <c r="D15" i="2"/>
  <c r="H11" i="2"/>
  <c r="F10" i="2"/>
  <c r="I10" i="2" s="1"/>
  <c r="F8" i="2"/>
  <c r="I8" i="2" s="1"/>
  <c r="E8" i="2"/>
  <c r="D8" i="2"/>
  <c r="I26" i="2" l="1"/>
  <c r="F24" i="2"/>
  <c r="I24" i="2" s="1"/>
  <c r="E7" i="2"/>
  <c r="E105" i="2" s="1"/>
  <c r="H10" i="2"/>
  <c r="H15" i="2"/>
  <c r="H8" i="2"/>
  <c r="H19" i="2"/>
  <c r="G10" i="2"/>
  <c r="G8" i="2"/>
  <c r="H26" i="2"/>
  <c r="G33" i="2"/>
  <c r="H36" i="2"/>
  <c r="H40" i="2"/>
  <c r="G15" i="2"/>
  <c r="D7" i="2"/>
  <c r="G19" i="2"/>
  <c r="G26" i="2"/>
  <c r="H33" i="2"/>
  <c r="G34" i="2"/>
  <c r="G40" i="2"/>
  <c r="D105" i="2" l="1"/>
  <c r="G24" i="2"/>
  <c r="H24" i="2"/>
  <c r="F7" i="2"/>
  <c r="H7" i="2" s="1"/>
  <c r="G7" i="2" l="1"/>
  <c r="F105" i="2"/>
  <c r="I7" i="2"/>
  <c r="G105" i="2" l="1"/>
  <c r="I105" i="2"/>
  <c r="H105" i="2"/>
</calcChain>
</file>

<file path=xl/sharedStrings.xml><?xml version="1.0" encoding="utf-8"?>
<sst xmlns="http://schemas.openxmlformats.org/spreadsheetml/2006/main" count="173" uniqueCount="173">
  <si>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</si>
  <si>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</si>
  <si>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</si>
  <si>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</si>
  <si>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</si>
  <si>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</si>
  <si>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</si>
  <si>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</si>
  <si>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</si>
  <si>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</si>
  <si>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</si>
  <si>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</si>
  <si>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</si>
  <si>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</si>
  <si>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1 06 01020 04 0000 110</t>
  </si>
  <si>
    <t>Налог на имущество физических лиц, взимаемый  по ставкам, применяемым к объектам налогообложения, расположенным в границах городских округов</t>
  </si>
  <si>
    <t>1 06 06000 00 0000 110</t>
  </si>
  <si>
    <t xml:space="preserve">Земельный налог 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</si>
  <si>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</si>
  <si>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</si>
  <si>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</si>
  <si>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</si>
  <si>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</si>
  <si>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</si>
  <si>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</t>
  </si>
  <si>
    <t>1 11 05024 04 0000 120</t>
  </si>
  <si>
    <t>1 11 05034 04 0000 120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</si>
  <si>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</si>
  <si>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</si>
  <si>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1 11 09044 04 0000 120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</si>
  <si>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</si>
  <si>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</si>
  <si>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</si>
  <si>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</si>
  <si>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</si>
  <si>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1 14 00000 00 0000 000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</si>
  <si>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</si>
  <si>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</si>
  <si>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1 16 00000 00 0000 000</t>
  </si>
  <si>
    <t>ШТРАФЫ, САНКЦИИ, ВОЗМЕЩЕНИЕ УЩЕРБА</t>
  </si>
  <si>
    <t>1 17 00000 00 0000 000</t>
  </si>
  <si>
    <t>Код</t>
  </si>
  <si>
    <t>Наименование</t>
  </si>
  <si>
    <t>тыс. руб.</t>
  </si>
  <si>
    <t xml:space="preserve">% исполнения 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</si>
  <si>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</si>
  <si>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</si>
  <si>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</si>
  <si>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</si>
  <si>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1 14 02040 04 0000 410</t>
  </si>
  <si>
    <t>1 13 01994 04 0000 130</t>
  </si>
  <si>
    <t>Прочие доходы от оказания платных услуг (работ) получателями средств  бюджетов городских округов</t>
  </si>
  <si>
    <t>1 11 05012 04 0000 120</t>
  </si>
  <si>
    <t>ДОХОДЫ ОТ ПРОДАЖИ МАТЕРИАЛЬНЫХ И НЕМАТЕРИАЛЬНЫХ АКТИВОВ</t>
  </si>
  <si>
    <t>1 13 02994 04 0000 130</t>
  </si>
  <si>
    <t>Прочие доходы от компенсации затрат бюджетов городских округов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</si>
  <si>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</si>
  <si>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</si>
  <si>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1 12 05040 04 0000 120</t>
  </si>
  <si>
    <t>Плата за пользование водными объектами, находящимися в собственности городских округов</t>
  </si>
  <si>
    <t>НАЛОГИ НА ТОВАРЫ (РАБОТЫ, УСЛУГИ), РЕАЛИЗУЕМЫЕ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</si>
  <si>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</si>
  <si>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</si>
  <si>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</si>
  <si>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</si>
  <si>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</si>
  <si>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</si>
  <si>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</si>
  <si>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</si>
  <si>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</si>
  <si>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</si>
  <si>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1 03 00000 00 0000 000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</si>
  <si>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</si>
  <si>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</si>
  <si>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</si>
  <si>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(РАБОТ) И КОМПЕНСАЦИИ ЗАТРАТ ГОСУДАРСТВА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</si>
  <si>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</si>
  <si>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</si>
  <si>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</si>
  <si>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</si>
  <si>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</si>
  <si>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</si>
  <si>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поддержку мер по обеспечению сбалансированности бюджетов</t>
  </si>
  <si>
    <t>Субвенции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</si>
  <si>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</si>
  <si>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</si>
  <si>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2 18 04000 04 0000 180</t>
  </si>
  <si>
    <t>Доходы бюджетов городских округов от возврата организациями остатков субсидий прошлых лет</t>
  </si>
  <si>
    <t>2 18 04010 04 0000 180</t>
  </si>
  <si>
    <t>Доходы бюджетов городских округов от возврата бюджетными учреждениями остатков субсидий прошлых лет</t>
  </si>
  <si>
    <t>2 18 04020 04 0000 180</t>
  </si>
  <si>
    <t>Доходы бюджетов городских округов от возврата автономными учреждениями остатков субсидий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</si>
  <si>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</si>
  <si>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</si>
  <si>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ДОХОДОВ:</t>
  </si>
  <si>
    <t>ПРОЧИЕ НЕНАЛОГОВЫЕ ДОХОДЫ</t>
  </si>
  <si>
    <t>1 14 06024 04 0000 430</t>
  </si>
  <si>
    <t>1 14 06312 04 0000 430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</si>
  <si>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</si>
  <si>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</si>
  <si>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</si>
  <si>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</si>
  <si>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1 14 01040 04 0000 410</t>
  </si>
  <si>
    <t>Доходы от продажи квартир, находящихся в собственности городских округов</t>
  </si>
  <si>
    <t>2 02 04999 04 0009 151</t>
  </si>
  <si>
    <t>Межбюджетные трансферты, передаваемые бюджетам городских округов области в целях проведения работ по благоустройству парков и дворовых территорий</t>
  </si>
  <si>
    <t>2 02 04999 04 0010 151</t>
  </si>
  <si>
    <t>Межбюджетные трансферты, передаваемые бюджетам городских округов области в целях проведения работ по обустройству пешеходных зон, велосипедных дорожек, благоустройству территорий, прилегающих к пешеходным зонам, созданию парковок, обустройству территории для организации отдыха населения у воды</t>
  </si>
  <si>
    <t>2 02 15001 04 0001 151</t>
  </si>
  <si>
    <t>2 02 15001 04 0002 151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</si>
  <si>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</si>
  <si>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2 02 15002 04 0000 151</t>
  </si>
  <si>
    <t>2 02 15010 04 0000 151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</si>
  <si>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</si>
  <si>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2 02 35118 04 0000 151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</si>
  <si>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</si>
  <si>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2 02 30024 04 0001 151</t>
  </si>
  <si>
    <t>Субвенции 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</si>
  <si>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2 02 30024 04 0003 151</t>
  </si>
  <si>
    <t xml:space="preserve">Субвенции бюджетов городских округов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 </t>
  </si>
  <si>
    <t>2 02 30024 04 0008 151</t>
  </si>
  <si>
    <t>Cубвенция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</si>
  <si>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2 02 30024 04 0009 151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</si>
  <si>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</si>
  <si>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</si>
  <si>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</si>
  <si>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2 02 30024 04 0011 151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</si>
  <si>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</si>
  <si>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2 02 30024 04 0012 151</t>
  </si>
  <si>
    <t>2 02 30024 04 0014 151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</si>
  <si>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</si>
  <si>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2 02 30024 04 0015 151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</si>
  <si>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</si>
  <si>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2 02 30024 04 0016 151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</si>
  <si>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</si>
  <si>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2 02 30024 04 0027 151</t>
  </si>
  <si>
    <t>Cубвенции бюджетам городских округов области на 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</si>
  <si>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2 02 30024 04 0028 151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</si>
  <si>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</si>
  <si>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</si>
  <si>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</si>
  <si>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</si>
  <si>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</si>
  <si>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2 02 30024 04 0038 151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</si>
  <si>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</si>
  <si>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2 02 30024 04 0039 151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</si>
  <si>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</si>
  <si>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2 02 30024 04 0040 151</t>
  </si>
  <si>
    <t>Cубвенции бюджетам городских округов области на проведение мероприятий по отлову и содержанию безнадзорных животных</t>
  </si>
  <si>
    <t>2 19 60010 04 0000 151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</si>
  <si>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</si>
  <si>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Начальник Финансового управления</t>
  </si>
  <si>
    <t>администрации ЗАТО Михайловский                                                                                               С.В.Лаптева</t>
  </si>
  <si>
    <t>Анализ исполнения доходной части бюджета городского округа ЗАТО Михайловский Саратовской области на 01.07.2018 года</t>
  </si>
  <si>
    <t>Исполнено на 01.07.2017 года</t>
  </si>
  <si>
    <t>Уточненные бюджетные назначения 2018 года</t>
  </si>
  <si>
    <t>Кассовый план
6 месяцев
2017 года</t>
  </si>
  <si>
    <t>Исполнено на 01.07.2018 года</t>
  </si>
  <si>
    <t>к уточненным бюджетным назначениям 2018 года</t>
  </si>
  <si>
    <t xml:space="preserve">к кассовому плану
6 месяцев
2018 года </t>
  </si>
  <si>
    <t>к  соответ-ствующему периоду
2017 года</t>
  </si>
  <si>
    <t>2 02 29999 04 0069 151</t>
  </si>
  <si>
    <t>Субсидии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</si>
  <si>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2 02 29999 04 0075 151</t>
  </si>
  <si>
    <t>Субсидия бюджетам городских округов области на обеспечение повышения оплаты труда некоторых категорий работников муниципальных учреждений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</si>
  <si>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</si>
  <si>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2 02 35120 04 0000 151</t>
  </si>
  <si>
    <t>2 02 49999 04 0013 151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</si>
  <si>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</si>
  <si>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2 02 49999 04 0015 151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</si>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</sst>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 ;[Red]\-#,##0.0\ "/>
    <numFmt numFmtId="165" formatCode="#,##0.0_р_.;[Red]\-#,##0.0_р_."/>
    <numFmt numFmtId="166" formatCode="#,##0.0"/>
    <numFmt numFmtId="167" formatCode="0.0_ ;[Red]\-0.0\ "/>
    <numFmt numFmtId="168" formatCode="0.0"/>
  </numFmts>
  <fonts count="1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NewRomanPSMT"/>
    </font>
    <font>
      <sz val="14"/>
      <color theme="1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75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wrapText="1"/>
    </xf>
    <xf numFmtId="0" fontId="1" fillId="0" borderId="3" xfId="0" applyFont="1" applyFill="1" applyBorder="1"/>
    <xf numFmtId="0" fontId="2" fillId="0" borderId="3" xfId="0" applyFont="1" applyFill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/>
    <xf numFmtId="164" fontId="2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66" fontId="2" fillId="0" borderId="5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right" wrapText="1"/>
    </xf>
    <xf numFmtId="164" fontId="2" fillId="2" borderId="5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5" fontId="6" fillId="0" borderId="0" xfId="0" applyNumberFormat="1" applyFont="1" applyBorder="1" applyAlignment="1" applyProtection="1">
      <alignment horizontal="left" wrapText="1"/>
      <protection hidden="1"/>
    </xf>
    <xf numFmtId="0" fontId="9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wrapText="1"/>
    </xf>
    <xf numFmtId="164" fontId="9" fillId="0" borderId="1" xfId="0" applyNumberFormat="1" applyFont="1" applyBorder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9" fillId="0" borderId="5" xfId="0" applyNumberFormat="1" applyFont="1" applyFill="1" applyBorder="1" applyAlignment="1">
      <alignment horizontal="right" wrapText="1"/>
    </xf>
    <xf numFmtId="167" fontId="2" fillId="2" borderId="1" xfId="0" applyNumberFormat="1" applyFont="1" applyFill="1" applyBorder="1"/>
    <xf numFmtId="167" fontId="7" fillId="2" borderId="1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wrapText="1"/>
    </xf>
    <xf numFmtId="49" fontId="2" fillId="0" borderId="7" xfId="2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wrapText="1"/>
    </xf>
    <xf numFmtId="164" fontId="2" fillId="2" borderId="2" xfId="0" applyNumberFormat="1" applyFont="1" applyFill="1" applyBorder="1" applyAlignment="1">
      <alignment horizontal="right" wrapText="1"/>
    </xf>
    <xf numFmtId="0" fontId="11" fillId="0" borderId="1" xfId="2" applyFont="1" applyFill="1" applyBorder="1" applyAlignment="1">
      <alignment horizontal="left"/>
    </xf>
    <xf numFmtId="0" fontId="11" fillId="0" borderId="1" xfId="2" applyNumberFormat="1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166" fontId="2" fillId="0" borderId="1" xfId="2" applyNumberFormat="1" applyFont="1" applyFill="1" applyBorder="1" applyAlignment="1">
      <alignment horizontal="right"/>
    </xf>
    <xf numFmtId="0" fontId="2" fillId="0" borderId="1" xfId="2" applyFont="1" applyFill="1" applyBorder="1" applyAlignment="1" applyProtection="1">
      <alignment horizontal="left" wrapText="1"/>
      <protection locked="0"/>
    </xf>
    <xf numFmtId="166" fontId="2" fillId="0" borderId="1" xfId="2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4" fontId="12" fillId="0" borderId="1" xfId="2" applyNumberFormat="1" applyFont="1" applyFill="1" applyBorder="1" applyAlignment="1">
      <alignment horizontal="left"/>
    </xf>
    <xf numFmtId="0" fontId="2" fillId="0" borderId="1" xfId="2" applyFont="1" applyFill="1" applyBorder="1"/>
    <xf numFmtId="0" fontId="2" fillId="0" borderId="8" xfId="2" applyFont="1" applyFill="1" applyBorder="1" applyAlignment="1">
      <alignment horizontal="left"/>
    </xf>
    <xf numFmtId="2" fontId="2" fillId="0" borderId="1" xfId="2" applyNumberFormat="1" applyFont="1" applyFill="1" applyBorder="1" applyAlignment="1">
      <alignment horizontal="left" vertical="center" wrapText="1"/>
    </xf>
    <xf numFmtId="2" fontId="12" fillId="0" borderId="1" xfId="2" applyNumberFormat="1" applyFont="1" applyFill="1" applyBorder="1" applyAlignment="1">
      <alignment horizontal="left"/>
    </xf>
    <xf numFmtId="2" fontId="2" fillId="0" borderId="1" xfId="2" applyNumberFormat="1" applyFont="1" applyFill="1" applyBorder="1" applyAlignment="1">
      <alignment horizontal="right"/>
    </xf>
    <xf numFmtId="2" fontId="2" fillId="0" borderId="1" xfId="2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wrapText="1"/>
    </xf>
    <xf numFmtId="164" fontId="11" fillId="2" borderId="1" xfId="0" applyNumberFormat="1" applyFont="1" applyFill="1" applyBorder="1" applyAlignment="1">
      <alignment horizontal="right" wrapText="1"/>
    </xf>
    <xf numFmtId="167" fontId="11" fillId="2" borderId="1" xfId="0" applyNumberFormat="1" applyFont="1" applyFill="1" applyBorder="1"/>
    <xf numFmtId="168" fontId="2" fillId="0" borderId="1" xfId="2" applyNumberFormat="1" applyFont="1" applyFill="1" applyBorder="1" applyAlignment="1"/>
    <xf numFmtId="166" fontId="12" fillId="0" borderId="1" xfId="2" applyNumberFormat="1" applyFont="1" applyFill="1" applyBorder="1" applyAlignment="1"/>
    <xf numFmtId="166" fontId="2" fillId="0" borderId="1" xfId="2" applyNumberFormat="1" applyFont="1" applyFill="1" applyBorder="1" applyAlignment="1"/>
    <xf numFmtId="0" fontId="2" fillId="0" borderId="9" xfId="1" applyNumberFormat="1" applyFont="1" applyFill="1" applyBorder="1" applyAlignment="1" applyProtection="1">
      <alignment horizontal="left" wrapText="1"/>
      <protection hidden="1"/>
    </xf>
    <xf numFmtId="4" fontId="2" fillId="0" borderId="1" xfId="2" applyNumberFormat="1" applyFont="1" applyFill="1" applyBorder="1" applyAlignment="1">
      <alignment horizontal="right"/>
    </xf>
    <xf numFmtId="166" fontId="2" fillId="0" borderId="1" xfId="2" applyNumberFormat="1" applyFont="1" applyFill="1" applyBorder="1" applyAlignment="1" applyProtection="1">
      <alignment horizontal="right" wrapText="1"/>
      <protection locked="0"/>
    </xf>
    <xf numFmtId="166" fontId="2" fillId="0" borderId="1" xfId="2" applyNumberFormat="1" applyFont="1" applyFill="1" applyBorder="1" applyAlignment="1">
      <alignment horizontal="right" wrapText="1"/>
    </xf>
    <xf numFmtId="165" fontId="6" fillId="0" borderId="0" xfId="0" applyNumberFormat="1" applyFont="1" applyBorder="1" applyAlignment="1" applyProtection="1">
      <alignment horizontal="left" wrapText="1"/>
      <protection hidden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 applyProtection="1">
      <alignment horizontal="left" wrapText="1"/>
      <protection hidden="1"/>
    </xf>
  </cellXfs>
  <cellStyles count="3">
    <cellStyle name="Обычный" xfId="0" builtinId="0"/>
    <cellStyle name="Обычный 2" xfId="1"/>
    <cellStyle name="Обычный_Приложение1к реш.от25.03.08 №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08"/>
  <sheetViews>
    <sheetView showGridLines="0" tabSelected="1" view="pageBreakPreview" topLeftCell="A100" zoomScale="80" zoomScaleSheetLayoutView="80" workbookViewId="0">
      <selection activeCell="F24" sqref="F24"/>
    </sheetView>
  </sheetViews>
  <sheetFormatPr defaultRowHeight="15" outlineLevelRow="1"/>
  <cols>
    <col min="1" max="1" width="29" style="2" customWidth="1"/>
    <col min="2" max="2" width="60" style="2" customWidth="1"/>
    <col min="3" max="9" width="16.7109375" style="2" customWidth="1"/>
    <col min="10" max="16384" width="9.140625" style="2"/>
  </cols>
  <sheetData>
    <row r="2" spans="1:9" ht="24" customHeight="1">
      <c r="A2" s="70" t="s">
        <v>153</v>
      </c>
      <c r="B2" s="70"/>
      <c r="C2" s="70"/>
      <c r="D2" s="70"/>
      <c r="E2" s="70"/>
      <c r="F2" s="70"/>
      <c r="G2" s="70"/>
      <c r="H2" s="70"/>
    </row>
    <row r="3" spans="1:9" ht="19.5" customHeight="1">
      <c r="A3" s="4"/>
      <c r="B3" s="4"/>
      <c r="C3" s="4"/>
      <c r="D3" s="4"/>
      <c r="E3" s="4"/>
      <c r="F3" s="4"/>
      <c r="G3" s="4"/>
      <c r="I3" s="5" t="s">
        <v>43</v>
      </c>
    </row>
    <row r="4" spans="1:9" ht="18.75" customHeight="1">
      <c r="A4" s="71" t="s">
        <v>41</v>
      </c>
      <c r="B4" s="71" t="s">
        <v>42</v>
      </c>
      <c r="C4" s="72" t="s">
        <v>154</v>
      </c>
      <c r="D4" s="72" t="s">
        <v>155</v>
      </c>
      <c r="E4" s="72" t="s">
        <v>156</v>
      </c>
      <c r="F4" s="71" t="s">
        <v>157</v>
      </c>
      <c r="G4" s="71" t="s">
        <v>44</v>
      </c>
      <c r="H4" s="71"/>
      <c r="I4" s="71"/>
    </row>
    <row r="5" spans="1:9" ht="92.25" customHeight="1">
      <c r="A5" s="71"/>
      <c r="B5" s="71"/>
      <c r="C5" s="73"/>
      <c r="D5" s="73"/>
      <c r="E5" s="73"/>
      <c r="F5" s="71"/>
      <c r="G5" s="35" t="s">
        <v>158</v>
      </c>
      <c r="H5" s="35" t="s">
        <v>159</v>
      </c>
      <c r="I5" s="35" t="s">
        <v>160</v>
      </c>
    </row>
    <row r="6" spans="1:9" ht="18.7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24">
        <v>7</v>
      </c>
      <c r="H6" s="24">
        <v>8</v>
      </c>
      <c r="I6" s="25">
        <v>9</v>
      </c>
    </row>
    <row r="7" spans="1:9" s="8" customFormat="1" ht="18.75">
      <c r="A7" s="11" t="s">
        <v>0</v>
      </c>
      <c r="B7" s="7" t="s">
        <v>1</v>
      </c>
      <c r="C7" s="3">
        <f>C8+C15+C19+C22+C23+C24+C33+C36+C40+C46+C47+C10</f>
        <v>5449.43</v>
      </c>
      <c r="D7" s="3">
        <f>D8+D15+D19+D22+D23+D24+D33+D36+D40+D46+D47+D10</f>
        <v>13018.1</v>
      </c>
      <c r="E7" s="3">
        <f>E8+E15+E19+E22+E23+E24+E33+E36+E40+E46+E47+E10</f>
        <v>6909.3999999999987</v>
      </c>
      <c r="F7" s="3">
        <f>F8+F15+F19+F22+F23+F24+F33+F36+F40+F46+F47+F10</f>
        <v>6910.1999999999989</v>
      </c>
      <c r="G7" s="3">
        <f>F7/D7*100</f>
        <v>53.081478864043127</v>
      </c>
      <c r="H7" s="3">
        <f t="shared" ref="H7:H46" si="0">F7/E7*100</f>
        <v>100.01157842938606</v>
      </c>
      <c r="I7" s="33">
        <f>F7/C7*100</f>
        <v>126.80592282128586</v>
      </c>
    </row>
    <row r="8" spans="1:9" s="8" customFormat="1" ht="18.75" outlineLevel="1">
      <c r="A8" s="11" t="s">
        <v>2</v>
      </c>
      <c r="B8" s="7" t="s">
        <v>3</v>
      </c>
      <c r="C8" s="3">
        <f>C9</f>
        <v>3890.33</v>
      </c>
      <c r="D8" s="3">
        <f>D9</f>
        <v>9260.4</v>
      </c>
      <c r="E8" s="3">
        <f>E9</f>
        <v>5028.7</v>
      </c>
      <c r="F8" s="3">
        <f>F9</f>
        <v>5028.7</v>
      </c>
      <c r="G8" s="3">
        <f t="shared" ref="G8:G46" si="1">F8/D8*100</f>
        <v>54.303269837156066</v>
      </c>
      <c r="H8" s="3">
        <f t="shared" si="0"/>
        <v>100</v>
      </c>
      <c r="I8" s="33">
        <f t="shared" ref="I8:I50" si="2">F8/C8*100</f>
        <v>129.26152794235963</v>
      </c>
    </row>
    <row r="9" spans="1:9" s="8" customFormat="1" ht="18.75" outlineLevel="1">
      <c r="A9" s="11" t="s">
        <v>4</v>
      </c>
      <c r="B9" s="7" t="s">
        <v>5</v>
      </c>
      <c r="C9" s="26">
        <v>3890.33</v>
      </c>
      <c r="D9" s="3">
        <v>9260.4</v>
      </c>
      <c r="E9" s="3">
        <v>5028.7</v>
      </c>
      <c r="F9" s="3">
        <v>5028.7</v>
      </c>
      <c r="G9" s="3">
        <f t="shared" si="1"/>
        <v>54.303269837156066</v>
      </c>
      <c r="H9" s="3">
        <f t="shared" si="0"/>
        <v>100</v>
      </c>
      <c r="I9" s="33">
        <f t="shared" si="2"/>
        <v>129.26152794235963</v>
      </c>
    </row>
    <row r="10" spans="1:9" s="8" customFormat="1" ht="56.25" outlineLevel="1">
      <c r="A10" s="11" t="s">
        <v>71</v>
      </c>
      <c r="B10" s="7" t="s">
        <v>60</v>
      </c>
      <c r="C10" s="3">
        <f>C11+C12+C13+C14</f>
        <v>816.1</v>
      </c>
      <c r="D10" s="3">
        <f>D11+D12+D13+D14</f>
        <v>1757.6</v>
      </c>
      <c r="E10" s="3">
        <f>E11+E12+E13+E14</f>
        <v>849.9</v>
      </c>
      <c r="F10" s="3">
        <f>F11+F12+F13+F14</f>
        <v>849.9</v>
      </c>
      <c r="G10" s="3">
        <f t="shared" si="1"/>
        <v>48.355712335002274</v>
      </c>
      <c r="H10" s="3">
        <f t="shared" si="0"/>
        <v>100</v>
      </c>
      <c r="I10" s="33">
        <f t="shared" si="2"/>
        <v>104.14164930768288</v>
      </c>
    </row>
    <row r="11" spans="1:9" s="8" customFormat="1" ht="112.5" outlineLevel="1">
      <c r="A11" s="11" t="s">
        <v>61</v>
      </c>
      <c r="B11" s="7" t="s">
        <v>62</v>
      </c>
      <c r="C11" s="3">
        <v>322.3</v>
      </c>
      <c r="D11" s="3">
        <v>655.6</v>
      </c>
      <c r="E11" s="3">
        <v>368.3</v>
      </c>
      <c r="F11" s="3">
        <v>368.3</v>
      </c>
      <c r="G11" s="3">
        <f t="shared" si="1"/>
        <v>56.17754728492983</v>
      </c>
      <c r="H11" s="3">
        <f t="shared" si="0"/>
        <v>100</v>
      </c>
      <c r="I11" s="33">
        <f t="shared" si="2"/>
        <v>114.27241700279242</v>
      </c>
    </row>
    <row r="12" spans="1:9" s="8" customFormat="1" ht="131.25" outlineLevel="1">
      <c r="A12" s="11" t="s">
        <v>63</v>
      </c>
      <c r="B12" s="7" t="s">
        <v>64</v>
      </c>
      <c r="C12" s="3">
        <v>3.5</v>
      </c>
      <c r="D12" s="3">
        <v>5.0999999999999996</v>
      </c>
      <c r="E12" s="3">
        <v>2.8</v>
      </c>
      <c r="F12" s="3">
        <v>2.8</v>
      </c>
      <c r="G12" s="3">
        <f t="shared" si="1"/>
        <v>54.901960784313729</v>
      </c>
      <c r="H12" s="3">
        <f t="shared" si="0"/>
        <v>100</v>
      </c>
      <c r="I12" s="33">
        <f t="shared" si="2"/>
        <v>80</v>
      </c>
    </row>
    <row r="13" spans="1:9" s="8" customFormat="1" ht="112.5" outlineLevel="1">
      <c r="A13" s="11" t="s">
        <v>65</v>
      </c>
      <c r="B13" s="7" t="s">
        <v>66</v>
      </c>
      <c r="C13" s="3">
        <v>555.70000000000005</v>
      </c>
      <c r="D13" s="3">
        <v>1198.3</v>
      </c>
      <c r="E13" s="3">
        <v>555.29999999999995</v>
      </c>
      <c r="F13" s="3">
        <v>555.29999999999995</v>
      </c>
      <c r="G13" s="3">
        <f t="shared" si="1"/>
        <v>46.340649253108566</v>
      </c>
      <c r="H13" s="3">
        <f t="shared" si="0"/>
        <v>100</v>
      </c>
      <c r="I13" s="33">
        <f t="shared" si="2"/>
        <v>99.928018715134044</v>
      </c>
    </row>
    <row r="14" spans="1:9" s="8" customFormat="1" ht="112.5" outlineLevel="1">
      <c r="A14" s="11" t="s">
        <v>67</v>
      </c>
      <c r="B14" s="7" t="s">
        <v>68</v>
      </c>
      <c r="C14" s="3">
        <v>-65.400000000000006</v>
      </c>
      <c r="D14" s="3">
        <v>-101.4</v>
      </c>
      <c r="E14" s="3">
        <v>-76.5</v>
      </c>
      <c r="F14" s="3">
        <v>-76.5</v>
      </c>
      <c r="G14" s="3">
        <f t="shared" si="1"/>
        <v>75.443786982248511</v>
      </c>
      <c r="H14" s="3">
        <f t="shared" si="0"/>
        <v>100</v>
      </c>
      <c r="I14" s="33">
        <f t="shared" si="2"/>
        <v>116.97247706422019</v>
      </c>
    </row>
    <row r="15" spans="1:9" s="8" customFormat="1" ht="18.75" outlineLevel="1">
      <c r="A15" s="11" t="s">
        <v>6</v>
      </c>
      <c r="B15" s="7" t="s">
        <v>7</v>
      </c>
      <c r="C15" s="3">
        <f>C16+C17+C18</f>
        <v>121</v>
      </c>
      <c r="D15" s="3">
        <f>D16+D17+D18</f>
        <v>352.6</v>
      </c>
      <c r="E15" s="3">
        <f>E16+E17+E18</f>
        <v>129.69999999999999</v>
      </c>
      <c r="F15" s="3">
        <f>F16+F17+F18</f>
        <v>129.69999999999999</v>
      </c>
      <c r="G15" s="3">
        <f t="shared" si="1"/>
        <v>36.783891094724893</v>
      </c>
      <c r="H15" s="3">
        <f t="shared" si="0"/>
        <v>100</v>
      </c>
      <c r="I15" s="33">
        <f t="shared" si="2"/>
        <v>107.19008264462808</v>
      </c>
    </row>
    <row r="16" spans="1:9" s="8" customFormat="1" ht="37.5" outlineLevel="1">
      <c r="A16" s="11" t="s">
        <v>8</v>
      </c>
      <c r="B16" s="7" t="s">
        <v>9</v>
      </c>
      <c r="C16" s="3">
        <v>121</v>
      </c>
      <c r="D16" s="3">
        <v>352.6</v>
      </c>
      <c r="E16" s="3">
        <v>129.69999999999999</v>
      </c>
      <c r="F16" s="3">
        <v>129.69999999999999</v>
      </c>
      <c r="G16" s="3">
        <f t="shared" si="1"/>
        <v>36.783891094724893</v>
      </c>
      <c r="H16" s="3">
        <f t="shared" si="0"/>
        <v>100</v>
      </c>
      <c r="I16" s="33">
        <f t="shared" si="2"/>
        <v>107.19008264462808</v>
      </c>
    </row>
    <row r="17" spans="1:9" s="8" customFormat="1" ht="18.75" hidden="1" outlineLevel="1">
      <c r="A17" s="11" t="s">
        <v>10</v>
      </c>
      <c r="B17" s="7" t="s">
        <v>11</v>
      </c>
      <c r="C17" s="3">
        <v>0</v>
      </c>
      <c r="D17" s="3">
        <v>0</v>
      </c>
      <c r="E17" s="3">
        <v>0</v>
      </c>
      <c r="F17" s="3">
        <v>0</v>
      </c>
      <c r="G17" s="3" t="e">
        <f t="shared" si="1"/>
        <v>#DIV/0!</v>
      </c>
      <c r="H17" s="3" t="e">
        <f t="shared" si="0"/>
        <v>#DIV/0!</v>
      </c>
      <c r="I17" s="33" t="e">
        <f t="shared" si="2"/>
        <v>#DIV/0!</v>
      </c>
    </row>
    <row r="18" spans="1:9" s="8" customFormat="1" ht="56.25" hidden="1" outlineLevel="1">
      <c r="A18" s="11" t="s">
        <v>72</v>
      </c>
      <c r="B18" s="7" t="s">
        <v>73</v>
      </c>
      <c r="C18" s="3"/>
      <c r="D18" s="3"/>
      <c r="E18" s="3"/>
      <c r="F18" s="3"/>
      <c r="G18" s="3" t="e">
        <f t="shared" si="1"/>
        <v>#DIV/0!</v>
      </c>
      <c r="H18" s="3" t="e">
        <f t="shared" si="0"/>
        <v>#DIV/0!</v>
      </c>
      <c r="I18" s="33" t="e">
        <f t="shared" si="2"/>
        <v>#DIV/0!</v>
      </c>
    </row>
    <row r="19" spans="1:9" s="8" customFormat="1" ht="18.75" outlineLevel="1">
      <c r="A19" s="11" t="s">
        <v>12</v>
      </c>
      <c r="B19" s="7" t="s">
        <v>13</v>
      </c>
      <c r="C19" s="3">
        <f>C20+C21</f>
        <v>112.10000000000001</v>
      </c>
      <c r="D19" s="3">
        <f>D20+D21</f>
        <v>394.3</v>
      </c>
      <c r="E19" s="3">
        <f>E20+E21</f>
        <v>116.2</v>
      </c>
      <c r="F19" s="3">
        <f>F20+F21</f>
        <v>116.1</v>
      </c>
      <c r="G19" s="3">
        <f t="shared" si="1"/>
        <v>29.44458534111083</v>
      </c>
      <c r="H19" s="3">
        <f t="shared" si="0"/>
        <v>99.913941480206532</v>
      </c>
      <c r="I19" s="33">
        <f t="shared" si="2"/>
        <v>103.56824264049953</v>
      </c>
    </row>
    <row r="20" spans="1:9" s="8" customFormat="1" ht="78.75" customHeight="1" outlineLevel="1">
      <c r="A20" s="11" t="s">
        <v>14</v>
      </c>
      <c r="B20" s="7" t="s">
        <v>15</v>
      </c>
      <c r="C20" s="3">
        <v>3.9</v>
      </c>
      <c r="D20" s="3">
        <v>123</v>
      </c>
      <c r="E20" s="3">
        <v>9.5</v>
      </c>
      <c r="F20" s="3">
        <v>9.5</v>
      </c>
      <c r="G20" s="3">
        <f t="shared" si="1"/>
        <v>7.7235772357723578</v>
      </c>
      <c r="H20" s="3">
        <f t="shared" si="0"/>
        <v>100</v>
      </c>
      <c r="I20" s="33">
        <f t="shared" si="2"/>
        <v>243.58974358974362</v>
      </c>
    </row>
    <row r="21" spans="1:9" s="8" customFormat="1" ht="18.75" outlineLevel="1">
      <c r="A21" s="11" t="s">
        <v>16</v>
      </c>
      <c r="B21" s="7" t="s">
        <v>17</v>
      </c>
      <c r="C21" s="3">
        <v>108.2</v>
      </c>
      <c r="D21" s="3">
        <v>271.3</v>
      </c>
      <c r="E21" s="3">
        <v>106.7</v>
      </c>
      <c r="F21" s="3">
        <v>106.6</v>
      </c>
      <c r="G21" s="3">
        <f t="shared" si="1"/>
        <v>39.292296350903058</v>
      </c>
      <c r="H21" s="3">
        <f t="shared" si="0"/>
        <v>99.906279287722583</v>
      </c>
      <c r="I21" s="33">
        <f t="shared" si="2"/>
        <v>98.521256931608121</v>
      </c>
    </row>
    <row r="22" spans="1:9" s="8" customFormat="1" ht="18.75" outlineLevel="1">
      <c r="A22" s="11" t="s">
        <v>18</v>
      </c>
      <c r="B22" s="7" t="s">
        <v>19</v>
      </c>
      <c r="C22" s="3">
        <v>-5.6</v>
      </c>
      <c r="D22" s="3">
        <v>0</v>
      </c>
      <c r="E22" s="3">
        <v>0</v>
      </c>
      <c r="F22" s="3">
        <v>0.9</v>
      </c>
      <c r="G22" s="3"/>
      <c r="H22" s="3"/>
      <c r="I22" s="33">
        <f t="shared" si="2"/>
        <v>-16.071428571428573</v>
      </c>
    </row>
    <row r="23" spans="1:9" s="8" customFormat="1" ht="56.25" hidden="1" outlineLevel="1">
      <c r="A23" s="11" t="s">
        <v>20</v>
      </c>
      <c r="B23" s="7" t="s">
        <v>21</v>
      </c>
      <c r="C23" s="3">
        <v>0</v>
      </c>
      <c r="D23" s="3"/>
      <c r="E23" s="3"/>
      <c r="F23" s="3">
        <v>0</v>
      </c>
      <c r="G23" s="3"/>
      <c r="H23" s="3"/>
      <c r="I23" s="33" t="e">
        <f t="shared" si="2"/>
        <v>#DIV/0!</v>
      </c>
    </row>
    <row r="24" spans="1:9" s="8" customFormat="1" ht="79.5" customHeight="1" outlineLevel="1">
      <c r="A24" s="11" t="s">
        <v>22</v>
      </c>
      <c r="B24" s="7" t="s">
        <v>23</v>
      </c>
      <c r="C24" s="3">
        <f>C26+C31+C32+C25</f>
        <v>406</v>
      </c>
      <c r="D24" s="3">
        <f>D26+D31+D32</f>
        <v>971.5</v>
      </c>
      <c r="E24" s="3">
        <f>E26+E31+E32</f>
        <v>555.4</v>
      </c>
      <c r="F24" s="3">
        <f>F26+F31+F32+F25</f>
        <v>555.4</v>
      </c>
      <c r="G24" s="3">
        <f t="shared" si="1"/>
        <v>57.169325784868754</v>
      </c>
      <c r="H24" s="3">
        <f t="shared" si="0"/>
        <v>100</v>
      </c>
      <c r="I24" s="33">
        <f t="shared" si="2"/>
        <v>136.79802955665025</v>
      </c>
    </row>
    <row r="25" spans="1:9" s="8" customFormat="1" ht="78" hidden="1" customHeight="1" outlineLevel="1">
      <c r="A25" s="11" t="s">
        <v>100</v>
      </c>
      <c r="B25" s="7" t="s">
        <v>101</v>
      </c>
      <c r="C25" s="3">
        <v>0</v>
      </c>
      <c r="D25" s="3"/>
      <c r="E25" s="3"/>
      <c r="F25" s="3">
        <v>0</v>
      </c>
      <c r="G25" s="3"/>
      <c r="H25" s="3"/>
      <c r="I25" s="33" t="e">
        <f t="shared" si="2"/>
        <v>#DIV/0!</v>
      </c>
    </row>
    <row r="26" spans="1:9" s="8" customFormat="1" ht="131.25" outlineLevel="1">
      <c r="A26" s="11" t="s">
        <v>45</v>
      </c>
      <c r="B26" s="7" t="s">
        <v>46</v>
      </c>
      <c r="C26" s="3">
        <f>C27+C28+C29+C30</f>
        <v>287.5</v>
      </c>
      <c r="D26" s="3">
        <f>D27+D28+D29+D30</f>
        <v>812.8</v>
      </c>
      <c r="E26" s="3">
        <f>E27+E28+E29+E30</f>
        <v>422.3</v>
      </c>
      <c r="F26" s="3">
        <f>F27+F28+F29+F30</f>
        <v>422.3</v>
      </c>
      <c r="G26" s="3">
        <f>F26/D26*100</f>
        <v>51.956200787401571</v>
      </c>
      <c r="H26" s="3">
        <f>F26/E26*100</f>
        <v>100</v>
      </c>
      <c r="I26" s="33">
        <f t="shared" si="2"/>
        <v>146.88695652173914</v>
      </c>
    </row>
    <row r="27" spans="1:9" s="8" customFormat="1" ht="112.5" customHeight="1" outlineLevel="1">
      <c r="A27" s="11" t="s">
        <v>52</v>
      </c>
      <c r="B27" s="7" t="s">
        <v>24</v>
      </c>
      <c r="C27" s="3">
        <v>15.5</v>
      </c>
      <c r="D27" s="3">
        <v>57.3</v>
      </c>
      <c r="E27" s="3">
        <v>31.8</v>
      </c>
      <c r="F27" s="3">
        <v>31.8</v>
      </c>
      <c r="G27" s="3">
        <f t="shared" si="1"/>
        <v>55.497382198952884</v>
      </c>
      <c r="H27" s="3">
        <f t="shared" si="0"/>
        <v>100</v>
      </c>
      <c r="I27" s="33">
        <f t="shared" si="2"/>
        <v>205.16129032258067</v>
      </c>
    </row>
    <row r="28" spans="1:9" s="8" customFormat="1" ht="111" customHeight="1" outlineLevel="1">
      <c r="A28" s="11" t="s">
        <v>25</v>
      </c>
      <c r="B28" s="6" t="s">
        <v>47</v>
      </c>
      <c r="C28" s="36">
        <v>47.6</v>
      </c>
      <c r="D28" s="3">
        <v>140</v>
      </c>
      <c r="E28" s="3">
        <v>67.7</v>
      </c>
      <c r="F28" s="3">
        <v>67.7</v>
      </c>
      <c r="G28" s="3">
        <f t="shared" si="1"/>
        <v>48.357142857142861</v>
      </c>
      <c r="H28" s="3">
        <f t="shared" si="0"/>
        <v>100</v>
      </c>
      <c r="I28" s="33">
        <f t="shared" si="2"/>
        <v>142.22689075630254</v>
      </c>
    </row>
    <row r="29" spans="1:9" s="8" customFormat="1" ht="114.75" customHeight="1" outlineLevel="1">
      <c r="A29" s="11" t="s">
        <v>26</v>
      </c>
      <c r="B29" s="7" t="s">
        <v>48</v>
      </c>
      <c r="C29" s="3">
        <v>224.4</v>
      </c>
      <c r="D29" s="3">
        <v>615.5</v>
      </c>
      <c r="E29" s="3">
        <v>322.8</v>
      </c>
      <c r="F29" s="3">
        <v>322.8</v>
      </c>
      <c r="G29" s="3">
        <f t="shared" si="1"/>
        <v>52.44516653127539</v>
      </c>
      <c r="H29" s="3">
        <f t="shared" si="0"/>
        <v>100</v>
      </c>
      <c r="I29" s="33">
        <f t="shared" si="2"/>
        <v>143.85026737967914</v>
      </c>
    </row>
    <row r="30" spans="1:9" s="8" customFormat="1" ht="56.25" hidden="1" outlineLevel="1">
      <c r="A30" s="11" t="s">
        <v>69</v>
      </c>
      <c r="B30" s="7" t="s">
        <v>70</v>
      </c>
      <c r="C30" s="3"/>
      <c r="D30" s="3"/>
      <c r="E30" s="3"/>
      <c r="F30" s="3"/>
      <c r="G30" s="3" t="e">
        <f t="shared" si="1"/>
        <v>#DIV/0!</v>
      </c>
      <c r="H30" s="3" t="e">
        <f t="shared" si="0"/>
        <v>#DIV/0!</v>
      </c>
      <c r="I30" s="33" t="e">
        <f t="shared" si="2"/>
        <v>#DIV/0!</v>
      </c>
    </row>
    <row r="31" spans="1:9" s="8" customFormat="1" ht="75.75" hidden="1" customHeight="1" outlineLevel="1">
      <c r="A31" s="11" t="s">
        <v>27</v>
      </c>
      <c r="B31" s="7" t="s">
        <v>28</v>
      </c>
      <c r="C31" s="3">
        <v>0</v>
      </c>
      <c r="D31" s="3">
        <v>0</v>
      </c>
      <c r="E31" s="3">
        <v>0</v>
      </c>
      <c r="F31" s="3">
        <v>0</v>
      </c>
      <c r="G31" s="3" t="e">
        <f t="shared" si="1"/>
        <v>#DIV/0!</v>
      </c>
      <c r="H31" s="3" t="e">
        <f t="shared" si="0"/>
        <v>#DIV/0!</v>
      </c>
      <c r="I31" s="33" t="e">
        <f t="shared" si="2"/>
        <v>#DIV/0!</v>
      </c>
    </row>
    <row r="32" spans="1:9" s="8" customFormat="1" ht="112.5" outlineLevel="1">
      <c r="A32" s="11" t="s">
        <v>29</v>
      </c>
      <c r="B32" s="7" t="s">
        <v>74</v>
      </c>
      <c r="C32" s="3">
        <v>118.5</v>
      </c>
      <c r="D32" s="3">
        <v>158.69999999999999</v>
      </c>
      <c r="E32" s="3">
        <v>133.1</v>
      </c>
      <c r="F32" s="3">
        <v>133.1</v>
      </c>
      <c r="G32" s="3">
        <f t="shared" si="1"/>
        <v>83.868935097668569</v>
      </c>
      <c r="H32" s="3">
        <f t="shared" si="0"/>
        <v>100</v>
      </c>
      <c r="I32" s="33">
        <f t="shared" si="2"/>
        <v>112.32067510548522</v>
      </c>
    </row>
    <row r="33" spans="1:26" s="8" customFormat="1" ht="37.5" outlineLevel="1">
      <c r="A33" s="11" t="s">
        <v>30</v>
      </c>
      <c r="B33" s="10" t="s">
        <v>31</v>
      </c>
      <c r="C33" s="3">
        <f>C34+C35</f>
        <v>41.7</v>
      </c>
      <c r="D33" s="3">
        <f>D34+D35</f>
        <v>156.69999999999999</v>
      </c>
      <c r="E33" s="3">
        <f>E34+E35</f>
        <v>156.69999999999999</v>
      </c>
      <c r="F33" s="3">
        <f>F34+F35</f>
        <v>156.69999999999999</v>
      </c>
      <c r="G33" s="3">
        <f t="shared" si="1"/>
        <v>100</v>
      </c>
      <c r="H33" s="3">
        <f t="shared" si="0"/>
        <v>100</v>
      </c>
      <c r="I33" s="33">
        <f t="shared" si="2"/>
        <v>375.7793764988009</v>
      </c>
    </row>
    <row r="34" spans="1:26" s="8" customFormat="1" ht="37.5" outlineLevel="1">
      <c r="A34" s="11" t="s">
        <v>32</v>
      </c>
      <c r="B34" s="10" t="s">
        <v>33</v>
      </c>
      <c r="C34" s="36">
        <v>41.7</v>
      </c>
      <c r="D34" s="3">
        <v>156.69999999999999</v>
      </c>
      <c r="E34" s="3">
        <v>156.69999999999999</v>
      </c>
      <c r="F34" s="3">
        <v>156.69999999999999</v>
      </c>
      <c r="G34" s="3">
        <f t="shared" si="1"/>
        <v>100</v>
      </c>
      <c r="H34" s="3">
        <f t="shared" si="0"/>
        <v>100</v>
      </c>
      <c r="I34" s="33">
        <f t="shared" si="2"/>
        <v>375.7793764988009</v>
      </c>
    </row>
    <row r="35" spans="1:26" s="8" customFormat="1" ht="35.25" hidden="1" customHeight="1" outlineLevel="1">
      <c r="A35" s="11" t="s">
        <v>58</v>
      </c>
      <c r="B35" s="10" t="s">
        <v>59</v>
      </c>
      <c r="C35" s="27"/>
      <c r="D35" s="3"/>
      <c r="E35" s="3"/>
      <c r="F35" s="3"/>
      <c r="G35" s="3" t="e">
        <f t="shared" si="1"/>
        <v>#DIV/0!</v>
      </c>
      <c r="H35" s="3" t="e">
        <f t="shared" si="0"/>
        <v>#DIV/0!</v>
      </c>
      <c r="I35" s="33" t="e">
        <f t="shared" si="2"/>
        <v>#DIV/0!</v>
      </c>
    </row>
    <row r="36" spans="1:26" s="8" customFormat="1" ht="56.25" hidden="1" outlineLevel="1">
      <c r="A36" s="11" t="s">
        <v>34</v>
      </c>
      <c r="B36" s="10" t="s">
        <v>75</v>
      </c>
      <c r="C36" s="3">
        <v>0</v>
      </c>
      <c r="D36" s="3">
        <v>0</v>
      </c>
      <c r="E36" s="3">
        <v>0</v>
      </c>
      <c r="F36" s="3">
        <v>0</v>
      </c>
      <c r="G36" s="3" t="e">
        <f t="shared" si="1"/>
        <v>#DIV/0!</v>
      </c>
      <c r="H36" s="3" t="e">
        <f t="shared" si="0"/>
        <v>#DIV/0!</v>
      </c>
      <c r="I36" s="33" t="e">
        <f t="shared" si="2"/>
        <v>#DIV/0!</v>
      </c>
    </row>
    <row r="37" spans="1:26" s="8" customFormat="1" ht="57.75" hidden="1" customHeight="1" outlineLevel="1">
      <c r="A37" s="11" t="s">
        <v>50</v>
      </c>
      <c r="B37" s="7" t="s">
        <v>51</v>
      </c>
      <c r="C37" s="3">
        <v>0</v>
      </c>
      <c r="D37" s="9">
        <v>0</v>
      </c>
      <c r="E37" s="9">
        <v>0</v>
      </c>
      <c r="F37" s="9">
        <v>0</v>
      </c>
      <c r="G37" s="3" t="e">
        <f t="shared" si="1"/>
        <v>#DIV/0!</v>
      </c>
      <c r="H37" s="3" t="e">
        <f t="shared" si="0"/>
        <v>#DIV/0!</v>
      </c>
      <c r="I37" s="33" t="e">
        <f t="shared" si="2"/>
        <v>#DIV/0!</v>
      </c>
    </row>
    <row r="38" spans="1:26" s="8" customFormat="1" ht="56.25" hidden="1" outlineLevel="1">
      <c r="A38" s="11" t="s">
        <v>56</v>
      </c>
      <c r="B38" s="10" t="s">
        <v>57</v>
      </c>
      <c r="C38" s="27">
        <v>0</v>
      </c>
      <c r="D38" s="9">
        <v>0</v>
      </c>
      <c r="E38" s="9">
        <v>0</v>
      </c>
      <c r="F38" s="9">
        <v>0</v>
      </c>
      <c r="G38" s="3" t="e">
        <f t="shared" si="1"/>
        <v>#DIV/0!</v>
      </c>
      <c r="H38" s="3" t="e">
        <f t="shared" si="0"/>
        <v>#DIV/0!</v>
      </c>
      <c r="I38" s="33" t="e">
        <f t="shared" si="2"/>
        <v>#DIV/0!</v>
      </c>
    </row>
    <row r="39" spans="1:26" s="8" customFormat="1" ht="37.5" hidden="1" outlineLevel="1">
      <c r="A39" s="11" t="s">
        <v>54</v>
      </c>
      <c r="B39" s="10" t="s">
        <v>55</v>
      </c>
      <c r="C39" s="27">
        <v>0</v>
      </c>
      <c r="D39" s="3">
        <v>0</v>
      </c>
      <c r="E39" s="3">
        <v>0</v>
      </c>
      <c r="F39" s="3">
        <v>0</v>
      </c>
      <c r="G39" s="3" t="e">
        <f t="shared" si="1"/>
        <v>#DIV/0!</v>
      </c>
      <c r="H39" s="3" t="e">
        <f t="shared" si="0"/>
        <v>#DIV/0!</v>
      </c>
      <c r="I39" s="33" t="e">
        <f t="shared" si="2"/>
        <v>#DIV/0!</v>
      </c>
    </row>
    <row r="40" spans="1:26" s="8" customFormat="1" ht="37.5" hidden="1" outlineLevel="1">
      <c r="A40" s="11" t="s">
        <v>35</v>
      </c>
      <c r="B40" s="7" t="s">
        <v>53</v>
      </c>
      <c r="C40" s="3">
        <f>C42+C43+C44+C45+C41</f>
        <v>0</v>
      </c>
      <c r="D40" s="3">
        <f>D42+D43+D44+D45</f>
        <v>0</v>
      </c>
      <c r="E40" s="3">
        <f t="shared" ref="E40:F40" si="3">E42+E43+E44+E45</f>
        <v>0</v>
      </c>
      <c r="F40" s="3">
        <f t="shared" si="3"/>
        <v>0</v>
      </c>
      <c r="G40" s="3" t="e">
        <f t="shared" si="1"/>
        <v>#DIV/0!</v>
      </c>
      <c r="H40" s="3" t="e">
        <f t="shared" si="0"/>
        <v>#DIV/0!</v>
      </c>
      <c r="I40" s="33" t="e">
        <f t="shared" si="2"/>
        <v>#DIV/0!</v>
      </c>
    </row>
    <row r="41" spans="1:26" s="8" customFormat="1" ht="40.5" hidden="1" customHeight="1" outlineLevel="1">
      <c r="A41" s="11" t="s">
        <v>102</v>
      </c>
      <c r="B41" s="7" t="s">
        <v>103</v>
      </c>
      <c r="C41" s="3">
        <v>0</v>
      </c>
      <c r="D41" s="3"/>
      <c r="E41" s="3"/>
      <c r="F41" s="3"/>
      <c r="G41" s="3"/>
      <c r="H41" s="3"/>
      <c r="I41" s="34" t="e">
        <f t="shared" si="2"/>
        <v>#DIV/0!</v>
      </c>
    </row>
    <row r="42" spans="1:26" s="8" customFormat="1" ht="129.75" hidden="1" customHeight="1" outlineLevel="1">
      <c r="A42" s="11" t="s">
        <v>49</v>
      </c>
      <c r="B42" s="7" t="s">
        <v>76</v>
      </c>
      <c r="C42" s="3">
        <v>0</v>
      </c>
      <c r="D42" s="3">
        <v>0</v>
      </c>
      <c r="E42" s="3">
        <v>0</v>
      </c>
      <c r="F42" s="3">
        <v>0</v>
      </c>
      <c r="G42" s="3" t="e">
        <f t="shared" si="1"/>
        <v>#DIV/0!</v>
      </c>
      <c r="H42" s="3" t="e">
        <f t="shared" si="0"/>
        <v>#DIV/0!</v>
      </c>
      <c r="I42" s="33" t="e">
        <f t="shared" si="2"/>
        <v>#DIV/0!</v>
      </c>
      <c r="N42" s="22"/>
      <c r="O42" s="22"/>
      <c r="P42" s="22"/>
      <c r="Q42" s="22"/>
      <c r="R42" s="22"/>
      <c r="S42" s="22"/>
      <c r="T42" s="22"/>
    </row>
    <row r="43" spans="1:26" s="8" customFormat="1" ht="75" hidden="1" outlineLevel="1">
      <c r="A43" s="11" t="s">
        <v>36</v>
      </c>
      <c r="B43" s="7" t="s">
        <v>37</v>
      </c>
      <c r="C43" s="3">
        <v>0</v>
      </c>
      <c r="D43" s="3">
        <v>0</v>
      </c>
      <c r="E43" s="3">
        <v>0</v>
      </c>
      <c r="F43" s="3">
        <v>0</v>
      </c>
      <c r="G43" s="3" t="e">
        <f t="shared" si="1"/>
        <v>#DIV/0!</v>
      </c>
      <c r="H43" s="3" t="e">
        <f t="shared" si="0"/>
        <v>#DIV/0!</v>
      </c>
      <c r="I43" s="33" t="e">
        <f t="shared" si="2"/>
        <v>#DIV/0!</v>
      </c>
      <c r="N43" s="22"/>
      <c r="O43" s="22"/>
      <c r="P43" s="22"/>
      <c r="Q43" s="22"/>
      <c r="R43" s="22"/>
      <c r="S43" s="22"/>
      <c r="T43" s="22"/>
    </row>
    <row r="44" spans="1:26" s="8" customFormat="1" ht="76.5" hidden="1" customHeight="1" outlineLevel="1">
      <c r="A44" s="11" t="s">
        <v>96</v>
      </c>
      <c r="B44" s="23" t="s">
        <v>98</v>
      </c>
      <c r="C44" s="28">
        <v>0</v>
      </c>
      <c r="D44" s="3">
        <v>0</v>
      </c>
      <c r="E44" s="3">
        <v>0</v>
      </c>
      <c r="F44" s="3">
        <v>0</v>
      </c>
      <c r="G44" s="3" t="e">
        <f t="shared" si="1"/>
        <v>#DIV/0!</v>
      </c>
      <c r="H44" s="3" t="e">
        <f t="shared" si="0"/>
        <v>#DIV/0!</v>
      </c>
      <c r="I44" s="33" t="e">
        <f t="shared" si="2"/>
        <v>#DIV/0!</v>
      </c>
    </row>
    <row r="45" spans="1:26" s="8" customFormat="1" ht="114" hidden="1" customHeight="1" outlineLevel="1">
      <c r="A45" s="11" t="s">
        <v>97</v>
      </c>
      <c r="B45" s="23" t="s">
        <v>99</v>
      </c>
      <c r="C45" s="29"/>
      <c r="D45" s="3">
        <v>0</v>
      </c>
      <c r="E45" s="3">
        <v>0</v>
      </c>
      <c r="F45" s="3">
        <v>0</v>
      </c>
      <c r="G45" s="3" t="e">
        <f t="shared" si="1"/>
        <v>#DIV/0!</v>
      </c>
      <c r="H45" s="3" t="e">
        <f t="shared" si="0"/>
        <v>#DIV/0!</v>
      </c>
      <c r="I45" s="34"/>
    </row>
    <row r="46" spans="1:26" s="8" customFormat="1" ht="19.5" customHeight="1" outlineLevel="1">
      <c r="A46" s="11" t="s">
        <v>38</v>
      </c>
      <c r="B46" s="7" t="s">
        <v>39</v>
      </c>
      <c r="C46" s="3">
        <v>67.8</v>
      </c>
      <c r="D46" s="3">
        <v>125</v>
      </c>
      <c r="E46" s="3">
        <v>72.8</v>
      </c>
      <c r="F46" s="3">
        <v>72.8</v>
      </c>
      <c r="G46" s="3">
        <f t="shared" si="1"/>
        <v>58.24</v>
      </c>
      <c r="H46" s="3">
        <f t="shared" si="0"/>
        <v>100</v>
      </c>
      <c r="I46" s="33">
        <f t="shared" si="2"/>
        <v>107.37463126843659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8" customFormat="1" ht="18.75" outlineLevel="1">
      <c r="A47" s="11" t="s">
        <v>40</v>
      </c>
      <c r="B47" s="7" t="s">
        <v>95</v>
      </c>
      <c r="C47" s="3">
        <v>0</v>
      </c>
      <c r="D47" s="3">
        <v>0</v>
      </c>
      <c r="E47" s="3">
        <v>0</v>
      </c>
      <c r="F47" s="3">
        <v>0</v>
      </c>
      <c r="G47" s="3"/>
      <c r="H47" s="3"/>
      <c r="I47" s="3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>
      <c r="A48" s="11" t="s">
        <v>77</v>
      </c>
      <c r="B48" s="12" t="s">
        <v>78</v>
      </c>
      <c r="C48" s="13">
        <f>C49+C96+C103</f>
        <v>38871.899999999994</v>
      </c>
      <c r="D48" s="13">
        <f>D49+D103</f>
        <v>97025.7</v>
      </c>
      <c r="E48" s="13">
        <f>E49+E103</f>
        <v>38577.299999999981</v>
      </c>
      <c r="F48" s="13">
        <f>F49+F103</f>
        <v>38577.299999999981</v>
      </c>
      <c r="G48" s="14">
        <f t="shared" ref="G48:G50" si="4">F48/D48*100</f>
        <v>39.759878052928229</v>
      </c>
      <c r="H48" s="14">
        <f t="shared" ref="H48:H105" si="5">F48/E48*100</f>
        <v>100</v>
      </c>
      <c r="I48" s="33">
        <f t="shared" si="2"/>
        <v>99.242126060213138</v>
      </c>
    </row>
    <row r="49" spans="1:9" ht="56.25">
      <c r="A49" s="11" t="s">
        <v>79</v>
      </c>
      <c r="B49" s="15" t="s">
        <v>80</v>
      </c>
      <c r="C49" s="16">
        <f>SUM(C50:C95)</f>
        <v>38953.999999999993</v>
      </c>
      <c r="D49" s="16">
        <f>SUM(D50:D102)</f>
        <v>97025.7</v>
      </c>
      <c r="E49" s="16">
        <f t="shared" ref="E49:F49" si="6">SUM(E50:E102)</f>
        <v>38577.299999999981</v>
      </c>
      <c r="F49" s="16">
        <f t="shared" si="6"/>
        <v>38577.299999999981</v>
      </c>
      <c r="G49" s="3">
        <f t="shared" si="4"/>
        <v>39.759878052928229</v>
      </c>
      <c r="H49" s="3">
        <f t="shared" si="5"/>
        <v>100</v>
      </c>
      <c r="I49" s="33">
        <f t="shared" si="2"/>
        <v>99.032961955126524</v>
      </c>
    </row>
    <row r="50" spans="1:9" ht="56.25">
      <c r="A50" s="11" t="s">
        <v>108</v>
      </c>
      <c r="B50" s="10" t="s">
        <v>81</v>
      </c>
      <c r="C50" s="27">
        <v>54</v>
      </c>
      <c r="D50" s="3">
        <v>118.2</v>
      </c>
      <c r="E50" s="3">
        <v>60</v>
      </c>
      <c r="F50" s="3">
        <v>60</v>
      </c>
      <c r="G50" s="3">
        <f t="shared" si="4"/>
        <v>50.761421319796952</v>
      </c>
      <c r="H50" s="3">
        <f t="shared" si="5"/>
        <v>100</v>
      </c>
      <c r="I50" s="33">
        <f t="shared" si="2"/>
        <v>111.11111111111111</v>
      </c>
    </row>
    <row r="51" spans="1:9" ht="71.25" customHeight="1">
      <c r="A51" s="11" t="s">
        <v>109</v>
      </c>
      <c r="B51" s="37" t="s">
        <v>110</v>
      </c>
      <c r="C51" s="27">
        <v>11034</v>
      </c>
      <c r="D51" s="3">
        <v>24251.1</v>
      </c>
      <c r="E51" s="17">
        <v>12126</v>
      </c>
      <c r="F51" s="17">
        <v>12126</v>
      </c>
      <c r="G51" s="3">
        <f t="shared" ref="G51:G99" si="7">F51/D51*100</f>
        <v>50.001855585932184</v>
      </c>
      <c r="H51" s="3">
        <f t="shared" ref="H51:H99" si="8">F51/E51*100</f>
        <v>100</v>
      </c>
      <c r="I51" s="33">
        <f t="shared" ref="I51:I98" si="9">F51/C51*100</f>
        <v>109.89668297988038</v>
      </c>
    </row>
    <row r="52" spans="1:9" ht="60.75" customHeight="1">
      <c r="A52" s="11" t="s">
        <v>111</v>
      </c>
      <c r="B52" s="38" t="s">
        <v>82</v>
      </c>
      <c r="C52" s="27">
        <v>320</v>
      </c>
      <c r="D52" s="3"/>
      <c r="E52" s="17"/>
      <c r="F52" s="17"/>
      <c r="G52" s="3"/>
      <c r="H52" s="3"/>
      <c r="I52" s="33">
        <f t="shared" si="9"/>
        <v>0</v>
      </c>
    </row>
    <row r="53" spans="1:9" ht="77.25" customHeight="1">
      <c r="A53" s="11" t="s">
        <v>112</v>
      </c>
      <c r="B53" s="39" t="s">
        <v>113</v>
      </c>
      <c r="C53" s="27">
        <v>15892</v>
      </c>
      <c r="D53" s="3">
        <v>27339</v>
      </c>
      <c r="E53" s="17">
        <v>13670</v>
      </c>
      <c r="F53" s="17">
        <v>13670</v>
      </c>
      <c r="G53" s="3">
        <f t="shared" si="7"/>
        <v>50.001828889132739</v>
      </c>
      <c r="H53" s="3">
        <f t="shared" si="8"/>
        <v>100</v>
      </c>
      <c r="I53" s="33">
        <f t="shared" si="9"/>
        <v>86.018122325698471</v>
      </c>
    </row>
    <row r="54" spans="1:9" ht="39" hidden="1" customHeight="1">
      <c r="A54" s="11"/>
      <c r="B54" s="10"/>
      <c r="C54" s="17"/>
      <c r="D54" s="3"/>
      <c r="E54" s="17"/>
      <c r="F54" s="17"/>
      <c r="G54" s="3"/>
      <c r="H54" s="3"/>
      <c r="I54" s="33"/>
    </row>
    <row r="55" spans="1:9" ht="18.75" hidden="1">
      <c r="A55" s="11"/>
      <c r="B55" s="10"/>
      <c r="C55" s="17"/>
      <c r="D55" s="3"/>
      <c r="E55" s="17"/>
      <c r="F55" s="17"/>
      <c r="G55" s="3"/>
      <c r="H55" s="3"/>
      <c r="I55" s="33"/>
    </row>
    <row r="56" spans="1:9" ht="76.5" hidden="1" customHeight="1">
      <c r="A56" s="11"/>
      <c r="B56" s="10"/>
      <c r="C56" s="17"/>
      <c r="D56" s="3"/>
      <c r="E56" s="17"/>
      <c r="F56" s="17"/>
      <c r="G56" s="3"/>
      <c r="H56" s="3"/>
      <c r="I56" s="33"/>
    </row>
    <row r="57" spans="1:9" ht="39" hidden="1" customHeight="1">
      <c r="A57" s="11"/>
      <c r="B57" s="10"/>
      <c r="C57" s="17"/>
      <c r="D57" s="3"/>
      <c r="E57" s="17"/>
      <c r="F57" s="17"/>
      <c r="G57" s="3"/>
      <c r="H57" s="3"/>
      <c r="I57" s="33"/>
    </row>
    <row r="58" spans="1:9" ht="96.75" hidden="1" customHeight="1">
      <c r="A58" s="11"/>
      <c r="B58" s="10"/>
      <c r="C58" s="27"/>
      <c r="D58" s="3"/>
      <c r="E58" s="17"/>
      <c r="F58" s="17"/>
      <c r="G58" s="3"/>
      <c r="H58" s="3"/>
      <c r="I58" s="33"/>
    </row>
    <row r="59" spans="1:9" ht="75.75" hidden="1" customHeight="1">
      <c r="A59" s="11"/>
      <c r="B59" s="10"/>
      <c r="C59" s="17"/>
      <c r="D59" s="3"/>
      <c r="E59" s="17"/>
      <c r="F59" s="17"/>
      <c r="G59" s="3"/>
      <c r="H59" s="3"/>
      <c r="I59" s="33"/>
    </row>
    <row r="60" spans="1:9" ht="95.25" hidden="1" customHeight="1">
      <c r="A60" s="11"/>
      <c r="B60" s="10"/>
      <c r="C60" s="27"/>
      <c r="D60" s="3"/>
      <c r="E60" s="17"/>
      <c r="F60" s="17"/>
      <c r="G60" s="3"/>
      <c r="H60" s="3"/>
      <c r="I60" s="33"/>
    </row>
    <row r="61" spans="1:9" ht="153" hidden="1" customHeight="1">
      <c r="A61" s="11"/>
      <c r="B61" s="10"/>
      <c r="C61" s="30"/>
      <c r="D61" s="3"/>
      <c r="E61" s="17"/>
      <c r="F61" s="17"/>
      <c r="G61" s="3"/>
      <c r="H61" s="3"/>
      <c r="I61" s="33"/>
    </row>
    <row r="62" spans="1:9" ht="57.75" hidden="1" customHeight="1">
      <c r="A62" s="41"/>
      <c r="B62" s="42"/>
      <c r="C62" s="60"/>
      <c r="D62" s="60"/>
      <c r="E62" s="60"/>
      <c r="F62" s="60"/>
      <c r="G62" s="60"/>
      <c r="H62" s="60" t="e">
        <f t="shared" si="8"/>
        <v>#DIV/0!</v>
      </c>
      <c r="I62" s="61" t="e">
        <f t="shared" si="9"/>
        <v>#DIV/0!</v>
      </c>
    </row>
    <row r="63" spans="1:9" ht="57.75" hidden="1" customHeight="1">
      <c r="A63" s="41"/>
      <c r="B63" s="42"/>
      <c r="C63" s="60"/>
      <c r="D63" s="60"/>
      <c r="E63" s="60"/>
      <c r="F63" s="60"/>
      <c r="G63" s="60"/>
      <c r="H63" s="60"/>
      <c r="I63" s="61"/>
    </row>
    <row r="64" spans="1:9" ht="81" customHeight="1">
      <c r="A64" s="43" t="s">
        <v>161</v>
      </c>
      <c r="B64" s="65" t="s">
        <v>162</v>
      </c>
      <c r="C64" s="3"/>
      <c r="D64" s="3">
        <v>307</v>
      </c>
      <c r="E64" s="3">
        <v>122.8</v>
      </c>
      <c r="F64" s="3">
        <v>122.8</v>
      </c>
      <c r="G64" s="3">
        <f t="shared" ref="G64" si="10">F64/D64*100</f>
        <v>40</v>
      </c>
      <c r="H64" s="3">
        <f t="shared" ref="H64" si="11">F64/E64*100</f>
        <v>100</v>
      </c>
      <c r="I64" s="33"/>
    </row>
    <row r="65" spans="1:9" ht="61.5" customHeight="1">
      <c r="A65" s="43" t="s">
        <v>163</v>
      </c>
      <c r="B65" s="48" t="s">
        <v>164</v>
      </c>
      <c r="C65" s="3"/>
      <c r="D65" s="3">
        <v>4769</v>
      </c>
      <c r="E65" s="3">
        <v>328.3</v>
      </c>
      <c r="F65" s="3">
        <v>328.3</v>
      </c>
      <c r="G65" s="3">
        <f t="shared" ref="G65" si="12">F65/D65*100</f>
        <v>6.8840427762633674</v>
      </c>
      <c r="H65" s="3">
        <f t="shared" ref="H65" si="13">F65/E65*100</f>
        <v>100</v>
      </c>
      <c r="I65" s="33"/>
    </row>
    <row r="66" spans="1:9" ht="73.5" customHeight="1">
      <c r="A66" s="43" t="s">
        <v>114</v>
      </c>
      <c r="B66" s="44" t="s">
        <v>115</v>
      </c>
      <c r="C66" s="3">
        <v>33.200000000000003</v>
      </c>
      <c r="D66" s="45">
        <v>67.099999999999994</v>
      </c>
      <c r="E66" s="3">
        <v>33.6</v>
      </c>
      <c r="F66" s="3">
        <v>33.6</v>
      </c>
      <c r="G66" s="3">
        <f t="shared" si="7"/>
        <v>50.074515648286145</v>
      </c>
      <c r="H66" s="3">
        <f t="shared" si="8"/>
        <v>100</v>
      </c>
      <c r="I66" s="33">
        <f t="shared" si="9"/>
        <v>101.20481927710843</v>
      </c>
    </row>
    <row r="67" spans="1:9" ht="73.5" customHeight="1">
      <c r="A67" s="43" t="s">
        <v>166</v>
      </c>
      <c r="B67" s="44" t="s">
        <v>165</v>
      </c>
      <c r="C67" s="3"/>
      <c r="D67" s="45">
        <v>0.3</v>
      </c>
      <c r="E67" s="3">
        <v>0.3</v>
      </c>
      <c r="F67" s="3">
        <v>0.3</v>
      </c>
      <c r="G67" s="3">
        <f t="shared" si="7"/>
        <v>100</v>
      </c>
      <c r="H67" s="3">
        <f t="shared" si="8"/>
        <v>100</v>
      </c>
      <c r="I67" s="33"/>
    </row>
    <row r="68" spans="1:9" ht="74.25" customHeight="1">
      <c r="A68" s="43" t="s">
        <v>116</v>
      </c>
      <c r="B68" s="46" t="s">
        <v>117</v>
      </c>
      <c r="C68" s="66">
        <v>6468.6</v>
      </c>
      <c r="D68" s="45">
        <v>16245.6</v>
      </c>
      <c r="E68" s="45">
        <v>6908.1</v>
      </c>
      <c r="F68" s="3">
        <v>6908.1</v>
      </c>
      <c r="G68" s="3">
        <f>F68/D68*100</f>
        <v>42.522898507903676</v>
      </c>
      <c r="H68" s="3">
        <f>F68/E68*100</f>
        <v>100</v>
      </c>
      <c r="I68" s="33">
        <f t="shared" si="9"/>
        <v>106.79436044893795</v>
      </c>
    </row>
    <row r="69" spans="1:9" ht="94.5" customHeight="1">
      <c r="A69" s="43" t="s">
        <v>118</v>
      </c>
      <c r="B69" s="48" t="s">
        <v>119</v>
      </c>
      <c r="C69" s="45">
        <v>100.3</v>
      </c>
      <c r="D69" s="45">
        <v>210.7</v>
      </c>
      <c r="E69" s="45">
        <v>101.2</v>
      </c>
      <c r="F69" s="3">
        <v>101.2</v>
      </c>
      <c r="G69" s="3">
        <f>F69/D69*100</f>
        <v>48.030374940673951</v>
      </c>
      <c r="H69" s="3">
        <f>F69/E69*100</f>
        <v>100</v>
      </c>
      <c r="I69" s="33">
        <f t="shared" si="9"/>
        <v>100.89730807577268</v>
      </c>
    </row>
    <row r="70" spans="1:9" ht="134.25" customHeight="1">
      <c r="A70" s="43" t="s">
        <v>120</v>
      </c>
      <c r="B70" s="49" t="s">
        <v>121</v>
      </c>
      <c r="C70" s="45">
        <v>90.7</v>
      </c>
      <c r="D70" s="45">
        <v>202.1</v>
      </c>
      <c r="E70" s="45">
        <v>87</v>
      </c>
      <c r="F70" s="3">
        <v>87</v>
      </c>
      <c r="G70" s="3">
        <f>F70/D70*100</f>
        <v>43.047996041563586</v>
      </c>
      <c r="H70" s="3">
        <f>F70/E70*100</f>
        <v>100</v>
      </c>
      <c r="I70" s="33">
        <f t="shared" si="9"/>
        <v>95.920617420066151</v>
      </c>
    </row>
    <row r="71" spans="1:9" ht="191.25" customHeight="1">
      <c r="A71" s="43" t="s">
        <v>122</v>
      </c>
      <c r="B71" s="50" t="s">
        <v>123</v>
      </c>
      <c r="C71" s="45">
        <v>96.3</v>
      </c>
      <c r="D71" s="62">
        <v>191.8</v>
      </c>
      <c r="E71" s="62">
        <v>95.7</v>
      </c>
      <c r="F71" s="3">
        <v>95.7</v>
      </c>
      <c r="G71" s="3">
        <f>F71/D71*100</f>
        <v>49.895724713242963</v>
      </c>
      <c r="H71" s="3">
        <f>F71/E71*100</f>
        <v>100</v>
      </c>
      <c r="I71" s="33">
        <f t="shared" si="9"/>
        <v>99.37694704049845</v>
      </c>
    </row>
    <row r="72" spans="1:9" ht="186.75" hidden="1" customHeight="1">
      <c r="A72" s="43"/>
      <c r="B72" s="48"/>
      <c r="C72" s="45"/>
      <c r="D72" s="52"/>
      <c r="E72" s="45"/>
      <c r="F72" s="3"/>
      <c r="G72" s="3" t="e">
        <f t="shared" si="7"/>
        <v>#DIV/0!</v>
      </c>
      <c r="H72" s="3" t="e">
        <f t="shared" si="8"/>
        <v>#DIV/0!</v>
      </c>
      <c r="I72" s="33" t="e">
        <f t="shared" si="9"/>
        <v>#DIV/0!</v>
      </c>
    </row>
    <row r="73" spans="1:9" ht="93.75" customHeight="1">
      <c r="A73" s="43" t="s">
        <v>124</v>
      </c>
      <c r="B73" s="46" t="s">
        <v>125</v>
      </c>
      <c r="C73" s="67">
        <v>80.900000000000006</v>
      </c>
      <c r="D73" s="45">
        <v>203.9</v>
      </c>
      <c r="E73" s="45">
        <v>80.599999999999994</v>
      </c>
      <c r="F73" s="3">
        <v>80.599999999999994</v>
      </c>
      <c r="G73" s="3">
        <f t="shared" si="7"/>
        <v>39.529180971064243</v>
      </c>
      <c r="H73" s="3">
        <f t="shared" si="8"/>
        <v>100</v>
      </c>
      <c r="I73" s="33">
        <f t="shared" si="9"/>
        <v>99.629171817058079</v>
      </c>
    </row>
    <row r="74" spans="1:9" ht="112.5">
      <c r="A74" s="43" t="s">
        <v>126</v>
      </c>
      <c r="B74" s="50" t="s">
        <v>127</v>
      </c>
      <c r="C74" s="68">
        <v>289.2</v>
      </c>
      <c r="D74" s="45">
        <v>641.70000000000005</v>
      </c>
      <c r="E74" s="45">
        <v>290.5</v>
      </c>
      <c r="F74" s="3">
        <v>290.5</v>
      </c>
      <c r="G74" s="3">
        <f t="shared" si="7"/>
        <v>45.27037556490572</v>
      </c>
      <c r="H74" s="3">
        <f t="shared" si="8"/>
        <v>100</v>
      </c>
      <c r="I74" s="33">
        <f t="shared" si="9"/>
        <v>100.44951590594744</v>
      </c>
    </row>
    <row r="75" spans="1:9" ht="149.25" customHeight="1">
      <c r="A75" s="43" t="s">
        <v>128</v>
      </c>
      <c r="B75" s="50" t="s">
        <v>83</v>
      </c>
      <c r="C75" s="68">
        <v>11.5</v>
      </c>
      <c r="D75" s="45">
        <v>20.5</v>
      </c>
      <c r="E75" s="45">
        <v>11.1</v>
      </c>
      <c r="F75" s="3">
        <v>11.1</v>
      </c>
      <c r="G75" s="3">
        <f t="shared" si="7"/>
        <v>54.146341463414636</v>
      </c>
      <c r="H75" s="3">
        <f t="shared" si="8"/>
        <v>100</v>
      </c>
      <c r="I75" s="33">
        <f t="shared" si="9"/>
        <v>96.521739130434781</v>
      </c>
    </row>
    <row r="76" spans="1:9" ht="94.5" customHeight="1">
      <c r="A76" s="43" t="s">
        <v>129</v>
      </c>
      <c r="B76" s="50" t="s">
        <v>130</v>
      </c>
      <c r="C76" s="68">
        <v>162.5</v>
      </c>
      <c r="D76" s="45">
        <v>273.39999999999998</v>
      </c>
      <c r="E76" s="45">
        <v>141.69999999999999</v>
      </c>
      <c r="F76" s="3">
        <v>141.69999999999999</v>
      </c>
      <c r="G76" s="3">
        <f t="shared" si="7"/>
        <v>51.828822238478423</v>
      </c>
      <c r="H76" s="3">
        <f t="shared" si="8"/>
        <v>100</v>
      </c>
      <c r="I76" s="33">
        <f t="shared" si="9"/>
        <v>87.199999999999989</v>
      </c>
    </row>
    <row r="77" spans="1:9" ht="75" customHeight="1">
      <c r="A77" s="43" t="s">
        <v>131</v>
      </c>
      <c r="B77" s="48" t="s">
        <v>132</v>
      </c>
      <c r="C77" s="45">
        <v>92.6</v>
      </c>
      <c r="D77" s="45">
        <v>201.8</v>
      </c>
      <c r="E77" s="45">
        <v>86.7</v>
      </c>
      <c r="F77" s="3">
        <v>86.7</v>
      </c>
      <c r="G77" s="3">
        <f t="shared" si="7"/>
        <v>42.963330029732404</v>
      </c>
      <c r="H77" s="3">
        <f t="shared" si="8"/>
        <v>100</v>
      </c>
      <c r="I77" s="33">
        <f t="shared" si="9"/>
        <v>93.628509719222478</v>
      </c>
    </row>
    <row r="78" spans="1:9" ht="93.75" customHeight="1">
      <c r="A78" s="43" t="s">
        <v>133</v>
      </c>
      <c r="B78" s="48" t="s">
        <v>134</v>
      </c>
      <c r="C78" s="45">
        <v>172.2</v>
      </c>
      <c r="D78" s="45">
        <v>317.10000000000002</v>
      </c>
      <c r="E78" s="45">
        <v>91.5</v>
      </c>
      <c r="F78" s="3">
        <v>91.5</v>
      </c>
      <c r="G78" s="3">
        <f t="shared" si="7"/>
        <v>28.855250709555342</v>
      </c>
      <c r="H78" s="3">
        <f t="shared" si="8"/>
        <v>100</v>
      </c>
      <c r="I78" s="33">
        <f t="shared" si="9"/>
        <v>53.135888501742166</v>
      </c>
    </row>
    <row r="79" spans="1:9" ht="114" customHeight="1">
      <c r="A79" s="43" t="s">
        <v>135</v>
      </c>
      <c r="B79" s="48" t="s">
        <v>136</v>
      </c>
      <c r="C79" s="45">
        <v>97.7</v>
      </c>
      <c r="D79" s="45">
        <v>294.39999999999998</v>
      </c>
      <c r="E79" s="45">
        <v>100.2</v>
      </c>
      <c r="F79" s="3">
        <v>100.2</v>
      </c>
      <c r="G79" s="3">
        <f t="shared" si="7"/>
        <v>34.035326086956523</v>
      </c>
      <c r="H79" s="3">
        <f t="shared" si="8"/>
        <v>100</v>
      </c>
      <c r="I79" s="33">
        <f t="shared" si="9"/>
        <v>102.55885363357216</v>
      </c>
    </row>
    <row r="80" spans="1:9" ht="113.25" customHeight="1">
      <c r="A80" s="43" t="s">
        <v>137</v>
      </c>
      <c r="B80" s="51" t="s">
        <v>138</v>
      </c>
      <c r="C80" s="45">
        <v>37.200000000000003</v>
      </c>
      <c r="D80" s="45">
        <v>88</v>
      </c>
      <c r="E80" s="45">
        <v>34.4</v>
      </c>
      <c r="F80" s="3">
        <v>34.4</v>
      </c>
      <c r="G80" s="3">
        <f t="shared" si="7"/>
        <v>39.090909090909086</v>
      </c>
      <c r="H80" s="3">
        <f t="shared" si="8"/>
        <v>100</v>
      </c>
      <c r="I80" s="33">
        <f t="shared" si="9"/>
        <v>92.473118279569874</v>
      </c>
    </row>
    <row r="81" spans="1:9" ht="248.25" customHeight="1">
      <c r="A81" s="43" t="s">
        <v>139</v>
      </c>
      <c r="B81" s="51" t="s">
        <v>140</v>
      </c>
      <c r="C81" s="68">
        <v>19.7</v>
      </c>
      <c r="D81" s="45">
        <v>48</v>
      </c>
      <c r="E81" s="45">
        <v>23.2</v>
      </c>
      <c r="F81" s="3">
        <v>23.2</v>
      </c>
      <c r="G81" s="3">
        <f t="shared" si="7"/>
        <v>48.333333333333336</v>
      </c>
      <c r="H81" s="3">
        <f t="shared" si="8"/>
        <v>100</v>
      </c>
      <c r="I81" s="33">
        <f t="shared" si="9"/>
        <v>117.76649746192894</v>
      </c>
    </row>
    <row r="82" spans="1:9" ht="78" customHeight="1">
      <c r="A82" s="43" t="s">
        <v>141</v>
      </c>
      <c r="B82" s="48" t="s">
        <v>142</v>
      </c>
      <c r="C82" s="45">
        <v>3901.4</v>
      </c>
      <c r="D82" s="45">
        <v>11358.2</v>
      </c>
      <c r="E82" s="45">
        <v>4184.3999999999996</v>
      </c>
      <c r="F82" s="3">
        <v>4184.3999999999996</v>
      </c>
      <c r="G82" s="3">
        <f t="shared" si="7"/>
        <v>36.84034442077089</v>
      </c>
      <c r="H82" s="3">
        <f t="shared" si="8"/>
        <v>100</v>
      </c>
      <c r="I82" s="33">
        <f t="shared" si="9"/>
        <v>107.25380632593426</v>
      </c>
    </row>
    <row r="83" spans="1:9" ht="169.5" hidden="1" customHeight="1">
      <c r="A83" s="43"/>
      <c r="B83" s="53"/>
      <c r="C83" s="45"/>
      <c r="D83" s="63"/>
      <c r="E83" s="45"/>
      <c r="F83" s="3"/>
      <c r="G83" s="3" t="e">
        <f t="shared" si="7"/>
        <v>#DIV/0!</v>
      </c>
      <c r="H83" s="3" t="e">
        <f t="shared" si="8"/>
        <v>#DIV/0!</v>
      </c>
      <c r="I83" s="33" t="e">
        <f t="shared" si="9"/>
        <v>#DIV/0!</v>
      </c>
    </row>
    <row r="84" spans="1:9" ht="186" hidden="1" customHeight="1">
      <c r="A84" s="43" t="s">
        <v>143</v>
      </c>
      <c r="B84" s="50" t="s">
        <v>144</v>
      </c>
      <c r="C84" s="45"/>
      <c r="D84" s="64"/>
      <c r="E84" s="45"/>
      <c r="F84" s="3"/>
      <c r="G84" s="3"/>
      <c r="H84" s="3"/>
      <c r="I84" s="33"/>
    </row>
    <row r="85" spans="1:9" ht="113.25" customHeight="1">
      <c r="A85" s="43" t="s">
        <v>145</v>
      </c>
      <c r="B85" s="48" t="s">
        <v>146</v>
      </c>
      <c r="C85" s="52"/>
      <c r="D85" s="45">
        <v>0.7</v>
      </c>
      <c r="E85" s="47"/>
      <c r="F85" s="3"/>
      <c r="G85" s="3"/>
      <c r="H85" s="3"/>
      <c r="I85" s="33"/>
    </row>
    <row r="86" spans="1:9" ht="56.25">
      <c r="A86" s="54" t="s">
        <v>147</v>
      </c>
      <c r="B86" s="55" t="s">
        <v>148</v>
      </c>
      <c r="C86" s="56"/>
      <c r="D86" s="57">
        <v>44.6</v>
      </c>
      <c r="E86" s="58"/>
      <c r="F86" s="59"/>
      <c r="G86" s="40"/>
      <c r="H86" s="40"/>
      <c r="I86" s="33"/>
    </row>
    <row r="87" spans="1:9" ht="192.75" hidden="1" customHeight="1">
      <c r="A87" s="11"/>
      <c r="B87" s="18"/>
      <c r="C87" s="31"/>
      <c r="D87" s="40"/>
      <c r="E87" s="40"/>
      <c r="F87" s="40"/>
      <c r="G87" s="3" t="e">
        <f t="shared" si="7"/>
        <v>#DIV/0!</v>
      </c>
      <c r="H87" s="3" t="e">
        <f t="shared" si="8"/>
        <v>#DIV/0!</v>
      </c>
      <c r="I87" s="33"/>
    </row>
    <row r="88" spans="1:9" ht="94.5" hidden="1" customHeight="1">
      <c r="A88" s="11"/>
      <c r="B88" s="18"/>
      <c r="C88" s="31"/>
      <c r="D88" s="3"/>
      <c r="E88" s="3"/>
      <c r="F88" s="3"/>
      <c r="G88" s="3"/>
      <c r="H88" s="3"/>
      <c r="I88" s="33"/>
    </row>
    <row r="89" spans="1:9" ht="18.75" hidden="1">
      <c r="A89" s="11"/>
      <c r="B89" s="18"/>
      <c r="C89" s="31"/>
      <c r="D89" s="3"/>
      <c r="E89" s="3"/>
      <c r="F89" s="3"/>
      <c r="G89" s="3" t="e">
        <f t="shared" si="7"/>
        <v>#DIV/0!</v>
      </c>
      <c r="H89" s="3" t="e">
        <f t="shared" si="8"/>
        <v>#DIV/0!</v>
      </c>
      <c r="I89" s="33"/>
    </row>
    <row r="90" spans="1:9" ht="18.75" hidden="1">
      <c r="A90" s="11"/>
      <c r="B90" s="18"/>
      <c r="C90" s="31"/>
      <c r="D90" s="3"/>
      <c r="E90" s="3"/>
      <c r="F90" s="3"/>
      <c r="G90" s="3" t="e">
        <f t="shared" si="7"/>
        <v>#DIV/0!</v>
      </c>
      <c r="H90" s="3" t="e">
        <f t="shared" si="8"/>
        <v>#DIV/0!</v>
      </c>
      <c r="I90" s="33"/>
    </row>
    <row r="91" spans="1:9" ht="18.75" hidden="1">
      <c r="A91" s="11"/>
      <c r="B91" s="10"/>
      <c r="C91" s="27"/>
      <c r="D91" s="3"/>
      <c r="E91" s="3"/>
      <c r="F91" s="3"/>
      <c r="G91" s="3" t="e">
        <f t="shared" si="7"/>
        <v>#DIV/0!</v>
      </c>
      <c r="H91" s="3" t="e">
        <f t="shared" si="8"/>
        <v>#DIV/0!</v>
      </c>
      <c r="I91" s="33" t="e">
        <f t="shared" si="9"/>
        <v>#DIV/0!</v>
      </c>
    </row>
    <row r="92" spans="1:9" ht="170.25" hidden="1" customHeight="1">
      <c r="A92" s="11"/>
      <c r="B92" s="10"/>
      <c r="C92" s="27"/>
      <c r="D92" s="3"/>
      <c r="E92" s="3"/>
      <c r="F92" s="3"/>
      <c r="G92" s="3" t="e">
        <f t="shared" si="7"/>
        <v>#DIV/0!</v>
      </c>
      <c r="H92" s="3" t="e">
        <f t="shared" si="8"/>
        <v>#DIV/0!</v>
      </c>
      <c r="I92" s="33"/>
    </row>
    <row r="93" spans="1:9" ht="169.5" hidden="1" customHeight="1">
      <c r="A93" s="11"/>
      <c r="B93" s="10"/>
      <c r="C93" s="27"/>
      <c r="D93" s="3"/>
      <c r="E93" s="3"/>
      <c r="F93" s="3"/>
      <c r="G93" s="3" t="e">
        <f t="shared" si="7"/>
        <v>#DIV/0!</v>
      </c>
      <c r="H93" s="3" t="e">
        <f t="shared" si="8"/>
        <v>#DIV/0!</v>
      </c>
      <c r="I93" s="33"/>
    </row>
    <row r="94" spans="1:9" ht="75" hidden="1">
      <c r="A94" s="11" t="s">
        <v>104</v>
      </c>
      <c r="B94" s="10" t="s">
        <v>105</v>
      </c>
      <c r="C94" s="27"/>
      <c r="D94" s="3"/>
      <c r="E94" s="3"/>
      <c r="F94" s="3"/>
      <c r="G94" s="3"/>
      <c r="H94" s="3"/>
      <c r="I94" s="33"/>
    </row>
    <row r="95" spans="1:9" ht="132" hidden="1" customHeight="1">
      <c r="A95" s="11" t="s">
        <v>106</v>
      </c>
      <c r="B95" s="10" t="s">
        <v>107</v>
      </c>
      <c r="C95" s="27"/>
      <c r="D95" s="3"/>
      <c r="E95" s="3"/>
      <c r="F95" s="3"/>
      <c r="G95" s="3" t="e">
        <f t="shared" si="7"/>
        <v>#DIV/0!</v>
      </c>
      <c r="H95" s="3" t="e">
        <f t="shared" si="8"/>
        <v>#DIV/0!</v>
      </c>
      <c r="I95" s="33"/>
    </row>
    <row r="96" spans="1:9" ht="152.25" hidden="1" customHeight="1">
      <c r="A96" s="11" t="s">
        <v>84</v>
      </c>
      <c r="B96" s="19" t="s">
        <v>85</v>
      </c>
      <c r="C96" s="16"/>
      <c r="D96" s="16"/>
      <c r="E96" s="16"/>
      <c r="F96" s="16"/>
      <c r="G96" s="3" t="e">
        <f t="shared" si="7"/>
        <v>#DIV/0!</v>
      </c>
      <c r="H96" s="3" t="e">
        <f t="shared" si="8"/>
        <v>#DIV/0!</v>
      </c>
      <c r="I96" s="33" t="e">
        <f t="shared" si="9"/>
        <v>#DIV/0!</v>
      </c>
    </row>
    <row r="97" spans="1:9" ht="37.5" hidden="1" customHeight="1">
      <c r="A97" s="11" t="s">
        <v>86</v>
      </c>
      <c r="B97" s="20" t="s">
        <v>87</v>
      </c>
      <c r="C97" s="13"/>
      <c r="D97" s="13"/>
      <c r="E97" s="13"/>
      <c r="F97" s="13"/>
      <c r="G97" s="3" t="e">
        <f t="shared" si="7"/>
        <v>#DIV/0!</v>
      </c>
      <c r="H97" s="3" t="e">
        <f t="shared" si="8"/>
        <v>#DIV/0!</v>
      </c>
      <c r="I97" s="33" t="e">
        <f t="shared" si="9"/>
        <v>#DIV/0!</v>
      </c>
    </row>
    <row r="98" spans="1:9" ht="54" hidden="1" customHeight="1">
      <c r="A98" s="11" t="s">
        <v>88</v>
      </c>
      <c r="B98" s="20" t="s">
        <v>89</v>
      </c>
      <c r="C98" s="32"/>
      <c r="D98" s="13"/>
      <c r="E98" s="16"/>
      <c r="F98" s="13"/>
      <c r="G98" s="3" t="e">
        <f t="shared" si="7"/>
        <v>#DIV/0!</v>
      </c>
      <c r="H98" s="3" t="e">
        <f t="shared" si="8"/>
        <v>#DIV/0!</v>
      </c>
      <c r="I98" s="33" t="e">
        <f t="shared" si="9"/>
        <v>#DIV/0!</v>
      </c>
    </row>
    <row r="99" spans="1:9" ht="56.25" hidden="1">
      <c r="A99" s="11" t="s">
        <v>90</v>
      </c>
      <c r="B99" s="20" t="s">
        <v>91</v>
      </c>
      <c r="C99" s="32"/>
      <c r="D99" s="13"/>
      <c r="E99" s="16"/>
      <c r="F99" s="13"/>
      <c r="G99" s="3" t="e">
        <f t="shared" si="7"/>
        <v>#DIV/0!</v>
      </c>
      <c r="H99" s="3" t="e">
        <f t="shared" si="8"/>
        <v>#DIV/0!</v>
      </c>
      <c r="I99" s="33"/>
    </row>
    <row r="100" spans="1:9" ht="93.75">
      <c r="A100" s="54" t="s">
        <v>167</v>
      </c>
      <c r="B100" s="20" t="s">
        <v>168</v>
      </c>
      <c r="C100" s="32"/>
      <c r="D100" s="13">
        <v>50</v>
      </c>
      <c r="E100" s="16"/>
      <c r="F100" s="13"/>
      <c r="G100" s="3"/>
      <c r="H100" s="3"/>
      <c r="I100" s="33"/>
    </row>
    <row r="101" spans="1:9" ht="75">
      <c r="A101" s="54" t="s">
        <v>169</v>
      </c>
      <c r="B101" s="20" t="s">
        <v>170</v>
      </c>
      <c r="C101" s="32"/>
      <c r="D101" s="13">
        <v>179.5</v>
      </c>
      <c r="E101" s="16"/>
      <c r="F101" s="13"/>
      <c r="G101" s="3"/>
      <c r="H101" s="3"/>
      <c r="I101" s="33"/>
    </row>
    <row r="102" spans="1:9" ht="75">
      <c r="A102" s="54" t="s">
        <v>171</v>
      </c>
      <c r="B102" s="20" t="s">
        <v>172</v>
      </c>
      <c r="C102" s="32"/>
      <c r="D102" s="13">
        <v>9602</v>
      </c>
      <c r="E102" s="16"/>
      <c r="F102" s="13"/>
      <c r="G102" s="3"/>
      <c r="H102" s="3"/>
      <c r="I102" s="33"/>
    </row>
    <row r="103" spans="1:9" ht="75">
      <c r="A103" s="11" t="s">
        <v>92</v>
      </c>
      <c r="B103" s="10" t="s">
        <v>93</v>
      </c>
      <c r="C103" s="3">
        <f>C104</f>
        <v>-82.1</v>
      </c>
      <c r="D103" s="3">
        <f>D104</f>
        <v>0</v>
      </c>
      <c r="E103" s="3">
        <v>0</v>
      </c>
      <c r="F103" s="3">
        <v>0</v>
      </c>
      <c r="G103" s="3"/>
      <c r="H103" s="3"/>
      <c r="I103" s="33"/>
    </row>
    <row r="104" spans="1:9" ht="75">
      <c r="A104" s="11" t="s">
        <v>149</v>
      </c>
      <c r="B104" s="10" t="s">
        <v>150</v>
      </c>
      <c r="C104" s="27">
        <v>-82.1</v>
      </c>
      <c r="D104" s="3">
        <v>0</v>
      </c>
      <c r="E104" s="3">
        <v>0</v>
      </c>
      <c r="F104" s="3">
        <v>0</v>
      </c>
      <c r="G104" s="3"/>
      <c r="H104" s="3"/>
      <c r="I104" s="33"/>
    </row>
    <row r="105" spans="1:9" ht="18.75">
      <c r="A105" s="10"/>
      <c r="B105" s="10" t="s">
        <v>94</v>
      </c>
      <c r="C105" s="21">
        <f>C7+C48</f>
        <v>44321.329999999994</v>
      </c>
      <c r="D105" s="21">
        <f>D48+D7</f>
        <v>110043.8</v>
      </c>
      <c r="E105" s="21">
        <f t="shared" ref="E105:F105" si="14">E7+E48</f>
        <v>45486.699999999983</v>
      </c>
      <c r="F105" s="21">
        <f t="shared" si="14"/>
        <v>45487.499999999978</v>
      </c>
      <c r="G105" s="3">
        <f>F105/D105*100</f>
        <v>41.335813557874204</v>
      </c>
      <c r="H105" s="3">
        <f t="shared" si="5"/>
        <v>100.0017587558561</v>
      </c>
      <c r="I105" s="33">
        <f>F105/C105*100</f>
        <v>102.63117104112169</v>
      </c>
    </row>
    <row r="106" spans="1:9" ht="39.75" customHeight="1">
      <c r="A106" s="74" t="s">
        <v>151</v>
      </c>
      <c r="B106" s="74"/>
      <c r="C106" s="74"/>
      <c r="D106" s="74"/>
      <c r="E106" s="74"/>
      <c r="F106" s="74"/>
      <c r="G106" s="74"/>
      <c r="H106" s="74"/>
      <c r="I106" s="74"/>
    </row>
    <row r="107" spans="1:9" ht="20.25">
      <c r="A107" s="69" t="s">
        <v>152</v>
      </c>
      <c r="B107" s="69"/>
      <c r="C107" s="69"/>
      <c r="D107" s="69"/>
      <c r="E107" s="69"/>
      <c r="F107" s="69"/>
      <c r="G107" s="69"/>
      <c r="H107" s="69"/>
      <c r="I107" s="69"/>
    </row>
    <row r="108" spans="1:9" ht="61.5" customHeight="1">
      <c r="A108" s="69"/>
      <c r="B108" s="69"/>
      <c r="C108" s="69"/>
      <c r="D108" s="69"/>
      <c r="E108" s="69"/>
      <c r="F108" s="69"/>
      <c r="G108" s="69"/>
      <c r="H108" s="69"/>
      <c r="I108" s="69"/>
    </row>
  </sheetData>
  <autoFilter ref="A6:T108"/>
  <mergeCells count="11">
    <mergeCell ref="A108:I108"/>
    <mergeCell ref="A2:H2"/>
    <mergeCell ref="A4:A5"/>
    <mergeCell ref="B4:B5"/>
    <mergeCell ref="D4:D5"/>
    <mergeCell ref="E4:E5"/>
    <mergeCell ref="F4:F5"/>
    <mergeCell ref="C4:C5"/>
    <mergeCell ref="G4:I4"/>
    <mergeCell ref="A107:I107"/>
    <mergeCell ref="A106:I106"/>
  </mergeCells>
  <pageMargins left="0.39370078740157483" right="0.39370078740157483" top="0.70866141732283472" bottom="0.55118110236220474" header="0.31496062992125984" footer="0.31496062992125984"/>
  <pageSetup paperSize="9" scale="46" fitToHeight="0" orientation="portrait" horizontalDpi="1200" verticalDpi="120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01.04.2017</vt:lpstr>
      <vt:lpstr>'01.04.2017'!Заголовки_для_печати</vt:lpstr>
      <vt:lpstr>'01.04.2017'!Область_печати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2018-07-24T08:10:54Z</dcterms:modified>
</cp:coreProperties>
</file>